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T:\02 BO schránka\Hromadná SÚ propustků 2024\Oblast Sever\3. III_38526 Sentice\"/>
    </mc:Choice>
  </mc:AlternateContent>
  <xr:revisionPtr revIDLastSave="0" documentId="13_ncr:1_{DA89815C-D78E-4024-AF7C-B82AD1C22AC6}" xr6:coauthVersionLast="36" xr6:coauthVersionMax="36" xr10:uidLastSave="{00000000-0000-0000-0000-000000000000}"/>
  <bookViews>
    <workbookView xWindow="240" yWindow="120" windowWidth="14940" windowHeight="9225" activeTab="1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201'!$A$1:$I$60</definedName>
  </definedNames>
  <calcPr calcId="191029"/>
  <webPublishing codePage="0"/>
</workbook>
</file>

<file path=xl/calcChain.xml><?xml version="1.0" encoding="utf-8"?>
<calcChain xmlns="http://schemas.openxmlformats.org/spreadsheetml/2006/main">
  <c r="I39" i="4" l="1"/>
  <c r="O39" i="4" s="1"/>
  <c r="I31" i="4"/>
  <c r="O31" i="4" s="1"/>
  <c r="I14" i="4" l="1"/>
  <c r="I53" i="4"/>
  <c r="O53" i="4" s="1"/>
  <c r="I49" i="4"/>
  <c r="O49" i="4" l="1"/>
  <c r="O14" i="4"/>
  <c r="I22" i="4"/>
  <c r="O22" i="4" s="1"/>
  <c r="I9" i="4"/>
  <c r="Q8" i="4" s="1"/>
  <c r="O9" i="4" l="1"/>
  <c r="R8" i="4" s="1"/>
  <c r="O8" i="4" s="1"/>
  <c r="I8" i="4"/>
  <c r="I18" i="4"/>
  <c r="I13" i="4" s="1"/>
  <c r="Q13" i="4" l="1"/>
  <c r="O18" i="4"/>
  <c r="R13" i="4" l="1"/>
  <c r="O13" i="4" s="1"/>
  <c r="I22" i="3"/>
  <c r="O22" i="3" s="1"/>
  <c r="I44" i="4" l="1"/>
  <c r="Q43" i="4" s="1"/>
  <c r="O44" i="4" l="1"/>
  <c r="R43" i="4" s="1"/>
  <c r="I43" i="4"/>
  <c r="I57" i="4"/>
  <c r="I35" i="4"/>
  <c r="O35" i="4" s="1"/>
  <c r="I27" i="4"/>
  <c r="I48" i="4" l="1"/>
  <c r="Q48" i="4"/>
  <c r="Q26" i="4"/>
  <c r="I26" i="4" s="1"/>
  <c r="O43" i="4"/>
  <c r="O27" i="4"/>
  <c r="R26" i="4" s="1"/>
  <c r="O57" i="4"/>
  <c r="R48" i="4" s="1"/>
  <c r="I3" i="4" l="1"/>
  <c r="C11" i="2"/>
  <c r="O26" i="4"/>
  <c r="O48" i="4"/>
  <c r="I18" i="3"/>
  <c r="O18" i="3" s="1"/>
  <c r="I14" i="3"/>
  <c r="I10" i="3"/>
  <c r="O10" i="3" l="1"/>
  <c r="R9" i="3" s="1"/>
  <c r="Q9" i="3"/>
  <c r="I9" i="3" s="1"/>
  <c r="I3" i="3" s="1"/>
  <c r="C10" i="2" s="1"/>
  <c r="O2" i="4"/>
  <c r="D11" i="2" s="1"/>
  <c r="O14" i="3"/>
  <c r="O9" i="3" l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<sst xmlns="http://schemas.openxmlformats.org/spreadsheetml/2006/main" count="289" uniqueCount="131">
  <si>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</si>
  <si>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</si>
  <si>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</si>
  <si>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</si>
  <si>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</si>
  <si>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</si>
  <si>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</si>
  <si>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</si>
  <si>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</si>
  <si>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</si>
  <si>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</si>
  <si>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</si>
  <si>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</si>
  <si>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</si>
  <si>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</si>
  <si>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</si>
  <si>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</si>
  <si>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</si>
  <si>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</si>
  <si>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</si>
  <si>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</si>
  <si>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</si>
  <si>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</si>
  <si>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</si>
  <si>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</si>
  <si>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</si>
  <si>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</si>
  <si>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</si>
  <si>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</si>
  <si>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</si>
  <si>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</si>
  <si>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</si>
  <si>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</si>
  <si>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</si>
  <si>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</si>
  <si>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</si>
  <si>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</si>
  <si>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</si>
  <si>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</si>
  <si>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</si>
  <si>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</si>
  <si>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</si>
  <si>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</si>
  <si>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</si>
  <si>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</si>
  <si>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</si>
  <si>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</si>
  <si>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</si>
  <si>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</si>
  <si>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</si>
  <si>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</si>
  <si>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</si>
  <si>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</si>
  <si>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</si>
  <si>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</si>
  <si>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</si>
  <si>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</si>
  <si>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</si>
  <si>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</si>
  <si>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</si>
  <si>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</si>
  <si>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</si>
  <si>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</si>
  <si>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</si>
  <si>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</si>
  <si>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</si>
  <si>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</si>
  <si>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</si>
  <si>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</si>
  <si>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</si>
  <si>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</si>
  <si>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</si>
  <si>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</si>
  <si>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62641</t>
  </si>
  <si>
    <t>SJEDNOCUJÍCÍ STĚRKA JEMNOU MALTOU TL CCA 2MM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</si>
  <si>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</si>
  <si>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</si>
  <si>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</si>
  <si>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</si>
  <si>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</si>
  <si>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</si>
  <si>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</si>
  <si>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Propust</t>
  </si>
  <si>
    <t>00010</t>
  </si>
  <si>
    <t>Hlavní prohlídka propustku prováděná při uvedení stavby do provozu - popsáno v obchodních podmínkách</t>
  </si>
  <si>
    <t>vč. vložení do BMS</t>
  </si>
  <si>
    <t>Zemní práce</t>
  </si>
  <si>
    <t>ODSTRANĚNÍ KŘOVIN S ODVOZEM DO 20KM</t>
  </si>
  <si>
    <t>Vykácení porostu</t>
  </si>
  <si>
    <t>Položka zahrnuje:
- odstranění křovin a stromů do průměru 100 mm
- dopravu dřevin na předepsanou vzdálenost
- spálení na hromadách nebo štěpkování</t>
  </si>
  <si>
    <t>014102</t>
  </si>
  <si>
    <t>POPLATKY ZA SKLÁDKU</t>
  </si>
  <si>
    <t>T</t>
  </si>
  <si>
    <t>Vyčištění území pod propustkem</t>
  </si>
  <si>
    <t>zahrnuje veškeré poplatky provozovateli skládky související s uložením odpadu na skládce.</t>
  </si>
  <si>
    <t>12960</t>
  </si>
  <si>
    <t>ČIŠTĚNÍ VODOTEČÍ A MELIORAČ KANÁLŮ OD NÁNOSŮ</t>
  </si>
  <si>
    <t>M3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</si>
  <si>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</si>
  <si>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Očištění sanovaných ploch nosné konstrukce, spodní stavby a obou říms</t>
  </si>
  <si>
    <t>9112B1</t>
  </si>
  <si>
    <t>ZÁBRADLÍ MOSTNÍ SE SVISLOU VÝPLNÍ - DODÁVKA A MONTÁŽ</t>
  </si>
  <si>
    <t>M</t>
  </si>
  <si>
    <t>Ocelové bezpečnostní zábradlí se svislou výplní, vč. PKO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</si>
  <si>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</si>
  <si>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položka zahrnuje:  
- demontáž a odstranění zařízení  
- jeho odvoz na předepsané místo</t>
  </si>
  <si>
    <t>SEJMUTÍ DRNU</t>
  </si>
  <si>
    <t>Položka zahrnuje:
- vodorovnou dopravu a uložení na skládku</t>
  </si>
  <si>
    <t>Úprava staveniště od vegetace</t>
  </si>
  <si>
    <t>Demontáž svodidla, odvoz a likvidace v režii zhotovitele</t>
  </si>
  <si>
    <t>Stavba: III/38526 Sentice - Čebín, propust v km 2,602</t>
  </si>
  <si>
    <t>III/38526 Sentice - Čebín, propust v km 2,602</t>
  </si>
  <si>
    <t>8,3*1,0*2=16,600 [A]</t>
  </si>
  <si>
    <t>2,0*8,3*2=33,200 [A]</t>
  </si>
  <si>
    <t>1,9*6,6*0,2=2,508 [A]</t>
  </si>
  <si>
    <t>1,9*6,6*0,2*2=5,016 [A]</t>
  </si>
  <si>
    <t xml:space="preserve">Plocha říms (0,10+0,50+0,80)*8,3*2=23,240 [A] 
</t>
  </si>
  <si>
    <t>Nosná konstrukce, spodní stavba a obě římsy</t>
  </si>
  <si>
    <t>62631</t>
  </si>
  <si>
    <t>SPOJOVACÍ MŮSTEK MEZI STARÝM A NOVÝM BETONEM</t>
  </si>
  <si>
    <t>Podhled a boky nosné konstrukce, spodní stavba</t>
  </si>
  <si>
    <t>Podhled a boky nosné konstrukce 6,60*1,90+3,2*2,2/2*4+1,0*1,9*2=30,420 [A] 
Líce opěr 6,60*1,50*2=19,800 [B] 
Plocha říms (0,10+0,50+0,80)*8,3*2=23,240 [C] 
Celkem: A+B+C=73,460 [D]</t>
  </si>
  <si>
    <t>Podhled a boky nosné konstrukce 6,60*1,90+3,2*2,2/2*4+1,0*1,9*2=30,420 [A] 
Líce opěr 6,60*1,50*2=19,800 [B] 
Celkem: A+B=50,220 [C]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</si>
  <si>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</si>
  <si>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</si>
  <si>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</si>
  <si>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Sanace podhledu a boků nosné konstrukce, spodní stavba 25% plochy</t>
  </si>
  <si>
    <t>Podhled a boky nos. konstrukce 0,25*(6,60*1,90+3,2*2,2/2*4+1,0*1,9*2)=7,605 [A] 
Líce opěr 0,25*(6,60*1,50*2)=4,950 [B] 
Celkem: A+B=12,555 [C]</t>
  </si>
  <si>
    <t xml:space="preserve">Zábradlí na obou římsách 8,3*2=16,600 [A] 
</t>
  </si>
  <si>
    <t>9111A3</t>
  </si>
  <si>
    <t>ZÁBRADLÍ SILNIČNÍ S VODOR MADLY - DEMONTÁŽ S PŘESUNEM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</si>
</sst>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6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2" borderId="3" xfId="6" applyFont="1" applyFill="1" applyBorder="1"/>
    <xf numFmtId="4" fontId="0" fillId="4" borderId="1" xfId="6" applyNumberFormat="1" applyFont="1" applyFill="1" applyBorder="1" applyAlignment="1">
      <alignment horizontal="center"/>
    </xf>
    <xf numFmtId="0" fontId="14" fillId="0" borderId="1" xfId="6" applyFont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15" fillId="2" borderId="3" xfId="6" applyFont="1" applyFill="1" applyBorder="1"/>
    <xf numFmtId="0" fontId="6" fillId="2" borderId="3" xfId="6" applyFont="1" applyFill="1" applyBorder="1"/>
    <xf numFmtId="0" fontId="6" fillId="0" borderId="0" xfId="6" applyFont="1" applyFill="1" applyBorder="1"/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4" fontId="0" fillId="0" borderId="0" xfId="0" applyNumberFormat="1"/>
    <xf numFmtId="0" fontId="0" fillId="0" borderId="1" xfId="6" applyFont="1" applyFill="1" applyBorder="1" applyAlignment="1">
      <alignment wrapText="1"/>
    </xf>
    <xf numFmtId="0" fontId="6" fillId="0" borderId="1" xfId="6" applyFont="1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zoomScaleNormal="100" workbookViewId="0">
      <selection activeCell="B4" sqref="B4:D4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6"/>
      <c r="B1" s="22"/>
      <c r="C1" s="22"/>
      <c r="D1" s="22"/>
      <c r="E1" s="22"/>
    </row>
    <row r="2" spans="1:5" ht="12.75" customHeight="1" x14ac:dyDescent="0.2">
      <c r="A2" s="106"/>
      <c r="B2" s="107" t="s">
        <v>44</v>
      </c>
      <c r="C2" s="22"/>
      <c r="D2" s="22"/>
      <c r="E2" s="22"/>
    </row>
    <row r="3" spans="1:5" ht="20.100000000000001" customHeight="1" x14ac:dyDescent="0.2">
      <c r="A3" s="106"/>
      <c r="B3" s="106"/>
      <c r="C3" s="22"/>
      <c r="D3" s="22"/>
      <c r="E3" s="22"/>
    </row>
    <row r="4" spans="1:5" ht="20.100000000000001" customHeight="1" x14ac:dyDescent="0.2">
      <c r="A4" s="22"/>
      <c r="B4" s="108" t="s">
        <v>110</v>
      </c>
      <c r="C4" s="106"/>
      <c r="D4" s="106"/>
      <c r="E4" s="22"/>
    </row>
    <row r="5" spans="1:5" ht="12.75" customHeight="1" x14ac:dyDescent="0.2">
      <c r="A5" s="22"/>
      <c r="B5" s="106" t="s">
        <v>45</v>
      </c>
      <c r="C5" s="106"/>
      <c r="D5" s="106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82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abSelected="1" topLeftCell="B1" zoomScaleNormal="100" workbookViewId="0">
      <pane ySplit="8" topLeftCell="A9" activePane="bottomLeft" state="frozen"/>
      <selection pane="bottomLeft" activeCell="B8" sqref="B8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10"/>
      <c r="D3" s="106"/>
      <c r="E3" s="69" t="s">
        <v>111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110" t="s">
        <v>59</v>
      </c>
      <c r="D4" s="106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1"/>
      <c r="D5" s="11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9" t="s">
        <v>14</v>
      </c>
      <c r="B6" s="109" t="s">
        <v>16</v>
      </c>
      <c r="C6" s="109" t="s">
        <v>18</v>
      </c>
      <c r="D6" s="109" t="s">
        <v>61</v>
      </c>
      <c r="E6" s="109" t="s">
        <v>20</v>
      </c>
      <c r="F6" s="109" t="s">
        <v>22</v>
      </c>
      <c r="G6" s="109" t="s">
        <v>24</v>
      </c>
      <c r="H6" s="109" t="s">
        <v>62</v>
      </c>
      <c r="I6" s="109"/>
    </row>
    <row r="7" spans="1:18" ht="12.75" customHeight="1" x14ac:dyDescent="0.2">
      <c r="A7" s="109"/>
      <c r="B7" s="109"/>
      <c r="C7" s="109"/>
      <c r="D7" s="109"/>
      <c r="E7" s="109"/>
      <c r="F7" s="109"/>
      <c r="G7" s="10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3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3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64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5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  <row r="22" spans="1:16" customFormat="1" ht="25.5" x14ac:dyDescent="0.2">
      <c r="A22" s="8" t="s">
        <v>33</v>
      </c>
      <c r="B22" s="11">
        <v>4</v>
      </c>
      <c r="C22" s="11" t="s">
        <v>83</v>
      </c>
      <c r="D22" s="8" t="s">
        <v>63</v>
      </c>
      <c r="E22" s="12" t="s">
        <v>84</v>
      </c>
      <c r="F22" s="13" t="s">
        <v>64</v>
      </c>
      <c r="G22" s="14">
        <v>1</v>
      </c>
      <c r="H22" s="90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85</v>
      </c>
    </row>
    <row r="24" spans="1:16" customFormat="1" x14ac:dyDescent="0.2">
      <c r="A24" s="18" t="s">
        <v>36</v>
      </c>
      <c r="E24" s="91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0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3" width="9.140625" style="71"/>
    <col min="14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0+O26+O48+O43+O13+O8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14"/>
      <c r="D3" s="115"/>
      <c r="E3" s="69" t="s">
        <v>111</v>
      </c>
      <c r="F3" s="67"/>
      <c r="G3" s="3"/>
      <c r="H3" s="2" t="s">
        <v>55</v>
      </c>
      <c r="I3" s="21">
        <f>0+I26+I48+I43+I13+I8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16" t="s">
        <v>55</v>
      </c>
      <c r="D4" s="117"/>
      <c r="E4" s="6" t="s">
        <v>82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13" t="s">
        <v>14</v>
      </c>
      <c r="B5" s="113" t="s">
        <v>16</v>
      </c>
      <c r="C5" s="113" t="s">
        <v>18</v>
      </c>
      <c r="D5" s="113" t="s">
        <v>19</v>
      </c>
      <c r="E5" s="113" t="s">
        <v>20</v>
      </c>
      <c r="F5" s="113" t="s">
        <v>22</v>
      </c>
      <c r="G5" s="113" t="s">
        <v>24</v>
      </c>
      <c r="H5" s="113" t="s">
        <v>26</v>
      </c>
      <c r="I5" s="113"/>
      <c r="O5" s="71" t="s">
        <v>10</v>
      </c>
      <c r="P5" s="71" t="s">
        <v>12</v>
      </c>
    </row>
    <row r="6" spans="1:18" ht="12.75" customHeight="1" x14ac:dyDescent="0.2">
      <c r="A6" s="113"/>
      <c r="B6" s="113"/>
      <c r="C6" s="113"/>
      <c r="D6" s="113"/>
      <c r="E6" s="113"/>
      <c r="F6" s="113"/>
      <c r="G6" s="113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customFormat="1" ht="12.75" customHeight="1" x14ac:dyDescent="0.2">
      <c r="A8" s="7" t="s">
        <v>31</v>
      </c>
      <c r="B8" s="7"/>
      <c r="C8" s="96" t="s">
        <v>15</v>
      </c>
      <c r="D8" s="7"/>
      <c r="E8" s="20" t="s">
        <v>32</v>
      </c>
      <c r="F8" s="7"/>
      <c r="G8" s="7"/>
      <c r="H8" s="7"/>
      <c r="I8" s="97">
        <f>0+Q8</f>
        <v>0</v>
      </c>
      <c r="O8">
        <f>0+R8</f>
        <v>0</v>
      </c>
      <c r="Q8" s="98">
        <f>0+I9</f>
        <v>0</v>
      </c>
      <c r="R8">
        <f>0+O9</f>
        <v>0</v>
      </c>
    </row>
    <row r="9" spans="1:18" customFormat="1" x14ac:dyDescent="0.2">
      <c r="A9" s="8" t="s">
        <v>33</v>
      </c>
      <c r="B9" s="11" t="s">
        <v>17</v>
      </c>
      <c r="C9" s="11" t="s">
        <v>90</v>
      </c>
      <c r="D9" s="8" t="s">
        <v>5</v>
      </c>
      <c r="E9" s="99" t="s">
        <v>91</v>
      </c>
      <c r="F9" s="13" t="s">
        <v>92</v>
      </c>
      <c r="G9" s="14">
        <v>5.016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74" t="s">
        <v>93</v>
      </c>
    </row>
    <row r="11" spans="1:18" customFormat="1" x14ac:dyDescent="0.2">
      <c r="A11" s="18" t="s">
        <v>36</v>
      </c>
      <c r="E11" s="92" t="s">
        <v>115</v>
      </c>
    </row>
    <row r="12" spans="1:18" customFormat="1" ht="25.5" customHeight="1" x14ac:dyDescent="0.2">
      <c r="A12" t="s">
        <v>37</v>
      </c>
      <c r="E12" s="17" t="s">
        <v>94</v>
      </c>
    </row>
    <row r="13" spans="1:18" customFormat="1" ht="12.75" customHeight="1" x14ac:dyDescent="0.2">
      <c r="A13" s="89"/>
      <c r="B13" s="93"/>
      <c r="C13" s="9" t="s">
        <v>17</v>
      </c>
      <c r="D13" s="94"/>
      <c r="E13" s="20" t="s">
        <v>86</v>
      </c>
      <c r="F13" s="94"/>
      <c r="G13" s="94"/>
      <c r="H13" s="94"/>
      <c r="I13" s="10">
        <f>I18+I22+I14</f>
        <v>0</v>
      </c>
      <c r="J13" s="95"/>
      <c r="O13" s="71">
        <f>0+R13</f>
        <v>0</v>
      </c>
      <c r="P13" s="71"/>
      <c r="Q13" s="72">
        <f>0+I18+I22+I14</f>
        <v>0</v>
      </c>
      <c r="R13" s="71">
        <f>0+O18+O22+O14</f>
        <v>0</v>
      </c>
    </row>
    <row r="14" spans="1:18" customFormat="1" x14ac:dyDescent="0.2">
      <c r="A14" s="8" t="s">
        <v>33</v>
      </c>
      <c r="B14" s="11">
        <v>2</v>
      </c>
      <c r="C14" s="11">
        <v>11130</v>
      </c>
      <c r="D14" s="8" t="s">
        <v>5</v>
      </c>
      <c r="E14" s="100" t="s">
        <v>106</v>
      </c>
      <c r="F14" s="13" t="s">
        <v>34</v>
      </c>
      <c r="G14" s="14">
        <v>16.600000000000001</v>
      </c>
      <c r="H14" s="15">
        <v>0</v>
      </c>
      <c r="I14" s="15">
        <f>ROUND(ROUND(H14,2)*ROUND(G14,3),2)</f>
        <v>0</v>
      </c>
      <c r="O14">
        <f>(I14*21)/100</f>
        <v>0</v>
      </c>
      <c r="P14" t="s">
        <v>12</v>
      </c>
    </row>
    <row r="15" spans="1:18" customFormat="1" x14ac:dyDescent="0.2">
      <c r="A15" s="16" t="s">
        <v>35</v>
      </c>
      <c r="E15" s="74" t="s">
        <v>108</v>
      </c>
    </row>
    <row r="16" spans="1:18" customFormat="1" x14ac:dyDescent="0.2">
      <c r="A16" s="18" t="s">
        <v>36</v>
      </c>
      <c r="E16" s="92" t="s">
        <v>112</v>
      </c>
    </row>
    <row r="17" spans="1:18" customFormat="1" ht="25.5" customHeight="1" x14ac:dyDescent="0.2">
      <c r="A17" t="s">
        <v>37</v>
      </c>
      <c r="E17" s="74" t="s">
        <v>107</v>
      </c>
    </row>
    <row r="18" spans="1:18" customFormat="1" x14ac:dyDescent="0.2">
      <c r="A18" s="8" t="s">
        <v>33</v>
      </c>
      <c r="B18" s="11">
        <v>3</v>
      </c>
      <c r="C18" s="11">
        <v>111208</v>
      </c>
      <c r="D18" s="8" t="s">
        <v>5</v>
      </c>
      <c r="E18" s="100" t="s">
        <v>87</v>
      </c>
      <c r="F18" s="13" t="s">
        <v>34</v>
      </c>
      <c r="G18" s="14">
        <v>33.200000000000003</v>
      </c>
      <c r="H18" s="15">
        <v>0</v>
      </c>
      <c r="I18" s="15">
        <f>ROUND(ROUND(H18,2)*ROUND(G18,3),2)</f>
        <v>0</v>
      </c>
      <c r="O18">
        <f>(I18*21)/100</f>
        <v>0</v>
      </c>
      <c r="P18" t="s">
        <v>12</v>
      </c>
    </row>
    <row r="19" spans="1:18" customFormat="1" x14ac:dyDescent="0.2">
      <c r="A19" s="16" t="s">
        <v>35</v>
      </c>
      <c r="E19" s="74" t="s">
        <v>88</v>
      </c>
    </row>
    <row r="20" spans="1:18" customFormat="1" x14ac:dyDescent="0.2">
      <c r="A20" s="18" t="s">
        <v>36</v>
      </c>
      <c r="E20" s="92" t="s">
        <v>113</v>
      </c>
    </row>
    <row r="21" spans="1:18" customFormat="1" ht="51" customHeight="1" x14ac:dyDescent="0.2">
      <c r="A21" t="s">
        <v>37</v>
      </c>
      <c r="E21" s="17" t="s">
        <v>89</v>
      </c>
    </row>
    <row r="22" spans="1:18" customFormat="1" x14ac:dyDescent="0.2">
      <c r="A22" s="8" t="s">
        <v>33</v>
      </c>
      <c r="B22" s="11">
        <v>4</v>
      </c>
      <c r="C22" s="11" t="s">
        <v>95</v>
      </c>
      <c r="D22" s="8" t="s">
        <v>5</v>
      </c>
      <c r="E22" s="100" t="s">
        <v>96</v>
      </c>
      <c r="F22" s="13" t="s">
        <v>97</v>
      </c>
      <c r="G22" s="14">
        <v>2.508</v>
      </c>
      <c r="H22" s="15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8" customFormat="1" x14ac:dyDescent="0.2">
      <c r="A23" s="16" t="s">
        <v>35</v>
      </c>
      <c r="E23" s="74" t="s">
        <v>93</v>
      </c>
    </row>
    <row r="24" spans="1:18" customFormat="1" ht="12.75" customHeight="1" x14ac:dyDescent="0.2">
      <c r="A24" s="18" t="s">
        <v>36</v>
      </c>
      <c r="E24" s="92" t="s">
        <v>114</v>
      </c>
    </row>
    <row r="25" spans="1:18" customFormat="1" ht="63.75" x14ac:dyDescent="0.2">
      <c r="A25" t="s">
        <v>37</v>
      </c>
      <c r="E25" s="17" t="s">
        <v>98</v>
      </c>
    </row>
    <row r="26" spans="1:18" ht="12.75" customHeight="1" x14ac:dyDescent="0.2">
      <c r="A26" s="68" t="s">
        <v>31</v>
      </c>
      <c r="B26" s="68"/>
      <c r="C26" s="9" t="s">
        <v>25</v>
      </c>
      <c r="D26" s="68"/>
      <c r="E26" s="20" t="s">
        <v>38</v>
      </c>
      <c r="F26" s="68"/>
      <c r="G26" s="68"/>
      <c r="H26" s="68"/>
      <c r="I26" s="10">
        <f>0+Q26</f>
        <v>0</v>
      </c>
      <c r="O26" s="71">
        <f>0+R26</f>
        <v>0</v>
      </c>
      <c r="Q26" s="72">
        <f>0+I27+I35+I39+I31</f>
        <v>0</v>
      </c>
      <c r="R26" s="71">
        <f>0+O27+O35+O39+O31</f>
        <v>0</v>
      </c>
    </row>
    <row r="27" spans="1:18" x14ac:dyDescent="0.2">
      <c r="A27" s="8" t="s">
        <v>33</v>
      </c>
      <c r="B27" s="11">
        <v>5</v>
      </c>
      <c r="C27" s="11" t="s">
        <v>39</v>
      </c>
      <c r="D27" s="8" t="s">
        <v>5</v>
      </c>
      <c r="E27" s="99" t="s">
        <v>40</v>
      </c>
      <c r="F27" s="13" t="s">
        <v>34</v>
      </c>
      <c r="G27" s="14">
        <v>73.459999999999994</v>
      </c>
      <c r="H27" s="15">
        <v>0</v>
      </c>
      <c r="I27" s="15">
        <f>ROUND(ROUND(H27,2)*ROUND(G27,3),2)</f>
        <v>0</v>
      </c>
      <c r="O27" s="71">
        <f>(I27*21)/100</f>
        <v>0</v>
      </c>
      <c r="P27" s="71" t="s">
        <v>12</v>
      </c>
    </row>
    <row r="28" spans="1:18" s="79" customFormat="1" x14ac:dyDescent="0.2">
      <c r="A28" s="87" t="s">
        <v>35</v>
      </c>
      <c r="E28" s="74" t="s">
        <v>117</v>
      </c>
    </row>
    <row r="29" spans="1:18" ht="51" customHeight="1" x14ac:dyDescent="0.2">
      <c r="A29" s="18" t="s">
        <v>36</v>
      </c>
      <c r="E29" s="92" t="s">
        <v>121</v>
      </c>
    </row>
    <row r="30" spans="1:18" ht="76.5" x14ac:dyDescent="0.2">
      <c r="A30" s="71" t="s">
        <v>37</v>
      </c>
      <c r="E30" s="17" t="s">
        <v>41</v>
      </c>
    </row>
    <row r="31" spans="1:18" x14ac:dyDescent="0.2">
      <c r="A31" s="8" t="s">
        <v>33</v>
      </c>
      <c r="B31" s="11">
        <v>6</v>
      </c>
      <c r="C31" s="11" t="s">
        <v>118</v>
      </c>
      <c r="D31" s="8" t="s">
        <v>5</v>
      </c>
      <c r="E31" s="99" t="s">
        <v>119</v>
      </c>
      <c r="F31" s="13" t="s">
        <v>34</v>
      </c>
      <c r="G31" s="14">
        <v>50.22</v>
      </c>
      <c r="H31" s="15">
        <v>0</v>
      </c>
      <c r="I31" s="15">
        <f>ROUND(ROUND(H31,2)*ROUND(G31,3),2)</f>
        <v>0</v>
      </c>
      <c r="O31" s="71">
        <f>(I31*21)/100</f>
        <v>0</v>
      </c>
      <c r="P31" s="71" t="s">
        <v>12</v>
      </c>
    </row>
    <row r="32" spans="1:18" s="79" customFormat="1" x14ac:dyDescent="0.2">
      <c r="A32" s="87" t="s">
        <v>35</v>
      </c>
      <c r="E32" s="74" t="s">
        <v>120</v>
      </c>
    </row>
    <row r="33" spans="1:18" ht="38.25" customHeight="1" x14ac:dyDescent="0.2">
      <c r="A33" s="18" t="s">
        <v>36</v>
      </c>
      <c r="E33" s="92" t="s">
        <v>122</v>
      </c>
    </row>
    <row r="34" spans="1:18" ht="76.5" x14ac:dyDescent="0.2">
      <c r="A34" s="71" t="s">
        <v>37</v>
      </c>
      <c r="E34" s="17" t="s">
        <v>41</v>
      </c>
    </row>
    <row r="35" spans="1:18" x14ac:dyDescent="0.2">
      <c r="A35" s="8" t="s">
        <v>33</v>
      </c>
      <c r="B35" s="11">
        <v>7</v>
      </c>
      <c r="C35" s="11" t="s">
        <v>73</v>
      </c>
      <c r="D35" s="8" t="s">
        <v>5</v>
      </c>
      <c r="E35" s="99" t="s">
        <v>74</v>
      </c>
      <c r="F35" s="13" t="s">
        <v>34</v>
      </c>
      <c r="G35" s="14">
        <v>73.459999999999994</v>
      </c>
      <c r="H35" s="15">
        <v>0</v>
      </c>
      <c r="I35" s="15">
        <f>ROUND(ROUND(H35,2)*ROUND(G35,3),2)</f>
        <v>0</v>
      </c>
      <c r="O35" s="71">
        <f>(I35*21)/100</f>
        <v>0</v>
      </c>
      <c r="P35" s="71" t="s">
        <v>12</v>
      </c>
    </row>
    <row r="36" spans="1:18" s="79" customFormat="1" x14ac:dyDescent="0.2">
      <c r="A36" s="87" t="s">
        <v>35</v>
      </c>
      <c r="E36" s="74" t="s">
        <v>117</v>
      </c>
    </row>
    <row r="37" spans="1:18" ht="51" customHeight="1" x14ac:dyDescent="0.2">
      <c r="A37" s="18" t="s">
        <v>36</v>
      </c>
      <c r="E37" s="92" t="s">
        <v>121</v>
      </c>
    </row>
    <row r="38" spans="1:18" ht="76.5" x14ac:dyDescent="0.2">
      <c r="A38" s="71" t="s">
        <v>37</v>
      </c>
      <c r="E38" s="17" t="s">
        <v>41</v>
      </c>
    </row>
    <row r="39" spans="1:18" x14ac:dyDescent="0.2">
      <c r="A39" s="8" t="s">
        <v>33</v>
      </c>
      <c r="B39" s="11">
        <v>8</v>
      </c>
      <c r="C39" s="11" t="s">
        <v>123</v>
      </c>
      <c r="D39" s="8" t="s">
        <v>5</v>
      </c>
      <c r="E39" s="99" t="s">
        <v>124</v>
      </c>
      <c r="F39" s="13" t="s">
        <v>34</v>
      </c>
      <c r="G39" s="14">
        <v>12.555</v>
      </c>
      <c r="H39" s="15">
        <v>0</v>
      </c>
      <c r="I39" s="15">
        <f>ROUND(ROUND(H39,2)*ROUND(G39,3),2)</f>
        <v>0</v>
      </c>
      <c r="O39" s="71">
        <f>(I39*21)/100</f>
        <v>0</v>
      </c>
      <c r="P39" s="71" t="s">
        <v>12</v>
      </c>
    </row>
    <row r="40" spans="1:18" x14ac:dyDescent="0.2">
      <c r="A40" s="16" t="s">
        <v>35</v>
      </c>
      <c r="E40" s="74" t="s">
        <v>126</v>
      </c>
    </row>
    <row r="41" spans="1:18" ht="38.25" customHeight="1" x14ac:dyDescent="0.2">
      <c r="A41" s="18" t="s">
        <v>36</v>
      </c>
      <c r="E41" s="92" t="s">
        <v>127</v>
      </c>
    </row>
    <row r="42" spans="1:18" ht="63.75" x14ac:dyDescent="0.2">
      <c r="A42" s="71" t="s">
        <v>37</v>
      </c>
      <c r="E42" s="17" t="s">
        <v>125</v>
      </c>
    </row>
    <row r="43" spans="1:18" s="79" customFormat="1" ht="12.75" customHeight="1" x14ac:dyDescent="0.2">
      <c r="A43" s="75" t="s">
        <v>31</v>
      </c>
      <c r="B43" s="75"/>
      <c r="C43" s="76" t="s">
        <v>77</v>
      </c>
      <c r="D43" s="75"/>
      <c r="E43" s="77" t="s">
        <v>78</v>
      </c>
      <c r="F43" s="75"/>
      <c r="G43" s="75"/>
      <c r="H43" s="75"/>
      <c r="I43" s="78">
        <f>0+Q43</f>
        <v>0</v>
      </c>
      <c r="O43" s="79">
        <f>0+R43</f>
        <v>0</v>
      </c>
      <c r="Q43" s="80">
        <f>0+I44</f>
        <v>0</v>
      </c>
      <c r="R43" s="79">
        <f>0+O44</f>
        <v>0</v>
      </c>
    </row>
    <row r="44" spans="1:18" s="79" customFormat="1" x14ac:dyDescent="0.2">
      <c r="A44" s="81" t="s">
        <v>33</v>
      </c>
      <c r="B44" s="82">
        <v>9</v>
      </c>
      <c r="C44" s="82" t="s">
        <v>79</v>
      </c>
      <c r="D44" s="81" t="s">
        <v>5</v>
      </c>
      <c r="E44" s="101" t="s">
        <v>80</v>
      </c>
      <c r="F44" s="83" t="s">
        <v>34</v>
      </c>
      <c r="G44" s="84">
        <v>23.24</v>
      </c>
      <c r="H44" s="85">
        <v>0</v>
      </c>
      <c r="I44" s="86">
        <f>ROUND(ROUND(H44,2)*ROUND(G44,3),2)</f>
        <v>0</v>
      </c>
      <c r="O44" s="79">
        <f>(I44*21)/100</f>
        <v>0</v>
      </c>
      <c r="P44" s="79" t="s">
        <v>12</v>
      </c>
    </row>
    <row r="45" spans="1:18" s="79" customFormat="1" x14ac:dyDescent="0.2">
      <c r="A45" s="87" t="s">
        <v>35</v>
      </c>
      <c r="E45" s="74" t="s">
        <v>76</v>
      </c>
    </row>
    <row r="46" spans="1:18" customFormat="1" ht="12.75" customHeight="1" x14ac:dyDescent="0.2">
      <c r="A46" s="18" t="s">
        <v>36</v>
      </c>
      <c r="E46" s="92" t="s">
        <v>116</v>
      </c>
    </row>
    <row r="47" spans="1:18" s="79" customFormat="1" ht="51" customHeight="1" x14ac:dyDescent="0.2">
      <c r="A47" s="79" t="s">
        <v>37</v>
      </c>
      <c r="E47" s="88" t="s">
        <v>81</v>
      </c>
    </row>
    <row r="48" spans="1:18" ht="12.75" customHeight="1" x14ac:dyDescent="0.2">
      <c r="A48" s="68" t="s">
        <v>31</v>
      </c>
      <c r="B48" s="68"/>
      <c r="C48" s="9" t="s">
        <v>28</v>
      </c>
      <c r="D48" s="68"/>
      <c r="E48" s="20" t="s">
        <v>42</v>
      </c>
      <c r="F48" s="68"/>
      <c r="G48" s="68"/>
      <c r="H48" s="68"/>
      <c r="I48" s="10">
        <f>0+Q48</f>
        <v>0</v>
      </c>
      <c r="O48" s="71">
        <f>0+R48</f>
        <v>0</v>
      </c>
      <c r="Q48" s="72">
        <f>0+I57+I53+I49</f>
        <v>0</v>
      </c>
      <c r="R48" s="71">
        <f>0+O57+O53+O49</f>
        <v>0</v>
      </c>
    </row>
    <row r="49" spans="1:16" s="79" customFormat="1" x14ac:dyDescent="0.2">
      <c r="A49" s="81" t="s">
        <v>33</v>
      </c>
      <c r="B49" s="82">
        <v>10</v>
      </c>
      <c r="C49" s="82" t="s">
        <v>100</v>
      </c>
      <c r="D49" s="81" t="s">
        <v>5</v>
      </c>
      <c r="E49" s="104" t="s">
        <v>101</v>
      </c>
      <c r="F49" s="83" t="s">
        <v>102</v>
      </c>
      <c r="G49" s="84">
        <v>16.600000000000001</v>
      </c>
      <c r="H49" s="85">
        <v>0</v>
      </c>
      <c r="I49" s="86">
        <f>ROUND(ROUND(H49,2)*ROUND(G49,3),2)</f>
        <v>0</v>
      </c>
      <c r="O49" s="79">
        <f>(I49*21)/100</f>
        <v>0</v>
      </c>
      <c r="P49" s="79" t="s">
        <v>12</v>
      </c>
    </row>
    <row r="50" spans="1:16" s="79" customFormat="1" x14ac:dyDescent="0.2">
      <c r="A50" s="87" t="s">
        <v>35</v>
      </c>
      <c r="E50" s="88" t="s">
        <v>103</v>
      </c>
    </row>
    <row r="51" spans="1:16" s="79" customFormat="1" ht="12.75" customHeight="1" x14ac:dyDescent="0.2">
      <c r="A51" s="102" t="s">
        <v>36</v>
      </c>
      <c r="E51" s="92" t="s">
        <v>128</v>
      </c>
    </row>
    <row r="52" spans="1:16" s="79" customFormat="1" ht="63.75" x14ac:dyDescent="0.2">
      <c r="A52" s="79" t="s">
        <v>37</v>
      </c>
      <c r="E52" s="88" t="s">
        <v>104</v>
      </c>
    </row>
    <row r="53" spans="1:16" s="79" customFormat="1" x14ac:dyDescent="0.2">
      <c r="A53" s="81" t="s">
        <v>33</v>
      </c>
      <c r="B53" s="82">
        <v>11</v>
      </c>
      <c r="C53" s="103" t="s">
        <v>129</v>
      </c>
      <c r="D53" s="81" t="s">
        <v>5</v>
      </c>
      <c r="E53" s="104" t="s">
        <v>130</v>
      </c>
      <c r="F53" s="83" t="s">
        <v>102</v>
      </c>
      <c r="G53" s="84">
        <v>16.600000000000001</v>
      </c>
      <c r="H53" s="85">
        <v>0</v>
      </c>
      <c r="I53" s="86">
        <f>ROUND(ROUND(H53,2)*ROUND(G53,3),2)</f>
        <v>0</v>
      </c>
      <c r="O53" s="79">
        <f>(I53*21)/100</f>
        <v>0</v>
      </c>
      <c r="P53" s="79" t="s">
        <v>12</v>
      </c>
    </row>
    <row r="54" spans="1:16" s="79" customFormat="1" x14ac:dyDescent="0.2">
      <c r="A54" s="87" t="s">
        <v>35</v>
      </c>
      <c r="E54" s="105" t="s">
        <v>109</v>
      </c>
    </row>
    <row r="55" spans="1:16" s="79" customFormat="1" ht="12.75" customHeight="1" x14ac:dyDescent="0.2">
      <c r="A55" s="102" t="s">
        <v>36</v>
      </c>
      <c r="E55" s="92" t="s">
        <v>128</v>
      </c>
    </row>
    <row r="56" spans="1:16" s="79" customFormat="1" ht="38.25" customHeight="1" x14ac:dyDescent="0.2">
      <c r="A56" s="79" t="s">
        <v>37</v>
      </c>
      <c r="E56" s="88" t="s">
        <v>105</v>
      </c>
    </row>
    <row r="57" spans="1:16" x14ac:dyDescent="0.2">
      <c r="A57" s="8" t="s">
        <v>33</v>
      </c>
      <c r="B57" s="11">
        <v>12</v>
      </c>
      <c r="C57" s="11">
        <v>938543</v>
      </c>
      <c r="D57" s="8" t="s">
        <v>5</v>
      </c>
      <c r="E57" s="100" t="s">
        <v>75</v>
      </c>
      <c r="F57" s="13" t="s">
        <v>34</v>
      </c>
      <c r="G57" s="14">
        <v>73.459999999999994</v>
      </c>
      <c r="H57" s="15">
        <v>0</v>
      </c>
      <c r="I57" s="15">
        <f>ROUND(ROUND(H57,2)*ROUND(G57,3),2)</f>
        <v>0</v>
      </c>
      <c r="O57" s="71">
        <f>(I57*21)/100</f>
        <v>0</v>
      </c>
      <c r="P57" s="71" t="s">
        <v>12</v>
      </c>
    </row>
    <row r="58" spans="1:16" x14ac:dyDescent="0.2">
      <c r="A58" s="16" t="s">
        <v>35</v>
      </c>
      <c r="E58" s="74" t="s">
        <v>99</v>
      </c>
    </row>
    <row r="59" spans="1:16" ht="51" customHeight="1" x14ac:dyDescent="0.2">
      <c r="A59" s="18" t="s">
        <v>36</v>
      </c>
      <c r="E59" s="92" t="s">
        <v>121</v>
      </c>
    </row>
    <row r="60" spans="1:16" ht="25.5" x14ac:dyDescent="0.2">
      <c r="A60" s="71" t="s">
        <v>37</v>
      </c>
      <c r="E60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2024-08-14T10:35:47Z</cp:lastPrinted>
  <dcterms:created xsi:type="dcterms:W3CDTF">2022-04-28T07:44:59Z</dcterms:created>
  <dcterms:modified xsi:type="dcterms:W3CDTF">2024-08-14T10:36:56Z</dcterms:modified>
  <cp:category/>
  <cp:contentStatus/>
</cp:coreProperties>
</file>