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9023\Desktop\HTO-modernizace prostor odběrového místa\"/>
    </mc:Choice>
  </mc:AlternateContent>
  <xr:revisionPtr revIDLastSave="0" documentId="8_{33B3AC77-4D5A-48E7-AB72-CB620C4A2102}" xr6:coauthVersionLast="47" xr6:coauthVersionMax="47" xr10:uidLastSave="{00000000-0000-0000-0000-000000000000}"/>
  <bookViews>
    <workbookView xWindow="-108" yWindow="-108" windowWidth="23256" windowHeight="12576" tabRatio="500" activeTab="7" xr2:uid="{00000000-000D-0000-FFFF-FFFF00000000}"/>
  </bookViews>
  <sheets>
    <sheet name="Pokyny pro vyplnění" sheetId="1" r:id="rId1"/>
    <sheet name="Stavba" sheetId="2" r:id="rId2"/>
    <sheet name="VzorPolozky" sheetId="3" state="hidden" r:id="rId3"/>
    <sheet name="OVN" sheetId="4" r:id="rId4"/>
    <sheet name="01" sheetId="5" r:id="rId5"/>
    <sheet name="03" sheetId="6" r:id="rId6"/>
    <sheet name="04" sheetId="7" r:id="rId7"/>
    <sheet name="05" sheetId="8" r:id="rId8"/>
  </sheets>
  <externalReferences>
    <externalReference r:id="rId9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'01'!$1:$9</definedName>
    <definedName name="_xlnm.Print_Titles" localSheetId="5">'03'!$1:$9</definedName>
    <definedName name="_xlnm.Print_Titles" localSheetId="6">'04'!$1:$9</definedName>
    <definedName name="_xlnm.Print_Titles" localSheetId="7">'05'!$2:$10</definedName>
    <definedName name="_xlnm.Print_Titles" localSheetId="3">OVN!$1:$9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'01'!$A$1:$X$198</definedName>
    <definedName name="_xlnm.Print_Area" localSheetId="5">'03'!$A$1:$X$51</definedName>
    <definedName name="_xlnm.Print_Area" localSheetId="6">'04'!$A$1:$X$29</definedName>
    <definedName name="_xlnm.Print_Area" localSheetId="7">'05'!$A$2:$X$95</definedName>
    <definedName name="_xlnm.Print_Area" localSheetId="3">OVN!$A$1:$X$31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krouhleni">Stavba!$G$27</definedName>
    <definedName name="Zhotovitel">Stavba!$D$11:$G$11</definedName>
  </definedNames>
  <calcPr calcId="181029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85" i="8" l="1"/>
  <c r="V83" i="8"/>
  <c r="Q83" i="8"/>
  <c r="O83" i="8"/>
  <c r="K83" i="8"/>
  <c r="I83" i="8"/>
  <c r="G83" i="8"/>
  <c r="M83" i="8" s="1"/>
  <c r="V82" i="8"/>
  <c r="V81" i="8" s="1"/>
  <c r="Q82" i="8"/>
  <c r="O82" i="8"/>
  <c r="M82" i="8"/>
  <c r="K82" i="8"/>
  <c r="K81" i="8" s="1"/>
  <c r="I82" i="8"/>
  <c r="G82" i="8"/>
  <c r="Q81" i="8"/>
  <c r="I81" i="8"/>
  <c r="V79" i="8"/>
  <c r="Q79" i="8"/>
  <c r="Q78" i="8" s="1"/>
  <c r="O79" i="8"/>
  <c r="O78" i="8" s="1"/>
  <c r="K79" i="8"/>
  <c r="I79" i="8"/>
  <c r="I78" i="8" s="1"/>
  <c r="G79" i="8"/>
  <c r="V78" i="8"/>
  <c r="K78" i="8"/>
  <c r="V76" i="8"/>
  <c r="Q76" i="8"/>
  <c r="O76" i="8"/>
  <c r="M76" i="8"/>
  <c r="K76" i="8"/>
  <c r="I76" i="8"/>
  <c r="G76" i="8"/>
  <c r="V75" i="8"/>
  <c r="Q75" i="8"/>
  <c r="O75" i="8"/>
  <c r="K75" i="8"/>
  <c r="I75" i="8"/>
  <c r="G75" i="8"/>
  <c r="M75" i="8" s="1"/>
  <c r="V74" i="8"/>
  <c r="Q74" i="8"/>
  <c r="O74" i="8"/>
  <c r="K74" i="8"/>
  <c r="I74" i="8"/>
  <c r="G74" i="8"/>
  <c r="M74" i="8" s="1"/>
  <c r="V73" i="8"/>
  <c r="Q73" i="8"/>
  <c r="O73" i="8"/>
  <c r="O70" i="8" s="1"/>
  <c r="K73" i="8"/>
  <c r="I73" i="8"/>
  <c r="G73" i="8"/>
  <c r="M73" i="8" s="1"/>
  <c r="V72" i="8"/>
  <c r="Q72" i="8"/>
  <c r="O72" i="8"/>
  <c r="M72" i="8"/>
  <c r="K72" i="8"/>
  <c r="I72" i="8"/>
  <c r="G72" i="8"/>
  <c r="V71" i="8"/>
  <c r="Q71" i="8"/>
  <c r="O71" i="8"/>
  <c r="K71" i="8"/>
  <c r="I71" i="8"/>
  <c r="G71" i="8"/>
  <c r="M71" i="8" s="1"/>
  <c r="V68" i="8"/>
  <c r="Q68" i="8"/>
  <c r="O68" i="8"/>
  <c r="K68" i="8"/>
  <c r="I68" i="8"/>
  <c r="G68" i="8"/>
  <c r="M68" i="8" s="1"/>
  <c r="V67" i="8"/>
  <c r="Q67" i="8"/>
  <c r="O67" i="8"/>
  <c r="M67" i="8"/>
  <c r="K67" i="8"/>
  <c r="I67" i="8"/>
  <c r="G67" i="8"/>
  <c r="V66" i="8"/>
  <c r="Q66" i="8"/>
  <c r="O66" i="8"/>
  <c r="K66" i="8"/>
  <c r="I66" i="8"/>
  <c r="G66" i="8"/>
  <c r="M66" i="8" s="1"/>
  <c r="V65" i="8"/>
  <c r="Q65" i="8"/>
  <c r="O65" i="8"/>
  <c r="K65" i="8"/>
  <c r="I65" i="8"/>
  <c r="G65" i="8"/>
  <c r="M65" i="8" s="1"/>
  <c r="V64" i="8"/>
  <c r="Q64" i="8"/>
  <c r="O64" i="8"/>
  <c r="K64" i="8"/>
  <c r="I64" i="8"/>
  <c r="G64" i="8"/>
  <c r="M64" i="8" s="1"/>
  <c r="V63" i="8"/>
  <c r="Q63" i="8"/>
  <c r="O63" i="8"/>
  <c r="M63" i="8"/>
  <c r="K63" i="8"/>
  <c r="I63" i="8"/>
  <c r="G63" i="8"/>
  <c r="V62" i="8"/>
  <c r="Q62" i="8"/>
  <c r="O62" i="8"/>
  <c r="K62" i="8"/>
  <c r="I62" i="8"/>
  <c r="G62" i="8"/>
  <c r="M62" i="8" s="1"/>
  <c r="V61" i="8"/>
  <c r="Q61" i="8"/>
  <c r="O61" i="8"/>
  <c r="K61" i="8"/>
  <c r="I61" i="8"/>
  <c r="G61" i="8"/>
  <c r="M61" i="8" s="1"/>
  <c r="V60" i="8"/>
  <c r="V59" i="8" s="1"/>
  <c r="Q60" i="8"/>
  <c r="O60" i="8"/>
  <c r="K60" i="8"/>
  <c r="I60" i="8"/>
  <c r="G60" i="8"/>
  <c r="M60" i="8" s="1"/>
  <c r="V57" i="8"/>
  <c r="Q57" i="8"/>
  <c r="O57" i="8"/>
  <c r="K57" i="8"/>
  <c r="I57" i="8"/>
  <c r="G57" i="8"/>
  <c r="M57" i="8" s="1"/>
  <c r="V56" i="8"/>
  <c r="Q56" i="8"/>
  <c r="O56" i="8"/>
  <c r="K56" i="8"/>
  <c r="I56" i="8"/>
  <c r="G56" i="8"/>
  <c r="M56" i="8" s="1"/>
  <c r="V55" i="8"/>
  <c r="Q55" i="8"/>
  <c r="O55" i="8"/>
  <c r="K55" i="8"/>
  <c r="I55" i="8"/>
  <c r="G55" i="8"/>
  <c r="M55" i="8" s="1"/>
  <c r="V54" i="8"/>
  <c r="Q54" i="8"/>
  <c r="O54" i="8"/>
  <c r="M54" i="8"/>
  <c r="K54" i="8"/>
  <c r="I54" i="8"/>
  <c r="G54" i="8"/>
  <c r="V53" i="8"/>
  <c r="Q53" i="8"/>
  <c r="O53" i="8"/>
  <c r="K53" i="8"/>
  <c r="I53" i="8"/>
  <c r="G53" i="8"/>
  <c r="M53" i="8" s="1"/>
  <c r="V52" i="8"/>
  <c r="Q52" i="8"/>
  <c r="O52" i="8"/>
  <c r="K52" i="8"/>
  <c r="I52" i="8"/>
  <c r="G52" i="8"/>
  <c r="M52" i="8" s="1"/>
  <c r="V51" i="8"/>
  <c r="Q51" i="8"/>
  <c r="O51" i="8"/>
  <c r="K51" i="8"/>
  <c r="I51" i="8"/>
  <c r="G51" i="8"/>
  <c r="M51" i="8" s="1"/>
  <c r="V50" i="8"/>
  <c r="Q50" i="8"/>
  <c r="O50" i="8"/>
  <c r="M50" i="8"/>
  <c r="K50" i="8"/>
  <c r="I50" i="8"/>
  <c r="G50" i="8"/>
  <c r="V49" i="8"/>
  <c r="Q49" i="8"/>
  <c r="O49" i="8"/>
  <c r="K49" i="8"/>
  <c r="I49" i="8"/>
  <c r="G49" i="8"/>
  <c r="M49" i="8" s="1"/>
  <c r="V48" i="8"/>
  <c r="Q48" i="8"/>
  <c r="O48" i="8"/>
  <c r="K48" i="8"/>
  <c r="I48" i="8"/>
  <c r="G48" i="8"/>
  <c r="M48" i="8" s="1"/>
  <c r="V47" i="8"/>
  <c r="Q47" i="8"/>
  <c r="O47" i="8"/>
  <c r="K47" i="8"/>
  <c r="I47" i="8"/>
  <c r="G47" i="8"/>
  <c r="M47" i="8" s="1"/>
  <c r="V46" i="8"/>
  <c r="Q46" i="8"/>
  <c r="O46" i="8"/>
  <c r="M46" i="8"/>
  <c r="K46" i="8"/>
  <c r="I46" i="8"/>
  <c r="G46" i="8"/>
  <c r="V45" i="8"/>
  <c r="Q45" i="8"/>
  <c r="O45" i="8"/>
  <c r="K45" i="8"/>
  <c r="I45" i="8"/>
  <c r="G45" i="8"/>
  <c r="M45" i="8" s="1"/>
  <c r="V44" i="8"/>
  <c r="Q44" i="8"/>
  <c r="O44" i="8"/>
  <c r="K44" i="8"/>
  <c r="I44" i="8"/>
  <c r="G44" i="8"/>
  <c r="M44" i="8" s="1"/>
  <c r="V43" i="8"/>
  <c r="Q43" i="8"/>
  <c r="O43" i="8"/>
  <c r="K43" i="8"/>
  <c r="I43" i="8"/>
  <c r="G43" i="8"/>
  <c r="M43" i="8" s="1"/>
  <c r="V42" i="8"/>
  <c r="Q42" i="8"/>
  <c r="O42" i="8"/>
  <c r="M42" i="8"/>
  <c r="K42" i="8"/>
  <c r="I42" i="8"/>
  <c r="G42" i="8"/>
  <c r="V41" i="8"/>
  <c r="Q41" i="8"/>
  <c r="O41" i="8"/>
  <c r="K41" i="8"/>
  <c r="I41" i="8"/>
  <c r="G41" i="8"/>
  <c r="M41" i="8" s="1"/>
  <c r="V40" i="8"/>
  <c r="Q40" i="8"/>
  <c r="O40" i="8"/>
  <c r="K40" i="8"/>
  <c r="I40" i="8"/>
  <c r="G40" i="8"/>
  <c r="M40" i="8" s="1"/>
  <c r="V39" i="8"/>
  <c r="Q39" i="8"/>
  <c r="O39" i="8"/>
  <c r="K39" i="8"/>
  <c r="I39" i="8"/>
  <c r="G39" i="8"/>
  <c r="M39" i="8" s="1"/>
  <c r="V38" i="8"/>
  <c r="Q38" i="8"/>
  <c r="O38" i="8"/>
  <c r="M38" i="8"/>
  <c r="K38" i="8"/>
  <c r="I38" i="8"/>
  <c r="G38" i="8"/>
  <c r="V37" i="8"/>
  <c r="Q37" i="8"/>
  <c r="O37" i="8"/>
  <c r="K37" i="8"/>
  <c r="I37" i="8"/>
  <c r="G37" i="8"/>
  <c r="M37" i="8" s="1"/>
  <c r="V36" i="8"/>
  <c r="Q36" i="8"/>
  <c r="O36" i="8"/>
  <c r="K36" i="8"/>
  <c r="I36" i="8"/>
  <c r="G36" i="8"/>
  <c r="M36" i="8" s="1"/>
  <c r="V35" i="8"/>
  <c r="Q35" i="8"/>
  <c r="O35" i="8"/>
  <c r="K35" i="8"/>
  <c r="I35" i="8"/>
  <c r="G35" i="8"/>
  <c r="M35" i="8" s="1"/>
  <c r="V34" i="8"/>
  <c r="Q34" i="8"/>
  <c r="O34" i="8"/>
  <c r="M34" i="8"/>
  <c r="K34" i="8"/>
  <c r="I34" i="8"/>
  <c r="G34" i="8"/>
  <c r="V33" i="8"/>
  <c r="Q33" i="8"/>
  <c r="O33" i="8"/>
  <c r="K33" i="8"/>
  <c r="I33" i="8"/>
  <c r="G33" i="8"/>
  <c r="M33" i="8" s="1"/>
  <c r="V32" i="8"/>
  <c r="Q32" i="8"/>
  <c r="O32" i="8"/>
  <c r="K32" i="8"/>
  <c r="I32" i="8"/>
  <c r="G32" i="8"/>
  <c r="M32" i="8" s="1"/>
  <c r="V31" i="8"/>
  <c r="Q31" i="8"/>
  <c r="O31" i="8"/>
  <c r="K31" i="8"/>
  <c r="I31" i="8"/>
  <c r="G31" i="8"/>
  <c r="M31" i="8" s="1"/>
  <c r="V30" i="8"/>
  <c r="Q30" i="8"/>
  <c r="O30" i="8"/>
  <c r="M30" i="8"/>
  <c r="K30" i="8"/>
  <c r="I30" i="8"/>
  <c r="G30" i="8"/>
  <c r="V29" i="8"/>
  <c r="Q29" i="8"/>
  <c r="O29" i="8"/>
  <c r="K29" i="8"/>
  <c r="I29" i="8"/>
  <c r="G29" i="8"/>
  <c r="M29" i="8" s="1"/>
  <c r="V28" i="8"/>
  <c r="Q28" i="8"/>
  <c r="O28" i="8"/>
  <c r="K28" i="8"/>
  <c r="I28" i="8"/>
  <c r="G28" i="8"/>
  <c r="M28" i="8" s="1"/>
  <c r="V27" i="8"/>
  <c r="Q27" i="8"/>
  <c r="O27" i="8"/>
  <c r="K27" i="8"/>
  <c r="I27" i="8"/>
  <c r="G27" i="8"/>
  <c r="M27" i="8" s="1"/>
  <c r="V26" i="8"/>
  <c r="Q26" i="8"/>
  <c r="O26" i="8"/>
  <c r="M26" i="8"/>
  <c r="K26" i="8"/>
  <c r="I26" i="8"/>
  <c r="G26" i="8"/>
  <c r="V25" i="8"/>
  <c r="Q25" i="8"/>
  <c r="O25" i="8"/>
  <c r="K25" i="8"/>
  <c r="I25" i="8"/>
  <c r="G25" i="8"/>
  <c r="M25" i="8" s="1"/>
  <c r="V24" i="8"/>
  <c r="Q24" i="8"/>
  <c r="O24" i="8"/>
  <c r="K24" i="8"/>
  <c r="I24" i="8"/>
  <c r="G24" i="8"/>
  <c r="M24" i="8" s="1"/>
  <c r="V23" i="8"/>
  <c r="Q23" i="8"/>
  <c r="O23" i="8"/>
  <c r="K23" i="8"/>
  <c r="I23" i="8"/>
  <c r="G23" i="8"/>
  <c r="M23" i="8" s="1"/>
  <c r="V22" i="8"/>
  <c r="Q22" i="8"/>
  <c r="O22" i="8"/>
  <c r="M22" i="8"/>
  <c r="K22" i="8"/>
  <c r="I22" i="8"/>
  <c r="G22" i="8"/>
  <c r="V21" i="8"/>
  <c r="Q21" i="8"/>
  <c r="O21" i="8"/>
  <c r="K21" i="8"/>
  <c r="I21" i="8"/>
  <c r="G21" i="8"/>
  <c r="M21" i="8" s="1"/>
  <c r="V20" i="8"/>
  <c r="Q20" i="8"/>
  <c r="O20" i="8"/>
  <c r="K20" i="8"/>
  <c r="I20" i="8"/>
  <c r="G20" i="8"/>
  <c r="M20" i="8" s="1"/>
  <c r="V19" i="8"/>
  <c r="Q19" i="8"/>
  <c r="O19" i="8"/>
  <c r="K19" i="8"/>
  <c r="I19" i="8"/>
  <c r="G19" i="8"/>
  <c r="M19" i="8" s="1"/>
  <c r="V18" i="8"/>
  <c r="Q18" i="8"/>
  <c r="O18" i="8"/>
  <c r="M18" i="8"/>
  <c r="K18" i="8"/>
  <c r="I18" i="8"/>
  <c r="G18" i="8"/>
  <c r="V17" i="8"/>
  <c r="Q17" i="8"/>
  <c r="O17" i="8"/>
  <c r="K17" i="8"/>
  <c r="I17" i="8"/>
  <c r="G17" i="8"/>
  <c r="M17" i="8" s="1"/>
  <c r="V16" i="8"/>
  <c r="Q16" i="8"/>
  <c r="O16" i="8"/>
  <c r="K16" i="8"/>
  <c r="I16" i="8"/>
  <c r="G16" i="8"/>
  <c r="M16" i="8" s="1"/>
  <c r="V15" i="8"/>
  <c r="Q15" i="8"/>
  <c r="O15" i="8"/>
  <c r="K15" i="8"/>
  <c r="I15" i="8"/>
  <c r="G15" i="8"/>
  <c r="M15" i="8" s="1"/>
  <c r="V14" i="8"/>
  <c r="Q14" i="8"/>
  <c r="O14" i="8"/>
  <c r="M14" i="8"/>
  <c r="K14" i="8"/>
  <c r="I14" i="8"/>
  <c r="G14" i="8"/>
  <c r="V13" i="8"/>
  <c r="Q13" i="8"/>
  <c r="O13" i="8"/>
  <c r="K13" i="8"/>
  <c r="I13" i="8"/>
  <c r="G13" i="8"/>
  <c r="M13" i="8" s="1"/>
  <c r="V12" i="8"/>
  <c r="Q12" i="8"/>
  <c r="O12" i="8"/>
  <c r="K12" i="8"/>
  <c r="I12" i="8"/>
  <c r="G12" i="8"/>
  <c r="AD19" i="7"/>
  <c r="AC19" i="7"/>
  <c r="V14" i="7"/>
  <c r="Q14" i="7"/>
  <c r="Q10" i="7" s="1"/>
  <c r="O14" i="7"/>
  <c r="K14" i="7"/>
  <c r="I14" i="7"/>
  <c r="I10" i="7" s="1"/>
  <c r="G14" i="7"/>
  <c r="M14" i="7" s="1"/>
  <c r="V13" i="7"/>
  <c r="Q13" i="7"/>
  <c r="O13" i="7"/>
  <c r="O10" i="7" s="1"/>
  <c r="K13" i="7"/>
  <c r="I13" i="7"/>
  <c r="G13" i="7"/>
  <c r="V12" i="7"/>
  <c r="Q12" i="7"/>
  <c r="O12" i="7"/>
  <c r="M12" i="7"/>
  <c r="K12" i="7"/>
  <c r="I12" i="7"/>
  <c r="G12" i="7"/>
  <c r="V11" i="7"/>
  <c r="V10" i="7" s="1"/>
  <c r="Q11" i="7"/>
  <c r="O11" i="7"/>
  <c r="M11" i="7"/>
  <c r="K11" i="7"/>
  <c r="K10" i="7" s="1"/>
  <c r="I11" i="7"/>
  <c r="G11" i="7"/>
  <c r="AC41" i="6"/>
  <c r="V39" i="6"/>
  <c r="Q39" i="6"/>
  <c r="O39" i="6"/>
  <c r="M39" i="6"/>
  <c r="K39" i="6"/>
  <c r="I39" i="6"/>
  <c r="G39" i="6"/>
  <c r="V38" i="6"/>
  <c r="Q38" i="6"/>
  <c r="O38" i="6"/>
  <c r="M38" i="6"/>
  <c r="K38" i="6"/>
  <c r="I38" i="6"/>
  <c r="G38" i="6"/>
  <c r="V37" i="6"/>
  <c r="Q37" i="6"/>
  <c r="Q36" i="6" s="1"/>
  <c r="O37" i="6"/>
  <c r="K37" i="6"/>
  <c r="I37" i="6"/>
  <c r="I36" i="6" s="1"/>
  <c r="G37" i="6"/>
  <c r="M37" i="6" s="1"/>
  <c r="M36" i="6" s="1"/>
  <c r="O36" i="6"/>
  <c r="G36" i="6"/>
  <c r="V31" i="6"/>
  <c r="Q31" i="6"/>
  <c r="O31" i="6"/>
  <c r="M31" i="6"/>
  <c r="K31" i="6"/>
  <c r="I31" i="6"/>
  <c r="G31" i="6"/>
  <c r="V30" i="6"/>
  <c r="Q30" i="6"/>
  <c r="O30" i="6"/>
  <c r="M30" i="6"/>
  <c r="K30" i="6"/>
  <c r="I30" i="6"/>
  <c r="G30" i="6"/>
  <c r="V29" i="6"/>
  <c r="Q29" i="6"/>
  <c r="O29" i="6"/>
  <c r="K29" i="6"/>
  <c r="I29" i="6"/>
  <c r="G29" i="6"/>
  <c r="M29" i="6" s="1"/>
  <c r="V28" i="6"/>
  <c r="Q28" i="6"/>
  <c r="O28" i="6"/>
  <c r="K28" i="6"/>
  <c r="I28" i="6"/>
  <c r="G28" i="6"/>
  <c r="M28" i="6" s="1"/>
  <c r="V27" i="6"/>
  <c r="Q27" i="6"/>
  <c r="O27" i="6"/>
  <c r="M27" i="6"/>
  <c r="K27" i="6"/>
  <c r="I27" i="6"/>
  <c r="G27" i="6"/>
  <c r="V26" i="6"/>
  <c r="V22" i="6" s="1"/>
  <c r="Q26" i="6"/>
  <c r="O26" i="6"/>
  <c r="K26" i="6"/>
  <c r="I26" i="6"/>
  <c r="G26" i="6"/>
  <c r="M26" i="6" s="1"/>
  <c r="V25" i="6"/>
  <c r="Q25" i="6"/>
  <c r="O25" i="6"/>
  <c r="M25" i="6"/>
  <c r="K25" i="6"/>
  <c r="I25" i="6"/>
  <c r="G25" i="6"/>
  <c r="V24" i="6"/>
  <c r="Q24" i="6"/>
  <c r="O24" i="6"/>
  <c r="K24" i="6"/>
  <c r="I24" i="6"/>
  <c r="G24" i="6"/>
  <c r="M24" i="6" s="1"/>
  <c r="V23" i="6"/>
  <c r="Q23" i="6"/>
  <c r="Q22" i="6" s="1"/>
  <c r="O23" i="6"/>
  <c r="M23" i="6"/>
  <c r="K23" i="6"/>
  <c r="I23" i="6"/>
  <c r="I22" i="6" s="1"/>
  <c r="G23" i="6"/>
  <c r="O22" i="6"/>
  <c r="K22" i="6"/>
  <c r="V17" i="6"/>
  <c r="Q17" i="6"/>
  <c r="O17" i="6"/>
  <c r="M17" i="6"/>
  <c r="K17" i="6"/>
  <c r="I17" i="6"/>
  <c r="I15" i="6" s="1"/>
  <c r="G17" i="6"/>
  <c r="V16" i="6"/>
  <c r="V15" i="6" s="1"/>
  <c r="Q16" i="6"/>
  <c r="O16" i="6"/>
  <c r="O15" i="6" s="1"/>
  <c r="K16" i="6"/>
  <c r="K15" i="6" s="1"/>
  <c r="I16" i="6"/>
  <c r="G16" i="6"/>
  <c r="Q15" i="6"/>
  <c r="V13" i="6"/>
  <c r="Q13" i="6"/>
  <c r="O13" i="6"/>
  <c r="K13" i="6"/>
  <c r="I13" i="6"/>
  <c r="G13" i="6"/>
  <c r="M13" i="6" s="1"/>
  <c r="V11" i="6"/>
  <c r="Q11" i="6"/>
  <c r="Q10" i="6" s="1"/>
  <c r="O11" i="6"/>
  <c r="M11" i="6"/>
  <c r="M10" i="6" s="1"/>
  <c r="K11" i="6"/>
  <c r="I11" i="6"/>
  <c r="I10" i="6" s="1"/>
  <c r="G11" i="6"/>
  <c r="V10" i="6"/>
  <c r="O10" i="6"/>
  <c r="K10" i="6"/>
  <c r="AC188" i="5"/>
  <c r="V183" i="5"/>
  <c r="Q183" i="5"/>
  <c r="O183" i="5"/>
  <c r="K183" i="5"/>
  <c r="I183" i="5"/>
  <c r="G183" i="5"/>
  <c r="M183" i="5" s="1"/>
  <c r="V179" i="5"/>
  <c r="Q179" i="5"/>
  <c r="O179" i="5"/>
  <c r="M179" i="5"/>
  <c r="K179" i="5"/>
  <c r="I179" i="5"/>
  <c r="G179" i="5"/>
  <c r="V175" i="5"/>
  <c r="Q175" i="5"/>
  <c r="O175" i="5"/>
  <c r="K175" i="5"/>
  <c r="I175" i="5"/>
  <c r="G175" i="5"/>
  <c r="M175" i="5" s="1"/>
  <c r="V171" i="5"/>
  <c r="Q171" i="5"/>
  <c r="O171" i="5"/>
  <c r="M171" i="5"/>
  <c r="K171" i="5"/>
  <c r="I171" i="5"/>
  <c r="I166" i="5" s="1"/>
  <c r="G171" i="5"/>
  <c r="V167" i="5"/>
  <c r="Q167" i="5"/>
  <c r="O167" i="5"/>
  <c r="O166" i="5" s="1"/>
  <c r="K167" i="5"/>
  <c r="I167" i="5"/>
  <c r="G167" i="5"/>
  <c r="Q166" i="5"/>
  <c r="V162" i="5"/>
  <c r="Q162" i="5"/>
  <c r="O162" i="5"/>
  <c r="K162" i="5"/>
  <c r="I162" i="5"/>
  <c r="G162" i="5"/>
  <c r="M162" i="5" s="1"/>
  <c r="V158" i="5"/>
  <c r="Q158" i="5"/>
  <c r="O158" i="5"/>
  <c r="M158" i="5"/>
  <c r="K158" i="5"/>
  <c r="I158" i="5"/>
  <c r="G158" i="5"/>
  <c r="V157" i="5"/>
  <c r="V152" i="5" s="1"/>
  <c r="Q157" i="5"/>
  <c r="O157" i="5"/>
  <c r="K157" i="5"/>
  <c r="I157" i="5"/>
  <c r="G157" i="5"/>
  <c r="M157" i="5" s="1"/>
  <c r="V156" i="5"/>
  <c r="Q156" i="5"/>
  <c r="O156" i="5"/>
  <c r="M156" i="5"/>
  <c r="K156" i="5"/>
  <c r="I156" i="5"/>
  <c r="G156" i="5"/>
  <c r="V155" i="5"/>
  <c r="Q155" i="5"/>
  <c r="O155" i="5"/>
  <c r="K155" i="5"/>
  <c r="I155" i="5"/>
  <c r="G155" i="5"/>
  <c r="M155" i="5" s="1"/>
  <c r="V153" i="5"/>
  <c r="Q153" i="5"/>
  <c r="Q152" i="5" s="1"/>
  <c r="O153" i="5"/>
  <c r="M153" i="5"/>
  <c r="K153" i="5"/>
  <c r="I153" i="5"/>
  <c r="I152" i="5" s="1"/>
  <c r="G153" i="5"/>
  <c r="O152" i="5"/>
  <c r="K152" i="5"/>
  <c r="V150" i="5"/>
  <c r="Q150" i="5"/>
  <c r="O150" i="5"/>
  <c r="M150" i="5"/>
  <c r="K150" i="5"/>
  <c r="I150" i="5"/>
  <c r="I145" i="5" s="1"/>
  <c r="G150" i="5"/>
  <c r="V146" i="5"/>
  <c r="V145" i="5" s="1"/>
  <c r="Q146" i="5"/>
  <c r="O146" i="5"/>
  <c r="O145" i="5" s="1"/>
  <c r="K146" i="5"/>
  <c r="K145" i="5" s="1"/>
  <c r="I146" i="5"/>
  <c r="G146" i="5"/>
  <c r="Q145" i="5"/>
  <c r="V140" i="5"/>
  <c r="Q140" i="5"/>
  <c r="O140" i="5"/>
  <c r="K140" i="5"/>
  <c r="I140" i="5"/>
  <c r="G140" i="5"/>
  <c r="M140" i="5" s="1"/>
  <c r="V137" i="5"/>
  <c r="Q137" i="5"/>
  <c r="O137" i="5"/>
  <c r="M137" i="5"/>
  <c r="K137" i="5"/>
  <c r="I137" i="5"/>
  <c r="G137" i="5"/>
  <c r="V135" i="5"/>
  <c r="Q135" i="5"/>
  <c r="O135" i="5"/>
  <c r="K135" i="5"/>
  <c r="I135" i="5"/>
  <c r="G135" i="5"/>
  <c r="M135" i="5" s="1"/>
  <c r="V133" i="5"/>
  <c r="Q133" i="5"/>
  <c r="O133" i="5"/>
  <c r="M133" i="5"/>
  <c r="K133" i="5"/>
  <c r="I133" i="5"/>
  <c r="G133" i="5"/>
  <c r="V130" i="5"/>
  <c r="Q130" i="5"/>
  <c r="O130" i="5"/>
  <c r="K130" i="5"/>
  <c r="I130" i="5"/>
  <c r="G130" i="5"/>
  <c r="M130" i="5" s="1"/>
  <c r="V128" i="5"/>
  <c r="Q128" i="5"/>
  <c r="O128" i="5"/>
  <c r="M128" i="5"/>
  <c r="K128" i="5"/>
  <c r="I128" i="5"/>
  <c r="G128" i="5"/>
  <c r="V126" i="5"/>
  <c r="Q126" i="5"/>
  <c r="O126" i="5"/>
  <c r="K126" i="5"/>
  <c r="I126" i="5"/>
  <c r="G126" i="5"/>
  <c r="M126" i="5" s="1"/>
  <c r="V124" i="5"/>
  <c r="Q124" i="5"/>
  <c r="Q117" i="5" s="1"/>
  <c r="O124" i="5"/>
  <c r="M124" i="5"/>
  <c r="K124" i="5"/>
  <c r="I124" i="5"/>
  <c r="I117" i="5" s="1"/>
  <c r="G124" i="5"/>
  <c r="V122" i="5"/>
  <c r="Q122" i="5"/>
  <c r="O122" i="5"/>
  <c r="K122" i="5"/>
  <c r="I122" i="5"/>
  <c r="G122" i="5"/>
  <c r="M122" i="5" s="1"/>
  <c r="V121" i="5"/>
  <c r="Q121" i="5"/>
  <c r="O121" i="5"/>
  <c r="M121" i="5"/>
  <c r="K121" i="5"/>
  <c r="I121" i="5"/>
  <c r="G121" i="5"/>
  <c r="V118" i="5"/>
  <c r="Q118" i="5"/>
  <c r="O118" i="5"/>
  <c r="K118" i="5"/>
  <c r="I118" i="5"/>
  <c r="G118" i="5"/>
  <c r="V112" i="5"/>
  <c r="V106" i="5" s="1"/>
  <c r="Q112" i="5"/>
  <c r="O112" i="5"/>
  <c r="K112" i="5"/>
  <c r="I112" i="5"/>
  <c r="G112" i="5"/>
  <c r="M112" i="5" s="1"/>
  <c r="V111" i="5"/>
  <c r="Q111" i="5"/>
  <c r="O111" i="5"/>
  <c r="M111" i="5"/>
  <c r="K111" i="5"/>
  <c r="I111" i="5"/>
  <c r="G111" i="5"/>
  <c r="V110" i="5"/>
  <c r="Q110" i="5"/>
  <c r="O110" i="5"/>
  <c r="K110" i="5"/>
  <c r="K106" i="5" s="1"/>
  <c r="I110" i="5"/>
  <c r="G110" i="5"/>
  <c r="M110" i="5" s="1"/>
  <c r="V109" i="5"/>
  <c r="Q109" i="5"/>
  <c r="O109" i="5"/>
  <c r="M109" i="5"/>
  <c r="K109" i="5"/>
  <c r="I109" i="5"/>
  <c r="G109" i="5"/>
  <c r="V108" i="5"/>
  <c r="Q108" i="5"/>
  <c r="O108" i="5"/>
  <c r="K108" i="5"/>
  <c r="I108" i="5"/>
  <c r="G108" i="5"/>
  <c r="M108" i="5" s="1"/>
  <c r="V107" i="5"/>
  <c r="Q107" i="5"/>
  <c r="O107" i="5"/>
  <c r="M107" i="5"/>
  <c r="M106" i="5" s="1"/>
  <c r="K107" i="5"/>
  <c r="I107" i="5"/>
  <c r="G107" i="5"/>
  <c r="O106" i="5"/>
  <c r="V101" i="5"/>
  <c r="Q101" i="5"/>
  <c r="Q100" i="5" s="1"/>
  <c r="O101" i="5"/>
  <c r="M101" i="5"/>
  <c r="M100" i="5" s="1"/>
  <c r="K101" i="5"/>
  <c r="I101" i="5"/>
  <c r="I100" i="5" s="1"/>
  <c r="G101" i="5"/>
  <c r="V100" i="5"/>
  <c r="O100" i="5"/>
  <c r="K100" i="5"/>
  <c r="G100" i="5"/>
  <c r="V98" i="5"/>
  <c r="Q98" i="5"/>
  <c r="Q97" i="5" s="1"/>
  <c r="O98" i="5"/>
  <c r="M98" i="5"/>
  <c r="M97" i="5" s="1"/>
  <c r="K98" i="5"/>
  <c r="I98" i="5"/>
  <c r="I97" i="5" s="1"/>
  <c r="G98" i="5"/>
  <c r="V97" i="5"/>
  <c r="O97" i="5"/>
  <c r="K97" i="5"/>
  <c r="G97" i="5"/>
  <c r="V94" i="5"/>
  <c r="Q94" i="5"/>
  <c r="O94" i="5"/>
  <c r="M94" i="5"/>
  <c r="K94" i="5"/>
  <c r="I94" i="5"/>
  <c r="G94" i="5"/>
  <c r="V90" i="5"/>
  <c r="Q90" i="5"/>
  <c r="O90" i="5"/>
  <c r="K90" i="5"/>
  <c r="I90" i="5"/>
  <c r="G90" i="5"/>
  <c r="M90" i="5" s="1"/>
  <c r="V88" i="5"/>
  <c r="Q88" i="5"/>
  <c r="O88" i="5"/>
  <c r="M88" i="5"/>
  <c r="K88" i="5"/>
  <c r="I88" i="5"/>
  <c r="G88" i="5"/>
  <c r="V86" i="5"/>
  <c r="Q86" i="5"/>
  <c r="O86" i="5"/>
  <c r="K86" i="5"/>
  <c r="I86" i="5"/>
  <c r="G86" i="5"/>
  <c r="M86" i="5" s="1"/>
  <c r="V84" i="5"/>
  <c r="Q84" i="5"/>
  <c r="O84" i="5"/>
  <c r="M84" i="5"/>
  <c r="K84" i="5"/>
  <c r="I84" i="5"/>
  <c r="G84" i="5"/>
  <c r="V82" i="5"/>
  <c r="Q82" i="5"/>
  <c r="O82" i="5"/>
  <c r="K82" i="5"/>
  <c r="I82" i="5"/>
  <c r="G82" i="5"/>
  <c r="M82" i="5" s="1"/>
  <c r="V80" i="5"/>
  <c r="Q80" i="5"/>
  <c r="O80" i="5"/>
  <c r="M80" i="5"/>
  <c r="K80" i="5"/>
  <c r="I80" i="5"/>
  <c r="G80" i="5"/>
  <c r="V79" i="5"/>
  <c r="Q79" i="5"/>
  <c r="O79" i="5"/>
  <c r="K79" i="5"/>
  <c r="I79" i="5"/>
  <c r="G79" i="5"/>
  <c r="M79" i="5" s="1"/>
  <c r="V77" i="5"/>
  <c r="Q77" i="5"/>
  <c r="O77" i="5"/>
  <c r="M77" i="5"/>
  <c r="K77" i="5"/>
  <c r="I77" i="5"/>
  <c r="G77" i="5"/>
  <c r="V75" i="5"/>
  <c r="V64" i="5" s="1"/>
  <c r="Q75" i="5"/>
  <c r="O75" i="5"/>
  <c r="K75" i="5"/>
  <c r="I75" i="5"/>
  <c r="G75" i="5"/>
  <c r="M75" i="5" s="1"/>
  <c r="V73" i="5"/>
  <c r="Q73" i="5"/>
  <c r="O73" i="5"/>
  <c r="M73" i="5"/>
  <c r="K73" i="5"/>
  <c r="I73" i="5"/>
  <c r="G73" i="5"/>
  <c r="V71" i="5"/>
  <c r="Q71" i="5"/>
  <c r="O71" i="5"/>
  <c r="K71" i="5"/>
  <c r="K64" i="5" s="1"/>
  <c r="I71" i="5"/>
  <c r="G71" i="5"/>
  <c r="M71" i="5" s="1"/>
  <c r="V69" i="5"/>
  <c r="Q69" i="5"/>
  <c r="O69" i="5"/>
  <c r="M69" i="5"/>
  <c r="K69" i="5"/>
  <c r="I69" i="5"/>
  <c r="G69" i="5"/>
  <c r="V68" i="5"/>
  <c r="Q68" i="5"/>
  <c r="O68" i="5"/>
  <c r="O64" i="5" s="1"/>
  <c r="K68" i="5"/>
  <c r="I68" i="5"/>
  <c r="G68" i="5"/>
  <c r="M68" i="5" s="1"/>
  <c r="V65" i="5"/>
  <c r="Q65" i="5"/>
  <c r="O65" i="5"/>
  <c r="M65" i="5"/>
  <c r="K65" i="5"/>
  <c r="I65" i="5"/>
  <c r="G65" i="5"/>
  <c r="V61" i="5"/>
  <c r="Q61" i="5"/>
  <c r="Q60" i="5" s="1"/>
  <c r="O61" i="5"/>
  <c r="M61" i="5"/>
  <c r="M60" i="5" s="1"/>
  <c r="K61" i="5"/>
  <c r="I61" i="5"/>
  <c r="I60" i="5" s="1"/>
  <c r="G61" i="5"/>
  <c r="V60" i="5"/>
  <c r="O60" i="5"/>
  <c r="K60" i="5"/>
  <c r="G60" i="5"/>
  <c r="V58" i="5"/>
  <c r="Q58" i="5"/>
  <c r="Q57" i="5" s="1"/>
  <c r="O58" i="5"/>
  <c r="M58" i="5"/>
  <c r="M57" i="5" s="1"/>
  <c r="K58" i="5"/>
  <c r="I58" i="5"/>
  <c r="I57" i="5" s="1"/>
  <c r="G58" i="5"/>
  <c r="V57" i="5"/>
  <c r="O57" i="5"/>
  <c r="K57" i="5"/>
  <c r="G57" i="5"/>
  <c r="V55" i="5"/>
  <c r="Q55" i="5"/>
  <c r="Q54" i="5" s="1"/>
  <c r="O55" i="5"/>
  <c r="M55" i="5"/>
  <c r="M54" i="5" s="1"/>
  <c r="K55" i="5"/>
  <c r="I55" i="5"/>
  <c r="I54" i="5" s="1"/>
  <c r="G55" i="5"/>
  <c r="V54" i="5"/>
  <c r="O54" i="5"/>
  <c r="K54" i="5"/>
  <c r="G54" i="5"/>
  <c r="I59" i="2" s="1"/>
  <c r="V52" i="5"/>
  <c r="Q52" i="5"/>
  <c r="O52" i="5"/>
  <c r="M52" i="5"/>
  <c r="K52" i="5"/>
  <c r="I52" i="5"/>
  <c r="G52" i="5"/>
  <c r="V50" i="5"/>
  <c r="Q50" i="5"/>
  <c r="O50" i="5"/>
  <c r="K50" i="5"/>
  <c r="I50" i="5"/>
  <c r="G50" i="5"/>
  <c r="M50" i="5" s="1"/>
  <c r="V49" i="5"/>
  <c r="Q49" i="5"/>
  <c r="O49" i="5"/>
  <c r="M49" i="5"/>
  <c r="K49" i="5"/>
  <c r="I49" i="5"/>
  <c r="G49" i="5"/>
  <c r="V48" i="5"/>
  <c r="O48" i="5"/>
  <c r="K48" i="5"/>
  <c r="V45" i="5"/>
  <c r="Q45" i="5"/>
  <c r="O45" i="5"/>
  <c r="M45" i="5"/>
  <c r="K45" i="5"/>
  <c r="I45" i="5"/>
  <c r="G45" i="5"/>
  <c r="V44" i="5"/>
  <c r="Q44" i="5"/>
  <c r="O44" i="5"/>
  <c r="K44" i="5"/>
  <c r="I44" i="5"/>
  <c r="G44" i="5"/>
  <c r="M44" i="5" s="1"/>
  <c r="V43" i="5"/>
  <c r="Q43" i="5"/>
  <c r="O43" i="5"/>
  <c r="M43" i="5"/>
  <c r="K43" i="5"/>
  <c r="I43" i="5"/>
  <c r="G43" i="5"/>
  <c r="V42" i="5"/>
  <c r="O42" i="5"/>
  <c r="K42" i="5"/>
  <c r="V39" i="5"/>
  <c r="Q39" i="5"/>
  <c r="O39" i="5"/>
  <c r="M39" i="5"/>
  <c r="K39" i="5"/>
  <c r="I39" i="5"/>
  <c r="G39" i="5"/>
  <c r="V36" i="5"/>
  <c r="Q36" i="5"/>
  <c r="O36" i="5"/>
  <c r="K36" i="5"/>
  <c r="I36" i="5"/>
  <c r="G36" i="5"/>
  <c r="M36" i="5" s="1"/>
  <c r="V33" i="5"/>
  <c r="Q33" i="5"/>
  <c r="O33" i="5"/>
  <c r="M33" i="5"/>
  <c r="K33" i="5"/>
  <c r="I33" i="5"/>
  <c r="G33" i="5"/>
  <c r="V29" i="5"/>
  <c r="Q29" i="5"/>
  <c r="O29" i="5"/>
  <c r="K29" i="5"/>
  <c r="I29" i="5"/>
  <c r="G29" i="5"/>
  <c r="M29" i="5" s="1"/>
  <c r="V28" i="5"/>
  <c r="Q28" i="5"/>
  <c r="O28" i="5"/>
  <c r="M28" i="5"/>
  <c r="K28" i="5"/>
  <c r="I28" i="5"/>
  <c r="I23" i="5" s="1"/>
  <c r="G28" i="5"/>
  <c r="V24" i="5"/>
  <c r="Q24" i="5"/>
  <c r="O24" i="5"/>
  <c r="O23" i="5" s="1"/>
  <c r="K24" i="5"/>
  <c r="K23" i="5" s="1"/>
  <c r="I24" i="5"/>
  <c r="G24" i="5"/>
  <c r="Q23" i="5"/>
  <c r="V20" i="5"/>
  <c r="V19" i="5" s="1"/>
  <c r="Q20" i="5"/>
  <c r="O20" i="5"/>
  <c r="O19" i="5" s="1"/>
  <c r="K20" i="5"/>
  <c r="K19" i="5" s="1"/>
  <c r="I20" i="5"/>
  <c r="G20" i="5"/>
  <c r="Q19" i="5"/>
  <c r="I19" i="5"/>
  <c r="V16" i="5"/>
  <c r="Q16" i="5"/>
  <c r="O16" i="5"/>
  <c r="K16" i="5"/>
  <c r="I16" i="5"/>
  <c r="G16" i="5"/>
  <c r="M16" i="5" s="1"/>
  <c r="V13" i="5"/>
  <c r="Q13" i="5"/>
  <c r="O13" i="5"/>
  <c r="M13" i="5"/>
  <c r="K13" i="5"/>
  <c r="I13" i="5"/>
  <c r="G13" i="5"/>
  <c r="V11" i="5"/>
  <c r="V10" i="5" s="1"/>
  <c r="Q11" i="5"/>
  <c r="O11" i="5"/>
  <c r="O10" i="5" s="1"/>
  <c r="K11" i="5"/>
  <c r="K10" i="5" s="1"/>
  <c r="I11" i="5"/>
  <c r="G11" i="5"/>
  <c r="Q10" i="5"/>
  <c r="I10" i="5"/>
  <c r="AC21" i="4"/>
  <c r="V19" i="4"/>
  <c r="Q19" i="4"/>
  <c r="O19" i="4"/>
  <c r="M19" i="4"/>
  <c r="K19" i="4"/>
  <c r="I19" i="4"/>
  <c r="G19" i="4"/>
  <c r="V18" i="4"/>
  <c r="Q18" i="4"/>
  <c r="O18" i="4"/>
  <c r="K18" i="4"/>
  <c r="I18" i="4"/>
  <c r="G18" i="4"/>
  <c r="M18" i="4" s="1"/>
  <c r="V17" i="4"/>
  <c r="Q17" i="4"/>
  <c r="O17" i="4"/>
  <c r="M17" i="4"/>
  <c r="M16" i="4" s="1"/>
  <c r="K17" i="4"/>
  <c r="I17" i="4"/>
  <c r="G17" i="4"/>
  <c r="V16" i="4"/>
  <c r="O16" i="4"/>
  <c r="K16" i="4"/>
  <c r="V14" i="4"/>
  <c r="Q14" i="4"/>
  <c r="O14" i="4"/>
  <c r="M14" i="4"/>
  <c r="K14" i="4"/>
  <c r="I14" i="4"/>
  <c r="G14" i="4"/>
  <c r="V13" i="4"/>
  <c r="Q13" i="4"/>
  <c r="O13" i="4"/>
  <c r="K13" i="4"/>
  <c r="I13" i="4"/>
  <c r="G13" i="4"/>
  <c r="M13" i="4" s="1"/>
  <c r="V12" i="4"/>
  <c r="Q12" i="4"/>
  <c r="O12" i="4"/>
  <c r="M12" i="4"/>
  <c r="K12" i="4"/>
  <c r="I12" i="4"/>
  <c r="G12" i="4"/>
  <c r="V11" i="4"/>
  <c r="V10" i="4" s="1"/>
  <c r="Q11" i="4"/>
  <c r="O11" i="4"/>
  <c r="O10" i="4" s="1"/>
  <c r="K11" i="4"/>
  <c r="K10" i="4" s="1"/>
  <c r="I11" i="4"/>
  <c r="G11" i="4"/>
  <c r="Q10" i="4"/>
  <c r="I10" i="4"/>
  <c r="I64" i="2"/>
  <c r="I61" i="2"/>
  <c r="I60" i="2"/>
  <c r="F44" i="2"/>
  <c r="G43" i="2"/>
  <c r="H43" i="2" s="1"/>
  <c r="F43" i="2"/>
  <c r="F42" i="2"/>
  <c r="F41" i="2"/>
  <c r="F40" i="2"/>
  <c r="F39" i="2"/>
  <c r="F45" i="2" s="1"/>
  <c r="G38" i="2"/>
  <c r="F38" i="2"/>
  <c r="J28" i="2"/>
  <c r="J27" i="2"/>
  <c r="G27" i="2"/>
  <c r="J26" i="2"/>
  <c r="E26" i="2"/>
  <c r="J25" i="2"/>
  <c r="J24" i="2"/>
  <c r="E24" i="2"/>
  <c r="J23" i="2"/>
  <c r="I18" i="2"/>
  <c r="M59" i="8" l="1"/>
  <c r="M81" i="8"/>
  <c r="K59" i="8"/>
  <c r="G70" i="8"/>
  <c r="I53" i="2" s="1"/>
  <c r="K70" i="8"/>
  <c r="O81" i="8"/>
  <c r="O11" i="8"/>
  <c r="O59" i="8"/>
  <c r="G81" i="8"/>
  <c r="Q11" i="8"/>
  <c r="I43" i="2"/>
  <c r="M42" i="5"/>
  <c r="M20" i="5"/>
  <c r="M19" i="5" s="1"/>
  <c r="G19" i="5"/>
  <c r="I55" i="2" s="1"/>
  <c r="G42" i="5"/>
  <c r="I57" i="2" s="1"/>
  <c r="M64" i="5"/>
  <c r="V117" i="5"/>
  <c r="M167" i="5"/>
  <c r="M166" i="5" s="1"/>
  <c r="G166" i="5"/>
  <c r="I72" i="2" s="1"/>
  <c r="V36" i="6"/>
  <c r="AD85" i="8"/>
  <c r="G44" i="2" s="1"/>
  <c r="G11" i="8"/>
  <c r="M12" i="8"/>
  <c r="M11" i="8" s="1"/>
  <c r="G59" i="8"/>
  <c r="I52" i="2" s="1"/>
  <c r="M48" i="5"/>
  <c r="G16" i="4"/>
  <c r="I74" i="2" s="1"/>
  <c r="I20" i="2" s="1"/>
  <c r="G23" i="2"/>
  <c r="H44" i="2"/>
  <c r="I16" i="4"/>
  <c r="Q16" i="4"/>
  <c r="G23" i="5"/>
  <c r="I56" i="2" s="1"/>
  <c r="M24" i="5"/>
  <c r="M23" i="5" s="1"/>
  <c r="I42" i="5"/>
  <c r="Q42" i="5"/>
  <c r="I48" i="5"/>
  <c r="Q48" i="5"/>
  <c r="G64" i="5"/>
  <c r="I62" i="2" s="1"/>
  <c r="G106" i="5"/>
  <c r="I68" i="2" s="1"/>
  <c r="K117" i="5"/>
  <c r="G145" i="5"/>
  <c r="I70" i="2" s="1"/>
  <c r="M146" i="5"/>
  <c r="M145" i="5" s="1"/>
  <c r="M152" i="5"/>
  <c r="V166" i="5"/>
  <c r="G10" i="6"/>
  <c r="AD41" i="6"/>
  <c r="G42" i="2" s="1"/>
  <c r="G15" i="6"/>
  <c r="I66" i="2" s="1"/>
  <c r="M16" i="6"/>
  <c r="M15" i="6" s="1"/>
  <c r="M22" i="6"/>
  <c r="K36" i="6"/>
  <c r="M13" i="7"/>
  <c r="G10" i="7"/>
  <c r="I11" i="8"/>
  <c r="Q59" i="8"/>
  <c r="M70" i="8"/>
  <c r="Q70" i="8"/>
  <c r="G117" i="5"/>
  <c r="I69" i="2" s="1"/>
  <c r="M118" i="5"/>
  <c r="M117" i="5" s="1"/>
  <c r="G78" i="8"/>
  <c r="M79" i="8"/>
  <c r="M78" i="8" s="1"/>
  <c r="G48" i="5"/>
  <c r="I58" i="2" s="1"/>
  <c r="G10" i="4"/>
  <c r="M11" i="4"/>
  <c r="M10" i="4" s="1"/>
  <c r="AD21" i="4"/>
  <c r="M11" i="5"/>
  <c r="M10" i="5" s="1"/>
  <c r="AD188" i="5"/>
  <c r="G41" i="2" s="1"/>
  <c r="G10" i="5"/>
  <c r="V23" i="5"/>
  <c r="I64" i="5"/>
  <c r="Q64" i="5"/>
  <c r="I106" i="5"/>
  <c r="Q106" i="5"/>
  <c r="O117" i="5"/>
  <c r="G152" i="5"/>
  <c r="I71" i="2" s="1"/>
  <c r="K166" i="5"/>
  <c r="G22" i="6"/>
  <c r="I67" i="2" s="1"/>
  <c r="M10" i="7"/>
  <c r="K11" i="8"/>
  <c r="V11" i="8"/>
  <c r="I59" i="8"/>
  <c r="I70" i="8"/>
  <c r="V70" i="8"/>
  <c r="I63" i="2" l="1"/>
  <c r="I44" i="2"/>
  <c r="H42" i="2"/>
  <c r="I42" i="2" s="1"/>
  <c r="G40" i="2"/>
  <c r="G39" i="2"/>
  <c r="G19" i="7"/>
  <c r="I65" i="2"/>
  <c r="I17" i="2" s="1"/>
  <c r="G188" i="5"/>
  <c r="I54" i="2"/>
  <c r="G24" i="2"/>
  <c r="G85" i="8"/>
  <c r="I51" i="2"/>
  <c r="I73" i="2"/>
  <c r="I19" i="2" s="1"/>
  <c r="G21" i="4"/>
  <c r="G41" i="6"/>
  <c r="H41" i="2"/>
  <c r="I41" i="2" s="1"/>
  <c r="H40" i="2" l="1"/>
  <c r="I40" i="2" s="1"/>
  <c r="I75" i="2"/>
  <c r="I16" i="2"/>
  <c r="I21" i="2" s="1"/>
  <c r="G45" i="2"/>
  <c r="H39" i="2"/>
  <c r="H45" i="2" s="1"/>
  <c r="I39" i="2"/>
  <c r="I45" i="2" s="1"/>
  <c r="J43" i="2" l="1"/>
  <c r="J39" i="2"/>
  <c r="J45" i="2" s="1"/>
  <c r="J41" i="2"/>
  <c r="J42" i="2"/>
  <c r="J40" i="2"/>
  <c r="J44" i="2"/>
  <c r="J71" i="2"/>
  <c r="J69" i="2"/>
  <c r="J67" i="2"/>
  <c r="J65" i="2"/>
  <c r="J63" i="2"/>
  <c r="J61" i="2"/>
  <c r="J59" i="2"/>
  <c r="J57" i="2"/>
  <c r="J55" i="2"/>
  <c r="J53" i="2"/>
  <c r="J51" i="2"/>
  <c r="J70" i="2"/>
  <c r="J66" i="2"/>
  <c r="J62" i="2"/>
  <c r="J58" i="2"/>
  <c r="J54" i="2"/>
  <c r="J72" i="2"/>
  <c r="J74" i="2"/>
  <c r="J73" i="2"/>
  <c r="J68" i="2"/>
  <c r="J64" i="2"/>
  <c r="J60" i="2"/>
  <c r="J56" i="2"/>
  <c r="J52" i="2"/>
  <c r="G25" i="2"/>
  <c r="G28" i="2"/>
  <c r="G26" i="2" l="1"/>
  <c r="G29" i="2"/>
  <c r="J7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100-000001000000}">
      <text>
        <r>
          <rPr>
            <sz val="10"/>
            <rFont val="Arial CE"/>
            <charset val="238"/>
          </rPr>
          <t>Název</t>
        </r>
      </text>
    </comment>
    <comment ref="I11" authorId="0" shapeId="0" xr:uid="{00000000-0006-0000-0100-000005000000}">
      <text>
        <r>
          <rPr>
            <sz val="10"/>
            <rFont val="Arial CE"/>
            <charset val="238"/>
          </rPr>
          <t>IČO</t>
        </r>
      </text>
    </comment>
    <comment ref="D12" authorId="0" shapeId="0" xr:uid="{00000000-0006-0000-0100-000002000000}">
      <text>
        <r>
          <rPr>
            <sz val="10"/>
            <rFont val="Arial CE"/>
            <charset val="238"/>
          </rPr>
          <t>Ulice</t>
        </r>
      </text>
    </comment>
    <comment ref="I12" authorId="0" shapeId="0" xr:uid="{00000000-0006-0000-0100-000006000000}">
      <text>
        <r>
          <rPr>
            <sz val="10"/>
            <rFont val="Arial CE"/>
            <charset val="238"/>
          </rPr>
          <t>DIČ</t>
        </r>
      </text>
    </comment>
    <comment ref="D13" authorId="0" shapeId="0" xr:uid="{00000000-0006-0000-0100-000003000000}">
      <text>
        <r>
          <rPr>
            <sz val="10"/>
            <rFont val="Arial CE"/>
            <charset val="238"/>
          </rPr>
          <t>PSČ</t>
        </r>
      </text>
    </comment>
    <comment ref="E13" authorId="0" shapeId="0" xr:uid="{00000000-0006-0000-0100-000004000000}">
      <text>
        <r>
          <rPr>
            <sz val="10"/>
            <rFont val="Arial CE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8" authorId="0" shapeId="0" xr:uid="{00000000-0006-0000-0300-000001000000}">
      <text>
        <r>
          <rPr>
            <sz val="10"/>
            <rFont val="Arial CE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00000000-0006-0000-0300-000002000000}">
      <text>
        <r>
          <rPr>
            <sz val="10"/>
            <rFont val="Arial CE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8" authorId="0" shapeId="0" xr:uid="{00000000-0006-0000-0400-000001000000}">
      <text>
        <r>
          <rPr>
            <sz val="10"/>
            <rFont val="Arial CE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00000000-0006-0000-0400-000002000000}">
      <text>
        <r>
          <rPr>
            <sz val="10"/>
            <rFont val="Arial CE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8" authorId="0" shapeId="0" xr:uid="{00000000-0006-0000-0500-000001000000}">
      <text>
        <r>
          <rPr>
            <sz val="10"/>
            <rFont val="Arial CE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00000000-0006-0000-0500-000002000000}">
      <text>
        <r>
          <rPr>
            <sz val="10"/>
            <rFont val="Arial CE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8" authorId="0" shapeId="0" xr:uid="{00000000-0006-0000-0600-000001000000}">
      <text>
        <r>
          <rPr>
            <sz val="10"/>
            <rFont val="Arial CE"/>
            <charset val="238"/>
          </rPr>
          <t>Jedná se o informaci, zda se jedná o položku, která je do rozpočtu zadána z cenové soustavy RTS, nebo vlastní.</t>
        </r>
      </text>
    </comment>
    <comment ref="T8" authorId="0" shapeId="0" xr:uid="{00000000-0006-0000-0600-000002000000}">
      <text>
        <r>
          <rPr>
            <sz val="10"/>
            <rFont val="Arial CE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9" authorId="0" shapeId="0" xr:uid="{00000000-0006-0000-0700-000001000000}">
      <text>
        <r>
          <rPr>
            <sz val="10"/>
            <rFont val="Arial CE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00000000-0006-0000-0700-000002000000}">
      <text>
        <r>
          <rPr>
            <sz val="10"/>
            <rFont val="Arial CE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<sst xmlns="http://schemas.openxmlformats.org/spreadsheetml/2006/main" count="1931" uniqueCount="662">
  <si>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</si>
  <si>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</si>
  <si>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#RTSSTAROZP#</t>
  </si>
  <si>
    <t>Položkový rozpočet stavby</t>
  </si>
  <si>
    <t>Stavba:</t>
  </si>
  <si>
    <t>81  -23529</t>
  </si>
  <si>
    <t>HTO – odběrové místo Nemocnice Kyjov</t>
  </si>
  <si>
    <t>81000125</t>
  </si>
  <si>
    <t xml:space="preserve">HTO – odběrové místo Nemocnice Kyjov </t>
  </si>
  <si>
    <t>Objednatel:</t>
  </si>
  <si>
    <t>Nemocnice Kyjov, příspěvková organizace</t>
  </si>
  <si>
    <t>IČ:</t>
  </si>
  <si>
    <t>00226912</t>
  </si>
  <si>
    <t>Strážovská 1247/22</t>
  </si>
  <si>
    <t>DIČ:</t>
  </si>
  <si>
    <t>CZ00226912</t>
  </si>
  <si>
    <t>69701</t>
  </si>
  <si>
    <t>Kyjov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</si>
  <si>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</si>
  <si>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</si>
  <si>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</si>
  <si>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</si>
  <si>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</si>
  <si>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</si>
  <si>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</si>
  <si>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</si>
  <si>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</si>
  <si>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</si>
  <si>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</si>
  <si>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</si>
  <si>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</si>
  <si>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</si>
  <si>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</si>
  <si>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</si>
  <si>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</si>
  <si>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</si>
  <si>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</si>
  <si>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</si>
  <si>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</si>
  <si>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</si>
  <si>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</si>
  <si>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</si>
  <si>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</si>
  <si>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</si>
  <si>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</si>
  <si>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</si>
  <si>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</si>
  <si>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</si>
  <si>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OVN</t>
  </si>
  <si>
    <t>Ostatní a vedlejší náklady</t>
  </si>
  <si>
    <t>01</t>
  </si>
  <si>
    <t>Stavební část</t>
  </si>
  <si>
    <t>03</t>
  </si>
  <si>
    <t>Vytápění</t>
  </si>
  <si>
    <t>04</t>
  </si>
  <si>
    <t>Vzduchotechnika</t>
  </si>
  <si>
    <t>05</t>
  </si>
  <si>
    <t>Elektroinstalace</t>
  </si>
  <si>
    <t>Celkem za stavbu</t>
  </si>
  <si>
    <t>Rekapitulace dílů</t>
  </si>
  <si>
    <t>Typ dílu</t>
  </si>
  <si>
    <t>Instalace</t>
  </si>
  <si>
    <t>02</t>
  </si>
  <si>
    <t>Doplnění a úprava rozváděče R9</t>
  </si>
  <si>
    <t>Hlavní ochranná přípojnice HOP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</si>
  <si>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</si>
  <si>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</si>
  <si>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</si>
  <si>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</si>
  <si>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</si>
  <si>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</si>
  <si>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</si>
  <si>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</si>
  <si>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</si>
  <si>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</si>
  <si>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903</t>
  </si>
  <si>
    <t xml:space="preserve">Stavební výpomoci 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</si>
  <si>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</si>
  <si>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</si>
  <si>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</si>
  <si>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</si>
  <si>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</si>
  <si>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</si>
  <si>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961</t>
  </si>
  <si>
    <t>Demontáže</t>
  </si>
  <si>
    <t>99</t>
  </si>
  <si>
    <t>Staveništní přesun hmot</t>
  </si>
  <si>
    <t>729</t>
  </si>
  <si>
    <t>Klimatizace</t>
  </si>
  <si>
    <t>733</t>
  </si>
  <si>
    <t>Rozvod potrubí</t>
  </si>
  <si>
    <t>735</t>
  </si>
  <si>
    <t>Otopná tělesa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</si>
  <si>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</si>
  <si>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</si>
  <si>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</si>
  <si>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</si>
  <si>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</si>
  <si>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</si>
  <si>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</si>
  <si>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</si>
  <si>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</si>
  <si>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</si>
  <si>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</si>
  <si>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Vedlejší náklady</t>
  </si>
  <si>
    <t>Ostatní náklady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</si>
  <si>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</si>
  <si>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</si>
  <si>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</si>
  <si>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</si>
  <si>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</si>
  <si>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</si>
  <si>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</si>
  <si>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</si>
  <si>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C:</t>
  </si>
  <si>
    <t>CAS_STR</t>
  </si>
  <si>
    <t>CAS_NAK</t>
  </si>
  <si>
    <t>#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</si>
  <si>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</si>
  <si>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</si>
  <si>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</si>
  <si>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</si>
  <si>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</si>
  <si>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</si>
  <si>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</si>
  <si>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</si>
  <si>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</si>
  <si>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</si>
  <si>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</si>
  <si>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</si>
  <si>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</si>
  <si>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</si>
  <si>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</si>
  <si>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</si>
  <si>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</si>
  <si>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</si>
  <si>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</si>
  <si>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</si>
  <si>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</si>
  <si>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</si>
  <si>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CenaCelkem pro UzivDil</t>
  </si>
  <si>
    <t>Typ</t>
  </si>
  <si>
    <t>ParovaciUID</t>
  </si>
  <si>
    <t>Díl</t>
  </si>
  <si>
    <t>DIL</t>
  </si>
  <si>
    <t>005121010T</t>
  </si>
  <si>
    <t>Zařízení staveniště</t>
  </si>
  <si>
    <t>Soubor</t>
  </si>
  <si>
    <t>Firemní</t>
  </si>
  <si>
    <t>Indiv</t>
  </si>
  <si>
    <t>POL99_8</t>
  </si>
  <si>
    <t>E00DFB29-2699-40A2-A7E1-5D105CCB3F06</t>
  </si>
  <si>
    <t>005122010R</t>
  </si>
  <si>
    <t xml:space="preserve">Provoz objednatele </t>
  </si>
  <si>
    <t>800-0</t>
  </si>
  <si>
    <t>RTS 23/II</t>
  </si>
  <si>
    <t>3D150E1B-AAC1-485E-9538-FF69AF5CC190</t>
  </si>
  <si>
    <t>005124010R</t>
  </si>
  <si>
    <t>Koordinační činnost</t>
  </si>
  <si>
    <t>F27C27A1-A811-4286-BD1E-8A367A958309</t>
  </si>
  <si>
    <t>005211081R</t>
  </si>
  <si>
    <t>Úklid staveniště</t>
  </si>
  <si>
    <t>80E3E9CB-2A2B-46A5-9C1C-304A13DED86A</t>
  </si>
  <si>
    <t>005211080R</t>
  </si>
  <si>
    <t xml:space="preserve">Bezpečnostní a hygienická opatření na staveništi </t>
  </si>
  <si>
    <t>5A69E4F5-F907-4D79-B26E-634FAC5F926B</t>
  </si>
  <si>
    <t>005241010R</t>
  </si>
  <si>
    <t xml:space="preserve">Dokumentace skutečného provedení </t>
  </si>
  <si>
    <t>ED082994-5D36-4050-82F1-D40CCDDD4B0A</t>
  </si>
  <si>
    <t>005281011R</t>
  </si>
  <si>
    <t>8DFA1A69-6D15-4BBB-9726-F4881F745A1F</t>
  </si>
  <si>
    <t>SUM</t>
  </si>
  <si>
    <t>Poznámky uchazeče k zadání</t>
  </si>
  <si>
    <t>POPUZIV</t>
  </si>
  <si>
    <t>END</t>
  </si>
  <si>
    <t>CAS_STA</t>
  </si>
  <si>
    <t>319201316R00</t>
  </si>
  <si>
    <t>Vyrovnání zdiva pod omítku maltou ze suché maltové směsi tl. 20 mm</t>
  </si>
  <si>
    <t>m2</t>
  </si>
  <si>
    <t>801-1</t>
  </si>
  <si>
    <t>POL1_</t>
  </si>
  <si>
    <t>68740511-7F78-45E0-A712-9A87CCA1CB1F</t>
  </si>
  <si>
    <t>Vyrovnání podkladu (25%) : 55,039*0,25</t>
  </si>
  <si>
    <t>VV</t>
  </si>
  <si>
    <t>340271515R00</t>
  </si>
  <si>
    <t>Zazdívka otvorů pl.do 1 m2, pórobet.tvár.,tl.15 cm</t>
  </si>
  <si>
    <t>m3</t>
  </si>
  <si>
    <t>801-4</t>
  </si>
  <si>
    <t>42D1D11F-D179-4353-BD82-63FF7B6D55A8</t>
  </si>
  <si>
    <t>Zazdívka okenního otvoru : 0,8*1,2*0,15</t>
  </si>
  <si>
    <t>Zazdívka nadpraží dveřních otvorů  : 2*0,9*0,30*0,15</t>
  </si>
  <si>
    <t>317941212RA0</t>
  </si>
  <si>
    <t>Překlad z nosníků L č. 40, dl.1,5 m, zdivo 300 mm</t>
  </si>
  <si>
    <t>kus</t>
  </si>
  <si>
    <t>AP-HSV</t>
  </si>
  <si>
    <t>POL2_</t>
  </si>
  <si>
    <t>BAB1FAEF-53C3-4D08-A7D6-E7C51DC96737</t>
  </si>
  <si>
    <t>Překlad nad nové dveřní otvory : 2</t>
  </si>
  <si>
    <t>416021121R00</t>
  </si>
  <si>
    <t>Podhledy SDK, kovová.kce CD. 1x deska RB 12,5 mm</t>
  </si>
  <si>
    <t>9ACDD630-A5F5-4EB7-ABEA-33A5F9EC1E6B</t>
  </si>
  <si>
    <t>Nový SDK podhled (+2,700) : 28,9</t>
  </si>
  <si>
    <t>602014144RU3</t>
  </si>
  <si>
    <t>Štuk vnitřní i vnější ručně, 2x nanášený, celková tloušťka vrstvy 4 mm</t>
  </si>
  <si>
    <t>12BC032D-E5A7-4B71-A1A6-4E67B1CD3E4A</t>
  </si>
  <si>
    <t>Nová omítka  : 2*(5,8+5,0)*2,7+(0,9*2,1+1*0,9*0,30)*1,30+2,0*3,0*1,20</t>
  </si>
  <si>
    <t>- výplně otvorů : -(1,1*1,55+3,0*1,6+0,9*2,1+1,05*2,1)</t>
  </si>
  <si>
    <t>- ostění : 0,40*(1,1+2*1,55+3,0+2*1,6)</t>
  </si>
  <si>
    <t>602016193R00</t>
  </si>
  <si>
    <t xml:space="preserve">Penetrace hloubková stěn </t>
  </si>
  <si>
    <t>AC23A788-2B8E-4565-9285-771B12E8212A</t>
  </si>
  <si>
    <t>612421626R00</t>
  </si>
  <si>
    <t>Omítka vnitřní zdiva, MVC, hladká</t>
  </si>
  <si>
    <t>BC6AEED8-D301-457F-B6B2-008CA3A952BA</t>
  </si>
  <si>
    <t>Nová omítka  : 2*(5,8+5,0)*2,7+(0,9*2,1+2*0,9*0,30)*1,30</t>
  </si>
  <si>
    <t>612481211RT2</t>
  </si>
  <si>
    <t>Montáž výztužné sítě(perlinky)do stěrky-vnit.stěny, včetně výztužné sítě a stěrkového tmelu</t>
  </si>
  <si>
    <t>4DAC38BC-AA66-4D2B-B561-F9F6DA5FCB9A</t>
  </si>
  <si>
    <t>Zazdívka okenního otvoru : 0,9*2,1*1,30+2,0*3,0*1,20</t>
  </si>
  <si>
    <t>Zazdívka nadpraží dveřních otvorů  : 2*0,9*0,30*2*1,50</t>
  </si>
  <si>
    <t>622421491R00</t>
  </si>
  <si>
    <t>Rohová lišta s tkaninou</t>
  </si>
  <si>
    <t>m</t>
  </si>
  <si>
    <t>E68BD0C2-69E6-4C7F-A8E1-B1A42ED55F0C</t>
  </si>
  <si>
    <t>Okna : 2*(1,1+1,6)+2*(3,0+1,6)</t>
  </si>
  <si>
    <t>Dveře : 3*(0,9+2*2,1)</t>
  </si>
  <si>
    <t>622421492R00</t>
  </si>
  <si>
    <t>Okenní lišta s tkaninou</t>
  </si>
  <si>
    <t>21679D68-C55F-41A2-BBF6-35051876AE60</t>
  </si>
  <si>
    <t>Okna : (1,1+2*1,6)+(3,0+2*1,6)</t>
  </si>
  <si>
    <t>631343891R00</t>
  </si>
  <si>
    <t xml:space="preserve">Penetrace hloubková </t>
  </si>
  <si>
    <t>8CE1F64F-A246-45F3-B288-CD85682DD5A3</t>
  </si>
  <si>
    <t>631663112T00</t>
  </si>
  <si>
    <t>Oprava trhlin podlah sešíváním (sponky+pryskyřice)</t>
  </si>
  <si>
    <t>Vlastní</t>
  </si>
  <si>
    <t>159E7784-D2EE-4F1B-B4D5-2EEE3091B1FB</t>
  </si>
  <si>
    <t>632411110R00</t>
  </si>
  <si>
    <t>Samonivelační stěrka, ruční zpracování tl. 10 mm</t>
  </si>
  <si>
    <t>6426D91A-18FC-4952-ACE0-8525BF7970DF</t>
  </si>
  <si>
    <t>1.25 : 28,90</t>
  </si>
  <si>
    <t>642944121R00</t>
  </si>
  <si>
    <t>Osazení ocelových zárubní dodatečně do 2,5 m2</t>
  </si>
  <si>
    <t>0A80EBDE-7F69-464F-92CE-143827E17291</t>
  </si>
  <si>
    <t>648991113RT5</t>
  </si>
  <si>
    <t>Osazení parapet.desek plast. a lamin. š.nad 20cm, včetně dodávky plastové parapetní desky š. 400 mm</t>
  </si>
  <si>
    <t>38F2F572-40BC-4DF1-A2BA-10A465B7C5D9</t>
  </si>
  <si>
    <t>1,1+3,0</t>
  </si>
  <si>
    <t>55330424R</t>
  </si>
  <si>
    <t xml:space="preserve">Zárubeň ocelová YH150 rozměr 900 x 1970 x 150 L mm, </t>
  </si>
  <si>
    <t>SPCM</t>
  </si>
  <si>
    <t>POL3_0</t>
  </si>
  <si>
    <t>029CE363-FD55-43DE-8B47-6A801B86DED2</t>
  </si>
  <si>
    <t>202      R00</t>
  </si>
  <si>
    <t>Zednické výpomoci HSV</t>
  </si>
  <si>
    <t>hod</t>
  </si>
  <si>
    <t>Přir.M</t>
  </si>
  <si>
    <t>977C63B1-B7FA-4B16-BE82-2B8F4EA1EF6E</t>
  </si>
  <si>
    <t>941955001R00</t>
  </si>
  <si>
    <t>Lešení lehké pomocné, výška podlahy do 1,2 m</t>
  </si>
  <si>
    <t>800-3</t>
  </si>
  <si>
    <t>F5B97B53-30A1-484D-9A82-F70CEC66EDCD</t>
  </si>
  <si>
    <t>952901111R00</t>
  </si>
  <si>
    <t>Vyčištění budov o výšce podlaží do 4 m</t>
  </si>
  <si>
    <t>D0A10309-DBBB-4557-B77B-1ABEF89426F6</t>
  </si>
  <si>
    <t>28,90+6,60+14,20</t>
  </si>
  <si>
    <t>767581801R00</t>
  </si>
  <si>
    <t>Demontáž podhledů - kazet</t>
  </si>
  <si>
    <t>800-767</t>
  </si>
  <si>
    <t>EB388186-1759-43EC-A51E-AEDB7DA70663</t>
  </si>
  <si>
    <t>1.25 : 10,80</t>
  </si>
  <si>
    <t>1.26 : 16,90</t>
  </si>
  <si>
    <t>767582800R00</t>
  </si>
  <si>
    <t>Demontáž podhledů - roštů</t>
  </si>
  <si>
    <t>355F31FF-9133-47E7-B054-48EA4789B7C4</t>
  </si>
  <si>
    <t>776511820R00</t>
  </si>
  <si>
    <t>Odstranění PVC a koberců lepených s podložkou</t>
  </si>
  <si>
    <t>800-775</t>
  </si>
  <si>
    <t>E570A906-4016-4CEE-AE27-F8C3DE483F7F</t>
  </si>
  <si>
    <t>1.26 : 16,9+(1,83+1,28)*1,0</t>
  </si>
  <si>
    <t>962031116R00</t>
  </si>
  <si>
    <t>Bourání příček z cihel pálených plných tl. 140 mm</t>
  </si>
  <si>
    <t>801-3</t>
  </si>
  <si>
    <t>0488D14B-B8DB-4D14-A821-D3C33839D7AA</t>
  </si>
  <si>
    <t>0,7*(3,8+2,9)</t>
  </si>
  <si>
    <t>963042819R00</t>
  </si>
  <si>
    <t>Bourání schodišťových stupňů betonových</t>
  </si>
  <si>
    <t>812CA1A5-7F34-48E0-BAA3-632F21AD8600</t>
  </si>
  <si>
    <t>1.28 : 2*1,28</t>
  </si>
  <si>
    <t>965042231RT3</t>
  </si>
  <si>
    <t>Bourání mazanin betonových tl. nad 10 cm, pl. 4 m2, ručně tl. mazaniny nad 20 cm</t>
  </si>
  <si>
    <t>D6E4D381-C543-48A6-A370-AF14FDED2892</t>
  </si>
  <si>
    <t>Odstranění vyvýšené podlahy : 16,90*0,325</t>
  </si>
  <si>
    <t>965048150R00</t>
  </si>
  <si>
    <t>Dočištění povrchu po vybourání dlažeb, tmel do 50%</t>
  </si>
  <si>
    <t>86B5619C-9A3E-413C-8913-43D732BC9200</t>
  </si>
  <si>
    <t>965049112R00</t>
  </si>
  <si>
    <t>Příplatek, bourání mazanin se svař.síťí nad 10 cm</t>
  </si>
  <si>
    <t>AA7A7191-8026-4B5F-9238-87CE2B60EF93</t>
  </si>
  <si>
    <t>965081713R00</t>
  </si>
  <si>
    <t>Bourání dlažeb keramických tl.10 mm, nad 1 m2</t>
  </si>
  <si>
    <t>3F5BCD69-E0AD-4CAE-809A-DF34D393ED6D</t>
  </si>
  <si>
    <t>968072357R00</t>
  </si>
  <si>
    <t>Vybourání kovových rámů oken zdvojených nad 4 m2</t>
  </si>
  <si>
    <t>320378CC-AD5E-4CA3-97D9-3CA504D772A9</t>
  </si>
  <si>
    <t>2,0*(3,8+2,9)</t>
  </si>
  <si>
    <t>968072455R00</t>
  </si>
  <si>
    <t>Vybourání kovových dveřních zárubní pl. do 2 m2</t>
  </si>
  <si>
    <t>24550A08-D517-45D6-BF1B-3F4F3399587A</t>
  </si>
  <si>
    <t>2*0,95*2,1</t>
  </si>
  <si>
    <t>968083002R00</t>
  </si>
  <si>
    <t>Vybourání plastových oken do 2 m2</t>
  </si>
  <si>
    <t>3527B73E-4C22-4C40-8F25-A731091C2A47</t>
  </si>
  <si>
    <t>okno : 0,8*1,2</t>
  </si>
  <si>
    <t>968096002R00</t>
  </si>
  <si>
    <t xml:space="preserve">Bourání parapetů plastových š. do 50 cm </t>
  </si>
  <si>
    <t>AEFBF9CA-05FF-4EB7-B477-BC3387A797D9</t>
  </si>
  <si>
    <t>978013191R00</t>
  </si>
  <si>
    <t>Otlučení omítek vnitřních stěn v rozsahu do 100 %</t>
  </si>
  <si>
    <t>BB9EA430-1864-4A3F-B3F2-46798D032965</t>
  </si>
  <si>
    <t>Omítka  : 2*(5,8+5,0)*2,7</t>
  </si>
  <si>
    <t>978059521R00</t>
  </si>
  <si>
    <t>Odsekání vnitřních obkladů stěn do 2 m2</t>
  </si>
  <si>
    <t>54B78F6C-5708-4686-95FD-17BF4305D686</t>
  </si>
  <si>
    <t>2*(5,9+5,0)*2,0</t>
  </si>
  <si>
    <t>961.01</t>
  </si>
  <si>
    <t>Demontážní práce</t>
  </si>
  <si>
    <t>FCAEC52D-4600-4BB3-9881-E7ED09576115</t>
  </si>
  <si>
    <t>999281145R00</t>
  </si>
  <si>
    <t>Přesun hmot pro opravy a údržbu do v. 6 m, nošením</t>
  </si>
  <si>
    <t>t</t>
  </si>
  <si>
    <t>POL7_</t>
  </si>
  <si>
    <t>29D9EE23-034B-4E1A-8FF6-B8A31EFC69A6</t>
  </si>
  <si>
    <t xml:space="preserve">Hmotnosti z položek s pořadovými čísly : </t>
  </si>
  <si>
    <t xml:space="preserve">1, 2, 4, 5, 6, 7, 8, 9, 10, 11, 12, 13, 14, 15, 16, 18, 19, 23, 29, 30, 31 : </t>
  </si>
  <si>
    <t>Součet : 4,39545</t>
  </si>
  <si>
    <t>766661122R00</t>
  </si>
  <si>
    <t>Montáž dveří do zárubně,otevíravých 1kř.nad 0,8 m</t>
  </si>
  <si>
    <t>800-766</t>
  </si>
  <si>
    <t>0B3C6B99-0A1E-4504-B709-799CDD78EDDA</t>
  </si>
  <si>
    <t>766670021R00</t>
  </si>
  <si>
    <t>Montáž kliky a štítku</t>
  </si>
  <si>
    <t>BE9CDB73-C3B2-4025-B5C3-DEF4B3453623</t>
  </si>
  <si>
    <t>54914602R</t>
  </si>
  <si>
    <t>Kování dveřní interiérové, klika-klika PZ</t>
  </si>
  <si>
    <t>CE7A7A08-4BE7-4307-82A9-25049879FC8F</t>
  </si>
  <si>
    <t>54926043R</t>
  </si>
  <si>
    <t xml:space="preserve">Zámek stavební vložkový </t>
  </si>
  <si>
    <t>ECE6F05B-9B0E-4939-9F06-3A1BD3741A86</t>
  </si>
  <si>
    <t>611601204R</t>
  </si>
  <si>
    <t xml:space="preserve">Dveře vnitřní CPL plné 1-křídlé 900 x 1970 mm, </t>
  </si>
  <si>
    <t>AA31E6A4-874F-4CF9-8192-85D1830A9EB4</t>
  </si>
  <si>
    <t>998766101R00</t>
  </si>
  <si>
    <t>Přesun hmot pro truhlářské konstr., výšky do 6 m</t>
  </si>
  <si>
    <t>54832644-A322-44AD-9D32-695918213B3E</t>
  </si>
  <si>
    <t xml:space="preserve">39, 40, 41 : </t>
  </si>
  <si>
    <t>Součet : 0,04450</t>
  </si>
  <si>
    <t>776101101R00</t>
  </si>
  <si>
    <t>Vysávání podlah prům.vysavačem pod povlak.podlahy</t>
  </si>
  <si>
    <t>2F3FA67B-3427-4255-84E9-F5873F840745</t>
  </si>
  <si>
    <t>1.28 : 14,20</t>
  </si>
  <si>
    <t>776101121R00</t>
  </si>
  <si>
    <t>Provedení penetrace podkladu pod.povlak.podlahy</t>
  </si>
  <si>
    <t>13C2C0C8-6FC9-4B33-918D-CA60D878FECD</t>
  </si>
  <si>
    <t>776421100R00</t>
  </si>
  <si>
    <t>Lepení podlahových soklíků z PVC a vinylu</t>
  </si>
  <si>
    <t>2D363DD9-314F-4FBC-A3B3-C941AF112D5C</t>
  </si>
  <si>
    <t>1.28 : 1,83+2*1,0</t>
  </si>
  <si>
    <t>776421300R00</t>
  </si>
  <si>
    <t>Montáž fabionů k PVC podlahám do v.100 mm</t>
  </si>
  <si>
    <t>D356A87C-C026-46E5-9044-988F8B80C276</t>
  </si>
  <si>
    <t>1.25 : 2*(5,8+5,0)-(0,8+2*0,9)</t>
  </si>
  <si>
    <t>776521100RT1</t>
  </si>
  <si>
    <t>Lepení povlak.podlah z pásů PVC, pouze položení - PVC ve specifikaci</t>
  </si>
  <si>
    <t>8AECAB19-EBD8-4D6F-AFA7-CB6293B97E38</t>
  </si>
  <si>
    <t>1.28 : (1,83+1,28)*1,0</t>
  </si>
  <si>
    <t>776521230R00</t>
  </si>
  <si>
    <t>Lepení podlah povlakových z dílců PVC, vodivých</t>
  </si>
  <si>
    <t>90B10477-D4F7-444A-A68A-77361243ED40</t>
  </si>
  <si>
    <t>776994111R00</t>
  </si>
  <si>
    <t>Svařování povlakových podlah z pásů nebo čtverců</t>
  </si>
  <si>
    <t>602FBE67-2AE5-420D-A0F9-38B91AD601D1</t>
  </si>
  <si>
    <t>1.25 : 5,0</t>
  </si>
  <si>
    <t>1.28 : 3,1</t>
  </si>
  <si>
    <t>24592231R</t>
  </si>
  <si>
    <t>l</t>
  </si>
  <si>
    <t>C0014519-0A6E-4275-868E-4F584CB87061</t>
  </si>
  <si>
    <t>31,18*0,25</t>
  </si>
  <si>
    <t>28342458R</t>
  </si>
  <si>
    <t>Lišta soklová měkké PVC, 30 x 30 mm</t>
  </si>
  <si>
    <t>4FB19A22-DBF4-4EE8-910D-60FE6D157D37</t>
  </si>
  <si>
    <t>1.28 : 5,0</t>
  </si>
  <si>
    <t>284123098R</t>
  </si>
  <si>
    <t xml:space="preserve">Podlahovina PVC elektrostaticky vodivá tl. 2 mm </t>
  </si>
  <si>
    <t>8EE02F40-B47D-4836-A1DF-89E8BCCCCF85</t>
  </si>
  <si>
    <t>1.25 : 28,90+19,00*0,08</t>
  </si>
  <si>
    <t>Prořez 15% : 0,15</t>
  </si>
  <si>
    <t>998776102R00</t>
  </si>
  <si>
    <t>Přesun hmot pro podlahy povlakové, výšky do 12 m</t>
  </si>
  <si>
    <t>A4C25827-AF51-4B2D-ABDB-7DE39C08A825</t>
  </si>
  <si>
    <t xml:space="preserve">45, 46, 47, 48, 49, 50, 51, 52 : </t>
  </si>
  <si>
    <t>Součet : 0,13014</t>
  </si>
  <si>
    <t>783897141T00</t>
  </si>
  <si>
    <t>Nátěr stěn latexový omyvatelný (2x obroušení, 2x penetrace, 1x vystěrkování, 1x latex, 1x syntetika)</t>
  </si>
  <si>
    <t>800-783</t>
  </si>
  <si>
    <t>5C432061-3C4A-42E5-B0BD-C1393709C4B4</t>
  </si>
  <si>
    <t>Omyvatelný nátěr v. 2000 mm : 2*(5,8+5,0)*2,0</t>
  </si>
  <si>
    <t>-(1,1*1,2+3,0*1,2+0,9*2,0+1,05*2,0)</t>
  </si>
  <si>
    <t>0,40*(4*1,2)</t>
  </si>
  <si>
    <t>783921710T00</t>
  </si>
  <si>
    <t>Nátěr zárubní jednokřídlých</t>
  </si>
  <si>
    <t>13D5F8F6-9FA8-4457-B7A4-9F8C06623E98</t>
  </si>
  <si>
    <t>784011111R00</t>
  </si>
  <si>
    <t>Oprášení/ometení podkladu</t>
  </si>
  <si>
    <t>800-784</t>
  </si>
  <si>
    <t>38D0D34E-C36D-4CD8-A761-B5C0B42D4535</t>
  </si>
  <si>
    <t>65,92+28,90</t>
  </si>
  <si>
    <t>784011211R00</t>
  </si>
  <si>
    <t>Olepování vnitřních ploch</t>
  </si>
  <si>
    <t>A4D03FF2-5523-4686-95A9-C1753E8FE1DA</t>
  </si>
  <si>
    <t>784011221R00</t>
  </si>
  <si>
    <t>Zakrytí předmětů, včetně odstranění</t>
  </si>
  <si>
    <t>D730FB88-457E-444B-A64B-EC899A03F425</t>
  </si>
  <si>
    <t>784011222RT2</t>
  </si>
  <si>
    <t>Zakrytí podlah, včetně odstranění, včetně papírové lepenky</t>
  </si>
  <si>
    <t>E621E960-5903-43E9-BE95-D13F895187CC</t>
  </si>
  <si>
    <t>784450020RA0</t>
  </si>
  <si>
    <t>Malba ze směsi, penetrace 1x, bílá 2x</t>
  </si>
  <si>
    <t>AP-PSV</t>
  </si>
  <si>
    <t>37DE2C22-E474-436B-B110-974FF143B15F</t>
  </si>
  <si>
    <t>1.25 (stěny) : 2*(5,8+5,0)*0,7</t>
  </si>
  <si>
    <t>1.27 : 2*(6,0+3,1)+14,2</t>
  </si>
  <si>
    <t>1.28 : 2*(1,5+4,4)+6,6</t>
  </si>
  <si>
    <t>784450025RA0</t>
  </si>
  <si>
    <t>Malba ze směsi na SDK, penetrace 1x, bílá 2x</t>
  </si>
  <si>
    <t>9C6140F3-E6E4-4B45-877E-A2B9B3EB252C</t>
  </si>
  <si>
    <t xml:space="preserve">Podhledy : </t>
  </si>
  <si>
    <t>979081111R00</t>
  </si>
  <si>
    <t>Odvoz suti a vybour. hmot na skládku do 1 km</t>
  </si>
  <si>
    <t>POL8_</t>
  </si>
  <si>
    <t>E0CC7F94-78F1-474C-84B0-3F7BB850033F</t>
  </si>
  <si>
    <t xml:space="preserve">Demontážní hmotnosti z položek s pořadovými čísly : </t>
  </si>
  <si>
    <t xml:space="preserve">20, 21, 22, 23, 24, 25, 26, 28, 29, 30, 31, 32, 33, 34 : </t>
  </si>
  <si>
    <t>Součet : 20,62237</t>
  </si>
  <si>
    <t>979081121R00</t>
  </si>
  <si>
    <t>Příplatek k odvozu za každý další 1 km</t>
  </si>
  <si>
    <t>272027CA-DEFA-4986-BFF6-D2426C5479E9</t>
  </si>
  <si>
    <t>Součet : 268,09076</t>
  </si>
  <si>
    <t>979082111R00</t>
  </si>
  <si>
    <t>Vnitrostaveništní doprava suti do 10 m</t>
  </si>
  <si>
    <t>7B0BA2F1-B7AE-4F0B-8626-9FA289B4799F</t>
  </si>
  <si>
    <t>979082121R00</t>
  </si>
  <si>
    <t>Příplatek k vnitrost. dopravě suti za dalších 5 m</t>
  </si>
  <si>
    <t>F4B64F5D-166B-4E76-8FB4-31F39460F580</t>
  </si>
  <si>
    <t>Součet : 82,48946</t>
  </si>
  <si>
    <t>979990264R00</t>
  </si>
  <si>
    <t>Poplatek za uložení směsné stavební a demoliční suti</t>
  </si>
  <si>
    <t>9BC1BA47-6F99-4045-8711-0BB62B21AE7F</t>
  </si>
  <si>
    <t>735121810R00</t>
  </si>
  <si>
    <t>Demontáž otopných těles ocelových článkových</t>
  </si>
  <si>
    <t>800-731</t>
  </si>
  <si>
    <t>Miroslav Kučera</t>
  </si>
  <si>
    <t>0709569C-FA96-4653-AABB-91992756A8A4</t>
  </si>
  <si>
    <t>2*(2*0,6*0,2)*22</t>
  </si>
  <si>
    <t>735291800R00</t>
  </si>
  <si>
    <t>Demontáž konzol otopných těles do odpadu</t>
  </si>
  <si>
    <t>0BB8D8EE-51CB-44A6-B3D3-F246880CBED6</t>
  </si>
  <si>
    <t>733159521X00</t>
  </si>
  <si>
    <t>Úprava rozvodu pro montáž panel.těles</t>
  </si>
  <si>
    <t>soubor</t>
  </si>
  <si>
    <t>2F40265B-DF5F-4317-8A59-31ED057E392D</t>
  </si>
  <si>
    <t>998733201R00</t>
  </si>
  <si>
    <t>Přesun hmot pro rozvody potrubí, výšky do 6 m</t>
  </si>
  <si>
    <t>0260D6A9-5B44-4C32-93F0-7E50C6020B90</t>
  </si>
  <si>
    <t xml:space="preserve">Ceny z položek s pořadovými čísly : </t>
  </si>
  <si>
    <t xml:space="preserve">3 : </t>
  </si>
  <si>
    <t>Součet : 60,40000</t>
  </si>
  <si>
    <t>735000912R00</t>
  </si>
  <si>
    <t>Oprava-vyregulování ventilů s termost.ovládáním</t>
  </si>
  <si>
    <t>1A86CE66-ABDE-4894-8A50-E79E6627B9F8</t>
  </si>
  <si>
    <t>735117110R00</t>
  </si>
  <si>
    <t>Odpojení a připojení těles po nátěru</t>
  </si>
  <si>
    <t>270E8D39-E4BB-4749-A27B-4B6A43047E0C</t>
  </si>
  <si>
    <t>735118110R00</t>
  </si>
  <si>
    <t>Tlaková zkouška otopných těles litinových - vodou</t>
  </si>
  <si>
    <t>7CB175E4-8292-4EEB-9069-C2CFB02E474E</t>
  </si>
  <si>
    <t>735119140R00</t>
  </si>
  <si>
    <t>Montáž těles otopných litinových článkových</t>
  </si>
  <si>
    <t>99083628-FE31-42A6-B788-E3511750A42C</t>
  </si>
  <si>
    <t>735191910T00</t>
  </si>
  <si>
    <t>Vypuštění a napuštění vody z otopného systému</t>
  </si>
  <si>
    <t>28C07630-C170-4F3A-82CC-37F3FBBE5D00</t>
  </si>
  <si>
    <t>735494811R00</t>
  </si>
  <si>
    <t>Vypuštění vody z otopných těles</t>
  </si>
  <si>
    <t>07480906-C21E-4D2B-A970-253E16B00189</t>
  </si>
  <si>
    <t>735890801R00</t>
  </si>
  <si>
    <t>Přemístění demont. hmot - otop. těles, H do 6 m</t>
  </si>
  <si>
    <t>8712BE41-B496-44A3-9AC5-5DDCAD02D2BC</t>
  </si>
  <si>
    <t>904      R02</t>
  </si>
  <si>
    <t>Hzs-zkousky v ramci montaz.praci Topná zkouška</t>
  </si>
  <si>
    <t>h</t>
  </si>
  <si>
    <t>POL10_</t>
  </si>
  <si>
    <t>5E3286E3-323E-4E62-9F41-63DA8A9348CF</t>
  </si>
  <si>
    <t>998735201R00</t>
  </si>
  <si>
    <t>Přesun hmot pro otopná tělesa, výšky do 6 m</t>
  </si>
  <si>
    <t>F9BD76FE-15F5-4FAB-BDFC-F6FE125CBD45</t>
  </si>
  <si>
    <t xml:space="preserve">5, 6, 7, 8, 9, 10, 11, 12 : </t>
  </si>
  <si>
    <t>Součet : 102,93060</t>
  </si>
  <si>
    <t>783324240R00</t>
  </si>
  <si>
    <t>Nátěr syntetický litin. radiátorů Z +2x + 1x email</t>
  </si>
  <si>
    <t>4B071FEE-745C-45EE-9EF9-99A82DBA5351</t>
  </si>
  <si>
    <t>783401811R00</t>
  </si>
  <si>
    <t>Odstranění nátěru z potrubí DN do 50 mm</t>
  </si>
  <si>
    <t>A02C9CE4-D4A8-4589-8633-EA191E2E7D45</t>
  </si>
  <si>
    <t>783424340R00</t>
  </si>
  <si>
    <t>Nátěr syntet. potrubí do DN 50 mm  1x+1x email</t>
  </si>
  <si>
    <t>B479F3BA-F305-4F45-A3CA-9030BE7B3FD2</t>
  </si>
  <si>
    <t>729.01</t>
  </si>
  <si>
    <t>D+M klimatizace split 2,5 kW, Cu potrubí, kabel, konzoly, připojení přes zeď</t>
  </si>
  <si>
    <t>6C33AEDA-9071-4153-A0BE-40BCC99D7105</t>
  </si>
  <si>
    <t>729.02</t>
  </si>
  <si>
    <t>Odvod kondenzátu z klimatizační jednotky</t>
  </si>
  <si>
    <t>BB8D55B8-2728-4EEB-A50E-B2F215F00B13</t>
  </si>
  <si>
    <t>961.04</t>
  </si>
  <si>
    <t>Demontáž stávající vzduchotechniky</t>
  </si>
  <si>
    <t>0EB0CFA1-02DE-436E-B946-8732CDE12C6A</t>
  </si>
  <si>
    <t>998728201R00</t>
  </si>
  <si>
    <t>Přesun hmot pro vzduchotechniku, výšky do 6 m</t>
  </si>
  <si>
    <t>800-728</t>
  </si>
  <si>
    <t>6FF2DB13-CED6-4FDF-B16C-0DE82ACE2B68</t>
  </si>
  <si>
    <t xml:space="preserve">1, 2, 3 : </t>
  </si>
  <si>
    <t>Součet : 335,00000</t>
  </si>
  <si>
    <t>460941111</t>
  </si>
  <si>
    <t>Vyplnění a omítnutí rýh při elektroinstalacích ve stropech hloubky do 3 cm a šířky do 3 cm</t>
  </si>
  <si>
    <t>ÚRS</t>
  </si>
  <si>
    <t>POL1_1</t>
  </si>
  <si>
    <t>460941132</t>
  </si>
  <si>
    <t>Vyplnění a omítnutí rýh při elektroinstalacích ve stropech hloubky do 7 cm a šířky do 10 cm</t>
  </si>
  <si>
    <t>468091111</t>
  </si>
  <si>
    <t>Vysekání kapes a výklenků ve zdivu z lehkých betonů, dutých cihel a tvárnic pro krabice</t>
  </si>
  <si>
    <t>ks</t>
  </si>
  <si>
    <t>468101411</t>
  </si>
  <si>
    <t>Vysekánírýhpro montáž trubek a kabelů v cihelných zdech hloubky do 3 cm a šířky do 3 cm</t>
  </si>
  <si>
    <t>468101432</t>
  </si>
  <si>
    <t>Vysekání rýh pro montáž trubek a kabelů v cihelných zdech hloubky do 7 cm a šířky do 10 cm</t>
  </si>
  <si>
    <t>741110042</t>
  </si>
  <si>
    <t>Montáž trubka plastová ohebná D přes 23 do 35 mm uložená pevně</t>
  </si>
  <si>
    <t>741112061</t>
  </si>
  <si>
    <t>Montáž krabice přístrojová zapuštěná plastová kruhová</t>
  </si>
  <si>
    <t>741112101</t>
  </si>
  <si>
    <t>Montáž rozvodka zapuštěná plastová kruhová</t>
  </si>
  <si>
    <t>741112352</t>
  </si>
  <si>
    <t>Otevření nebo uzavření krabice pancéřové víčkem na 2 šrouby</t>
  </si>
  <si>
    <t>741120001
741120001</t>
  </si>
  <si>
    <t>Montáž vodič Cu izolovaný plný a laněný žíla 0,35-6 mm2 pod omítku (např. CY)</t>
  </si>
  <si>
    <t>741122015</t>
  </si>
  <si>
    <t>Montáž kabel Cu bez ukončení uložený pod omítku plný kulatý 3x1,5 mm2 (např. CYKY)</t>
  </si>
  <si>
    <t>741122016</t>
  </si>
  <si>
    <t>Montáž kabel Cu bez ukončení uložený pod omítku plný kulatý 3x2,5 až 6 mm2 (např.CYKY)</t>
  </si>
  <si>
    <t>741122031</t>
  </si>
  <si>
    <t>Montáž kabel Cu bez ukončení uložený pod omítku plný kulatý 5x1,5 až 2,5 mm2 (např. CYKY)</t>
  </si>
  <si>
    <t>741310231</t>
  </si>
  <si>
    <t>Montáž přepínač (polo)zapuštěný šroubové připojení 5-seriový</t>
  </si>
  <si>
    <t>741310233</t>
  </si>
  <si>
    <t>Montáž přepínač (polo)zapuštěný šroubové připojení 6-střídavý se zapojením vodičů</t>
  </si>
  <si>
    <t>741310238</t>
  </si>
  <si>
    <t>Montáž přepínač (polo)zapuštěný šroubové připojení 6+6 -dvojitý střídavý se zapojením vodičů</t>
  </si>
  <si>
    <t>741313001</t>
  </si>
  <si>
    <t>Montáž zásuvka (polo)zapuštěná bezšroubové připojení 2P+PE se zapojením vodičů</t>
  </si>
  <si>
    <t>741313005</t>
  </si>
  <si>
    <t>Montáž zásuvka (polo)zapuštěná bezšroubové připojení 2P + PE s přepěťovou ochranou se zapojením vodičů</t>
  </si>
  <si>
    <t>741370034</t>
  </si>
  <si>
    <t>Montáž svítidlo žárovkové bytové nástěnné přisazené 2 zdroje nouzové</t>
  </si>
  <si>
    <t>741372062</t>
  </si>
  <si>
    <t>Montáž svítidlo LED interiérové přisazené stropní hranaté nebo kruhové přes 0,09 do 0,36 m2 se zapojením vodičů</t>
  </si>
  <si>
    <t>742121001</t>
  </si>
  <si>
    <t>Montáž kabelů sdělovacích pro vnitřní rozvody do 15 žil</t>
  </si>
  <si>
    <t>742330044</t>
  </si>
  <si>
    <t>Montáž datové zásuvky 1 až 6 pozic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</si>
  <si>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</si>
  <si>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</si>
  <si>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</si>
  <si>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</si>
  <si>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34111090</t>
  </si>
  <si>
    <t>kabel instalační jádro Cu plné izolace PVC plášť PVC 450/750V (CYKY) 5x1,5mm2</t>
  </si>
  <si>
    <t>34141026</t>
  </si>
  <si>
    <t>vodič silový s Cu jádrem 4mm2 (H07V-K)</t>
  </si>
  <si>
    <t>POL3_1</t>
  </si>
  <si>
    <t>M_100000T</t>
  </si>
  <si>
    <t>zásuvka 1násobná 16A bílá, komplet vč. rámečku, s clonkami, s přepěťovou ochranou</t>
  </si>
  <si>
    <t>VI1</t>
  </si>
  <si>
    <t>Krabice přístrojová vestavná</t>
  </si>
  <si>
    <t>VI12</t>
  </si>
  <si>
    <t>zásuvka 1násobná 16A bílá, komplet vč. rámečku, s clonkami</t>
  </si>
  <si>
    <t>VI13</t>
  </si>
  <si>
    <t>Svorka pro vyrovnání potenciálů, komplet vč. rámečku</t>
  </si>
  <si>
    <t>VI17</t>
  </si>
  <si>
    <t>A - LED svítidlo do SDK podhledu, 53W, 4139m, 4000K, IP20, CRI&gt;90, Mikro Comfort</t>
  </si>
  <si>
    <t>VI18</t>
  </si>
  <si>
    <t>A1 - LED svítidlo do SDK podhledu, 53W, 4139m, 4000K, IP20, CRI&gt;90, Mikro Comfort</t>
  </si>
  <si>
    <t>VI19</t>
  </si>
  <si>
    <t>Vývod 3 žíly –  bez zapojení</t>
  </si>
  <si>
    <t>VI2</t>
  </si>
  <si>
    <t>Krabice odbočná pod omítku s víčkem</t>
  </si>
  <si>
    <t>VI23</t>
  </si>
  <si>
    <t>N - Nástěnné LED nouzové svítidlo, 1,7W, 18,29lm, Ra 70, 6500K, IP65</t>
  </si>
  <si>
    <t>VI26</t>
  </si>
  <si>
    <t>1-zásuvka RJ45 Cat 6, bílá, UTP</t>
  </si>
  <si>
    <t>VI27</t>
  </si>
  <si>
    <t>zásuvka telefonní, komplet vč. rámečku</t>
  </si>
  <si>
    <t>VI28</t>
  </si>
  <si>
    <t>Kabel UTP, PowerCat, kat.6,  4páry</t>
  </si>
  <si>
    <t>VI4</t>
  </si>
  <si>
    <t>ochranná trubka Dn 32, drátem</t>
  </si>
  <si>
    <t>VI7</t>
  </si>
  <si>
    <t>spínač sériový řazení č.5 bílý, vč. rámečku</t>
  </si>
  <si>
    <t>VI8</t>
  </si>
  <si>
    <t>přepínač sériový střídavý řazení č.1+6 (6+6) bílý, vč. rámečku</t>
  </si>
  <si>
    <t>VI81</t>
  </si>
  <si>
    <t>přepínač střídavý řazení č.6 bílý, vč. rámečku</t>
  </si>
  <si>
    <t>VI21</t>
  </si>
  <si>
    <t>Podružný, pomocný a spojovací materiál  - položka obsahuje veškerý drobný spojovací a kotvicí materiál, související doplňkový, podružný, montážní, izolační materiál. Součástí jsou veškeré komponenty, upevňovací prvky, podpory apod. pro celý rozsah stavby</t>
  </si>
  <si>
    <t>POL99_</t>
  </si>
  <si>
    <t>VI22</t>
  </si>
  <si>
    <t>Přesuny hmot - položka obsahuje vnitrostaveništní i mimostaveništní dopravu, přesuny hmot všech jednotlivých dílů dílčího rozpočtu</t>
  </si>
  <si>
    <t>VI24</t>
  </si>
  <si>
    <t>Pomocné práce - položka obsahuje vysekání prostupů pro rozvody, jejich zazdění nebo zabetonování ve zdech nebo stropech; osazení, zazdění nebo zabetonování konzol, podpěr, závěsů, pevných bodů konstrukcí; zalití kotevních šroubů; nastřelování upevňovacích</t>
  </si>
  <si>
    <t>741130021</t>
  </si>
  <si>
    <t>Ukončení vodičů na PE a N svorkovnici do 2,5 mm2</t>
  </si>
  <si>
    <t>741130022</t>
  </si>
  <si>
    <t>Ukončení vodičů na PE a N svorkovnici do 4 mm2</t>
  </si>
  <si>
    <t>741320105</t>
  </si>
  <si>
    <t>Montáž jistič jednopólový nn do 25 A ve skříni</t>
  </si>
  <si>
    <t>741321003</t>
  </si>
  <si>
    <t>Montáž proudových chráničů dvoupólových nn do 25 A ve skříni</t>
  </si>
  <si>
    <t>HZS2232T10</t>
  </si>
  <si>
    <t>Úprava stávajícího rozváděče, kompletace</t>
  </si>
  <si>
    <t>35822117</t>
  </si>
  <si>
    <t>jistič 1-pólový 10 A vypínací charakteristika C vypínací schopnost 10 kA</t>
  </si>
  <si>
    <t>35822124</t>
  </si>
  <si>
    <t>jistič 1-pólový 16 A vypínací charakteristika C vypínací schopnost 10 kA</t>
  </si>
  <si>
    <t>VR5</t>
  </si>
  <si>
    <t>chránič kombinovaný typ A, 30mA, dvojpólový, B 16A, 10 kA</t>
  </si>
  <si>
    <t>VR7</t>
  </si>
  <si>
    <t>Drobný materiál (spojovací materiál, CU propojovací lišty, DIN lišta ..)</t>
  </si>
  <si>
    <t>kpl</t>
  </si>
  <si>
    <t>741210001</t>
  </si>
  <si>
    <t>Montáž rozvodnice oceloplechová nebo plastová běžná do 20 kg</t>
  </si>
  <si>
    <t>HZS2232</t>
  </si>
  <si>
    <t>Kompletace rozvaděče</t>
  </si>
  <si>
    <t>VR17</t>
  </si>
  <si>
    <t>Krabice pod omítku 133x133x73 + ekvipotenciální svorkovnce</t>
  </si>
  <si>
    <t>VR18</t>
  </si>
  <si>
    <t>Drobný materiál (spojovací materiál, CU propojovací lišty, ..) 3% materiálu</t>
  </si>
  <si>
    <t>961.05</t>
  </si>
  <si>
    <t>Demontáže elektroinstalace</t>
  </si>
  <si>
    <t>EFC354D2-9665-45D2-8DCD-822DF330FA8F</t>
  </si>
  <si>
    <t>005231010R</t>
  </si>
  <si>
    <t>Revize</t>
  </si>
  <si>
    <t>71B6C6C0-44C7-40EE-ADA5-E65F27421D1C</t>
  </si>
  <si>
    <t>5EE45F01-B297-4A99-A9DC-9E87DC96DA24</t>
  </si>
  <si>
    <t>Příloha č. 1 Smlouvy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</si>
</sst>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4" fontId="8" fillId="0" borderId="13" xfId="0" applyNumberFormat="1" applyFont="1" applyBorder="1" applyAlignment="1">
      <alignment horizontal="right" vertical="center" indent="1"/>
    </xf>
    <xf numFmtId="4" fontId="8" fillId="0" borderId="12" xfId="0" applyNumberFormat="1" applyFont="1" applyBorder="1" applyAlignment="1">
      <alignment horizontal="right" vertical="center" indent="1"/>
    </xf>
    <xf numFmtId="4" fontId="8" fillId="0" borderId="10" xfId="0" applyNumberFormat="1" applyFont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4" fontId="7" fillId="0" borderId="12" xfId="0" applyNumberFormat="1" applyFont="1" applyBorder="1" applyAlignment="1">
      <alignment horizontal="right" vertical="center" indent="1"/>
    </xf>
    <xf numFmtId="4" fontId="7" fillId="0" borderId="10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right" indent="1"/>
    </xf>
    <xf numFmtId="0" fontId="0" fillId="0" borderId="0" xfId="0" applyAlignment="1">
      <alignment horizontal="right" indent="1"/>
    </xf>
    <xf numFmtId="1" fontId="0" fillId="0" borderId="0" xfId="0" applyNumberFormat="1" applyAlignment="1">
      <alignment horizontal="right" inden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49" fontId="0" fillId="4" borderId="3" xfId="0" applyNumberForma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0" xfId="0" applyFont="1"/>
    <xf numFmtId="0" fontId="5" fillId="3" borderId="2" xfId="0" applyFont="1" applyFill="1" applyBorder="1" applyAlignment="1">
      <alignment horizontal="left" vertical="center" indent="1"/>
    </xf>
    <xf numFmtId="0" fontId="0" fillId="3" borderId="3" xfId="0" applyFill="1" applyBorder="1"/>
    <xf numFmtId="49" fontId="6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/>
    <xf numFmtId="0" fontId="2" fillId="3" borderId="4" xfId="0" applyFont="1" applyFill="1" applyBorder="1"/>
    <xf numFmtId="14" fontId="3" fillId="0" borderId="0" xfId="0" applyNumberFormat="1" applyFont="1" applyAlignment="1">
      <alignment horizontal="left"/>
    </xf>
    <xf numFmtId="0" fontId="0" fillId="3" borderId="5" xfId="0" applyFill="1" applyBorder="1" applyAlignment="1">
      <alignment horizontal="left" vertical="center" indent="1"/>
    </xf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4" fontId="0" fillId="0" borderId="0" xfId="0" applyNumberFormat="1"/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0" fontId="2" fillId="3" borderId="6" xfId="0" applyFont="1" applyFill="1" applyBorder="1"/>
    <xf numFmtId="0" fontId="0" fillId="0" borderId="2" xfId="0" applyBorder="1" applyAlignment="1">
      <alignment horizontal="left" vertical="center" indent="1"/>
    </xf>
    <xf numFmtId="0" fontId="0" fillId="0" borderId="3" xfId="0" applyBorder="1"/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/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/>
    <xf numFmtId="0" fontId="2" fillId="0" borderId="7" xfId="0" applyFont="1" applyBorder="1" applyAlignment="1">
      <alignment horizontal="left" vertical="center" indent="1"/>
    </xf>
    <xf numFmtId="0" fontId="0" fillId="0" borderId="8" xfId="0" applyBorder="1"/>
    <xf numFmtId="49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49" fontId="0" fillId="4" borderId="3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top" inden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10" xfId="0" applyNumberFormat="1" applyBorder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/>
    <xf numFmtId="1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 indent="1"/>
    </xf>
    <xf numFmtId="49" fontId="0" fillId="0" borderId="4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1" fontId="0" fillId="0" borderId="10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1" fontId="0" fillId="0" borderId="7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9" xfId="0" applyNumberForma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9" fillId="3" borderId="10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4" fontId="9" fillId="3" borderId="11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11" xfId="0" applyFill="1" applyBorder="1"/>
    <xf numFmtId="49" fontId="2" fillId="3" borderId="13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3" fillId="0" borderId="5" xfId="0" applyFont="1" applyBorder="1"/>
    <xf numFmtId="4" fontId="3" fillId="5" borderId="2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4" fontId="12" fillId="5" borderId="1" xfId="0" applyNumberFormat="1" applyFont="1" applyFill="1" applyBorder="1" applyAlignment="1">
      <alignment horizontal="right" vertical="center" shrinkToFit="1"/>
    </xf>
    <xf numFmtId="4" fontId="3" fillId="5" borderId="1" xfId="0" applyNumberFormat="1" applyFont="1" applyFill="1" applyBorder="1" applyAlignment="1">
      <alignment horizontal="right" vertical="center" wrapText="1" shrinkToFit="1"/>
    </xf>
    <xf numFmtId="4" fontId="3" fillId="5" borderId="1" xfId="0" applyNumberFormat="1" applyFont="1" applyFill="1" applyBorder="1" applyAlignment="1">
      <alignment horizontal="right" vertical="center" wrapText="1"/>
    </xf>
    <xf numFmtId="1" fontId="3" fillId="0" borderId="5" xfId="0" applyNumberFormat="1" applyFont="1" applyBorder="1"/>
    <xf numFmtId="49" fontId="3" fillId="0" borderId="10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shrinkToFit="1"/>
    </xf>
    <xf numFmtId="4" fontId="3" fillId="0" borderId="12" xfId="0" applyNumberFormat="1" applyFont="1" applyBorder="1" applyAlignment="1">
      <alignment vertical="center" shrinkToFit="1"/>
    </xf>
    <xf numFmtId="4" fontId="3" fillId="0" borderId="1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center" wrapText="1" indent="1"/>
    </xf>
    <xf numFmtId="49" fontId="3" fillId="0" borderId="2" xfId="0" applyNumberFormat="1" applyFont="1" applyBorder="1" applyAlignment="1">
      <alignment horizontal="left" vertical="center" wrapText="1" indent="1"/>
    </xf>
    <xf numFmtId="4" fontId="3" fillId="0" borderId="1" xfId="0" applyNumberFormat="1" applyFont="1" applyBorder="1" applyAlignment="1">
      <alignment vertical="center" shrinkToFit="1"/>
    </xf>
    <xf numFmtId="4" fontId="3" fillId="0" borderId="1" xfId="0" applyNumberFormat="1" applyFont="1" applyBorder="1" applyAlignment="1">
      <alignment vertical="center"/>
    </xf>
    <xf numFmtId="4" fontId="3" fillId="3" borderId="12" xfId="0" applyNumberFormat="1" applyFont="1" applyFill="1" applyBorder="1" applyAlignment="1">
      <alignment vertical="center" shrinkToFit="1"/>
    </xf>
    <xf numFmtId="4" fontId="3" fillId="3" borderId="12" xfId="0" applyNumberFormat="1" applyFont="1" applyFill="1" applyBorder="1" applyAlignment="1">
      <alignment vertical="center"/>
    </xf>
    <xf numFmtId="0" fontId="9" fillId="0" borderId="0" xfId="0" applyFont="1"/>
    <xf numFmtId="0" fontId="3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 wrapText="1"/>
    </xf>
    <xf numFmtId="49" fontId="3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shrinkToFit="1"/>
    </xf>
    <xf numFmtId="4" fontId="3" fillId="0" borderId="1" xfId="0" applyNumberFormat="1" applyFont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right" vertical="center" shrinkToFit="1"/>
    </xf>
    <xf numFmtId="4" fontId="3" fillId="3" borderId="12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left" vertical="center" indent="1"/>
    </xf>
    <xf numFmtId="0" fontId="10" fillId="0" borderId="0" xfId="0" applyFont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right" vertical="center"/>
    </xf>
    <xf numFmtId="0" fontId="0" fillId="5" borderId="10" xfId="0" applyFill="1" applyBorder="1" applyAlignment="1">
      <alignment horizontal="right" vertical="center"/>
    </xf>
    <xf numFmtId="0" fontId="0" fillId="5" borderId="12" xfId="0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shrinkToFit="1"/>
    </xf>
    <xf numFmtId="164" fontId="10" fillId="3" borderId="3" xfId="0" applyNumberFormat="1" applyFont="1" applyFill="1" applyBorder="1" applyAlignment="1">
      <alignment vertical="center" shrinkToFit="1"/>
    </xf>
    <xf numFmtId="4" fontId="10" fillId="3" borderId="3" xfId="0" applyNumberFormat="1" applyFont="1" applyFill="1" applyBorder="1" applyAlignment="1">
      <alignment vertical="center" shrinkToFit="1"/>
    </xf>
    <xf numFmtId="4" fontId="10" fillId="3" borderId="4" xfId="0" applyNumberFormat="1" applyFont="1" applyFill="1" applyBorder="1" applyAlignment="1">
      <alignment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shrinkToFit="1"/>
    </xf>
    <xf numFmtId="164" fontId="14" fillId="0" borderId="12" xfId="0" applyNumberFormat="1" applyFont="1" applyBorder="1" applyAlignment="1">
      <alignment vertical="center" shrinkToFit="1"/>
    </xf>
    <xf numFmtId="4" fontId="14" fillId="4" borderId="12" xfId="0" applyNumberFormat="1" applyFont="1" applyFill="1" applyBorder="1" applyAlignment="1" applyProtection="1">
      <alignment vertical="center" shrinkToFit="1"/>
      <protection locked="0"/>
    </xf>
    <xf numFmtId="4" fontId="14" fillId="0" borderId="12" xfId="0" applyNumberFormat="1" applyFont="1" applyBorder="1" applyAlignment="1">
      <alignment vertical="center" shrinkToFit="1"/>
    </xf>
    <xf numFmtId="49" fontId="14" fillId="0" borderId="12" xfId="0" applyNumberFormat="1" applyFont="1" applyBorder="1" applyAlignment="1">
      <alignment horizontal="center" vertical="center" shrinkToFit="1"/>
    </xf>
    <xf numFmtId="0" fontId="14" fillId="0" borderId="0" xfId="0" applyFont="1"/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 indent="4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 shrinkToFit="1"/>
    </xf>
    <xf numFmtId="164" fontId="13" fillId="3" borderId="11" xfId="0" applyNumberFormat="1" applyFont="1" applyFill="1" applyBorder="1" applyAlignment="1">
      <alignment vertical="center" shrinkToFit="1"/>
    </xf>
    <xf numFmtId="4" fontId="13" fillId="3" borderId="11" xfId="0" applyNumberFormat="1" applyFont="1" applyFill="1" applyBorder="1" applyAlignment="1">
      <alignment vertical="center" shrinkToFit="1"/>
    </xf>
    <xf numFmtId="4" fontId="13" fillId="3" borderId="13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164" fontId="14" fillId="0" borderId="0" xfId="0" applyNumberFormat="1" applyFont="1" applyAlignment="1">
      <alignment vertical="center" shrinkToFit="1"/>
    </xf>
    <xf numFmtId="4" fontId="14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49" fontId="14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 shrinkToFit="1"/>
    </xf>
    <xf numFmtId="164" fontId="15" fillId="0" borderId="0" xfId="0" applyNumberFormat="1" applyFont="1" applyAlignment="1">
      <alignment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wrapText="1" indent="3"/>
    </xf>
    <xf numFmtId="11" fontId="14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shrinkToFit="1"/>
    </xf>
    <xf numFmtId="164" fontId="14" fillId="0" borderId="1" xfId="0" applyNumberFormat="1" applyFont="1" applyBorder="1" applyAlignment="1">
      <alignment vertical="center" shrinkToFit="1"/>
    </xf>
    <xf numFmtId="4" fontId="14" fillId="4" borderId="1" xfId="0" applyNumberFormat="1" applyFont="1" applyFill="1" applyBorder="1" applyAlignment="1" applyProtection="1">
      <alignment vertical="center" shrinkToFit="1"/>
      <protection locked="0"/>
    </xf>
    <xf numFmtId="4" fontId="14" fillId="0" borderId="1" xfId="0" applyNumberFormat="1" applyFont="1" applyBorder="1" applyAlignment="1">
      <alignment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164" fontId="14" fillId="4" borderId="12" xfId="0" applyNumberFormat="1" applyFont="1" applyFill="1" applyBorder="1" applyAlignment="1" applyProtection="1">
      <alignment vertical="center" shrinkToFit="1"/>
      <protection locked="0"/>
    </xf>
    <xf numFmtId="4" fontId="8" fillId="0" borderId="3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2" fontId="11" fillId="3" borderId="11" xfId="0" applyNumberFormat="1" applyFont="1" applyFill="1" applyBorder="1" applyAlignment="1">
      <alignment horizontal="right" vertical="center"/>
    </xf>
    <xf numFmtId="4" fontId="11" fillId="3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49" fontId="3" fillId="0" borderId="13" xfId="0" applyNumberFormat="1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49" fontId="0" fillId="0" borderId="16" xfId="0" applyNumberFormat="1" applyBorder="1" applyAlignment="1">
      <alignment vertical="center" shrinkToFit="1"/>
    </xf>
    <xf numFmtId="0" fontId="9" fillId="0" borderId="0" xfId="0" applyFont="1" applyAlignment="1">
      <alignment horizontal="center"/>
    </xf>
    <xf numFmtId="49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49" fontId="0" fillId="3" borderId="13" xfId="0" applyNumberFormat="1" applyFill="1" applyBorder="1" applyAlignment="1">
      <alignment vertical="center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 indent="3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../../../../C:/IPFILES/YODA/IPFiles/Templates/Rozpo&#269;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zoomScaleNormal="100" workbookViewId="0">
      <pane activePane="bottomRight" state="frozen"/>
    </sheetView>
  </sheetViews>
  <sheetFormatPr defaultColWidth="8.6640625" defaultRowHeight="13.2" x14ac:dyDescent="0.25"/>
  <sheetData>
    <row r="1" spans="1:7" x14ac:dyDescent="0.25">
      <c r="A1" s="15" t="s">
        <v>0</v>
      </c>
    </row>
    <row r="2" spans="1:7" ht="57.75" customHeight="1" x14ac:dyDescent="0.25">
      <c r="A2" s="14" t="s">
        <v>1</v>
      </c>
      <c r="B2" s="14"/>
      <c r="C2" s="14"/>
      <c r="D2" s="14"/>
      <c r="E2" s="14"/>
      <c r="F2" s="14"/>
      <c r="G2" s="14"/>
    </row>
  </sheetData>
  <mergeCells count="1">
    <mergeCell ref="A2:G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O75"/>
  <sheetViews>
    <sheetView showGridLines="0" topLeftCell="B1" zoomScaleNormal="100" zoomScalePageLayoutView="75" workbookViewId="0">
      <selection activeCell="B1" sqref="B1"/>
    </sheetView>
  </sheetViews>
  <sheetFormatPr defaultColWidth="9" defaultRowHeight="13.2" x14ac:dyDescent="0.25"/>
  <cols>
    <col min="1" max="1" width="8.554687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t="s">
        <v>2</v>
      </c>
      <c r="B1" s="13" t="s">
        <v>3</v>
      </c>
      <c r="C1" s="13"/>
      <c r="D1" s="13"/>
      <c r="E1" s="13"/>
      <c r="F1" s="13"/>
      <c r="G1" s="13"/>
      <c r="H1" s="13"/>
      <c r="I1" s="13"/>
      <c r="J1" s="13"/>
    </row>
    <row r="2" spans="1:15" ht="23.25" customHeight="1" x14ac:dyDescent="0.25">
      <c r="B2" s="16" t="s">
        <v>4</v>
      </c>
      <c r="C2" s="17"/>
      <c r="D2" s="18" t="s">
        <v>5</v>
      </c>
      <c r="E2" s="18" t="s">
        <v>6</v>
      </c>
      <c r="F2" s="19"/>
      <c r="G2" s="19"/>
      <c r="H2" s="19"/>
      <c r="I2" s="19"/>
      <c r="J2" s="20"/>
      <c r="O2" s="21"/>
    </row>
    <row r="3" spans="1:15" ht="23.25" hidden="1" customHeight="1" x14ac:dyDescent="0.25">
      <c r="B3" s="22"/>
      <c r="C3" s="23"/>
      <c r="D3" s="24"/>
      <c r="E3" s="24"/>
      <c r="F3" s="25"/>
      <c r="G3" s="25"/>
      <c r="H3" s="23"/>
      <c r="I3" s="26"/>
      <c r="J3" s="27"/>
    </row>
    <row r="4" spans="1:15" ht="23.25" customHeight="1" x14ac:dyDescent="0.25">
      <c r="A4" s="28">
        <v>35318</v>
      </c>
      <c r="B4" s="22"/>
      <c r="C4" s="23"/>
      <c r="D4" s="29" t="s">
        <v>7</v>
      </c>
      <c r="E4" s="29" t="s">
        <v>8</v>
      </c>
      <c r="F4" s="30"/>
      <c r="G4" s="30"/>
      <c r="H4" s="30"/>
      <c r="I4" s="30"/>
      <c r="J4" s="31"/>
    </row>
    <row r="5" spans="1:15" ht="24" customHeight="1" x14ac:dyDescent="0.25">
      <c r="B5" s="32" t="s">
        <v>9</v>
      </c>
      <c r="C5" s="33"/>
      <c r="D5" s="34" t="s">
        <v>10</v>
      </c>
      <c r="E5" s="35"/>
      <c r="F5" s="35"/>
      <c r="G5" s="35"/>
      <c r="H5" s="36" t="s">
        <v>11</v>
      </c>
      <c r="I5" s="34" t="s">
        <v>12</v>
      </c>
      <c r="J5" s="37"/>
    </row>
    <row r="6" spans="1:15" ht="15.75" customHeight="1" x14ac:dyDescent="0.25">
      <c r="B6" s="38"/>
      <c r="C6" s="39"/>
      <c r="D6" s="40" t="s">
        <v>13</v>
      </c>
      <c r="E6" s="41"/>
      <c r="F6" s="41"/>
      <c r="G6" s="41"/>
      <c r="H6" s="42" t="s">
        <v>14</v>
      </c>
      <c r="I6" s="40" t="s">
        <v>15</v>
      </c>
      <c r="J6" s="43"/>
    </row>
    <row r="7" spans="1:15" ht="15.75" customHeight="1" x14ac:dyDescent="0.25">
      <c r="B7" s="44"/>
      <c r="C7" s="45"/>
      <c r="D7" s="46" t="s">
        <v>16</v>
      </c>
      <c r="E7" s="46" t="s">
        <v>17</v>
      </c>
      <c r="F7" s="47"/>
      <c r="G7" s="47"/>
      <c r="H7" s="47"/>
      <c r="I7" s="47"/>
      <c r="J7" s="48"/>
    </row>
    <row r="8" spans="1:15" ht="24" hidden="1" customHeight="1" x14ac:dyDescent="0.25">
      <c r="B8" s="49" t="s">
        <v>18</v>
      </c>
      <c r="D8" s="50"/>
      <c r="H8" s="42" t="s">
        <v>11</v>
      </c>
      <c r="I8" s="50"/>
      <c r="J8" s="43"/>
    </row>
    <row r="9" spans="1:15" ht="15.75" hidden="1" customHeight="1" x14ac:dyDescent="0.25">
      <c r="B9" s="51"/>
      <c r="D9" s="50"/>
      <c r="H9" s="42" t="s">
        <v>14</v>
      </c>
      <c r="I9" s="50"/>
      <c r="J9" s="43"/>
    </row>
    <row r="10" spans="1:15" ht="15.75" hidden="1" customHeight="1" x14ac:dyDescent="0.25">
      <c r="B10" s="52"/>
      <c r="D10" s="50"/>
      <c r="E10" s="50"/>
      <c r="F10" s="41"/>
      <c r="I10" s="53"/>
      <c r="J10" s="43"/>
    </row>
    <row r="11" spans="1:15" ht="24" customHeight="1" x14ac:dyDescent="0.25">
      <c r="B11" s="32" t="s">
        <v>19</v>
      </c>
      <c r="C11" s="33"/>
      <c r="D11" s="12"/>
      <c r="E11" s="12"/>
      <c r="F11" s="12"/>
      <c r="G11" s="12"/>
      <c r="H11" s="36" t="s">
        <v>11</v>
      </c>
      <c r="I11" s="54"/>
      <c r="J11" s="37"/>
    </row>
    <row r="12" spans="1:15" ht="15.75" customHeight="1" x14ac:dyDescent="0.25">
      <c r="B12" s="38"/>
      <c r="C12" s="39"/>
      <c r="D12" s="11"/>
      <c r="E12" s="11"/>
      <c r="F12" s="11"/>
      <c r="G12" s="11"/>
      <c r="H12" s="42" t="s">
        <v>14</v>
      </c>
      <c r="I12" s="55"/>
      <c r="J12" s="43"/>
    </row>
    <row r="13" spans="1:15" ht="15.75" customHeight="1" x14ac:dyDescent="0.25">
      <c r="B13" s="44"/>
      <c r="C13" s="45"/>
      <c r="D13" s="56"/>
      <c r="E13" s="10"/>
      <c r="F13" s="10"/>
      <c r="G13" s="10"/>
      <c r="H13" s="10"/>
      <c r="I13" s="47"/>
      <c r="J13" s="48"/>
    </row>
    <row r="14" spans="1:15" ht="24" hidden="1" customHeight="1" x14ac:dyDescent="0.25">
      <c r="B14" s="57" t="s">
        <v>20</v>
      </c>
      <c r="C14" s="58"/>
      <c r="D14" s="59"/>
      <c r="E14" s="39"/>
      <c r="F14" s="39"/>
      <c r="G14" s="39"/>
      <c r="H14" s="42"/>
      <c r="I14" s="39"/>
      <c r="J14" s="43"/>
    </row>
    <row r="15" spans="1:15" ht="32.25" customHeight="1" x14ac:dyDescent="0.25">
      <c r="B15" s="52" t="s">
        <v>21</v>
      </c>
      <c r="C15" s="60"/>
      <c r="E15" s="9"/>
      <c r="F15" s="9"/>
      <c r="G15" s="8"/>
      <c r="H15" s="8"/>
      <c r="I15" s="7" t="s">
        <v>22</v>
      </c>
      <c r="J15" s="7"/>
    </row>
    <row r="16" spans="1:15" ht="23.25" customHeight="1" x14ac:dyDescent="0.25">
      <c r="A16" s="61" t="s">
        <v>23</v>
      </c>
      <c r="B16" s="62" t="s">
        <v>23</v>
      </c>
      <c r="C16" s="63"/>
      <c r="D16" s="64"/>
      <c r="E16" s="6"/>
      <c r="F16" s="6"/>
      <c r="G16" s="5"/>
      <c r="H16" s="5"/>
      <c r="I16" s="4">
        <f>SUMIF(F51:F74,A16,I51:I74)+SUMIF(F51:F74,"PSU",I51:I74)</f>
        <v>0</v>
      </c>
      <c r="J16" s="4"/>
    </row>
    <row r="17" spans="1:10" ht="23.25" customHeight="1" x14ac:dyDescent="0.25">
      <c r="A17" s="61" t="s">
        <v>24</v>
      </c>
      <c r="B17" s="62" t="s">
        <v>24</v>
      </c>
      <c r="C17" s="63"/>
      <c r="D17" s="64"/>
      <c r="E17" s="6"/>
      <c r="F17" s="6"/>
      <c r="G17" s="5"/>
      <c r="H17" s="5"/>
      <c r="I17" s="4">
        <f>SUMIF(F51:F74,A17,I51:I74)</f>
        <v>0</v>
      </c>
      <c r="J17" s="4"/>
    </row>
    <row r="18" spans="1:10" ht="23.25" customHeight="1" x14ac:dyDescent="0.25">
      <c r="A18" s="61" t="s">
        <v>25</v>
      </c>
      <c r="B18" s="62" t="s">
        <v>25</v>
      </c>
      <c r="C18" s="63"/>
      <c r="D18" s="64"/>
      <c r="E18" s="6"/>
      <c r="F18" s="6"/>
      <c r="G18" s="5"/>
      <c r="H18" s="5"/>
      <c r="I18" s="4">
        <f>SUMIF(F51:F74,A18,I51:I74)</f>
        <v>0</v>
      </c>
      <c r="J18" s="4"/>
    </row>
    <row r="19" spans="1:10" ht="23.25" customHeight="1" x14ac:dyDescent="0.25">
      <c r="A19" s="61" t="s">
        <v>26</v>
      </c>
      <c r="B19" s="62" t="s">
        <v>26</v>
      </c>
      <c r="C19" s="63"/>
      <c r="D19" s="64"/>
      <c r="E19" s="6"/>
      <c r="F19" s="6"/>
      <c r="G19" s="5"/>
      <c r="H19" s="5"/>
      <c r="I19" s="4">
        <f>SUMIF(F51:F74,A19,I51:I74)</f>
        <v>0</v>
      </c>
      <c r="J19" s="4"/>
    </row>
    <row r="20" spans="1:10" ht="23.25" customHeight="1" x14ac:dyDescent="0.25">
      <c r="A20" s="61" t="s">
        <v>27</v>
      </c>
      <c r="B20" s="62" t="s">
        <v>27</v>
      </c>
      <c r="C20" s="63"/>
      <c r="D20" s="64"/>
      <c r="E20" s="6"/>
      <c r="F20" s="6"/>
      <c r="G20" s="5"/>
      <c r="H20" s="5"/>
      <c r="I20" s="4">
        <f>SUMIF(F51:F74,A20,I51:I74)</f>
        <v>0</v>
      </c>
      <c r="J20" s="4"/>
    </row>
    <row r="21" spans="1:10" ht="23.25" customHeight="1" x14ac:dyDescent="0.25">
      <c r="B21" s="65" t="s">
        <v>22</v>
      </c>
      <c r="C21" s="66"/>
      <c r="D21" s="67"/>
      <c r="E21" s="3"/>
      <c r="F21" s="3"/>
      <c r="G21" s="2"/>
      <c r="H21" s="2"/>
      <c r="I21" s="1">
        <f>SUM(I16:J20)</f>
        <v>0</v>
      </c>
      <c r="J21" s="1"/>
    </row>
    <row r="22" spans="1:10" ht="33" customHeight="1" x14ac:dyDescent="0.25">
      <c r="B22" s="52" t="s">
        <v>28</v>
      </c>
      <c r="C22" s="50"/>
      <c r="E22" s="68"/>
      <c r="F22" s="69"/>
      <c r="G22" s="39"/>
      <c r="H22" s="39"/>
      <c r="I22" s="39"/>
      <c r="J22" s="70"/>
    </row>
    <row r="23" spans="1:10" ht="23.25" customHeight="1" x14ac:dyDescent="0.25">
      <c r="B23" s="32" t="s">
        <v>29</v>
      </c>
      <c r="C23" s="71"/>
      <c r="D23" s="33"/>
      <c r="E23" s="72">
        <v>15</v>
      </c>
      <c r="F23" s="73" t="s">
        <v>30</v>
      </c>
      <c r="G23" s="210">
        <f>ZakladDPHSniVypocet</f>
        <v>0</v>
      </c>
      <c r="H23" s="210"/>
      <c r="I23" s="210"/>
      <c r="J23" s="74" t="str">
        <f t="shared" ref="J23:J28" si="0">Mena</f>
        <v>CZK</v>
      </c>
    </row>
    <row r="24" spans="1:10" ht="23.25" customHeight="1" x14ac:dyDescent="0.25">
      <c r="B24" s="75" t="s">
        <v>31</v>
      </c>
      <c r="C24" s="63"/>
      <c r="D24" s="64"/>
      <c r="E24" s="76">
        <f>SazbaDPH1</f>
        <v>15</v>
      </c>
      <c r="F24" s="77" t="s">
        <v>30</v>
      </c>
      <c r="G24" s="211">
        <f>ZakladDPHSni*SazbaDPH1/100</f>
        <v>0</v>
      </c>
      <c r="H24" s="211"/>
      <c r="I24" s="211"/>
      <c r="J24" s="78" t="str">
        <f t="shared" si="0"/>
        <v>CZK</v>
      </c>
    </row>
    <row r="25" spans="1:10" ht="23.25" customHeight="1" x14ac:dyDescent="0.25">
      <c r="B25" s="75" t="s">
        <v>32</v>
      </c>
      <c r="C25" s="63"/>
      <c r="D25" s="64"/>
      <c r="E25" s="76">
        <v>21</v>
      </c>
      <c r="F25" s="77" t="s">
        <v>30</v>
      </c>
      <c r="G25" s="212">
        <f>ZakladDPHZaklVypocet</f>
        <v>0</v>
      </c>
      <c r="H25" s="212"/>
      <c r="I25" s="212"/>
      <c r="J25" s="78" t="str">
        <f t="shared" si="0"/>
        <v>CZK</v>
      </c>
    </row>
    <row r="26" spans="1:10" ht="23.25" customHeight="1" x14ac:dyDescent="0.25">
      <c r="B26" s="79" t="s">
        <v>33</v>
      </c>
      <c r="C26" s="80"/>
      <c r="D26" s="45"/>
      <c r="E26" s="81">
        <f>SazbaDPH2</f>
        <v>21</v>
      </c>
      <c r="F26" s="82" t="s">
        <v>30</v>
      </c>
      <c r="G26" s="213">
        <f>ZakladDPHZakl*SazbaDPH2/100</f>
        <v>0</v>
      </c>
      <c r="H26" s="213"/>
      <c r="I26" s="213"/>
      <c r="J26" s="83" t="str">
        <f t="shared" si="0"/>
        <v>CZK</v>
      </c>
    </row>
    <row r="27" spans="1:10" ht="23.25" customHeight="1" x14ac:dyDescent="0.25">
      <c r="B27" s="49" t="s">
        <v>34</v>
      </c>
      <c r="C27" s="50"/>
      <c r="D27" s="84"/>
      <c r="E27" s="50"/>
      <c r="F27" s="85"/>
      <c r="G27" s="214">
        <f>0</f>
        <v>0</v>
      </c>
      <c r="H27" s="214"/>
      <c r="I27" s="214"/>
      <c r="J27" s="70" t="str">
        <f t="shared" si="0"/>
        <v>CZK</v>
      </c>
    </row>
    <row r="28" spans="1:10" ht="27.75" hidden="1" customHeight="1" x14ac:dyDescent="0.25">
      <c r="B28" s="86" t="s">
        <v>35</v>
      </c>
      <c r="C28" s="87"/>
      <c r="D28" s="87"/>
      <c r="E28" s="88"/>
      <c r="F28" s="89"/>
      <c r="G28" s="215">
        <f>ZakladDPHSniVypocet+ZakladDPHZaklVypocet</f>
        <v>0</v>
      </c>
      <c r="H28" s="215"/>
      <c r="I28" s="215"/>
      <c r="J28" s="90" t="str">
        <f t="shared" si="0"/>
        <v>CZK</v>
      </c>
    </row>
    <row r="29" spans="1:10" ht="27.75" customHeight="1" x14ac:dyDescent="0.25">
      <c r="B29" s="86" t="s">
        <v>36</v>
      </c>
      <c r="C29" s="91"/>
      <c r="D29" s="91"/>
      <c r="E29" s="91"/>
      <c r="F29" s="91"/>
      <c r="G29" s="216">
        <f>ZakladDPHSni+DPHSni+ZakladDPHZakl+DPHZakl+Zaokrouhleni</f>
        <v>0</v>
      </c>
      <c r="H29" s="216"/>
      <c r="I29" s="216"/>
      <c r="J29" s="92" t="s">
        <v>37</v>
      </c>
    </row>
    <row r="30" spans="1:10" ht="12.75" customHeight="1" x14ac:dyDescent="0.25">
      <c r="B30" s="51"/>
      <c r="J30" s="93"/>
    </row>
    <row r="31" spans="1:10" ht="30" customHeight="1" x14ac:dyDescent="0.25">
      <c r="B31" s="51"/>
      <c r="J31" s="93"/>
    </row>
    <row r="32" spans="1:10" ht="18.75" customHeight="1" x14ac:dyDescent="0.25">
      <c r="B32" s="94" t="s">
        <v>38</v>
      </c>
      <c r="C32" s="95"/>
      <c r="D32" s="96"/>
      <c r="E32" s="96"/>
      <c r="F32" s="97" t="s">
        <v>39</v>
      </c>
      <c r="G32" s="96"/>
      <c r="H32" s="98"/>
      <c r="I32" s="96"/>
      <c r="J32" s="93"/>
    </row>
    <row r="33" spans="1:10" ht="47.25" customHeight="1" x14ac:dyDescent="0.25">
      <c r="B33" s="51"/>
      <c r="J33" s="93"/>
    </row>
    <row r="34" spans="1:10" s="15" customFormat="1" ht="18.75" customHeight="1" x14ac:dyDescent="0.25">
      <c r="B34" s="99"/>
      <c r="C34" s="100"/>
      <c r="D34" s="100"/>
      <c r="E34" s="100"/>
      <c r="G34" s="100"/>
      <c r="H34" s="100"/>
      <c r="I34" s="100"/>
      <c r="J34" s="101"/>
    </row>
    <row r="35" spans="1:10" ht="12.75" customHeight="1" x14ac:dyDescent="0.25">
      <c r="B35" s="51"/>
      <c r="C35" s="217" t="s">
        <v>40</v>
      </c>
      <c r="D35" s="217"/>
      <c r="E35" s="217"/>
      <c r="H35" s="102" t="s">
        <v>41</v>
      </c>
      <c r="J35" s="93"/>
    </row>
    <row r="36" spans="1:10" ht="13.5" customHeight="1" x14ac:dyDescent="0.25">
      <c r="B36" s="103"/>
      <c r="C36" s="45"/>
      <c r="D36" s="45"/>
      <c r="E36" s="45"/>
      <c r="F36" s="45"/>
      <c r="G36" s="45"/>
      <c r="H36" s="45"/>
      <c r="I36" s="45"/>
      <c r="J36" s="104"/>
    </row>
    <row r="37" spans="1:10" ht="27" customHeight="1" x14ac:dyDescent="0.3">
      <c r="B37" s="105" t="s">
        <v>42</v>
      </c>
      <c r="C37" s="106"/>
      <c r="D37" s="106"/>
      <c r="E37" s="106"/>
      <c r="F37" s="107"/>
      <c r="G37" s="107"/>
      <c r="H37" s="107"/>
      <c r="I37" s="107"/>
      <c r="J37" s="106"/>
    </row>
    <row r="38" spans="1:10" ht="29.25" customHeight="1" x14ac:dyDescent="0.25">
      <c r="A38" s="108" t="s">
        <v>43</v>
      </c>
      <c r="B38" s="109" t="s">
        <v>44</v>
      </c>
      <c r="C38" s="110" t="s">
        <v>45</v>
      </c>
      <c r="D38" s="110"/>
      <c r="E38" s="110"/>
      <c r="F38" s="111" t="str">
        <f>B23</f>
        <v>Základ pro sníženou DPH</v>
      </c>
      <c r="G38" s="111" t="str">
        <f>B25</f>
        <v>Základ pro základní DPH</v>
      </c>
      <c r="H38" s="112" t="s">
        <v>46</v>
      </c>
      <c r="I38" s="112" t="s">
        <v>47</v>
      </c>
      <c r="J38" s="113" t="s">
        <v>30</v>
      </c>
    </row>
    <row r="39" spans="1:10" ht="23.25" customHeight="1" x14ac:dyDescent="0.25">
      <c r="A39" s="114">
        <v>1</v>
      </c>
      <c r="B39" s="115" t="s">
        <v>7</v>
      </c>
      <c r="C39" s="218" t="s">
        <v>8</v>
      </c>
      <c r="D39" s="218"/>
      <c r="E39" s="218"/>
      <c r="F39" s="116">
        <f>OVN!AC21+'01'!AC188+'03'!AC41+'04'!AC19+'05'!AC85</f>
        <v>0</v>
      </c>
      <c r="G39" s="116">
        <f>OVN!AD21+'01'!AD188+'03'!AD41+'04'!AD19+'05'!AD85</f>
        <v>0</v>
      </c>
      <c r="H39" s="117">
        <f t="shared" ref="H39:H44" si="1">(F39*SazbaDPH1/100)+(G39*SazbaDPH2/100)</f>
        <v>0</v>
      </c>
      <c r="I39" s="117">
        <f t="shared" ref="I39:I44" si="2">F39+G39+H39</f>
        <v>0</v>
      </c>
      <c r="J39" s="118" t="str">
        <f t="shared" ref="J39:J44" si="3">IF(CenaCelkemVypocet=0,"",I39/CenaCelkemVypocet*100)</f>
        <v/>
      </c>
    </row>
    <row r="40" spans="1:10" ht="23.25" customHeight="1" x14ac:dyDescent="0.25">
      <c r="A40" s="114">
        <v>2</v>
      </c>
      <c r="B40" s="119" t="s">
        <v>48</v>
      </c>
      <c r="C40" s="218" t="s">
        <v>49</v>
      </c>
      <c r="D40" s="218"/>
      <c r="E40" s="218"/>
      <c r="F40" s="117">
        <f>OVN!AC21</f>
        <v>0</v>
      </c>
      <c r="G40" s="117">
        <f>OVN!AD21</f>
        <v>0</v>
      </c>
      <c r="H40" s="117">
        <f t="shared" si="1"/>
        <v>0</v>
      </c>
      <c r="I40" s="117">
        <f t="shared" si="2"/>
        <v>0</v>
      </c>
      <c r="J40" s="118" t="str">
        <f t="shared" si="3"/>
        <v/>
      </c>
    </row>
    <row r="41" spans="1:10" ht="23.25" customHeight="1" x14ac:dyDescent="0.25">
      <c r="A41" s="114">
        <v>2</v>
      </c>
      <c r="B41" s="119" t="s">
        <v>50</v>
      </c>
      <c r="C41" s="218" t="s">
        <v>51</v>
      </c>
      <c r="D41" s="218"/>
      <c r="E41" s="218"/>
      <c r="F41" s="117">
        <f>'01'!AC188</f>
        <v>0</v>
      </c>
      <c r="G41" s="117">
        <f>'01'!AD188</f>
        <v>0</v>
      </c>
      <c r="H41" s="117">
        <f t="shared" si="1"/>
        <v>0</v>
      </c>
      <c r="I41" s="117">
        <f t="shared" si="2"/>
        <v>0</v>
      </c>
      <c r="J41" s="118" t="str">
        <f t="shared" si="3"/>
        <v/>
      </c>
    </row>
    <row r="42" spans="1:10" ht="23.25" customHeight="1" x14ac:dyDescent="0.25">
      <c r="A42" s="114">
        <v>2</v>
      </c>
      <c r="B42" s="119" t="s">
        <v>52</v>
      </c>
      <c r="C42" s="218" t="s">
        <v>53</v>
      </c>
      <c r="D42" s="218"/>
      <c r="E42" s="218"/>
      <c r="F42" s="117">
        <f>'03'!AC41</f>
        <v>0</v>
      </c>
      <c r="G42" s="117">
        <f>'03'!AD41</f>
        <v>0</v>
      </c>
      <c r="H42" s="117">
        <f t="shared" si="1"/>
        <v>0</v>
      </c>
      <c r="I42" s="117">
        <f t="shared" si="2"/>
        <v>0</v>
      </c>
      <c r="J42" s="118" t="str">
        <f t="shared" si="3"/>
        <v/>
      </c>
    </row>
    <row r="43" spans="1:10" ht="23.25" customHeight="1" x14ac:dyDescent="0.25">
      <c r="A43" s="114">
        <v>2</v>
      </c>
      <c r="B43" s="119" t="s">
        <v>54</v>
      </c>
      <c r="C43" s="218" t="s">
        <v>55</v>
      </c>
      <c r="D43" s="218"/>
      <c r="E43" s="218"/>
      <c r="F43" s="117">
        <f>'04'!AC19</f>
        <v>0</v>
      </c>
      <c r="G43" s="117">
        <f>'04'!AD19</f>
        <v>0</v>
      </c>
      <c r="H43" s="117">
        <f t="shared" si="1"/>
        <v>0</v>
      </c>
      <c r="I43" s="117">
        <f t="shared" si="2"/>
        <v>0</v>
      </c>
      <c r="J43" s="118" t="str">
        <f t="shared" si="3"/>
        <v/>
      </c>
    </row>
    <row r="44" spans="1:10" ht="23.25" customHeight="1" x14ac:dyDescent="0.25">
      <c r="A44" s="114">
        <v>2</v>
      </c>
      <c r="B44" s="120" t="s">
        <v>56</v>
      </c>
      <c r="C44" s="218" t="s">
        <v>57</v>
      </c>
      <c r="D44" s="218"/>
      <c r="E44" s="218"/>
      <c r="F44" s="121">
        <f>'05'!AC85</f>
        <v>0</v>
      </c>
      <c r="G44" s="121">
        <f>'05'!AD85</f>
        <v>0</v>
      </c>
      <c r="H44" s="121">
        <f t="shared" si="1"/>
        <v>0</v>
      </c>
      <c r="I44" s="121">
        <f t="shared" si="2"/>
        <v>0</v>
      </c>
      <c r="J44" s="122" t="str">
        <f t="shared" si="3"/>
        <v/>
      </c>
    </row>
    <row r="45" spans="1:10" ht="23.25" customHeight="1" x14ac:dyDescent="0.25">
      <c r="A45" s="108"/>
      <c r="B45" s="219" t="s">
        <v>58</v>
      </c>
      <c r="C45" s="219"/>
      <c r="D45" s="219"/>
      <c r="E45" s="219"/>
      <c r="F45" s="123">
        <f>SUMIF(A39:A44,"=1",F39:F44)</f>
        <v>0</v>
      </c>
      <c r="G45" s="123">
        <f>SUMIF(A39:A44,"=1",G39:G44)</f>
        <v>0</v>
      </c>
      <c r="H45" s="123">
        <f>SUMIF(A39:A44,"=1",H39:H44)</f>
        <v>0</v>
      </c>
      <c r="I45" s="123">
        <f>SUMIF(A39:A44,"=1",I39:I44)</f>
        <v>0</v>
      </c>
      <c r="J45" s="124">
        <f>SUMIF(A39:A44,"=1",J39:J44)</f>
        <v>0</v>
      </c>
    </row>
    <row r="49" spans="1:10" ht="15.6" x14ac:dyDescent="0.3">
      <c r="B49" s="125" t="s">
        <v>59</v>
      </c>
    </row>
    <row r="50" spans="1:10" ht="23.25" customHeight="1" x14ac:dyDescent="0.25">
      <c r="A50" s="126"/>
      <c r="B50" s="127" t="s">
        <v>44</v>
      </c>
      <c r="C50" s="128" t="s">
        <v>45</v>
      </c>
      <c r="D50" s="110"/>
      <c r="E50" s="110"/>
      <c r="F50" s="129" t="s">
        <v>60</v>
      </c>
      <c r="G50" s="130"/>
      <c r="H50" s="130"/>
      <c r="I50" s="131" t="s">
        <v>22</v>
      </c>
      <c r="J50" s="131" t="s">
        <v>30</v>
      </c>
    </row>
    <row r="51" spans="1:10" ht="23.25" customHeight="1" x14ac:dyDescent="0.25">
      <c r="A51" s="108"/>
      <c r="B51" s="115" t="s">
        <v>50</v>
      </c>
      <c r="C51" s="218" t="s">
        <v>61</v>
      </c>
      <c r="D51" s="218"/>
      <c r="E51" s="218"/>
      <c r="F51" s="132" t="s">
        <v>23</v>
      </c>
      <c r="G51" s="116"/>
      <c r="H51" s="116"/>
      <c r="I51" s="116">
        <f>'05'!G11</f>
        <v>0</v>
      </c>
      <c r="J51" s="133" t="str">
        <f>IF(I75=0,"",I51/I75*100)</f>
        <v/>
      </c>
    </row>
    <row r="52" spans="1:10" ht="23.25" customHeight="1" x14ac:dyDescent="0.25">
      <c r="A52" s="108"/>
      <c r="B52" s="115" t="s">
        <v>62</v>
      </c>
      <c r="C52" s="218" t="s">
        <v>63</v>
      </c>
      <c r="D52" s="218"/>
      <c r="E52" s="218"/>
      <c r="F52" s="132" t="s">
        <v>23</v>
      </c>
      <c r="G52" s="116"/>
      <c r="H52" s="116"/>
      <c r="I52" s="116">
        <f>'05'!G59</f>
        <v>0</v>
      </c>
      <c r="J52" s="133" t="str">
        <f>IF(I75=0,"",I52/I75*100)</f>
        <v/>
      </c>
    </row>
    <row r="53" spans="1:10" ht="23.25" customHeight="1" x14ac:dyDescent="0.25">
      <c r="A53" s="108"/>
      <c r="B53" s="115" t="s">
        <v>52</v>
      </c>
      <c r="C53" s="218" t="s">
        <v>64</v>
      </c>
      <c r="D53" s="218"/>
      <c r="E53" s="218"/>
      <c r="F53" s="132" t="s">
        <v>23</v>
      </c>
      <c r="G53" s="116"/>
      <c r="H53" s="116"/>
      <c r="I53" s="116">
        <f>'05'!G70</f>
        <v>0</v>
      </c>
      <c r="J53" s="133" t="str">
        <f>IF(I75=0,"",I53/I75*100)</f>
        <v/>
      </c>
    </row>
    <row r="54" spans="1:10" ht="23.25" customHeight="1" x14ac:dyDescent="0.25">
      <c r="A54" s="108"/>
      <c r="B54" s="115" t="s">
        <v>65</v>
      </c>
      <c r="C54" s="218" t="s">
        <v>66</v>
      </c>
      <c r="D54" s="218"/>
      <c r="E54" s="218"/>
      <c r="F54" s="132" t="s">
        <v>23</v>
      </c>
      <c r="G54" s="116"/>
      <c r="H54" s="116"/>
      <c r="I54" s="116">
        <f>'01'!G10</f>
        <v>0</v>
      </c>
      <c r="J54" s="133" t="str">
        <f>IF(I75=0,"",I54/I75*100)</f>
        <v/>
      </c>
    </row>
    <row r="55" spans="1:10" ht="23.25" customHeight="1" x14ac:dyDescent="0.25">
      <c r="A55" s="108"/>
      <c r="B55" s="115" t="s">
        <v>67</v>
      </c>
      <c r="C55" s="218" t="s">
        <v>68</v>
      </c>
      <c r="D55" s="218"/>
      <c r="E55" s="218"/>
      <c r="F55" s="132" t="s">
        <v>23</v>
      </c>
      <c r="G55" s="116"/>
      <c r="H55" s="116"/>
      <c r="I55" s="116">
        <f>'01'!G19</f>
        <v>0</v>
      </c>
      <c r="J55" s="133" t="str">
        <f>IF(I75=0,"",I55/I75*100)</f>
        <v/>
      </c>
    </row>
    <row r="56" spans="1:10" ht="23.25" customHeight="1" x14ac:dyDescent="0.25">
      <c r="A56" s="108"/>
      <c r="B56" s="115" t="s">
        <v>69</v>
      </c>
      <c r="C56" s="218" t="s">
        <v>70</v>
      </c>
      <c r="D56" s="218"/>
      <c r="E56" s="218"/>
      <c r="F56" s="132" t="s">
        <v>23</v>
      </c>
      <c r="G56" s="116"/>
      <c r="H56" s="116"/>
      <c r="I56" s="116">
        <f>'01'!G23</f>
        <v>0</v>
      </c>
      <c r="J56" s="133" t="str">
        <f>IF(I75=0,"",I56/I75*100)</f>
        <v/>
      </c>
    </row>
    <row r="57" spans="1:10" ht="23.25" customHeight="1" x14ac:dyDescent="0.25">
      <c r="A57" s="108"/>
      <c r="B57" s="115" t="s">
        <v>71</v>
      </c>
      <c r="C57" s="218" t="s">
        <v>72</v>
      </c>
      <c r="D57" s="218"/>
      <c r="E57" s="218"/>
      <c r="F57" s="132" t="s">
        <v>23</v>
      </c>
      <c r="G57" s="116"/>
      <c r="H57" s="116"/>
      <c r="I57" s="116">
        <f>'01'!G42</f>
        <v>0</v>
      </c>
      <c r="J57" s="133" t="str">
        <f>IF(I75=0,"",I57/I75*100)</f>
        <v/>
      </c>
    </row>
    <row r="58" spans="1:10" ht="23.25" customHeight="1" x14ac:dyDescent="0.25">
      <c r="A58" s="108"/>
      <c r="B58" s="115" t="s">
        <v>73</v>
      </c>
      <c r="C58" s="218" t="s">
        <v>74</v>
      </c>
      <c r="D58" s="218"/>
      <c r="E58" s="218"/>
      <c r="F58" s="132" t="s">
        <v>23</v>
      </c>
      <c r="G58" s="116"/>
      <c r="H58" s="116"/>
      <c r="I58" s="116">
        <f>'01'!G48</f>
        <v>0</v>
      </c>
      <c r="J58" s="133" t="str">
        <f>IF(I75=0,"",I58/I75*100)</f>
        <v/>
      </c>
    </row>
    <row r="59" spans="1:10" ht="23.25" customHeight="1" x14ac:dyDescent="0.25">
      <c r="A59" s="108"/>
      <c r="B59" s="115" t="s">
        <v>75</v>
      </c>
      <c r="C59" s="218" t="s">
        <v>76</v>
      </c>
      <c r="D59" s="218"/>
      <c r="E59" s="218"/>
      <c r="F59" s="132" t="s">
        <v>23</v>
      </c>
      <c r="G59" s="116"/>
      <c r="H59" s="116"/>
      <c r="I59" s="116">
        <f>'01'!G54</f>
        <v>0</v>
      </c>
      <c r="J59" s="133" t="str">
        <f>IF(I75=0,"",I59/I75*100)</f>
        <v/>
      </c>
    </row>
    <row r="60" spans="1:10" ht="23.25" customHeight="1" x14ac:dyDescent="0.25">
      <c r="A60" s="108"/>
      <c r="B60" s="115" t="s">
        <v>77</v>
      </c>
      <c r="C60" s="218" t="s">
        <v>78</v>
      </c>
      <c r="D60" s="218"/>
      <c r="E60" s="218"/>
      <c r="F60" s="132" t="s">
        <v>23</v>
      </c>
      <c r="G60" s="116"/>
      <c r="H60" s="116"/>
      <c r="I60" s="116">
        <f>'01'!G57</f>
        <v>0</v>
      </c>
      <c r="J60" s="133" t="str">
        <f>IF(I75=0,"",I60/I75*100)</f>
        <v/>
      </c>
    </row>
    <row r="61" spans="1:10" ht="23.25" customHeight="1" x14ac:dyDescent="0.25">
      <c r="A61" s="108"/>
      <c r="B61" s="115" t="s">
        <v>79</v>
      </c>
      <c r="C61" s="218" t="s">
        <v>80</v>
      </c>
      <c r="D61" s="218"/>
      <c r="E61" s="218"/>
      <c r="F61" s="132" t="s">
        <v>23</v>
      </c>
      <c r="G61" s="116"/>
      <c r="H61" s="116"/>
      <c r="I61" s="116">
        <f>'01'!G60</f>
        <v>0</v>
      </c>
      <c r="J61" s="133" t="str">
        <f>IF(I75=0,"",I61/I75*100)</f>
        <v/>
      </c>
    </row>
    <row r="62" spans="1:10" ht="23.25" customHeight="1" x14ac:dyDescent="0.25">
      <c r="A62" s="108"/>
      <c r="B62" s="115" t="s">
        <v>81</v>
      </c>
      <c r="C62" s="218" t="s">
        <v>82</v>
      </c>
      <c r="D62" s="218"/>
      <c r="E62" s="218"/>
      <c r="F62" s="132" t="s">
        <v>23</v>
      </c>
      <c r="G62" s="116"/>
      <c r="H62" s="116"/>
      <c r="I62" s="116">
        <f>'01'!G64</f>
        <v>0</v>
      </c>
      <c r="J62" s="133" t="str">
        <f>IF(I75=0,"",I62/I75*100)</f>
        <v/>
      </c>
    </row>
    <row r="63" spans="1:10" ht="23.25" customHeight="1" x14ac:dyDescent="0.25">
      <c r="A63" s="108"/>
      <c r="B63" s="115" t="s">
        <v>83</v>
      </c>
      <c r="C63" s="218" t="s">
        <v>84</v>
      </c>
      <c r="D63" s="218"/>
      <c r="E63" s="218"/>
      <c r="F63" s="132" t="s">
        <v>23</v>
      </c>
      <c r="G63" s="116"/>
      <c r="H63" s="116"/>
      <c r="I63" s="116">
        <f>'01'!G97+'03'!G10+'05'!G78</f>
        <v>0</v>
      </c>
      <c r="J63" s="133" t="str">
        <f>IF(I75=0,"",I63/I75*100)</f>
        <v/>
      </c>
    </row>
    <row r="64" spans="1:10" ht="23.25" customHeight="1" x14ac:dyDescent="0.25">
      <c r="A64" s="108"/>
      <c r="B64" s="115" t="s">
        <v>85</v>
      </c>
      <c r="C64" s="218" t="s">
        <v>86</v>
      </c>
      <c r="D64" s="218"/>
      <c r="E64" s="218"/>
      <c r="F64" s="132" t="s">
        <v>23</v>
      </c>
      <c r="G64" s="116"/>
      <c r="H64" s="116"/>
      <c r="I64" s="116">
        <f>'01'!G100</f>
        <v>0</v>
      </c>
      <c r="J64" s="133" t="str">
        <f>IF(I75=0,"",I64/I75*100)</f>
        <v/>
      </c>
    </row>
    <row r="65" spans="1:10" ht="23.25" customHeight="1" x14ac:dyDescent="0.25">
      <c r="A65" s="108"/>
      <c r="B65" s="115" t="s">
        <v>87</v>
      </c>
      <c r="C65" s="218" t="s">
        <v>88</v>
      </c>
      <c r="D65" s="218"/>
      <c r="E65" s="218"/>
      <c r="F65" s="132" t="s">
        <v>24</v>
      </c>
      <c r="G65" s="116"/>
      <c r="H65" s="116"/>
      <c r="I65" s="116">
        <f>'04'!G10</f>
        <v>0</v>
      </c>
      <c r="J65" s="133" t="str">
        <f>IF(I75=0,"",I65/I75*100)</f>
        <v/>
      </c>
    </row>
    <row r="66" spans="1:10" ht="23.25" customHeight="1" x14ac:dyDescent="0.25">
      <c r="A66" s="108"/>
      <c r="B66" s="115" t="s">
        <v>89</v>
      </c>
      <c r="C66" s="218" t="s">
        <v>90</v>
      </c>
      <c r="D66" s="218"/>
      <c r="E66" s="218"/>
      <c r="F66" s="132" t="s">
        <v>24</v>
      </c>
      <c r="G66" s="116"/>
      <c r="H66" s="116"/>
      <c r="I66" s="116">
        <f>'03'!G15</f>
        <v>0</v>
      </c>
      <c r="J66" s="133" t="str">
        <f>IF(I75=0,"",I66/I75*100)</f>
        <v/>
      </c>
    </row>
    <row r="67" spans="1:10" ht="23.25" customHeight="1" x14ac:dyDescent="0.25">
      <c r="A67" s="108"/>
      <c r="B67" s="115" t="s">
        <v>91</v>
      </c>
      <c r="C67" s="218" t="s">
        <v>92</v>
      </c>
      <c r="D67" s="218"/>
      <c r="E67" s="218"/>
      <c r="F67" s="132" t="s">
        <v>24</v>
      </c>
      <c r="G67" s="116"/>
      <c r="H67" s="116"/>
      <c r="I67" s="116">
        <f>'03'!G22</f>
        <v>0</v>
      </c>
      <c r="J67" s="133" t="str">
        <f>IF(I75=0,"",I67/I75*100)</f>
        <v/>
      </c>
    </row>
    <row r="68" spans="1:10" ht="23.25" customHeight="1" x14ac:dyDescent="0.25">
      <c r="A68" s="108"/>
      <c r="B68" s="115" t="s">
        <v>93</v>
      </c>
      <c r="C68" s="218" t="s">
        <v>94</v>
      </c>
      <c r="D68" s="218"/>
      <c r="E68" s="218"/>
      <c r="F68" s="132" t="s">
        <v>24</v>
      </c>
      <c r="G68" s="116"/>
      <c r="H68" s="116"/>
      <c r="I68" s="116">
        <f>'01'!G106</f>
        <v>0</v>
      </c>
      <c r="J68" s="133" t="str">
        <f>IF(I75=0,"",I68/I75*100)</f>
        <v/>
      </c>
    </row>
    <row r="69" spans="1:10" ht="23.25" customHeight="1" x14ac:dyDescent="0.25">
      <c r="A69" s="108"/>
      <c r="B69" s="115" t="s">
        <v>95</v>
      </c>
      <c r="C69" s="218" t="s">
        <v>96</v>
      </c>
      <c r="D69" s="218"/>
      <c r="E69" s="218"/>
      <c r="F69" s="132" t="s">
        <v>24</v>
      </c>
      <c r="G69" s="116"/>
      <c r="H69" s="116"/>
      <c r="I69" s="116">
        <f>'01'!G117</f>
        <v>0</v>
      </c>
      <c r="J69" s="133" t="str">
        <f>IF(I75=0,"",I69/I75*100)</f>
        <v/>
      </c>
    </row>
    <row r="70" spans="1:10" ht="23.25" customHeight="1" x14ac:dyDescent="0.25">
      <c r="A70" s="108"/>
      <c r="B70" s="115" t="s">
        <v>97</v>
      </c>
      <c r="C70" s="218" t="s">
        <v>98</v>
      </c>
      <c r="D70" s="218"/>
      <c r="E70" s="218"/>
      <c r="F70" s="132" t="s">
        <v>24</v>
      </c>
      <c r="G70" s="116"/>
      <c r="H70" s="116"/>
      <c r="I70" s="116">
        <f>'01'!G145+'03'!G36</f>
        <v>0</v>
      </c>
      <c r="J70" s="133" t="str">
        <f>IF(I75=0,"",I70/I75*100)</f>
        <v/>
      </c>
    </row>
    <row r="71" spans="1:10" ht="23.25" customHeight="1" x14ac:dyDescent="0.25">
      <c r="A71" s="108"/>
      <c r="B71" s="115" t="s">
        <v>99</v>
      </c>
      <c r="C71" s="218" t="s">
        <v>100</v>
      </c>
      <c r="D71" s="218"/>
      <c r="E71" s="218"/>
      <c r="F71" s="132" t="s">
        <v>24</v>
      </c>
      <c r="G71" s="116"/>
      <c r="H71" s="116"/>
      <c r="I71" s="116">
        <f>'01'!G152</f>
        <v>0</v>
      </c>
      <c r="J71" s="133" t="str">
        <f>IF(I75=0,"",I71/I75*100)</f>
        <v/>
      </c>
    </row>
    <row r="72" spans="1:10" ht="23.25" customHeight="1" x14ac:dyDescent="0.25">
      <c r="A72" s="108"/>
      <c r="B72" s="115" t="s">
        <v>101</v>
      </c>
      <c r="C72" s="218" t="s">
        <v>102</v>
      </c>
      <c r="D72" s="218"/>
      <c r="E72" s="218"/>
      <c r="F72" s="132" t="s">
        <v>103</v>
      </c>
      <c r="G72" s="116"/>
      <c r="H72" s="116"/>
      <c r="I72" s="116">
        <f>'01'!G166</f>
        <v>0</v>
      </c>
      <c r="J72" s="133" t="str">
        <f>IF(I75=0,"",I72/I75*100)</f>
        <v/>
      </c>
    </row>
    <row r="73" spans="1:10" ht="23.25" customHeight="1" x14ac:dyDescent="0.25">
      <c r="A73" s="108"/>
      <c r="B73" s="115" t="s">
        <v>26</v>
      </c>
      <c r="C73" s="218" t="s">
        <v>104</v>
      </c>
      <c r="D73" s="218"/>
      <c r="E73" s="218"/>
      <c r="F73" s="132" t="s">
        <v>26</v>
      </c>
      <c r="G73" s="116"/>
      <c r="H73" s="116"/>
      <c r="I73" s="116">
        <f>OVN!G10</f>
        <v>0</v>
      </c>
      <c r="J73" s="133" t="str">
        <f>IF(I75=0,"",I73/I75*100)</f>
        <v/>
      </c>
    </row>
    <row r="74" spans="1:10" ht="23.25" customHeight="1" x14ac:dyDescent="0.25">
      <c r="A74" s="108"/>
      <c r="B74" s="134" t="s">
        <v>27</v>
      </c>
      <c r="C74" s="218" t="s">
        <v>105</v>
      </c>
      <c r="D74" s="218"/>
      <c r="E74" s="218"/>
      <c r="F74" s="135" t="s">
        <v>27</v>
      </c>
      <c r="G74" s="136"/>
      <c r="H74" s="136"/>
      <c r="I74" s="136">
        <f>OVN!G16+'05'!G81</f>
        <v>0</v>
      </c>
      <c r="J74" s="137" t="str">
        <f>IF(I75=0,"",I74/I75*100)</f>
        <v/>
      </c>
    </row>
    <row r="75" spans="1:10" ht="23.25" customHeight="1" x14ac:dyDescent="0.25">
      <c r="A75" s="108"/>
      <c r="B75" s="219" t="s">
        <v>47</v>
      </c>
      <c r="C75" s="219"/>
      <c r="D75" s="219"/>
      <c r="E75" s="219"/>
      <c r="F75" s="138"/>
      <c r="G75" s="139"/>
      <c r="H75" s="139"/>
      <c r="I75" s="139">
        <f>SUM(I51:I74)</f>
        <v>0</v>
      </c>
      <c r="J75" s="140">
        <f>SUM(J51:J74)</f>
        <v>0</v>
      </c>
    </row>
  </sheetData>
  <mergeCells count="65">
    <mergeCell ref="C71:E71"/>
    <mergeCell ref="C72:E72"/>
    <mergeCell ref="C73:E73"/>
    <mergeCell ref="C74:E74"/>
    <mergeCell ref="B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1:E41"/>
    <mergeCell ref="C42:E42"/>
    <mergeCell ref="C43:E43"/>
    <mergeCell ref="C44:E44"/>
    <mergeCell ref="B45:E45"/>
    <mergeCell ref="G28:I28"/>
    <mergeCell ref="G29:I29"/>
    <mergeCell ref="C35:E35"/>
    <mergeCell ref="C39:E39"/>
    <mergeCell ref="C40:E40"/>
    <mergeCell ref="G23:I23"/>
    <mergeCell ref="G24:I24"/>
    <mergeCell ref="G25:I25"/>
    <mergeCell ref="G26:I26"/>
    <mergeCell ref="G27:I27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E13:H13"/>
    <mergeCell ref="E15:F15"/>
    <mergeCell ref="G15:H15"/>
    <mergeCell ref="I15:J15"/>
  </mergeCells>
  <pageMargins left="0.39374999999999999" right="0.196527777777778" top="0.59027777777777801" bottom="0.39305555555555599" header="0.511811023622047" footer="0.196527777777778"/>
  <pageSetup paperSize="9" orientation="portrait" horizontalDpi="300" verticalDpi="300"/>
  <headerFooter>
    <oddFooter>&amp;R&amp;9Zpracováno programem INFOpower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</sheetPr>
  <dimension ref="A1:G5"/>
  <sheetViews>
    <sheetView zoomScaleNormal="100" workbookViewId="0"/>
  </sheetViews>
  <sheetFormatPr defaultColWidth="9.109375" defaultRowHeight="13.2" x14ac:dyDescent="0.25"/>
  <cols>
    <col min="1" max="1" width="4.33203125" style="58" customWidth="1"/>
    <col min="2" max="2" width="14.44140625" style="58" customWidth="1"/>
    <col min="3" max="3" width="38.33203125" style="58" customWidth="1"/>
    <col min="4" max="4" width="4.5546875" style="58" customWidth="1"/>
    <col min="5" max="5" width="10.5546875" style="58" customWidth="1"/>
    <col min="6" max="6" width="9.88671875" style="58" customWidth="1"/>
    <col min="7" max="7" width="12.6640625" style="58" customWidth="1"/>
    <col min="8" max="16384" width="9.109375" style="58"/>
  </cols>
  <sheetData>
    <row r="1" spans="1:7" ht="15.6" x14ac:dyDescent="0.25">
      <c r="A1" s="220" t="s">
        <v>106</v>
      </c>
      <c r="B1" s="220"/>
      <c r="C1" s="220"/>
      <c r="D1" s="220"/>
      <c r="E1" s="220"/>
      <c r="F1" s="220"/>
      <c r="G1" s="220"/>
    </row>
    <row r="2" spans="1:7" ht="24.9" customHeight="1" x14ac:dyDescent="0.25">
      <c r="A2" s="141" t="s">
        <v>107</v>
      </c>
      <c r="B2" s="142"/>
      <c r="C2" s="221"/>
      <c r="D2" s="221"/>
      <c r="E2" s="221"/>
      <c r="F2" s="221"/>
      <c r="G2" s="221"/>
    </row>
    <row r="3" spans="1:7" ht="24.9" customHeight="1" x14ac:dyDescent="0.25">
      <c r="A3" s="141" t="s">
        <v>108</v>
      </c>
      <c r="B3" s="142"/>
      <c r="C3" s="221"/>
      <c r="D3" s="221"/>
      <c r="E3" s="221"/>
      <c r="F3" s="221"/>
      <c r="G3" s="221"/>
    </row>
    <row r="4" spans="1:7" ht="24.9" customHeight="1" x14ac:dyDescent="0.25">
      <c r="A4" s="141" t="s">
        <v>109</v>
      </c>
      <c r="B4" s="142"/>
      <c r="C4" s="221"/>
      <c r="D4" s="221"/>
      <c r="E4" s="221"/>
      <c r="F4" s="221"/>
      <c r="G4" s="221"/>
    </row>
    <row r="5" spans="1:7" x14ac:dyDescent="0.25">
      <c r="B5" s="143"/>
      <c r="C5" s="143"/>
      <c r="D5" s="144"/>
    </row>
  </sheetData>
  <mergeCells count="4">
    <mergeCell ref="A1:G1"/>
    <mergeCell ref="C2:G2"/>
    <mergeCell ref="C3:G3"/>
    <mergeCell ref="C4:G4"/>
  </mergeCells>
  <pageMargins left="0.39374999999999999" right="0.196527777777778" top="0.59027777777777801" bottom="0.98402777777777795" header="0.511811023622047" footer="0.51180555555555596"/>
  <pageSetup paperSize="9" orientation="portrait" horizontalDpi="300" verticalDpi="300"/>
  <headerFooter>
    <oddFooter>&amp;L&amp;9Zpracováno programem BUILDpower S,  © RTS, a.s.&amp;R&amp;"Arial,Regular"Strana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029"/>
  <sheetViews>
    <sheetView zoomScaleNormal="100" workbookViewId="0"/>
  </sheetViews>
  <sheetFormatPr defaultColWidth="8.6640625" defaultRowHeight="13.2" outlineLevelRow="1" x14ac:dyDescent="0.25"/>
  <cols>
    <col min="1" max="1" width="4.33203125" customWidth="1"/>
    <col min="2" max="2" width="14.44140625" style="61" customWidth="1"/>
    <col min="3" max="3" width="38.33203125" style="6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11.5546875" hidden="1" customWidth="1"/>
    <col min="29" max="33" width="11.5546875" hidden="1" customWidth="1"/>
    <col min="34" max="34" width="87.109375" hidden="1" customWidth="1"/>
    <col min="35" max="36" width="56" hidden="1" customWidth="1"/>
    <col min="37" max="39" width="11.5546875" hidden="1" customWidth="1"/>
  </cols>
  <sheetData>
    <row r="1" spans="1:60" ht="15.9" customHeight="1" x14ac:dyDescent="0.3">
      <c r="A1" s="222" t="s">
        <v>106</v>
      </c>
      <c r="B1" s="222"/>
      <c r="C1" s="222"/>
      <c r="D1" s="222"/>
      <c r="E1" s="222"/>
      <c r="F1" s="222"/>
      <c r="G1" s="222"/>
      <c r="AE1" t="s">
        <v>110</v>
      </c>
    </row>
    <row r="2" spans="1:60" ht="15.9" customHeight="1" x14ac:dyDescent="0.25">
      <c r="A2" s="145" t="s">
        <v>107</v>
      </c>
      <c r="B2" s="146" t="s">
        <v>5</v>
      </c>
      <c r="C2" s="223" t="s">
        <v>6</v>
      </c>
      <c r="D2" s="223"/>
      <c r="E2" s="223"/>
      <c r="F2" s="223"/>
      <c r="G2" s="223"/>
      <c r="AE2" t="s">
        <v>111</v>
      </c>
    </row>
    <row r="3" spans="1:60" ht="15.9" hidden="1" customHeight="1" x14ac:dyDescent="0.25">
      <c r="A3" s="145" t="s">
        <v>108</v>
      </c>
      <c r="B3" s="146"/>
      <c r="C3" s="224"/>
      <c r="D3" s="224"/>
      <c r="E3" s="224"/>
      <c r="F3" s="224"/>
      <c r="G3" s="224"/>
      <c r="AE3" t="s">
        <v>112</v>
      </c>
    </row>
    <row r="4" spans="1:60" ht="15.9" hidden="1" customHeight="1" x14ac:dyDescent="0.25">
      <c r="A4" s="145" t="s">
        <v>109</v>
      </c>
      <c r="B4" s="146" t="s">
        <v>7</v>
      </c>
      <c r="C4" s="223" t="s">
        <v>8</v>
      </c>
      <c r="D4" s="223"/>
      <c r="E4" s="223"/>
      <c r="F4" s="223"/>
      <c r="G4" s="223"/>
      <c r="AE4" t="s">
        <v>113</v>
      </c>
    </row>
    <row r="5" spans="1:60" ht="15.9" hidden="1" customHeight="1" x14ac:dyDescent="0.25">
      <c r="A5" s="145" t="s">
        <v>114</v>
      </c>
      <c r="B5" s="146" t="s">
        <v>7</v>
      </c>
      <c r="C5" s="223" t="s">
        <v>8</v>
      </c>
      <c r="D5" s="223"/>
      <c r="E5" s="223"/>
      <c r="F5" s="223"/>
      <c r="G5" s="223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 t="s">
        <v>115</v>
      </c>
    </row>
    <row r="6" spans="1:60" ht="15.9" customHeight="1" x14ac:dyDescent="0.25">
      <c r="A6" s="147" t="s">
        <v>114</v>
      </c>
      <c r="B6" s="148" t="s">
        <v>48</v>
      </c>
      <c r="C6" s="225" t="s">
        <v>49</v>
      </c>
      <c r="D6" s="225"/>
      <c r="E6" s="225"/>
      <c r="F6" s="225"/>
      <c r="G6" s="225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 t="s">
        <v>116</v>
      </c>
    </row>
    <row r="7" spans="1:60" x14ac:dyDescent="0.25">
      <c r="A7" s="149"/>
      <c r="D7" s="102"/>
    </row>
    <row r="8" spans="1:60" ht="39.6" x14ac:dyDescent="0.25">
      <c r="A8" s="150" t="s">
        <v>117</v>
      </c>
      <c r="B8" s="151" t="s">
        <v>118</v>
      </c>
      <c r="C8" s="151" t="s">
        <v>119</v>
      </c>
      <c r="D8" s="152" t="s">
        <v>120</v>
      </c>
      <c r="E8" s="153" t="s">
        <v>121</v>
      </c>
      <c r="F8" s="154" t="s">
        <v>122</v>
      </c>
      <c r="G8" s="153" t="s">
        <v>22</v>
      </c>
      <c r="H8" s="155" t="s">
        <v>123</v>
      </c>
      <c r="I8" s="155" t="s">
        <v>124</v>
      </c>
      <c r="J8" s="155" t="s">
        <v>125</v>
      </c>
      <c r="K8" s="155" t="s">
        <v>126</v>
      </c>
      <c r="L8" s="155" t="s">
        <v>127</v>
      </c>
      <c r="M8" s="155" t="s">
        <v>128</v>
      </c>
      <c r="N8" s="155" t="s">
        <v>129</v>
      </c>
      <c r="O8" s="155" t="s">
        <v>130</v>
      </c>
      <c r="P8" s="155" t="s">
        <v>131</v>
      </c>
      <c r="Q8" s="155" t="s">
        <v>132</v>
      </c>
      <c r="R8" s="155" t="s">
        <v>133</v>
      </c>
      <c r="S8" s="155" t="s">
        <v>134</v>
      </c>
      <c r="T8" s="155" t="s">
        <v>135</v>
      </c>
      <c r="U8" s="155" t="s">
        <v>136</v>
      </c>
      <c r="V8" s="155" t="s">
        <v>137</v>
      </c>
      <c r="W8" s="155" t="s">
        <v>138</v>
      </c>
      <c r="X8" s="155" t="s">
        <v>139</v>
      </c>
      <c r="Y8" s="41"/>
      <c r="Z8" s="41"/>
      <c r="AA8" s="41"/>
      <c r="AB8" s="41"/>
      <c r="AC8" s="41"/>
      <c r="AD8" s="41" t="s">
        <v>140</v>
      </c>
      <c r="AE8" s="41" t="s">
        <v>141</v>
      </c>
      <c r="AF8" t="s">
        <v>142</v>
      </c>
    </row>
    <row r="9" spans="1:60" x14ac:dyDescent="0.25">
      <c r="A9" s="156"/>
      <c r="B9" s="50"/>
      <c r="C9" s="50"/>
      <c r="D9" s="157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60"/>
      <c r="S9" s="160"/>
      <c r="T9" s="159"/>
      <c r="U9" s="159"/>
      <c r="V9" s="159"/>
      <c r="W9" s="160"/>
      <c r="X9" s="160"/>
      <c r="AH9" s="161"/>
      <c r="AI9" s="161"/>
      <c r="AJ9" s="162"/>
    </row>
    <row r="10" spans="1:60" x14ac:dyDescent="0.25">
      <c r="A10" s="163" t="s">
        <v>143</v>
      </c>
      <c r="B10" s="164" t="s">
        <v>26</v>
      </c>
      <c r="C10" s="164" t="s">
        <v>104</v>
      </c>
      <c r="D10" s="165"/>
      <c r="E10" s="166"/>
      <c r="F10" s="167"/>
      <c r="G10" s="168">
        <f>SUMIF(AE11:AE14,"&lt;&gt;NOR",G11:G14)</f>
        <v>0</v>
      </c>
      <c r="H10" s="167"/>
      <c r="I10" s="167">
        <f>SUM(I11:I14)</f>
        <v>0</v>
      </c>
      <c r="J10" s="167"/>
      <c r="K10" s="167">
        <f>SUM(K11:K14)</f>
        <v>0</v>
      </c>
      <c r="L10" s="167"/>
      <c r="M10" s="167">
        <f>SUM(M11:M14)</f>
        <v>0</v>
      </c>
      <c r="N10" s="167"/>
      <c r="O10" s="167">
        <f>SUM(O11:O14)</f>
        <v>0</v>
      </c>
      <c r="P10" s="167"/>
      <c r="Q10" s="167">
        <f>SUM(Q11:Q14)</f>
        <v>0</v>
      </c>
      <c r="R10" s="169"/>
      <c r="S10" s="169"/>
      <c r="T10" s="167"/>
      <c r="U10" s="167"/>
      <c r="V10" s="167">
        <f>SUM(V11:V14)</f>
        <v>0</v>
      </c>
      <c r="W10" s="169"/>
      <c r="X10" s="170"/>
      <c r="AE10" t="s">
        <v>144</v>
      </c>
      <c r="AH10" s="161"/>
      <c r="AI10" s="161"/>
      <c r="AJ10" s="162"/>
    </row>
    <row r="11" spans="1:60" outlineLevel="1" x14ac:dyDescent="0.25">
      <c r="A11" s="171">
        <v>1</v>
      </c>
      <c r="B11" s="172" t="s">
        <v>145</v>
      </c>
      <c r="C11" s="172" t="s">
        <v>146</v>
      </c>
      <c r="D11" s="173" t="s">
        <v>147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7"/>
      <c r="S11" s="177" t="s">
        <v>148</v>
      </c>
      <c r="T11" s="176" t="s">
        <v>149</v>
      </c>
      <c r="U11" s="176">
        <v>0</v>
      </c>
      <c r="V11" s="176">
        <f>ROUND(E11*U11,2)</f>
        <v>0</v>
      </c>
      <c r="W11" s="177"/>
      <c r="X11" s="177"/>
      <c r="Y11" s="178"/>
      <c r="Z11" s="178"/>
      <c r="AA11" s="178"/>
      <c r="AB11" s="178"/>
      <c r="AC11" s="178"/>
      <c r="AD11" s="178"/>
      <c r="AE11" s="178" t="s">
        <v>150</v>
      </c>
      <c r="AF11" s="178" t="s">
        <v>151</v>
      </c>
      <c r="AG11" s="178"/>
      <c r="AH11" s="179"/>
      <c r="AI11" s="179"/>
      <c r="AJ11" s="180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</row>
    <row r="12" spans="1:60" outlineLevel="1" x14ac:dyDescent="0.25">
      <c r="A12" s="171">
        <v>2</v>
      </c>
      <c r="B12" s="172" t="s">
        <v>152</v>
      </c>
      <c r="C12" s="172" t="s">
        <v>153</v>
      </c>
      <c r="D12" s="173" t="s">
        <v>147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7" t="s">
        <v>154</v>
      </c>
      <c r="S12" s="177" t="s">
        <v>155</v>
      </c>
      <c r="T12" s="176" t="s">
        <v>149</v>
      </c>
      <c r="U12" s="176">
        <v>0</v>
      </c>
      <c r="V12" s="176">
        <f>ROUND(E12*U12,2)</f>
        <v>0</v>
      </c>
      <c r="W12" s="177"/>
      <c r="X12" s="177"/>
      <c r="Y12" s="178"/>
      <c r="Z12" s="178"/>
      <c r="AA12" s="178"/>
      <c r="AB12" s="178"/>
      <c r="AC12" s="178"/>
      <c r="AD12" s="178"/>
      <c r="AE12" s="178" t="s">
        <v>150</v>
      </c>
      <c r="AF12" s="178" t="s">
        <v>156</v>
      </c>
      <c r="AG12" s="178"/>
      <c r="AH12" s="179"/>
      <c r="AI12" s="179"/>
      <c r="AJ12" s="180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</row>
    <row r="13" spans="1:60" outlineLevel="1" x14ac:dyDescent="0.25">
      <c r="A13" s="171">
        <v>3</v>
      </c>
      <c r="B13" s="172" t="s">
        <v>157</v>
      </c>
      <c r="C13" s="172" t="s">
        <v>158</v>
      </c>
      <c r="D13" s="173" t="s">
        <v>147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7" t="s">
        <v>154</v>
      </c>
      <c r="S13" s="177" t="s">
        <v>155</v>
      </c>
      <c r="T13" s="176" t="s">
        <v>149</v>
      </c>
      <c r="U13" s="176">
        <v>0</v>
      </c>
      <c r="V13" s="176">
        <f>ROUND(E13*U13,2)</f>
        <v>0</v>
      </c>
      <c r="W13" s="177"/>
      <c r="X13" s="177"/>
      <c r="Y13" s="178"/>
      <c r="Z13" s="178"/>
      <c r="AA13" s="178"/>
      <c r="AB13" s="178"/>
      <c r="AC13" s="178"/>
      <c r="AD13" s="178"/>
      <c r="AE13" s="178" t="s">
        <v>150</v>
      </c>
      <c r="AF13" s="178" t="s">
        <v>159</v>
      </c>
      <c r="AG13" s="178"/>
      <c r="AH13" s="179"/>
      <c r="AI13" s="179"/>
      <c r="AJ13" s="180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</row>
    <row r="14" spans="1:60" outlineLevel="1" x14ac:dyDescent="0.25">
      <c r="A14" s="171">
        <v>4</v>
      </c>
      <c r="B14" s="172" t="s">
        <v>160</v>
      </c>
      <c r="C14" s="172" t="s">
        <v>161</v>
      </c>
      <c r="D14" s="173" t="s">
        <v>147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7"/>
      <c r="S14" s="177" t="s">
        <v>148</v>
      </c>
      <c r="T14" s="176" t="s">
        <v>149</v>
      </c>
      <c r="U14" s="176">
        <v>0</v>
      </c>
      <c r="V14" s="176">
        <f>ROUND(E14*U14,2)</f>
        <v>0</v>
      </c>
      <c r="W14" s="177"/>
      <c r="X14" s="177"/>
      <c r="Y14" s="178"/>
      <c r="Z14" s="178"/>
      <c r="AA14" s="178"/>
      <c r="AB14" s="178"/>
      <c r="AC14" s="178"/>
      <c r="AD14" s="178"/>
      <c r="AE14" s="178" t="s">
        <v>150</v>
      </c>
      <c r="AF14" s="178" t="s">
        <v>162</v>
      </c>
      <c r="AG14" s="178"/>
      <c r="AH14" s="179"/>
      <c r="AI14" s="179"/>
      <c r="AJ14" s="180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</row>
    <row r="15" spans="1:60" x14ac:dyDescent="0.25">
      <c r="A15" s="156"/>
      <c r="B15" s="50"/>
      <c r="C15" s="50"/>
      <c r="D15" s="157"/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60"/>
      <c r="S15" s="160"/>
      <c r="T15" s="159"/>
      <c r="U15" s="159"/>
      <c r="V15" s="159"/>
      <c r="W15" s="160"/>
      <c r="X15" s="160"/>
      <c r="AH15" s="161"/>
      <c r="AI15" s="161"/>
      <c r="AJ15" s="162"/>
    </row>
    <row r="16" spans="1:60" x14ac:dyDescent="0.25">
      <c r="A16" s="163" t="s">
        <v>143</v>
      </c>
      <c r="B16" s="164" t="s">
        <v>27</v>
      </c>
      <c r="C16" s="164" t="s">
        <v>105</v>
      </c>
      <c r="D16" s="165"/>
      <c r="E16" s="166"/>
      <c r="F16" s="167"/>
      <c r="G16" s="168">
        <f>SUMIF(AE17:AE19,"&lt;&gt;NOR",G17:G19)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7"/>
      <c r="O16" s="167">
        <f>SUM(O17:O19)</f>
        <v>0</v>
      </c>
      <c r="P16" s="167"/>
      <c r="Q16" s="167">
        <f>SUM(Q17:Q19)</f>
        <v>0</v>
      </c>
      <c r="R16" s="169"/>
      <c r="S16" s="169"/>
      <c r="T16" s="167"/>
      <c r="U16" s="167"/>
      <c r="V16" s="167">
        <f>SUM(V17:V19)</f>
        <v>0</v>
      </c>
      <c r="W16" s="169"/>
      <c r="X16" s="170"/>
      <c r="AE16" t="s">
        <v>144</v>
      </c>
      <c r="AH16" s="161"/>
      <c r="AI16" s="161"/>
      <c r="AJ16" s="162"/>
    </row>
    <row r="17" spans="1:60" outlineLevel="1" x14ac:dyDescent="0.25">
      <c r="A17" s="171">
        <v>5</v>
      </c>
      <c r="B17" s="172" t="s">
        <v>163</v>
      </c>
      <c r="C17" s="172" t="s">
        <v>164</v>
      </c>
      <c r="D17" s="173" t="s">
        <v>147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7" t="s">
        <v>154</v>
      </c>
      <c r="S17" s="177" t="s">
        <v>155</v>
      </c>
      <c r="T17" s="176" t="s">
        <v>149</v>
      </c>
      <c r="U17" s="176">
        <v>0</v>
      </c>
      <c r="V17" s="176">
        <f>ROUND(E17*U17,2)</f>
        <v>0</v>
      </c>
      <c r="W17" s="177"/>
      <c r="X17" s="177"/>
      <c r="Y17" s="178"/>
      <c r="Z17" s="178"/>
      <c r="AA17" s="178"/>
      <c r="AB17" s="178"/>
      <c r="AC17" s="178"/>
      <c r="AD17" s="178"/>
      <c r="AE17" s="178" t="s">
        <v>150</v>
      </c>
      <c r="AF17" s="178" t="s">
        <v>165</v>
      </c>
      <c r="AG17" s="178"/>
      <c r="AH17" s="179"/>
      <c r="AI17" s="179"/>
      <c r="AJ17" s="180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</row>
    <row r="18" spans="1:60" outlineLevel="1" x14ac:dyDescent="0.25">
      <c r="A18" s="171">
        <v>6</v>
      </c>
      <c r="B18" s="172" t="s">
        <v>166</v>
      </c>
      <c r="C18" s="172" t="s">
        <v>167</v>
      </c>
      <c r="D18" s="173" t="s">
        <v>147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7" t="s">
        <v>154</v>
      </c>
      <c r="S18" s="177" t="s">
        <v>155</v>
      </c>
      <c r="T18" s="176" t="s">
        <v>149</v>
      </c>
      <c r="U18" s="176">
        <v>0</v>
      </c>
      <c r="V18" s="176">
        <f>ROUND(E18*U18,2)</f>
        <v>0</v>
      </c>
      <c r="W18" s="177"/>
      <c r="X18" s="177"/>
      <c r="Y18" s="178"/>
      <c r="Z18" s="178"/>
      <c r="AA18" s="178"/>
      <c r="AB18" s="178"/>
      <c r="AC18" s="178"/>
      <c r="AD18" s="178"/>
      <c r="AE18" s="178" t="s">
        <v>150</v>
      </c>
      <c r="AF18" s="178" t="s">
        <v>168</v>
      </c>
      <c r="AG18" s="178"/>
      <c r="AH18" s="179"/>
      <c r="AI18" s="179"/>
      <c r="AJ18" s="180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</row>
    <row r="19" spans="1:60" outlineLevel="1" x14ac:dyDescent="0.25">
      <c r="A19" s="171">
        <v>7</v>
      </c>
      <c r="B19" s="172" t="s">
        <v>169</v>
      </c>
      <c r="C19" s="172" t="s">
        <v>105</v>
      </c>
      <c r="D19" s="173" t="s">
        <v>147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7"/>
      <c r="S19" s="177" t="s">
        <v>148</v>
      </c>
      <c r="T19" s="176" t="s">
        <v>149</v>
      </c>
      <c r="U19" s="176">
        <v>0</v>
      </c>
      <c r="V19" s="176">
        <f>ROUND(E19*U19,2)</f>
        <v>0</v>
      </c>
      <c r="W19" s="177"/>
      <c r="X19" s="177"/>
      <c r="Y19" s="178"/>
      <c r="Z19" s="178"/>
      <c r="AA19" s="178"/>
      <c r="AB19" s="178"/>
      <c r="AC19" s="178"/>
      <c r="AD19" s="178"/>
      <c r="AE19" s="178" t="s">
        <v>150</v>
      </c>
      <c r="AF19" s="178" t="s">
        <v>170</v>
      </c>
      <c r="AG19" s="178"/>
      <c r="AH19" s="179"/>
      <c r="AI19" s="179"/>
      <c r="AJ19" s="180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x14ac:dyDescent="0.25">
      <c r="A20" s="156"/>
      <c r="B20" s="50"/>
      <c r="C20" s="50"/>
      <c r="D20" s="157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0"/>
      <c r="S20" s="160"/>
      <c r="T20" s="159"/>
      <c r="U20" s="159"/>
      <c r="V20" s="159"/>
      <c r="W20" s="160"/>
      <c r="X20" s="160"/>
      <c r="AC20">
        <v>15</v>
      </c>
      <c r="AD20">
        <v>21</v>
      </c>
      <c r="AH20" s="161"/>
      <c r="AI20" s="161"/>
      <c r="AJ20" s="162"/>
    </row>
    <row r="21" spans="1:60" x14ac:dyDescent="0.25">
      <c r="A21" s="181"/>
      <c r="B21" s="182" t="s">
        <v>22</v>
      </c>
      <c r="C21" s="182"/>
      <c r="D21" s="183"/>
      <c r="E21" s="184"/>
      <c r="F21" s="185"/>
      <c r="G21" s="186">
        <f>G10+G16</f>
        <v>0</v>
      </c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0"/>
      <c r="S21" s="160"/>
      <c r="T21" s="159"/>
      <c r="U21" s="159"/>
      <c r="V21" s="159"/>
      <c r="W21" s="160"/>
      <c r="X21" s="160"/>
      <c r="AC21">
        <f>SUMIF(L7:L19,AC20,G7:G19)</f>
        <v>0</v>
      </c>
      <c r="AD21">
        <f>SUMIF(L7:L19,AD20,G7:G19)</f>
        <v>0</v>
      </c>
      <c r="AE21" t="s">
        <v>171</v>
      </c>
      <c r="AH21" s="161"/>
      <c r="AI21" s="161"/>
      <c r="AJ21" s="162"/>
    </row>
    <row r="22" spans="1:60" x14ac:dyDescent="0.25">
      <c r="A22" s="187"/>
      <c r="B22" s="188"/>
      <c r="C22" s="188"/>
      <c r="D22" s="189"/>
      <c r="E22" s="190"/>
      <c r="F22" s="191"/>
      <c r="G22" s="191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60"/>
      <c r="S22" s="160"/>
      <c r="T22" s="159"/>
      <c r="U22" s="159"/>
      <c r="V22" s="159"/>
      <c r="W22" s="160"/>
      <c r="X22" s="160"/>
      <c r="AH22" s="161"/>
      <c r="AI22" s="161"/>
      <c r="AJ22" s="162"/>
    </row>
    <row r="23" spans="1:60" x14ac:dyDescent="0.25">
      <c r="A23" s="187"/>
      <c r="B23" s="188"/>
      <c r="C23" s="188"/>
      <c r="D23" s="189"/>
      <c r="E23" s="190"/>
      <c r="F23" s="191"/>
      <c r="G23" s="191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0"/>
      <c r="S23" s="160"/>
      <c r="T23" s="159"/>
      <c r="U23" s="159"/>
      <c r="V23" s="159"/>
      <c r="W23" s="160"/>
      <c r="X23" s="160"/>
      <c r="AH23" s="161"/>
      <c r="AI23" s="161"/>
      <c r="AJ23" s="162"/>
    </row>
    <row r="24" spans="1:60" x14ac:dyDescent="0.25">
      <c r="A24" s="192" t="s">
        <v>172</v>
      </c>
      <c r="B24" s="188"/>
      <c r="C24" s="188"/>
      <c r="D24" s="189"/>
      <c r="E24" s="190"/>
      <c r="F24" s="191"/>
      <c r="G24" s="191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60"/>
      <c r="S24" s="160"/>
      <c r="T24" s="159"/>
      <c r="U24" s="159"/>
      <c r="V24" s="159"/>
      <c r="W24" s="160"/>
      <c r="X24" s="160"/>
      <c r="AH24" s="161"/>
      <c r="AI24" s="161"/>
      <c r="AJ24" s="162"/>
    </row>
    <row r="25" spans="1:60" x14ac:dyDescent="0.25">
      <c r="A25" s="226"/>
      <c r="B25" s="226"/>
      <c r="C25" s="226"/>
      <c r="D25" s="226"/>
      <c r="E25" s="226"/>
      <c r="F25" s="226"/>
      <c r="G25" s="226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60"/>
      <c r="S25" s="160"/>
      <c r="T25" s="159"/>
      <c r="U25" s="159"/>
      <c r="V25" s="159"/>
      <c r="W25" s="160"/>
      <c r="X25" s="160"/>
      <c r="AE25" t="s">
        <v>173</v>
      </c>
      <c r="AH25" s="161"/>
      <c r="AI25" s="161"/>
      <c r="AJ25" s="162"/>
    </row>
    <row r="26" spans="1:60" x14ac:dyDescent="0.25">
      <c r="A26" s="226"/>
      <c r="B26" s="226"/>
      <c r="C26" s="226"/>
      <c r="D26" s="226"/>
      <c r="E26" s="226"/>
      <c r="F26" s="226"/>
      <c r="G26" s="226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60"/>
      <c r="S26" s="160"/>
      <c r="T26" s="159"/>
      <c r="U26" s="159"/>
      <c r="V26" s="159"/>
      <c r="W26" s="160"/>
      <c r="X26" s="160"/>
      <c r="AH26" s="161"/>
      <c r="AI26" s="161"/>
      <c r="AJ26" s="162"/>
    </row>
    <row r="27" spans="1:60" x14ac:dyDescent="0.25">
      <c r="A27" s="226"/>
      <c r="B27" s="226"/>
      <c r="C27" s="226"/>
      <c r="D27" s="226"/>
      <c r="E27" s="226"/>
      <c r="F27" s="226"/>
      <c r="G27" s="226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160"/>
      <c r="T27" s="159"/>
      <c r="U27" s="159"/>
      <c r="V27" s="159"/>
      <c r="W27" s="160"/>
      <c r="X27" s="160"/>
      <c r="AH27" s="161"/>
      <c r="AI27" s="161"/>
      <c r="AJ27" s="162"/>
    </row>
    <row r="28" spans="1:60" x14ac:dyDescent="0.25">
      <c r="A28" s="226"/>
      <c r="B28" s="226"/>
      <c r="C28" s="226"/>
      <c r="D28" s="226"/>
      <c r="E28" s="226"/>
      <c r="F28" s="226"/>
      <c r="G28" s="226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0"/>
      <c r="S28" s="160"/>
      <c r="T28" s="159"/>
      <c r="U28" s="159"/>
      <c r="V28" s="159"/>
      <c r="W28" s="160"/>
      <c r="X28" s="160"/>
      <c r="AH28" s="161"/>
      <c r="AI28" s="161"/>
      <c r="AJ28" s="162"/>
    </row>
    <row r="29" spans="1:60" x14ac:dyDescent="0.25">
      <c r="A29" s="226"/>
      <c r="B29" s="226"/>
      <c r="C29" s="226"/>
      <c r="D29" s="226"/>
      <c r="E29" s="226"/>
      <c r="F29" s="226"/>
      <c r="G29" s="22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60"/>
      <c r="S29" s="160"/>
      <c r="T29" s="159"/>
      <c r="U29" s="159"/>
      <c r="V29" s="159"/>
      <c r="W29" s="160"/>
      <c r="X29" s="160"/>
      <c r="AH29" s="161"/>
      <c r="AI29" s="161"/>
      <c r="AJ29" s="162"/>
    </row>
    <row r="30" spans="1:60" x14ac:dyDescent="0.25">
      <c r="A30" s="187"/>
      <c r="B30" s="188"/>
      <c r="C30" s="188"/>
      <c r="D30" s="189"/>
      <c r="E30" s="190"/>
      <c r="F30" s="191"/>
      <c r="G30" s="191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60"/>
      <c r="S30" s="160"/>
      <c r="T30" s="159"/>
      <c r="U30" s="159"/>
      <c r="V30" s="159"/>
      <c r="W30" s="160"/>
      <c r="X30" s="160"/>
      <c r="AH30" s="161"/>
      <c r="AI30" s="161"/>
      <c r="AJ30" s="162"/>
    </row>
    <row r="31" spans="1:60" x14ac:dyDescent="0.25">
      <c r="A31" s="193"/>
      <c r="B31" s="194"/>
      <c r="C31" s="194"/>
      <c r="D31" s="195"/>
      <c r="E31" s="178"/>
      <c r="F31" s="178"/>
      <c r="G31" s="178"/>
      <c r="AE31" t="s">
        <v>174</v>
      </c>
    </row>
    <row r="32" spans="1:60" x14ac:dyDescent="0.25">
      <c r="A32" s="149"/>
      <c r="D32" s="102"/>
    </row>
    <row r="33" spans="1:4" x14ac:dyDescent="0.25">
      <c r="A33" s="149"/>
      <c r="D33" s="102"/>
    </row>
    <row r="34" spans="1:4" x14ac:dyDescent="0.25">
      <c r="A34" s="149"/>
      <c r="D34" s="102"/>
    </row>
    <row r="35" spans="1:4" x14ac:dyDescent="0.25">
      <c r="A35" s="149"/>
      <c r="D35" s="102"/>
    </row>
    <row r="36" spans="1:4" x14ac:dyDescent="0.25">
      <c r="A36" s="149"/>
      <c r="D36" s="102"/>
    </row>
    <row r="37" spans="1:4" x14ac:dyDescent="0.25">
      <c r="A37" s="149"/>
      <c r="D37" s="102"/>
    </row>
    <row r="38" spans="1:4" x14ac:dyDescent="0.25">
      <c r="A38" s="149"/>
      <c r="D38" s="102"/>
    </row>
    <row r="39" spans="1:4" x14ac:dyDescent="0.25">
      <c r="A39" s="149"/>
      <c r="D39" s="102"/>
    </row>
    <row r="40" spans="1:4" x14ac:dyDescent="0.25">
      <c r="A40" s="149"/>
      <c r="D40" s="102"/>
    </row>
    <row r="41" spans="1:4" x14ac:dyDescent="0.25">
      <c r="A41" s="149"/>
      <c r="D41" s="102"/>
    </row>
    <row r="42" spans="1:4" x14ac:dyDescent="0.25">
      <c r="A42" s="149"/>
      <c r="D42" s="102"/>
    </row>
    <row r="43" spans="1:4" x14ac:dyDescent="0.25">
      <c r="A43" s="149"/>
      <c r="D43" s="102"/>
    </row>
    <row r="44" spans="1:4" x14ac:dyDescent="0.25">
      <c r="A44" s="149"/>
      <c r="D44" s="102"/>
    </row>
    <row r="45" spans="1:4" x14ac:dyDescent="0.25">
      <c r="A45" s="149"/>
      <c r="D45" s="102"/>
    </row>
    <row r="46" spans="1:4" x14ac:dyDescent="0.25">
      <c r="A46" s="149"/>
      <c r="D46" s="102"/>
    </row>
    <row r="47" spans="1:4" x14ac:dyDescent="0.25">
      <c r="A47" s="149"/>
      <c r="D47" s="102"/>
    </row>
    <row r="48" spans="1:4" x14ac:dyDescent="0.25">
      <c r="A48" s="149"/>
      <c r="D48" s="102"/>
    </row>
    <row r="49" spans="1:4" x14ac:dyDescent="0.25">
      <c r="A49" s="149"/>
      <c r="D49" s="102"/>
    </row>
    <row r="50" spans="1:4" x14ac:dyDescent="0.25">
      <c r="A50" s="149"/>
      <c r="D50" s="102"/>
    </row>
    <row r="51" spans="1:4" x14ac:dyDescent="0.25">
      <c r="A51" s="149"/>
      <c r="D51" s="102"/>
    </row>
    <row r="52" spans="1:4" x14ac:dyDescent="0.25">
      <c r="A52" s="149"/>
      <c r="D52" s="102"/>
    </row>
    <row r="53" spans="1:4" x14ac:dyDescent="0.25">
      <c r="A53" s="149"/>
      <c r="D53" s="102"/>
    </row>
    <row r="54" spans="1:4" x14ac:dyDescent="0.25">
      <c r="A54" s="149"/>
      <c r="D54" s="102"/>
    </row>
    <row r="55" spans="1:4" x14ac:dyDescent="0.25">
      <c r="A55" s="149"/>
      <c r="D55" s="102"/>
    </row>
    <row r="56" spans="1:4" x14ac:dyDescent="0.25">
      <c r="A56" s="149"/>
      <c r="D56" s="102"/>
    </row>
    <row r="57" spans="1:4" x14ac:dyDescent="0.25">
      <c r="A57" s="149"/>
      <c r="D57" s="102"/>
    </row>
    <row r="58" spans="1:4" x14ac:dyDescent="0.25">
      <c r="A58" s="149"/>
      <c r="D58" s="102"/>
    </row>
    <row r="59" spans="1:4" x14ac:dyDescent="0.25">
      <c r="A59" s="149"/>
      <c r="D59" s="102"/>
    </row>
    <row r="60" spans="1:4" x14ac:dyDescent="0.25">
      <c r="A60" s="149"/>
      <c r="D60" s="102"/>
    </row>
    <row r="61" spans="1:4" x14ac:dyDescent="0.25">
      <c r="A61" s="149"/>
      <c r="D61" s="102"/>
    </row>
    <row r="62" spans="1:4" x14ac:dyDescent="0.25">
      <c r="A62" s="149"/>
      <c r="D62" s="102"/>
    </row>
    <row r="63" spans="1:4" x14ac:dyDescent="0.25">
      <c r="A63" s="149"/>
      <c r="D63" s="102"/>
    </row>
    <row r="64" spans="1:4" x14ac:dyDescent="0.25">
      <c r="A64" s="149"/>
      <c r="D64" s="102"/>
    </row>
    <row r="65" spans="1:4" x14ac:dyDescent="0.25">
      <c r="A65" s="149"/>
      <c r="D65" s="102"/>
    </row>
    <row r="66" spans="1:4" x14ac:dyDescent="0.25">
      <c r="A66" s="149"/>
      <c r="D66" s="102"/>
    </row>
    <row r="67" spans="1:4" x14ac:dyDescent="0.25">
      <c r="A67" s="149"/>
      <c r="D67" s="102"/>
    </row>
    <row r="68" spans="1:4" x14ac:dyDescent="0.25">
      <c r="A68" s="149"/>
      <c r="D68" s="102"/>
    </row>
    <row r="69" spans="1:4" x14ac:dyDescent="0.25">
      <c r="A69" s="149"/>
      <c r="D69" s="102"/>
    </row>
    <row r="70" spans="1:4" x14ac:dyDescent="0.25">
      <c r="A70" s="149"/>
      <c r="D70" s="102"/>
    </row>
    <row r="71" spans="1:4" x14ac:dyDescent="0.25">
      <c r="A71" s="149"/>
      <c r="D71" s="102"/>
    </row>
    <row r="72" spans="1:4" x14ac:dyDescent="0.25">
      <c r="A72" s="149"/>
      <c r="D72" s="102"/>
    </row>
    <row r="73" spans="1:4" x14ac:dyDescent="0.25">
      <c r="A73" s="149"/>
      <c r="D73" s="102"/>
    </row>
    <row r="74" spans="1:4" x14ac:dyDescent="0.25">
      <c r="A74" s="149"/>
      <c r="D74" s="102"/>
    </row>
    <row r="75" spans="1:4" x14ac:dyDescent="0.25">
      <c r="A75" s="149"/>
      <c r="D75" s="102"/>
    </row>
    <row r="76" spans="1:4" x14ac:dyDescent="0.25">
      <c r="A76" s="149"/>
      <c r="D76" s="102"/>
    </row>
    <row r="77" spans="1:4" x14ac:dyDescent="0.25">
      <c r="A77" s="149"/>
      <c r="D77" s="102"/>
    </row>
    <row r="78" spans="1:4" x14ac:dyDescent="0.25">
      <c r="A78" s="149"/>
      <c r="D78" s="102"/>
    </row>
    <row r="79" spans="1:4" x14ac:dyDescent="0.25">
      <c r="A79" s="149"/>
      <c r="D79" s="102"/>
    </row>
    <row r="80" spans="1:4" x14ac:dyDescent="0.25">
      <c r="A80" s="149"/>
      <c r="D80" s="102"/>
    </row>
    <row r="81" spans="1:4" x14ac:dyDescent="0.25">
      <c r="A81" s="149"/>
      <c r="D81" s="102"/>
    </row>
    <row r="82" spans="1:4" x14ac:dyDescent="0.25">
      <c r="A82" s="149"/>
      <c r="D82" s="102"/>
    </row>
    <row r="83" spans="1:4" x14ac:dyDescent="0.25">
      <c r="A83" s="149"/>
      <c r="D83" s="102"/>
    </row>
    <row r="84" spans="1:4" x14ac:dyDescent="0.25">
      <c r="A84" s="149"/>
      <c r="D84" s="102"/>
    </row>
    <row r="85" spans="1:4" x14ac:dyDescent="0.25">
      <c r="A85" s="149"/>
      <c r="D85" s="102"/>
    </row>
    <row r="86" spans="1:4" x14ac:dyDescent="0.25">
      <c r="A86" s="149"/>
      <c r="D86" s="102"/>
    </row>
    <row r="87" spans="1:4" x14ac:dyDescent="0.25">
      <c r="A87" s="149"/>
      <c r="D87" s="102"/>
    </row>
    <row r="88" spans="1:4" x14ac:dyDescent="0.25">
      <c r="A88" s="149"/>
      <c r="D88" s="102"/>
    </row>
    <row r="89" spans="1:4" x14ac:dyDescent="0.25">
      <c r="A89" s="149"/>
      <c r="D89" s="102"/>
    </row>
    <row r="90" spans="1:4" x14ac:dyDescent="0.25">
      <c r="A90" s="149"/>
      <c r="D90" s="102"/>
    </row>
    <row r="91" spans="1:4" x14ac:dyDescent="0.25">
      <c r="A91" s="149"/>
      <c r="D91" s="102"/>
    </row>
    <row r="92" spans="1:4" x14ac:dyDescent="0.25">
      <c r="A92" s="149"/>
      <c r="D92" s="102"/>
    </row>
    <row r="93" spans="1:4" x14ac:dyDescent="0.25">
      <c r="A93" s="149"/>
      <c r="D93" s="102"/>
    </row>
    <row r="94" spans="1:4" x14ac:dyDescent="0.25">
      <c r="A94" s="149"/>
      <c r="D94" s="102"/>
    </row>
    <row r="95" spans="1:4" x14ac:dyDescent="0.25">
      <c r="A95" s="149"/>
      <c r="D95" s="102"/>
    </row>
    <row r="96" spans="1:4" x14ac:dyDescent="0.25">
      <c r="A96" s="149"/>
      <c r="D96" s="102"/>
    </row>
    <row r="97" spans="1:4" x14ac:dyDescent="0.25">
      <c r="A97" s="149"/>
      <c r="D97" s="102"/>
    </row>
    <row r="98" spans="1:4" x14ac:dyDescent="0.25">
      <c r="A98" s="149"/>
      <c r="D98" s="102"/>
    </row>
    <row r="99" spans="1:4" x14ac:dyDescent="0.25">
      <c r="A99" s="149"/>
      <c r="D99" s="102"/>
    </row>
    <row r="100" spans="1:4" x14ac:dyDescent="0.25">
      <c r="A100" s="149"/>
      <c r="D100" s="102"/>
    </row>
    <row r="101" spans="1:4" x14ac:dyDescent="0.25">
      <c r="A101" s="149"/>
      <c r="D101" s="102"/>
    </row>
    <row r="102" spans="1:4" x14ac:dyDescent="0.25">
      <c r="A102" s="149"/>
      <c r="D102" s="102"/>
    </row>
    <row r="103" spans="1:4" x14ac:dyDescent="0.25">
      <c r="A103" s="149"/>
      <c r="D103" s="102"/>
    </row>
    <row r="104" spans="1:4" x14ac:dyDescent="0.25">
      <c r="A104" s="149"/>
      <c r="D104" s="102"/>
    </row>
    <row r="105" spans="1:4" x14ac:dyDescent="0.25">
      <c r="A105" s="149"/>
      <c r="D105" s="102"/>
    </row>
    <row r="106" spans="1:4" x14ac:dyDescent="0.25">
      <c r="A106" s="149"/>
      <c r="D106" s="102"/>
    </row>
    <row r="107" spans="1:4" x14ac:dyDescent="0.25">
      <c r="A107" s="149"/>
      <c r="D107" s="102"/>
    </row>
    <row r="108" spans="1:4" x14ac:dyDescent="0.25">
      <c r="A108" s="149"/>
      <c r="D108" s="102"/>
    </row>
    <row r="109" spans="1:4" x14ac:dyDescent="0.25">
      <c r="A109" s="149"/>
      <c r="D109" s="102"/>
    </row>
    <row r="110" spans="1:4" x14ac:dyDescent="0.25">
      <c r="A110" s="149"/>
      <c r="D110" s="102"/>
    </row>
    <row r="111" spans="1:4" x14ac:dyDescent="0.25">
      <c r="A111" s="149"/>
      <c r="D111" s="102"/>
    </row>
    <row r="112" spans="1:4" x14ac:dyDescent="0.25">
      <c r="A112" s="149"/>
      <c r="D112" s="102"/>
    </row>
    <row r="113" spans="1:4" x14ac:dyDescent="0.25">
      <c r="A113" s="149"/>
      <c r="D113" s="102"/>
    </row>
    <row r="114" spans="1:4" x14ac:dyDescent="0.25">
      <c r="A114" s="149"/>
      <c r="D114" s="102"/>
    </row>
    <row r="115" spans="1:4" x14ac:dyDescent="0.25">
      <c r="A115" s="149"/>
      <c r="D115" s="102"/>
    </row>
    <row r="116" spans="1:4" x14ac:dyDescent="0.25">
      <c r="A116" s="149"/>
      <c r="D116" s="102"/>
    </row>
    <row r="117" spans="1:4" x14ac:dyDescent="0.25">
      <c r="A117" s="149"/>
      <c r="D117" s="102"/>
    </row>
    <row r="118" spans="1:4" x14ac:dyDescent="0.25">
      <c r="A118" s="149"/>
      <c r="D118" s="102"/>
    </row>
    <row r="119" spans="1:4" x14ac:dyDescent="0.25">
      <c r="A119" s="149"/>
      <c r="D119" s="102"/>
    </row>
    <row r="120" spans="1:4" x14ac:dyDescent="0.25">
      <c r="A120" s="149"/>
      <c r="D120" s="102"/>
    </row>
    <row r="121" spans="1:4" x14ac:dyDescent="0.25">
      <c r="A121" s="149"/>
      <c r="D121" s="102"/>
    </row>
    <row r="122" spans="1:4" x14ac:dyDescent="0.25">
      <c r="A122" s="149"/>
      <c r="D122" s="102"/>
    </row>
    <row r="123" spans="1:4" x14ac:dyDescent="0.25">
      <c r="A123" s="149"/>
      <c r="D123" s="102"/>
    </row>
    <row r="124" spans="1:4" x14ac:dyDescent="0.25">
      <c r="A124" s="149"/>
      <c r="D124" s="102"/>
    </row>
    <row r="125" spans="1:4" x14ac:dyDescent="0.25">
      <c r="A125" s="149"/>
      <c r="D125" s="102"/>
    </row>
    <row r="126" spans="1:4" x14ac:dyDescent="0.25">
      <c r="A126" s="149"/>
      <c r="D126" s="102"/>
    </row>
    <row r="127" spans="1:4" x14ac:dyDescent="0.25">
      <c r="A127" s="149"/>
      <c r="D127" s="102"/>
    </row>
    <row r="128" spans="1:4" x14ac:dyDescent="0.25">
      <c r="A128" s="149"/>
      <c r="D128" s="102"/>
    </row>
    <row r="129" spans="1:4" x14ac:dyDescent="0.25">
      <c r="A129" s="149"/>
      <c r="D129" s="102"/>
    </row>
    <row r="130" spans="1:4" x14ac:dyDescent="0.25">
      <c r="A130" s="149"/>
      <c r="D130" s="102"/>
    </row>
    <row r="131" spans="1:4" x14ac:dyDescent="0.25">
      <c r="A131" s="149"/>
      <c r="D131" s="102"/>
    </row>
    <row r="132" spans="1:4" x14ac:dyDescent="0.25">
      <c r="A132" s="149"/>
      <c r="D132" s="102"/>
    </row>
    <row r="133" spans="1:4" x14ac:dyDescent="0.25">
      <c r="A133" s="149"/>
      <c r="D133" s="102"/>
    </row>
    <row r="134" spans="1:4" x14ac:dyDescent="0.25">
      <c r="A134" s="149"/>
      <c r="D134" s="102"/>
    </row>
    <row r="135" spans="1:4" x14ac:dyDescent="0.25">
      <c r="A135" s="149"/>
      <c r="D135" s="102"/>
    </row>
    <row r="136" spans="1:4" x14ac:dyDescent="0.25">
      <c r="A136" s="149"/>
      <c r="D136" s="102"/>
    </row>
    <row r="137" spans="1:4" x14ac:dyDescent="0.25">
      <c r="A137" s="149"/>
      <c r="D137" s="102"/>
    </row>
    <row r="138" spans="1:4" x14ac:dyDescent="0.25">
      <c r="A138" s="149"/>
      <c r="D138" s="102"/>
    </row>
    <row r="139" spans="1:4" x14ac:dyDescent="0.25">
      <c r="A139" s="149"/>
      <c r="D139" s="102"/>
    </row>
    <row r="140" spans="1:4" x14ac:dyDescent="0.25">
      <c r="A140" s="149"/>
      <c r="D140" s="102"/>
    </row>
    <row r="141" spans="1:4" x14ac:dyDescent="0.25">
      <c r="A141" s="149"/>
      <c r="D141" s="102"/>
    </row>
    <row r="142" spans="1:4" x14ac:dyDescent="0.25">
      <c r="A142" s="149"/>
      <c r="D142" s="102"/>
    </row>
    <row r="143" spans="1:4" x14ac:dyDescent="0.25">
      <c r="A143" s="149"/>
      <c r="D143" s="102"/>
    </row>
    <row r="144" spans="1:4" x14ac:dyDescent="0.25">
      <c r="A144" s="149"/>
      <c r="D144" s="102"/>
    </row>
    <row r="145" spans="1:4" x14ac:dyDescent="0.25">
      <c r="A145" s="149"/>
      <c r="D145" s="102"/>
    </row>
    <row r="146" spans="1:4" x14ac:dyDescent="0.25">
      <c r="A146" s="149"/>
      <c r="D146" s="102"/>
    </row>
    <row r="147" spans="1:4" x14ac:dyDescent="0.25">
      <c r="A147" s="149"/>
      <c r="D147" s="102"/>
    </row>
    <row r="148" spans="1:4" x14ac:dyDescent="0.25">
      <c r="A148" s="149"/>
      <c r="D148" s="102"/>
    </row>
    <row r="149" spans="1:4" x14ac:dyDescent="0.25">
      <c r="A149" s="149"/>
      <c r="D149" s="102"/>
    </row>
    <row r="150" spans="1:4" x14ac:dyDescent="0.25">
      <c r="A150" s="149"/>
      <c r="D150" s="102"/>
    </row>
    <row r="151" spans="1:4" x14ac:dyDescent="0.25">
      <c r="A151" s="149"/>
      <c r="D151" s="102"/>
    </row>
    <row r="152" spans="1:4" x14ac:dyDescent="0.25">
      <c r="A152" s="149"/>
      <c r="D152" s="102"/>
    </row>
    <row r="153" spans="1:4" x14ac:dyDescent="0.25">
      <c r="A153" s="149"/>
      <c r="D153" s="102"/>
    </row>
    <row r="154" spans="1:4" x14ac:dyDescent="0.25">
      <c r="A154" s="149"/>
      <c r="D154" s="102"/>
    </row>
    <row r="155" spans="1:4" x14ac:dyDescent="0.25">
      <c r="A155" s="149"/>
      <c r="D155" s="102"/>
    </row>
    <row r="156" spans="1:4" x14ac:dyDescent="0.25">
      <c r="A156" s="149"/>
      <c r="D156" s="102"/>
    </row>
    <row r="157" spans="1:4" x14ac:dyDescent="0.25">
      <c r="A157" s="149"/>
      <c r="D157" s="102"/>
    </row>
    <row r="158" spans="1:4" x14ac:dyDescent="0.25">
      <c r="A158" s="149"/>
      <c r="D158" s="102"/>
    </row>
    <row r="159" spans="1:4" x14ac:dyDescent="0.25">
      <c r="A159" s="149"/>
      <c r="D159" s="102"/>
    </row>
    <row r="160" spans="1:4" x14ac:dyDescent="0.25">
      <c r="A160" s="149"/>
      <c r="D160" s="102"/>
    </row>
    <row r="161" spans="1:4" x14ac:dyDescent="0.25">
      <c r="A161" s="149"/>
      <c r="D161" s="102"/>
    </row>
    <row r="162" spans="1:4" x14ac:dyDescent="0.25">
      <c r="A162" s="149"/>
      <c r="D162" s="102"/>
    </row>
    <row r="163" spans="1:4" x14ac:dyDescent="0.25">
      <c r="A163" s="149"/>
      <c r="D163" s="102"/>
    </row>
    <row r="164" spans="1:4" x14ac:dyDescent="0.25">
      <c r="A164" s="149"/>
      <c r="D164" s="102"/>
    </row>
    <row r="165" spans="1:4" x14ac:dyDescent="0.25">
      <c r="A165" s="149"/>
      <c r="D165" s="102"/>
    </row>
    <row r="166" spans="1:4" x14ac:dyDescent="0.25">
      <c r="A166" s="149"/>
      <c r="D166" s="102"/>
    </row>
    <row r="167" spans="1:4" x14ac:dyDescent="0.25">
      <c r="A167" s="149"/>
      <c r="D167" s="102"/>
    </row>
    <row r="168" spans="1:4" x14ac:dyDescent="0.25">
      <c r="A168" s="149"/>
      <c r="D168" s="102"/>
    </row>
    <row r="169" spans="1:4" x14ac:dyDescent="0.25">
      <c r="A169" s="149"/>
      <c r="D169" s="102"/>
    </row>
    <row r="170" spans="1:4" x14ac:dyDescent="0.25">
      <c r="A170" s="149"/>
      <c r="D170" s="102"/>
    </row>
    <row r="171" spans="1:4" x14ac:dyDescent="0.25">
      <c r="A171" s="149"/>
      <c r="D171" s="102"/>
    </row>
    <row r="172" spans="1:4" x14ac:dyDescent="0.25">
      <c r="A172" s="149"/>
      <c r="D172" s="102"/>
    </row>
    <row r="173" spans="1:4" x14ac:dyDescent="0.25">
      <c r="A173" s="149"/>
      <c r="D173" s="102"/>
    </row>
    <row r="174" spans="1:4" x14ac:dyDescent="0.25">
      <c r="A174" s="149"/>
      <c r="D174" s="102"/>
    </row>
    <row r="175" spans="1:4" x14ac:dyDescent="0.25">
      <c r="A175" s="149"/>
      <c r="D175" s="102"/>
    </row>
    <row r="176" spans="1:4" x14ac:dyDescent="0.25">
      <c r="A176" s="149"/>
      <c r="D176" s="102"/>
    </row>
    <row r="177" spans="1:4" x14ac:dyDescent="0.25">
      <c r="A177" s="149"/>
      <c r="D177" s="102"/>
    </row>
    <row r="178" spans="1:4" x14ac:dyDescent="0.25">
      <c r="A178" s="149"/>
      <c r="D178" s="102"/>
    </row>
    <row r="179" spans="1:4" x14ac:dyDescent="0.25">
      <c r="A179" s="149"/>
      <c r="D179" s="102"/>
    </row>
    <row r="180" spans="1:4" x14ac:dyDescent="0.25">
      <c r="A180" s="149"/>
      <c r="D180" s="102"/>
    </row>
    <row r="181" spans="1:4" x14ac:dyDescent="0.25">
      <c r="A181" s="149"/>
      <c r="D181" s="102"/>
    </row>
    <row r="182" spans="1:4" x14ac:dyDescent="0.25">
      <c r="A182" s="149"/>
      <c r="D182" s="102"/>
    </row>
    <row r="183" spans="1:4" x14ac:dyDescent="0.25">
      <c r="A183" s="149"/>
      <c r="D183" s="102"/>
    </row>
    <row r="184" spans="1:4" x14ac:dyDescent="0.25">
      <c r="A184" s="149"/>
      <c r="D184" s="102"/>
    </row>
    <row r="185" spans="1:4" x14ac:dyDescent="0.25">
      <c r="A185" s="149"/>
      <c r="D185" s="102"/>
    </row>
    <row r="186" spans="1:4" x14ac:dyDescent="0.25">
      <c r="A186" s="149"/>
      <c r="D186" s="102"/>
    </row>
    <row r="187" spans="1:4" x14ac:dyDescent="0.25">
      <c r="A187" s="149"/>
      <c r="D187" s="102"/>
    </row>
    <row r="188" spans="1:4" x14ac:dyDescent="0.25">
      <c r="A188" s="149"/>
      <c r="D188" s="102"/>
    </row>
    <row r="189" spans="1:4" x14ac:dyDescent="0.25">
      <c r="A189" s="149"/>
      <c r="D189" s="102"/>
    </row>
    <row r="190" spans="1:4" x14ac:dyDescent="0.25">
      <c r="A190" s="149"/>
      <c r="D190" s="102"/>
    </row>
    <row r="191" spans="1:4" x14ac:dyDescent="0.25">
      <c r="A191" s="149"/>
      <c r="D191" s="102"/>
    </row>
    <row r="192" spans="1:4" x14ac:dyDescent="0.25">
      <c r="A192" s="149"/>
      <c r="D192" s="102"/>
    </row>
    <row r="193" spans="1:4" x14ac:dyDescent="0.25">
      <c r="A193" s="149"/>
      <c r="D193" s="102"/>
    </row>
    <row r="194" spans="1:4" x14ac:dyDescent="0.25">
      <c r="A194" s="149"/>
      <c r="D194" s="102"/>
    </row>
    <row r="195" spans="1:4" x14ac:dyDescent="0.25">
      <c r="A195" s="149"/>
      <c r="D195" s="102"/>
    </row>
    <row r="196" spans="1:4" x14ac:dyDescent="0.25">
      <c r="A196" s="149"/>
      <c r="D196" s="102"/>
    </row>
    <row r="197" spans="1:4" x14ac:dyDescent="0.25">
      <c r="A197" s="149"/>
      <c r="D197" s="102"/>
    </row>
    <row r="198" spans="1:4" x14ac:dyDescent="0.25">
      <c r="A198" s="149"/>
      <c r="D198" s="102"/>
    </row>
    <row r="199" spans="1:4" x14ac:dyDescent="0.25">
      <c r="A199" s="149"/>
      <c r="D199" s="102"/>
    </row>
    <row r="200" spans="1:4" x14ac:dyDescent="0.25">
      <c r="A200" s="149"/>
      <c r="D200" s="102"/>
    </row>
    <row r="201" spans="1:4" x14ac:dyDescent="0.25">
      <c r="A201" s="149"/>
      <c r="D201" s="102"/>
    </row>
    <row r="202" spans="1:4" x14ac:dyDescent="0.25">
      <c r="A202" s="149"/>
      <c r="D202" s="102"/>
    </row>
    <row r="203" spans="1:4" x14ac:dyDescent="0.25">
      <c r="A203" s="149"/>
      <c r="D203" s="102"/>
    </row>
    <row r="204" spans="1:4" x14ac:dyDescent="0.25">
      <c r="A204" s="149"/>
      <c r="D204" s="102"/>
    </row>
    <row r="205" spans="1:4" x14ac:dyDescent="0.25">
      <c r="A205" s="149"/>
      <c r="D205" s="102"/>
    </row>
    <row r="206" spans="1:4" x14ac:dyDescent="0.25">
      <c r="A206" s="149"/>
      <c r="D206" s="102"/>
    </row>
    <row r="207" spans="1:4" x14ac:dyDescent="0.25">
      <c r="A207" s="149"/>
      <c r="D207" s="102"/>
    </row>
    <row r="208" spans="1:4" x14ac:dyDescent="0.25">
      <c r="A208" s="149"/>
      <c r="D208" s="102"/>
    </row>
    <row r="209" spans="1:4" x14ac:dyDescent="0.25">
      <c r="A209" s="149"/>
      <c r="D209" s="102"/>
    </row>
    <row r="210" spans="1:4" x14ac:dyDescent="0.25">
      <c r="A210" s="149"/>
      <c r="D210" s="102"/>
    </row>
    <row r="211" spans="1:4" x14ac:dyDescent="0.25">
      <c r="A211" s="149"/>
      <c r="D211" s="102"/>
    </row>
    <row r="212" spans="1:4" x14ac:dyDescent="0.25">
      <c r="A212" s="149"/>
      <c r="D212" s="102"/>
    </row>
    <row r="213" spans="1:4" x14ac:dyDescent="0.25">
      <c r="A213" s="149"/>
      <c r="D213" s="102"/>
    </row>
    <row r="214" spans="1:4" x14ac:dyDescent="0.25">
      <c r="A214" s="149"/>
      <c r="D214" s="102"/>
    </row>
    <row r="215" spans="1:4" x14ac:dyDescent="0.25">
      <c r="A215" s="149"/>
      <c r="D215" s="102"/>
    </row>
    <row r="216" spans="1:4" x14ac:dyDescent="0.25">
      <c r="A216" s="149"/>
      <c r="D216" s="102"/>
    </row>
    <row r="217" spans="1:4" x14ac:dyDescent="0.25">
      <c r="A217" s="149"/>
      <c r="D217" s="102"/>
    </row>
    <row r="218" spans="1:4" x14ac:dyDescent="0.25">
      <c r="A218" s="149"/>
      <c r="D218" s="102"/>
    </row>
    <row r="219" spans="1:4" x14ac:dyDescent="0.25">
      <c r="A219" s="149"/>
      <c r="D219" s="102"/>
    </row>
    <row r="220" spans="1:4" x14ac:dyDescent="0.25">
      <c r="A220" s="149"/>
      <c r="D220" s="102"/>
    </row>
    <row r="221" spans="1:4" x14ac:dyDescent="0.25">
      <c r="A221" s="149"/>
      <c r="D221" s="102"/>
    </row>
    <row r="222" spans="1:4" x14ac:dyDescent="0.25">
      <c r="A222" s="149"/>
      <c r="D222" s="102"/>
    </row>
    <row r="223" spans="1:4" x14ac:dyDescent="0.25">
      <c r="A223" s="149"/>
      <c r="D223" s="102"/>
    </row>
    <row r="224" spans="1:4" x14ac:dyDescent="0.25">
      <c r="A224" s="149"/>
      <c r="D224" s="102"/>
    </row>
    <row r="225" spans="1:4" x14ac:dyDescent="0.25">
      <c r="A225" s="149"/>
      <c r="D225" s="102"/>
    </row>
    <row r="226" spans="1:4" x14ac:dyDescent="0.25">
      <c r="A226" s="149"/>
      <c r="D226" s="102"/>
    </row>
    <row r="227" spans="1:4" x14ac:dyDescent="0.25">
      <c r="A227" s="149"/>
      <c r="D227" s="102"/>
    </row>
    <row r="228" spans="1:4" x14ac:dyDescent="0.25">
      <c r="A228" s="149"/>
      <c r="D228" s="102"/>
    </row>
    <row r="229" spans="1:4" x14ac:dyDescent="0.25">
      <c r="A229" s="149"/>
      <c r="D229" s="102"/>
    </row>
    <row r="230" spans="1:4" x14ac:dyDescent="0.25">
      <c r="A230" s="149"/>
      <c r="D230" s="102"/>
    </row>
    <row r="231" spans="1:4" x14ac:dyDescent="0.25">
      <c r="A231" s="149"/>
      <c r="D231" s="102"/>
    </row>
    <row r="232" spans="1:4" x14ac:dyDescent="0.25">
      <c r="A232" s="149"/>
      <c r="D232" s="102"/>
    </row>
    <row r="233" spans="1:4" x14ac:dyDescent="0.25">
      <c r="A233" s="149"/>
      <c r="D233" s="102"/>
    </row>
    <row r="234" spans="1:4" x14ac:dyDescent="0.25">
      <c r="A234" s="149"/>
      <c r="D234" s="102"/>
    </row>
    <row r="235" spans="1:4" x14ac:dyDescent="0.25">
      <c r="A235" s="149"/>
      <c r="D235" s="102"/>
    </row>
    <row r="236" spans="1:4" x14ac:dyDescent="0.25">
      <c r="A236" s="149"/>
      <c r="D236" s="102"/>
    </row>
    <row r="237" spans="1:4" x14ac:dyDescent="0.25">
      <c r="A237" s="149"/>
      <c r="D237" s="102"/>
    </row>
    <row r="238" spans="1:4" x14ac:dyDescent="0.25">
      <c r="A238" s="149"/>
      <c r="D238" s="102"/>
    </row>
    <row r="239" spans="1:4" x14ac:dyDescent="0.25">
      <c r="A239" s="149"/>
      <c r="D239" s="102"/>
    </row>
    <row r="240" spans="1:4" x14ac:dyDescent="0.25">
      <c r="A240" s="149"/>
      <c r="D240" s="102"/>
    </row>
    <row r="241" spans="1:4" x14ac:dyDescent="0.25">
      <c r="A241" s="149"/>
      <c r="D241" s="102"/>
    </row>
    <row r="242" spans="1:4" x14ac:dyDescent="0.25">
      <c r="A242" s="149"/>
      <c r="D242" s="102"/>
    </row>
    <row r="243" spans="1:4" x14ac:dyDescent="0.25">
      <c r="A243" s="149"/>
      <c r="D243" s="102"/>
    </row>
    <row r="244" spans="1:4" x14ac:dyDescent="0.25">
      <c r="A244" s="149"/>
      <c r="D244" s="102"/>
    </row>
    <row r="245" spans="1:4" x14ac:dyDescent="0.25">
      <c r="A245" s="149"/>
      <c r="D245" s="102"/>
    </row>
    <row r="246" spans="1:4" x14ac:dyDescent="0.25">
      <c r="A246" s="149"/>
      <c r="D246" s="102"/>
    </row>
    <row r="247" spans="1:4" x14ac:dyDescent="0.25">
      <c r="A247" s="149"/>
      <c r="D247" s="102"/>
    </row>
    <row r="248" spans="1:4" x14ac:dyDescent="0.25">
      <c r="A248" s="149"/>
      <c r="D248" s="102"/>
    </row>
    <row r="249" spans="1:4" x14ac:dyDescent="0.25">
      <c r="A249" s="149"/>
      <c r="D249" s="102"/>
    </row>
    <row r="250" spans="1:4" x14ac:dyDescent="0.25">
      <c r="A250" s="149"/>
      <c r="D250" s="102"/>
    </row>
    <row r="251" spans="1:4" x14ac:dyDescent="0.25">
      <c r="A251" s="149"/>
      <c r="D251" s="102"/>
    </row>
    <row r="252" spans="1:4" x14ac:dyDescent="0.25">
      <c r="A252" s="149"/>
      <c r="D252" s="102"/>
    </row>
    <row r="253" spans="1:4" x14ac:dyDescent="0.25">
      <c r="A253" s="149"/>
      <c r="D253" s="102"/>
    </row>
    <row r="254" spans="1:4" x14ac:dyDescent="0.25">
      <c r="A254" s="149"/>
      <c r="D254" s="102"/>
    </row>
    <row r="255" spans="1:4" x14ac:dyDescent="0.25">
      <c r="A255" s="149"/>
      <c r="D255" s="102"/>
    </row>
    <row r="256" spans="1:4" x14ac:dyDescent="0.25">
      <c r="A256" s="149"/>
      <c r="D256" s="102"/>
    </row>
    <row r="257" spans="1:4" x14ac:dyDescent="0.25">
      <c r="A257" s="149"/>
      <c r="D257" s="102"/>
    </row>
    <row r="258" spans="1:4" x14ac:dyDescent="0.25">
      <c r="A258" s="149"/>
      <c r="D258" s="102"/>
    </row>
    <row r="259" spans="1:4" x14ac:dyDescent="0.25">
      <c r="A259" s="149"/>
      <c r="D259" s="102"/>
    </row>
    <row r="260" spans="1:4" x14ac:dyDescent="0.25">
      <c r="A260" s="149"/>
      <c r="D260" s="102"/>
    </row>
    <row r="261" spans="1:4" x14ac:dyDescent="0.25">
      <c r="A261" s="149"/>
      <c r="D261" s="102"/>
    </row>
    <row r="262" spans="1:4" x14ac:dyDescent="0.25">
      <c r="A262" s="149"/>
      <c r="D262" s="102"/>
    </row>
    <row r="263" spans="1:4" x14ac:dyDescent="0.25">
      <c r="A263" s="149"/>
      <c r="D263" s="102"/>
    </row>
    <row r="264" spans="1:4" x14ac:dyDescent="0.25">
      <c r="A264" s="149"/>
      <c r="D264" s="102"/>
    </row>
    <row r="265" spans="1:4" x14ac:dyDescent="0.25">
      <c r="A265" s="149"/>
      <c r="D265" s="102"/>
    </row>
    <row r="266" spans="1:4" x14ac:dyDescent="0.25">
      <c r="A266" s="149"/>
      <c r="D266" s="102"/>
    </row>
    <row r="267" spans="1:4" x14ac:dyDescent="0.25">
      <c r="A267" s="149"/>
      <c r="D267" s="102"/>
    </row>
    <row r="268" spans="1:4" x14ac:dyDescent="0.25">
      <c r="A268" s="149"/>
      <c r="D268" s="102"/>
    </row>
    <row r="269" spans="1:4" x14ac:dyDescent="0.25">
      <c r="A269" s="149"/>
      <c r="D269" s="102"/>
    </row>
    <row r="270" spans="1:4" x14ac:dyDescent="0.25">
      <c r="A270" s="149"/>
      <c r="D270" s="102"/>
    </row>
    <row r="271" spans="1:4" x14ac:dyDescent="0.25">
      <c r="A271" s="149"/>
      <c r="D271" s="102"/>
    </row>
    <row r="272" spans="1:4" x14ac:dyDescent="0.25">
      <c r="A272" s="149"/>
      <c r="D272" s="102"/>
    </row>
    <row r="273" spans="1:4" x14ac:dyDescent="0.25">
      <c r="A273" s="149"/>
      <c r="D273" s="102"/>
    </row>
    <row r="274" spans="1:4" x14ac:dyDescent="0.25">
      <c r="A274" s="149"/>
      <c r="D274" s="102"/>
    </row>
    <row r="275" spans="1:4" x14ac:dyDescent="0.25">
      <c r="A275" s="149"/>
      <c r="D275" s="102"/>
    </row>
    <row r="276" spans="1:4" x14ac:dyDescent="0.25">
      <c r="A276" s="149"/>
      <c r="D276" s="102"/>
    </row>
    <row r="277" spans="1:4" x14ac:dyDescent="0.25">
      <c r="A277" s="149"/>
      <c r="D277" s="102"/>
    </row>
    <row r="278" spans="1:4" x14ac:dyDescent="0.25">
      <c r="A278" s="149"/>
      <c r="D278" s="102"/>
    </row>
    <row r="279" spans="1:4" x14ac:dyDescent="0.25">
      <c r="A279" s="149"/>
      <c r="D279" s="102"/>
    </row>
    <row r="280" spans="1:4" x14ac:dyDescent="0.25">
      <c r="A280" s="149"/>
      <c r="D280" s="102"/>
    </row>
    <row r="281" spans="1:4" x14ac:dyDescent="0.25">
      <c r="A281" s="149"/>
      <c r="D281" s="102"/>
    </row>
    <row r="282" spans="1:4" x14ac:dyDescent="0.25">
      <c r="A282" s="149"/>
      <c r="D282" s="102"/>
    </row>
    <row r="283" spans="1:4" x14ac:dyDescent="0.25">
      <c r="A283" s="149"/>
      <c r="D283" s="102"/>
    </row>
    <row r="284" spans="1:4" x14ac:dyDescent="0.25">
      <c r="A284" s="149"/>
      <c r="D284" s="102"/>
    </row>
    <row r="285" spans="1:4" x14ac:dyDescent="0.25">
      <c r="A285" s="149"/>
      <c r="D285" s="102"/>
    </row>
    <row r="286" spans="1:4" x14ac:dyDescent="0.25">
      <c r="A286" s="149"/>
      <c r="D286" s="102"/>
    </row>
    <row r="287" spans="1:4" x14ac:dyDescent="0.25">
      <c r="A287" s="149"/>
      <c r="D287" s="102"/>
    </row>
    <row r="288" spans="1:4" x14ac:dyDescent="0.25">
      <c r="A288" s="149"/>
      <c r="D288" s="102"/>
    </row>
    <row r="289" spans="1:4" x14ac:dyDescent="0.25">
      <c r="A289" s="149"/>
      <c r="D289" s="102"/>
    </row>
    <row r="290" spans="1:4" x14ac:dyDescent="0.25">
      <c r="A290" s="149"/>
      <c r="D290" s="102"/>
    </row>
    <row r="291" spans="1:4" x14ac:dyDescent="0.25">
      <c r="A291" s="149"/>
      <c r="D291" s="102"/>
    </row>
    <row r="292" spans="1:4" x14ac:dyDescent="0.25">
      <c r="A292" s="149"/>
      <c r="D292" s="102"/>
    </row>
    <row r="293" spans="1:4" x14ac:dyDescent="0.25">
      <c r="A293" s="149"/>
      <c r="D293" s="102"/>
    </row>
    <row r="294" spans="1:4" x14ac:dyDescent="0.25">
      <c r="A294" s="149"/>
      <c r="D294" s="102"/>
    </row>
    <row r="295" spans="1:4" x14ac:dyDescent="0.25">
      <c r="A295" s="149"/>
      <c r="D295" s="102"/>
    </row>
    <row r="296" spans="1:4" x14ac:dyDescent="0.25">
      <c r="A296" s="149"/>
      <c r="D296" s="102"/>
    </row>
    <row r="297" spans="1:4" x14ac:dyDescent="0.25">
      <c r="A297" s="149"/>
      <c r="D297" s="102"/>
    </row>
    <row r="298" spans="1:4" x14ac:dyDescent="0.25">
      <c r="A298" s="149"/>
      <c r="D298" s="102"/>
    </row>
    <row r="299" spans="1:4" x14ac:dyDescent="0.25">
      <c r="A299" s="149"/>
      <c r="D299" s="102"/>
    </row>
    <row r="300" spans="1:4" x14ac:dyDescent="0.25">
      <c r="A300" s="149"/>
      <c r="D300" s="102"/>
    </row>
    <row r="301" spans="1:4" x14ac:dyDescent="0.25">
      <c r="A301" s="149"/>
      <c r="D301" s="102"/>
    </row>
    <row r="302" spans="1:4" x14ac:dyDescent="0.25">
      <c r="A302" s="149"/>
      <c r="D302" s="102"/>
    </row>
    <row r="303" spans="1:4" x14ac:dyDescent="0.25">
      <c r="A303" s="149"/>
      <c r="D303" s="102"/>
    </row>
    <row r="304" spans="1:4" x14ac:dyDescent="0.25">
      <c r="A304" s="149"/>
      <c r="D304" s="102"/>
    </row>
    <row r="305" spans="1:4" x14ac:dyDescent="0.25">
      <c r="A305" s="149"/>
      <c r="D305" s="102"/>
    </row>
    <row r="306" spans="1:4" x14ac:dyDescent="0.25">
      <c r="A306" s="149"/>
      <c r="D306" s="102"/>
    </row>
    <row r="307" spans="1:4" x14ac:dyDescent="0.25">
      <c r="A307" s="149"/>
      <c r="D307" s="102"/>
    </row>
    <row r="308" spans="1:4" x14ac:dyDescent="0.25">
      <c r="A308" s="149"/>
      <c r="D308" s="102"/>
    </row>
    <row r="309" spans="1:4" x14ac:dyDescent="0.25">
      <c r="A309" s="149"/>
      <c r="D309" s="102"/>
    </row>
    <row r="310" spans="1:4" x14ac:dyDescent="0.25">
      <c r="A310" s="149"/>
      <c r="D310" s="102"/>
    </row>
    <row r="311" spans="1:4" x14ac:dyDescent="0.25">
      <c r="A311" s="149"/>
      <c r="D311" s="102"/>
    </row>
    <row r="312" spans="1:4" x14ac:dyDescent="0.25">
      <c r="A312" s="149"/>
      <c r="D312" s="102"/>
    </row>
    <row r="313" spans="1:4" x14ac:dyDescent="0.25">
      <c r="A313" s="149"/>
      <c r="D313" s="102"/>
    </row>
    <row r="314" spans="1:4" x14ac:dyDescent="0.25">
      <c r="A314" s="149"/>
      <c r="D314" s="102"/>
    </row>
    <row r="315" spans="1:4" x14ac:dyDescent="0.25">
      <c r="A315" s="149"/>
      <c r="D315" s="102"/>
    </row>
    <row r="316" spans="1:4" x14ac:dyDescent="0.25">
      <c r="A316" s="149"/>
      <c r="D316" s="102"/>
    </row>
    <row r="317" spans="1:4" x14ac:dyDescent="0.25">
      <c r="A317" s="149"/>
      <c r="D317" s="102"/>
    </row>
    <row r="318" spans="1:4" x14ac:dyDescent="0.25">
      <c r="A318" s="149"/>
      <c r="D318" s="102"/>
    </row>
    <row r="319" spans="1:4" x14ac:dyDescent="0.25">
      <c r="A319" s="149"/>
      <c r="D319" s="102"/>
    </row>
    <row r="320" spans="1:4" x14ac:dyDescent="0.25">
      <c r="A320" s="149"/>
      <c r="D320" s="102"/>
    </row>
    <row r="321" spans="1:4" x14ac:dyDescent="0.25">
      <c r="A321" s="149"/>
      <c r="D321" s="102"/>
    </row>
    <row r="322" spans="1:4" x14ac:dyDescent="0.25">
      <c r="A322" s="149"/>
      <c r="D322" s="102"/>
    </row>
    <row r="323" spans="1:4" x14ac:dyDescent="0.25">
      <c r="A323" s="149"/>
      <c r="D323" s="102"/>
    </row>
    <row r="324" spans="1:4" x14ac:dyDescent="0.25">
      <c r="A324" s="149"/>
      <c r="D324" s="102"/>
    </row>
    <row r="325" spans="1:4" x14ac:dyDescent="0.25">
      <c r="A325" s="149"/>
      <c r="D325" s="102"/>
    </row>
    <row r="326" spans="1:4" x14ac:dyDescent="0.25">
      <c r="A326" s="149"/>
      <c r="D326" s="102"/>
    </row>
    <row r="327" spans="1:4" x14ac:dyDescent="0.25">
      <c r="A327" s="149"/>
      <c r="D327" s="102"/>
    </row>
    <row r="328" spans="1:4" x14ac:dyDescent="0.25">
      <c r="A328" s="149"/>
      <c r="D328" s="102"/>
    </row>
    <row r="329" spans="1:4" x14ac:dyDescent="0.25">
      <c r="A329" s="149"/>
      <c r="D329" s="102"/>
    </row>
    <row r="330" spans="1:4" x14ac:dyDescent="0.25">
      <c r="A330" s="149"/>
      <c r="D330" s="102"/>
    </row>
    <row r="331" spans="1:4" x14ac:dyDescent="0.25">
      <c r="A331" s="149"/>
      <c r="D331" s="102"/>
    </row>
    <row r="332" spans="1:4" x14ac:dyDescent="0.25">
      <c r="A332" s="149"/>
      <c r="D332" s="102"/>
    </row>
    <row r="333" spans="1:4" x14ac:dyDescent="0.25">
      <c r="A333" s="149"/>
      <c r="D333" s="102"/>
    </row>
    <row r="334" spans="1:4" x14ac:dyDescent="0.25">
      <c r="A334" s="149"/>
      <c r="D334" s="102"/>
    </row>
    <row r="335" spans="1:4" x14ac:dyDescent="0.25">
      <c r="A335" s="149"/>
      <c r="D335" s="102"/>
    </row>
    <row r="336" spans="1:4" x14ac:dyDescent="0.25">
      <c r="A336" s="149"/>
      <c r="D336" s="102"/>
    </row>
    <row r="337" spans="1:4" x14ac:dyDescent="0.25">
      <c r="A337" s="149"/>
      <c r="D337" s="102"/>
    </row>
    <row r="338" spans="1:4" x14ac:dyDescent="0.25">
      <c r="A338" s="149"/>
      <c r="D338" s="102"/>
    </row>
    <row r="339" spans="1:4" x14ac:dyDescent="0.25">
      <c r="A339" s="149"/>
      <c r="D339" s="102"/>
    </row>
    <row r="340" spans="1:4" x14ac:dyDescent="0.25">
      <c r="A340" s="149"/>
      <c r="D340" s="102"/>
    </row>
    <row r="341" spans="1:4" x14ac:dyDescent="0.25">
      <c r="A341" s="149"/>
      <c r="D341" s="102"/>
    </row>
    <row r="342" spans="1:4" x14ac:dyDescent="0.25">
      <c r="A342" s="149"/>
      <c r="D342" s="102"/>
    </row>
    <row r="343" spans="1:4" x14ac:dyDescent="0.25">
      <c r="A343" s="149"/>
      <c r="D343" s="102"/>
    </row>
    <row r="344" spans="1:4" x14ac:dyDescent="0.25">
      <c r="A344" s="149"/>
      <c r="D344" s="102"/>
    </row>
    <row r="345" spans="1:4" x14ac:dyDescent="0.25">
      <c r="A345" s="149"/>
      <c r="D345" s="102"/>
    </row>
    <row r="346" spans="1:4" x14ac:dyDescent="0.25">
      <c r="A346" s="149"/>
      <c r="D346" s="102"/>
    </row>
    <row r="347" spans="1:4" x14ac:dyDescent="0.25">
      <c r="A347" s="149"/>
      <c r="D347" s="102"/>
    </row>
    <row r="348" spans="1:4" x14ac:dyDescent="0.25">
      <c r="A348" s="149"/>
      <c r="D348" s="102"/>
    </row>
    <row r="349" spans="1:4" x14ac:dyDescent="0.25">
      <c r="A349" s="149"/>
      <c r="D349" s="102"/>
    </row>
    <row r="350" spans="1:4" x14ac:dyDescent="0.25">
      <c r="A350" s="149"/>
      <c r="D350" s="102"/>
    </row>
    <row r="351" spans="1:4" x14ac:dyDescent="0.25">
      <c r="A351" s="149"/>
      <c r="D351" s="102"/>
    </row>
    <row r="352" spans="1:4" x14ac:dyDescent="0.25">
      <c r="A352" s="149"/>
      <c r="D352" s="102"/>
    </row>
    <row r="353" spans="1:4" x14ac:dyDescent="0.25">
      <c r="A353" s="149"/>
      <c r="D353" s="102"/>
    </row>
    <row r="354" spans="1:4" x14ac:dyDescent="0.25">
      <c r="A354" s="149"/>
      <c r="D354" s="102"/>
    </row>
    <row r="355" spans="1:4" x14ac:dyDescent="0.25">
      <c r="A355" s="149"/>
      <c r="D355" s="102"/>
    </row>
    <row r="356" spans="1:4" x14ac:dyDescent="0.25">
      <c r="A356" s="149"/>
      <c r="D356" s="102"/>
    </row>
    <row r="357" spans="1:4" x14ac:dyDescent="0.25">
      <c r="A357" s="149"/>
      <c r="D357" s="102"/>
    </row>
    <row r="358" spans="1:4" x14ac:dyDescent="0.25">
      <c r="A358" s="149"/>
      <c r="D358" s="102"/>
    </row>
    <row r="359" spans="1:4" x14ac:dyDescent="0.25">
      <c r="A359" s="149"/>
      <c r="D359" s="102"/>
    </row>
    <row r="360" spans="1:4" x14ac:dyDescent="0.25">
      <c r="A360" s="149"/>
      <c r="D360" s="102"/>
    </row>
    <row r="361" spans="1:4" x14ac:dyDescent="0.25">
      <c r="A361" s="149"/>
      <c r="D361" s="102"/>
    </row>
    <row r="362" spans="1:4" x14ac:dyDescent="0.25">
      <c r="A362" s="149"/>
      <c r="D362" s="102"/>
    </row>
    <row r="363" spans="1:4" x14ac:dyDescent="0.25">
      <c r="A363" s="149"/>
      <c r="D363" s="102"/>
    </row>
    <row r="364" spans="1:4" x14ac:dyDescent="0.25">
      <c r="A364" s="149"/>
      <c r="D364" s="102"/>
    </row>
    <row r="365" spans="1:4" x14ac:dyDescent="0.25">
      <c r="A365" s="149"/>
      <c r="D365" s="102"/>
    </row>
    <row r="366" spans="1:4" x14ac:dyDescent="0.25">
      <c r="A366" s="149"/>
      <c r="D366" s="102"/>
    </row>
    <row r="367" spans="1:4" x14ac:dyDescent="0.25">
      <c r="A367" s="149"/>
      <c r="D367" s="102"/>
    </row>
    <row r="368" spans="1:4" x14ac:dyDescent="0.25">
      <c r="A368" s="149"/>
      <c r="D368" s="102"/>
    </row>
    <row r="369" spans="1:4" x14ac:dyDescent="0.25">
      <c r="A369" s="149"/>
      <c r="D369" s="102"/>
    </row>
    <row r="370" spans="1:4" x14ac:dyDescent="0.25">
      <c r="A370" s="149"/>
      <c r="D370" s="102"/>
    </row>
    <row r="371" spans="1:4" x14ac:dyDescent="0.25">
      <c r="A371" s="149"/>
      <c r="D371" s="102"/>
    </row>
    <row r="372" spans="1:4" x14ac:dyDescent="0.25">
      <c r="A372" s="149"/>
      <c r="D372" s="102"/>
    </row>
    <row r="373" spans="1:4" x14ac:dyDescent="0.25">
      <c r="A373" s="149"/>
      <c r="D373" s="102"/>
    </row>
    <row r="374" spans="1:4" x14ac:dyDescent="0.25">
      <c r="A374" s="149"/>
      <c r="D374" s="102"/>
    </row>
    <row r="375" spans="1:4" x14ac:dyDescent="0.25">
      <c r="A375" s="149"/>
      <c r="D375" s="102"/>
    </row>
    <row r="376" spans="1:4" x14ac:dyDescent="0.25">
      <c r="A376" s="149"/>
      <c r="D376" s="102"/>
    </row>
    <row r="377" spans="1:4" x14ac:dyDescent="0.25">
      <c r="A377" s="149"/>
      <c r="D377" s="102"/>
    </row>
    <row r="378" spans="1:4" x14ac:dyDescent="0.25">
      <c r="A378" s="149"/>
      <c r="D378" s="102"/>
    </row>
    <row r="379" spans="1:4" x14ac:dyDescent="0.25">
      <c r="A379" s="149"/>
      <c r="D379" s="102"/>
    </row>
    <row r="380" spans="1:4" x14ac:dyDescent="0.25">
      <c r="A380" s="149"/>
      <c r="D380" s="102"/>
    </row>
    <row r="381" spans="1:4" x14ac:dyDescent="0.25">
      <c r="A381" s="149"/>
      <c r="D381" s="102"/>
    </row>
    <row r="382" spans="1:4" x14ac:dyDescent="0.25">
      <c r="A382" s="149"/>
      <c r="D382" s="102"/>
    </row>
    <row r="383" spans="1:4" x14ac:dyDescent="0.25">
      <c r="A383" s="149"/>
      <c r="D383" s="102"/>
    </row>
    <row r="384" spans="1:4" x14ac:dyDescent="0.25">
      <c r="A384" s="149"/>
      <c r="D384" s="102"/>
    </row>
    <row r="385" spans="1:4" x14ac:dyDescent="0.25">
      <c r="A385" s="149"/>
      <c r="D385" s="102"/>
    </row>
    <row r="386" spans="1:4" x14ac:dyDescent="0.25">
      <c r="A386" s="149"/>
      <c r="D386" s="102"/>
    </row>
    <row r="387" spans="1:4" x14ac:dyDescent="0.25">
      <c r="A387" s="149"/>
      <c r="D387" s="102"/>
    </row>
    <row r="388" spans="1:4" x14ac:dyDescent="0.25">
      <c r="A388" s="149"/>
      <c r="D388" s="102"/>
    </row>
    <row r="389" spans="1:4" x14ac:dyDescent="0.25">
      <c r="A389" s="149"/>
      <c r="D389" s="102"/>
    </row>
    <row r="390" spans="1:4" x14ac:dyDescent="0.25">
      <c r="A390" s="149"/>
      <c r="D390" s="102"/>
    </row>
    <row r="391" spans="1:4" x14ac:dyDescent="0.25">
      <c r="A391" s="149"/>
      <c r="D391" s="102"/>
    </row>
    <row r="392" spans="1:4" x14ac:dyDescent="0.25">
      <c r="A392" s="149"/>
      <c r="D392" s="102"/>
    </row>
    <row r="393" spans="1:4" x14ac:dyDescent="0.25">
      <c r="A393" s="149"/>
      <c r="D393" s="102"/>
    </row>
    <row r="394" spans="1:4" x14ac:dyDescent="0.25">
      <c r="A394" s="149"/>
      <c r="D394" s="102"/>
    </row>
    <row r="395" spans="1:4" x14ac:dyDescent="0.25">
      <c r="A395" s="149"/>
      <c r="D395" s="102"/>
    </row>
    <row r="396" spans="1:4" x14ac:dyDescent="0.25">
      <c r="A396" s="149"/>
      <c r="D396" s="102"/>
    </row>
    <row r="397" spans="1:4" x14ac:dyDescent="0.25">
      <c r="A397" s="149"/>
      <c r="D397" s="102"/>
    </row>
    <row r="398" spans="1:4" x14ac:dyDescent="0.25">
      <c r="A398" s="149"/>
      <c r="D398" s="102"/>
    </row>
    <row r="399" spans="1:4" x14ac:dyDescent="0.25">
      <c r="A399" s="149"/>
      <c r="D399" s="102"/>
    </row>
    <row r="400" spans="1:4" x14ac:dyDescent="0.25">
      <c r="A400" s="149"/>
      <c r="D400" s="102"/>
    </row>
    <row r="401" spans="1:4" x14ac:dyDescent="0.25">
      <c r="A401" s="149"/>
      <c r="D401" s="102"/>
    </row>
    <row r="402" spans="1:4" x14ac:dyDescent="0.25">
      <c r="A402" s="149"/>
      <c r="D402" s="102"/>
    </row>
    <row r="403" spans="1:4" x14ac:dyDescent="0.25">
      <c r="A403" s="149"/>
      <c r="D403" s="102"/>
    </row>
    <row r="404" spans="1:4" x14ac:dyDescent="0.25">
      <c r="A404" s="149"/>
      <c r="D404" s="102"/>
    </row>
    <row r="405" spans="1:4" x14ac:dyDescent="0.25">
      <c r="A405" s="149"/>
      <c r="D405" s="102"/>
    </row>
    <row r="406" spans="1:4" x14ac:dyDescent="0.25">
      <c r="A406" s="149"/>
      <c r="D406" s="102"/>
    </row>
    <row r="407" spans="1:4" x14ac:dyDescent="0.25">
      <c r="A407" s="149"/>
      <c r="D407" s="102"/>
    </row>
    <row r="408" spans="1:4" x14ac:dyDescent="0.25">
      <c r="A408" s="149"/>
      <c r="D408" s="102"/>
    </row>
    <row r="409" spans="1:4" x14ac:dyDescent="0.25">
      <c r="A409" s="149"/>
      <c r="D409" s="102"/>
    </row>
    <row r="410" spans="1:4" x14ac:dyDescent="0.25">
      <c r="A410" s="149"/>
      <c r="D410" s="102"/>
    </row>
    <row r="411" spans="1:4" x14ac:dyDescent="0.25">
      <c r="A411" s="149"/>
      <c r="D411" s="102"/>
    </row>
    <row r="412" spans="1:4" x14ac:dyDescent="0.25">
      <c r="A412" s="149"/>
      <c r="D412" s="102"/>
    </row>
    <row r="413" spans="1:4" x14ac:dyDescent="0.25">
      <c r="A413" s="149"/>
      <c r="D413" s="102"/>
    </row>
    <row r="414" spans="1:4" x14ac:dyDescent="0.25">
      <c r="A414" s="149"/>
      <c r="D414" s="102"/>
    </row>
    <row r="415" spans="1:4" x14ac:dyDescent="0.25">
      <c r="A415" s="149"/>
      <c r="D415" s="102"/>
    </row>
    <row r="416" spans="1:4" x14ac:dyDescent="0.25">
      <c r="A416" s="149"/>
      <c r="D416" s="102"/>
    </row>
    <row r="417" spans="1:4" x14ac:dyDescent="0.25">
      <c r="A417" s="149"/>
      <c r="D417" s="102"/>
    </row>
    <row r="418" spans="1:4" x14ac:dyDescent="0.25">
      <c r="A418" s="149"/>
      <c r="D418" s="102"/>
    </row>
    <row r="419" spans="1:4" x14ac:dyDescent="0.25">
      <c r="A419" s="149"/>
      <c r="D419" s="102"/>
    </row>
    <row r="420" spans="1:4" x14ac:dyDescent="0.25">
      <c r="A420" s="149"/>
      <c r="D420" s="102"/>
    </row>
    <row r="421" spans="1:4" x14ac:dyDescent="0.25">
      <c r="A421" s="149"/>
      <c r="D421" s="102"/>
    </row>
    <row r="422" spans="1:4" x14ac:dyDescent="0.25">
      <c r="A422" s="149"/>
      <c r="D422" s="102"/>
    </row>
    <row r="423" spans="1:4" x14ac:dyDescent="0.25">
      <c r="A423" s="149"/>
      <c r="D423" s="102"/>
    </row>
    <row r="424" spans="1:4" x14ac:dyDescent="0.25">
      <c r="A424" s="149"/>
      <c r="D424" s="102"/>
    </row>
    <row r="425" spans="1:4" x14ac:dyDescent="0.25">
      <c r="A425" s="149"/>
      <c r="D425" s="102"/>
    </row>
    <row r="426" spans="1:4" x14ac:dyDescent="0.25">
      <c r="A426" s="149"/>
      <c r="D426" s="102"/>
    </row>
    <row r="427" spans="1:4" x14ac:dyDescent="0.25">
      <c r="A427" s="149"/>
      <c r="D427" s="102"/>
    </row>
    <row r="428" spans="1:4" x14ac:dyDescent="0.25">
      <c r="A428" s="149"/>
      <c r="D428" s="102"/>
    </row>
    <row r="429" spans="1:4" x14ac:dyDescent="0.25">
      <c r="A429" s="149"/>
      <c r="D429" s="102"/>
    </row>
    <row r="430" spans="1:4" x14ac:dyDescent="0.25">
      <c r="A430" s="149"/>
      <c r="D430" s="102"/>
    </row>
    <row r="431" spans="1:4" x14ac:dyDescent="0.25">
      <c r="A431" s="149"/>
      <c r="D431" s="102"/>
    </row>
    <row r="432" spans="1:4" x14ac:dyDescent="0.25">
      <c r="A432" s="149"/>
      <c r="D432" s="102"/>
    </row>
    <row r="433" spans="1:4" x14ac:dyDescent="0.25">
      <c r="A433" s="149"/>
      <c r="D433" s="102"/>
    </row>
    <row r="434" spans="1:4" x14ac:dyDescent="0.25">
      <c r="A434" s="149"/>
      <c r="D434" s="102"/>
    </row>
    <row r="435" spans="1:4" x14ac:dyDescent="0.25">
      <c r="A435" s="149"/>
      <c r="D435" s="102"/>
    </row>
    <row r="436" spans="1:4" x14ac:dyDescent="0.25">
      <c r="A436" s="149"/>
      <c r="D436" s="102"/>
    </row>
    <row r="437" spans="1:4" x14ac:dyDescent="0.25">
      <c r="A437" s="149"/>
      <c r="D437" s="102"/>
    </row>
    <row r="438" spans="1:4" x14ac:dyDescent="0.25">
      <c r="A438" s="149"/>
      <c r="D438" s="102"/>
    </row>
    <row r="439" spans="1:4" x14ac:dyDescent="0.25">
      <c r="A439" s="149"/>
      <c r="D439" s="102"/>
    </row>
    <row r="440" spans="1:4" x14ac:dyDescent="0.25">
      <c r="A440" s="149"/>
      <c r="D440" s="102"/>
    </row>
    <row r="441" spans="1:4" x14ac:dyDescent="0.25">
      <c r="A441" s="149"/>
      <c r="D441" s="102"/>
    </row>
    <row r="442" spans="1:4" x14ac:dyDescent="0.25">
      <c r="A442" s="149"/>
      <c r="D442" s="102"/>
    </row>
    <row r="443" spans="1:4" x14ac:dyDescent="0.25">
      <c r="A443" s="149"/>
      <c r="D443" s="102"/>
    </row>
    <row r="444" spans="1:4" x14ac:dyDescent="0.25">
      <c r="A444" s="149"/>
      <c r="D444" s="102"/>
    </row>
    <row r="445" spans="1:4" x14ac:dyDescent="0.25">
      <c r="A445" s="149"/>
      <c r="D445" s="102"/>
    </row>
    <row r="446" spans="1:4" x14ac:dyDescent="0.25">
      <c r="A446" s="149"/>
      <c r="D446" s="102"/>
    </row>
    <row r="447" spans="1:4" x14ac:dyDescent="0.25">
      <c r="A447" s="149"/>
      <c r="D447" s="102"/>
    </row>
    <row r="448" spans="1:4" x14ac:dyDescent="0.25">
      <c r="A448" s="149"/>
      <c r="D448" s="102"/>
    </row>
    <row r="449" spans="1:4" x14ac:dyDescent="0.25">
      <c r="A449" s="149"/>
      <c r="D449" s="102"/>
    </row>
    <row r="450" spans="1:4" x14ac:dyDescent="0.25">
      <c r="A450" s="149"/>
      <c r="D450" s="102"/>
    </row>
    <row r="451" spans="1:4" x14ac:dyDescent="0.25">
      <c r="A451" s="149"/>
      <c r="D451" s="102"/>
    </row>
    <row r="452" spans="1:4" x14ac:dyDescent="0.25">
      <c r="A452" s="149"/>
      <c r="D452" s="102"/>
    </row>
    <row r="453" spans="1:4" x14ac:dyDescent="0.25">
      <c r="A453" s="149"/>
      <c r="D453" s="102"/>
    </row>
    <row r="454" spans="1:4" x14ac:dyDescent="0.25">
      <c r="A454" s="149"/>
      <c r="D454" s="102"/>
    </row>
    <row r="455" spans="1:4" x14ac:dyDescent="0.25">
      <c r="A455" s="149"/>
      <c r="D455" s="102"/>
    </row>
    <row r="456" spans="1:4" x14ac:dyDescent="0.25">
      <c r="A456" s="149"/>
      <c r="D456" s="102"/>
    </row>
    <row r="457" spans="1:4" x14ac:dyDescent="0.25">
      <c r="A457" s="149"/>
      <c r="D457" s="102"/>
    </row>
    <row r="458" spans="1:4" x14ac:dyDescent="0.25">
      <c r="A458" s="149"/>
      <c r="D458" s="102"/>
    </row>
    <row r="459" spans="1:4" x14ac:dyDescent="0.25">
      <c r="A459" s="149"/>
      <c r="D459" s="102"/>
    </row>
    <row r="460" spans="1:4" x14ac:dyDescent="0.25">
      <c r="A460" s="149"/>
      <c r="D460" s="102"/>
    </row>
    <row r="461" spans="1:4" x14ac:dyDescent="0.25">
      <c r="A461" s="149"/>
      <c r="D461" s="102"/>
    </row>
    <row r="462" spans="1:4" x14ac:dyDescent="0.25">
      <c r="A462" s="149"/>
      <c r="D462" s="102"/>
    </row>
    <row r="463" spans="1:4" x14ac:dyDescent="0.25">
      <c r="A463" s="149"/>
      <c r="D463" s="102"/>
    </row>
    <row r="464" spans="1:4" x14ac:dyDescent="0.25">
      <c r="A464" s="149"/>
      <c r="D464" s="102"/>
    </row>
    <row r="465" spans="1:4" x14ac:dyDescent="0.25">
      <c r="A465" s="149"/>
      <c r="D465" s="102"/>
    </row>
    <row r="466" spans="1:4" x14ac:dyDescent="0.25">
      <c r="A466" s="149"/>
      <c r="D466" s="102"/>
    </row>
    <row r="467" spans="1:4" x14ac:dyDescent="0.25">
      <c r="A467" s="149"/>
      <c r="D467" s="102"/>
    </row>
    <row r="468" spans="1:4" x14ac:dyDescent="0.25">
      <c r="A468" s="149"/>
      <c r="D468" s="102"/>
    </row>
    <row r="469" spans="1:4" x14ac:dyDescent="0.25">
      <c r="A469" s="149"/>
      <c r="D469" s="102"/>
    </row>
    <row r="470" spans="1:4" x14ac:dyDescent="0.25">
      <c r="A470" s="149"/>
      <c r="D470" s="102"/>
    </row>
    <row r="471" spans="1:4" x14ac:dyDescent="0.25">
      <c r="A471" s="149"/>
      <c r="D471" s="102"/>
    </row>
    <row r="472" spans="1:4" x14ac:dyDescent="0.25">
      <c r="A472" s="149"/>
      <c r="D472" s="102"/>
    </row>
    <row r="473" spans="1:4" x14ac:dyDescent="0.25">
      <c r="A473" s="149"/>
      <c r="D473" s="102"/>
    </row>
    <row r="474" spans="1:4" x14ac:dyDescent="0.25">
      <c r="A474" s="149"/>
      <c r="D474" s="102"/>
    </row>
    <row r="475" spans="1:4" x14ac:dyDescent="0.25">
      <c r="A475" s="149"/>
      <c r="D475" s="102"/>
    </row>
    <row r="476" spans="1:4" x14ac:dyDescent="0.25">
      <c r="A476" s="149"/>
      <c r="D476" s="102"/>
    </row>
    <row r="477" spans="1:4" x14ac:dyDescent="0.25">
      <c r="A477" s="149"/>
      <c r="D477" s="102"/>
    </row>
    <row r="478" spans="1:4" x14ac:dyDescent="0.25">
      <c r="A478" s="149"/>
      <c r="D478" s="102"/>
    </row>
    <row r="479" spans="1:4" x14ac:dyDescent="0.25">
      <c r="A479" s="149"/>
      <c r="D479" s="102"/>
    </row>
    <row r="480" spans="1:4" x14ac:dyDescent="0.25">
      <c r="A480" s="149"/>
      <c r="D480" s="102"/>
    </row>
    <row r="481" spans="1:4" x14ac:dyDescent="0.25">
      <c r="A481" s="149"/>
      <c r="D481" s="102"/>
    </row>
    <row r="482" spans="1:4" x14ac:dyDescent="0.25">
      <c r="A482" s="149"/>
      <c r="D482" s="102"/>
    </row>
    <row r="483" spans="1:4" x14ac:dyDescent="0.25">
      <c r="A483" s="149"/>
      <c r="D483" s="102"/>
    </row>
    <row r="484" spans="1:4" x14ac:dyDescent="0.25">
      <c r="A484" s="149"/>
      <c r="D484" s="102"/>
    </row>
    <row r="485" spans="1:4" x14ac:dyDescent="0.25">
      <c r="A485" s="149"/>
      <c r="D485" s="102"/>
    </row>
    <row r="486" spans="1:4" x14ac:dyDescent="0.25">
      <c r="A486" s="149"/>
      <c r="D486" s="102"/>
    </row>
    <row r="487" spans="1:4" x14ac:dyDescent="0.25">
      <c r="A487" s="149"/>
      <c r="D487" s="102"/>
    </row>
    <row r="488" spans="1:4" x14ac:dyDescent="0.25">
      <c r="A488" s="149"/>
      <c r="D488" s="102"/>
    </row>
    <row r="489" spans="1:4" x14ac:dyDescent="0.25">
      <c r="A489" s="149"/>
      <c r="D489" s="102"/>
    </row>
    <row r="490" spans="1:4" x14ac:dyDescent="0.25">
      <c r="A490" s="149"/>
      <c r="D490" s="102"/>
    </row>
    <row r="491" spans="1:4" x14ac:dyDescent="0.25">
      <c r="A491" s="149"/>
      <c r="D491" s="102"/>
    </row>
    <row r="492" spans="1:4" x14ac:dyDescent="0.25">
      <c r="A492" s="149"/>
      <c r="D492" s="102"/>
    </row>
    <row r="493" spans="1:4" x14ac:dyDescent="0.25">
      <c r="A493" s="149"/>
      <c r="D493" s="102"/>
    </row>
    <row r="494" spans="1:4" x14ac:dyDescent="0.25">
      <c r="A494" s="149"/>
      <c r="D494" s="102"/>
    </row>
    <row r="495" spans="1:4" x14ac:dyDescent="0.25">
      <c r="A495" s="149"/>
      <c r="D495" s="102"/>
    </row>
    <row r="496" spans="1:4" x14ac:dyDescent="0.25">
      <c r="A496" s="149"/>
      <c r="D496" s="102"/>
    </row>
    <row r="497" spans="1:4" x14ac:dyDescent="0.25">
      <c r="A497" s="149"/>
      <c r="D497" s="102"/>
    </row>
    <row r="498" spans="1:4" x14ac:dyDescent="0.25">
      <c r="A498" s="149"/>
      <c r="D498" s="102"/>
    </row>
    <row r="499" spans="1:4" x14ac:dyDescent="0.25">
      <c r="A499" s="149"/>
      <c r="D499" s="102"/>
    </row>
    <row r="500" spans="1:4" x14ac:dyDescent="0.25">
      <c r="A500" s="149"/>
      <c r="D500" s="102"/>
    </row>
    <row r="501" spans="1:4" x14ac:dyDescent="0.25">
      <c r="A501" s="149"/>
      <c r="D501" s="102"/>
    </row>
    <row r="502" spans="1:4" x14ac:dyDescent="0.25">
      <c r="A502" s="149"/>
      <c r="D502" s="102"/>
    </row>
    <row r="503" spans="1:4" x14ac:dyDescent="0.25">
      <c r="A503" s="149"/>
      <c r="D503" s="102"/>
    </row>
    <row r="504" spans="1:4" x14ac:dyDescent="0.25">
      <c r="A504" s="149"/>
      <c r="D504" s="102"/>
    </row>
    <row r="505" spans="1:4" x14ac:dyDescent="0.25">
      <c r="A505" s="149"/>
      <c r="D505" s="102"/>
    </row>
    <row r="506" spans="1:4" x14ac:dyDescent="0.25">
      <c r="A506" s="149"/>
      <c r="D506" s="102"/>
    </row>
    <row r="507" spans="1:4" x14ac:dyDescent="0.25">
      <c r="A507" s="149"/>
      <c r="D507" s="102"/>
    </row>
    <row r="508" spans="1:4" x14ac:dyDescent="0.25">
      <c r="A508" s="149"/>
      <c r="D508" s="102"/>
    </row>
    <row r="509" spans="1:4" x14ac:dyDescent="0.25">
      <c r="A509" s="149"/>
      <c r="D509" s="102"/>
    </row>
    <row r="510" spans="1:4" x14ac:dyDescent="0.25">
      <c r="A510" s="149"/>
      <c r="D510" s="102"/>
    </row>
    <row r="511" spans="1:4" x14ac:dyDescent="0.25">
      <c r="A511" s="149"/>
      <c r="D511" s="102"/>
    </row>
    <row r="512" spans="1:4" x14ac:dyDescent="0.25">
      <c r="A512" s="149"/>
      <c r="D512" s="102"/>
    </row>
    <row r="513" spans="1:4" x14ac:dyDescent="0.25">
      <c r="A513" s="149"/>
      <c r="D513" s="102"/>
    </row>
    <row r="514" spans="1:4" x14ac:dyDescent="0.25">
      <c r="A514" s="149"/>
      <c r="D514" s="102"/>
    </row>
    <row r="515" spans="1:4" x14ac:dyDescent="0.25">
      <c r="A515" s="149"/>
      <c r="D515" s="102"/>
    </row>
    <row r="516" spans="1:4" x14ac:dyDescent="0.25">
      <c r="A516" s="149"/>
      <c r="D516" s="102"/>
    </row>
    <row r="517" spans="1:4" x14ac:dyDescent="0.25">
      <c r="A517" s="149"/>
      <c r="D517" s="102"/>
    </row>
    <row r="518" spans="1:4" x14ac:dyDescent="0.25">
      <c r="A518" s="149"/>
      <c r="D518" s="102"/>
    </row>
    <row r="519" spans="1:4" x14ac:dyDescent="0.25">
      <c r="A519" s="149"/>
      <c r="D519" s="102"/>
    </row>
    <row r="520" spans="1:4" x14ac:dyDescent="0.25">
      <c r="A520" s="149"/>
      <c r="D520" s="102"/>
    </row>
    <row r="521" spans="1:4" x14ac:dyDescent="0.25">
      <c r="A521" s="149"/>
      <c r="D521" s="102"/>
    </row>
    <row r="522" spans="1:4" x14ac:dyDescent="0.25">
      <c r="A522" s="149"/>
      <c r="D522" s="102"/>
    </row>
    <row r="523" spans="1:4" x14ac:dyDescent="0.25">
      <c r="A523" s="149"/>
      <c r="D523" s="102"/>
    </row>
    <row r="524" spans="1:4" x14ac:dyDescent="0.25">
      <c r="A524" s="149"/>
      <c r="D524" s="102"/>
    </row>
    <row r="525" spans="1:4" x14ac:dyDescent="0.25">
      <c r="A525" s="149"/>
      <c r="D525" s="102"/>
    </row>
    <row r="526" spans="1:4" x14ac:dyDescent="0.25">
      <c r="A526" s="149"/>
      <c r="D526" s="102"/>
    </row>
    <row r="527" spans="1:4" x14ac:dyDescent="0.25">
      <c r="A527" s="149"/>
      <c r="D527" s="102"/>
    </row>
    <row r="528" spans="1:4" x14ac:dyDescent="0.25">
      <c r="A528" s="149"/>
      <c r="D528" s="102"/>
    </row>
    <row r="529" spans="1:4" x14ac:dyDescent="0.25">
      <c r="A529" s="149"/>
      <c r="D529" s="102"/>
    </row>
    <row r="530" spans="1:4" x14ac:dyDescent="0.25">
      <c r="A530" s="149"/>
      <c r="D530" s="102"/>
    </row>
    <row r="531" spans="1:4" x14ac:dyDescent="0.25">
      <c r="A531" s="149"/>
      <c r="D531" s="102"/>
    </row>
    <row r="532" spans="1:4" x14ac:dyDescent="0.25">
      <c r="A532" s="149"/>
      <c r="D532" s="102"/>
    </row>
    <row r="533" spans="1:4" x14ac:dyDescent="0.25">
      <c r="A533" s="149"/>
      <c r="D533" s="102"/>
    </row>
    <row r="534" spans="1:4" x14ac:dyDescent="0.25">
      <c r="A534" s="149"/>
      <c r="D534" s="102"/>
    </row>
    <row r="535" spans="1:4" x14ac:dyDescent="0.25">
      <c r="A535" s="149"/>
      <c r="D535" s="102"/>
    </row>
    <row r="536" spans="1:4" x14ac:dyDescent="0.25">
      <c r="A536" s="149"/>
      <c r="D536" s="102"/>
    </row>
    <row r="537" spans="1:4" x14ac:dyDescent="0.25">
      <c r="A537" s="149"/>
      <c r="D537" s="102"/>
    </row>
    <row r="538" spans="1:4" x14ac:dyDescent="0.25">
      <c r="A538" s="149"/>
      <c r="D538" s="102"/>
    </row>
    <row r="539" spans="1:4" x14ac:dyDescent="0.25">
      <c r="A539" s="149"/>
      <c r="D539" s="102"/>
    </row>
    <row r="540" spans="1:4" x14ac:dyDescent="0.25">
      <c r="A540" s="149"/>
      <c r="D540" s="102"/>
    </row>
    <row r="541" spans="1:4" x14ac:dyDescent="0.25">
      <c r="A541" s="149"/>
      <c r="D541" s="102"/>
    </row>
    <row r="542" spans="1:4" x14ac:dyDescent="0.25">
      <c r="A542" s="149"/>
      <c r="D542" s="102"/>
    </row>
    <row r="543" spans="1:4" x14ac:dyDescent="0.25">
      <c r="A543" s="149"/>
      <c r="D543" s="102"/>
    </row>
    <row r="544" spans="1:4" x14ac:dyDescent="0.25">
      <c r="A544" s="149"/>
      <c r="D544" s="102"/>
    </row>
    <row r="545" spans="1:4" x14ac:dyDescent="0.25">
      <c r="A545" s="149"/>
      <c r="D545" s="102"/>
    </row>
    <row r="546" spans="1:4" x14ac:dyDescent="0.25">
      <c r="A546" s="149"/>
      <c r="D546" s="102"/>
    </row>
    <row r="547" spans="1:4" x14ac:dyDescent="0.25">
      <c r="A547" s="149"/>
      <c r="D547" s="102"/>
    </row>
    <row r="548" spans="1:4" x14ac:dyDescent="0.25">
      <c r="A548" s="149"/>
      <c r="D548" s="102"/>
    </row>
    <row r="549" spans="1:4" x14ac:dyDescent="0.25">
      <c r="A549" s="149"/>
      <c r="D549" s="102"/>
    </row>
    <row r="550" spans="1:4" x14ac:dyDescent="0.25">
      <c r="A550" s="149"/>
      <c r="D550" s="102"/>
    </row>
    <row r="551" spans="1:4" x14ac:dyDescent="0.25">
      <c r="A551" s="149"/>
      <c r="D551" s="102"/>
    </row>
    <row r="552" spans="1:4" x14ac:dyDescent="0.25">
      <c r="A552" s="149"/>
      <c r="D552" s="102"/>
    </row>
    <row r="553" spans="1:4" x14ac:dyDescent="0.25">
      <c r="A553" s="149"/>
      <c r="D553" s="102"/>
    </row>
    <row r="554" spans="1:4" x14ac:dyDescent="0.25">
      <c r="A554" s="149"/>
      <c r="D554" s="102"/>
    </row>
    <row r="555" spans="1:4" x14ac:dyDescent="0.25">
      <c r="A555" s="149"/>
      <c r="D555" s="102"/>
    </row>
    <row r="556" spans="1:4" x14ac:dyDescent="0.25">
      <c r="A556" s="149"/>
      <c r="D556" s="102"/>
    </row>
    <row r="557" spans="1:4" x14ac:dyDescent="0.25">
      <c r="A557" s="149"/>
      <c r="D557" s="102"/>
    </row>
    <row r="558" spans="1:4" x14ac:dyDescent="0.25">
      <c r="A558" s="149"/>
      <c r="D558" s="102"/>
    </row>
    <row r="559" spans="1:4" x14ac:dyDescent="0.25">
      <c r="A559" s="149"/>
      <c r="D559" s="102"/>
    </row>
    <row r="560" spans="1:4" x14ac:dyDescent="0.25">
      <c r="A560" s="149"/>
      <c r="D560" s="102"/>
    </row>
    <row r="561" spans="1:4" x14ac:dyDescent="0.25">
      <c r="A561" s="149"/>
      <c r="D561" s="102"/>
    </row>
    <row r="562" spans="1:4" x14ac:dyDescent="0.25">
      <c r="A562" s="149"/>
      <c r="D562" s="102"/>
    </row>
    <row r="563" spans="1:4" x14ac:dyDescent="0.25">
      <c r="A563" s="149"/>
      <c r="D563" s="102"/>
    </row>
    <row r="564" spans="1:4" x14ac:dyDescent="0.25">
      <c r="A564" s="149"/>
      <c r="D564" s="102"/>
    </row>
    <row r="565" spans="1:4" x14ac:dyDescent="0.25">
      <c r="A565" s="149"/>
      <c r="D565" s="102"/>
    </row>
    <row r="566" spans="1:4" x14ac:dyDescent="0.25">
      <c r="A566" s="149"/>
      <c r="D566" s="102"/>
    </row>
    <row r="567" spans="1:4" x14ac:dyDescent="0.25">
      <c r="A567" s="149"/>
      <c r="D567" s="102"/>
    </row>
    <row r="568" spans="1:4" x14ac:dyDescent="0.25">
      <c r="A568" s="149"/>
      <c r="D568" s="102"/>
    </row>
    <row r="569" spans="1:4" x14ac:dyDescent="0.25">
      <c r="A569" s="149"/>
      <c r="D569" s="102"/>
    </row>
    <row r="570" spans="1:4" x14ac:dyDescent="0.25">
      <c r="A570" s="149"/>
      <c r="D570" s="102"/>
    </row>
    <row r="571" spans="1:4" x14ac:dyDescent="0.25">
      <c r="A571" s="149"/>
      <c r="D571" s="102"/>
    </row>
    <row r="572" spans="1:4" x14ac:dyDescent="0.25">
      <c r="A572" s="149"/>
      <c r="D572" s="102"/>
    </row>
    <row r="573" spans="1:4" x14ac:dyDescent="0.25">
      <c r="A573" s="149"/>
      <c r="D573" s="102"/>
    </row>
    <row r="574" spans="1:4" x14ac:dyDescent="0.25">
      <c r="A574" s="149"/>
      <c r="D574" s="102"/>
    </row>
    <row r="575" spans="1:4" x14ac:dyDescent="0.25">
      <c r="A575" s="149"/>
      <c r="D575" s="102"/>
    </row>
    <row r="576" spans="1:4" x14ac:dyDescent="0.25">
      <c r="A576" s="149"/>
      <c r="D576" s="102"/>
    </row>
    <row r="577" spans="1:4" x14ac:dyDescent="0.25">
      <c r="A577" s="149"/>
      <c r="D577" s="102"/>
    </row>
    <row r="578" spans="1:4" x14ac:dyDescent="0.25">
      <c r="A578" s="149"/>
      <c r="D578" s="102"/>
    </row>
    <row r="579" spans="1:4" x14ac:dyDescent="0.25">
      <c r="A579" s="149"/>
      <c r="D579" s="102"/>
    </row>
    <row r="580" spans="1:4" x14ac:dyDescent="0.25">
      <c r="A580" s="149"/>
      <c r="D580" s="102"/>
    </row>
    <row r="581" spans="1:4" x14ac:dyDescent="0.25">
      <c r="A581" s="149"/>
      <c r="D581" s="102"/>
    </row>
    <row r="582" spans="1:4" x14ac:dyDescent="0.25">
      <c r="A582" s="149"/>
      <c r="D582" s="102"/>
    </row>
    <row r="583" spans="1:4" x14ac:dyDescent="0.25">
      <c r="A583" s="149"/>
      <c r="D583" s="102"/>
    </row>
    <row r="584" spans="1:4" x14ac:dyDescent="0.25">
      <c r="A584" s="149"/>
      <c r="D584" s="102"/>
    </row>
    <row r="585" spans="1:4" x14ac:dyDescent="0.25">
      <c r="A585" s="149"/>
      <c r="D585" s="102"/>
    </row>
    <row r="586" spans="1:4" x14ac:dyDescent="0.25">
      <c r="A586" s="149"/>
      <c r="D586" s="102"/>
    </row>
    <row r="587" spans="1:4" x14ac:dyDescent="0.25">
      <c r="A587" s="149"/>
      <c r="D587" s="102"/>
    </row>
    <row r="588" spans="1:4" x14ac:dyDescent="0.25">
      <c r="A588" s="149"/>
      <c r="D588" s="102"/>
    </row>
    <row r="589" spans="1:4" x14ac:dyDescent="0.25">
      <c r="A589" s="149"/>
      <c r="D589" s="102"/>
    </row>
    <row r="590" spans="1:4" x14ac:dyDescent="0.25">
      <c r="A590" s="149"/>
      <c r="D590" s="102"/>
    </row>
    <row r="591" spans="1:4" x14ac:dyDescent="0.25">
      <c r="A591" s="149"/>
      <c r="D591" s="102"/>
    </row>
    <row r="592" spans="1:4" x14ac:dyDescent="0.25">
      <c r="A592" s="149"/>
      <c r="D592" s="102"/>
    </row>
    <row r="593" spans="1:4" x14ac:dyDescent="0.25">
      <c r="A593" s="149"/>
      <c r="D593" s="102"/>
    </row>
    <row r="594" spans="1:4" x14ac:dyDescent="0.25">
      <c r="A594" s="149"/>
      <c r="D594" s="102"/>
    </row>
    <row r="595" spans="1:4" x14ac:dyDescent="0.25">
      <c r="A595" s="149"/>
      <c r="D595" s="102"/>
    </row>
    <row r="596" spans="1:4" x14ac:dyDescent="0.25">
      <c r="A596" s="149"/>
      <c r="D596" s="102"/>
    </row>
    <row r="597" spans="1:4" x14ac:dyDescent="0.25">
      <c r="A597" s="149"/>
      <c r="D597" s="102"/>
    </row>
    <row r="598" spans="1:4" x14ac:dyDescent="0.25">
      <c r="A598" s="149"/>
      <c r="D598" s="102"/>
    </row>
    <row r="599" spans="1:4" x14ac:dyDescent="0.25">
      <c r="A599" s="149"/>
      <c r="D599" s="102"/>
    </row>
    <row r="600" spans="1:4" x14ac:dyDescent="0.25">
      <c r="A600" s="149"/>
      <c r="D600" s="102"/>
    </row>
    <row r="601" spans="1:4" x14ac:dyDescent="0.25">
      <c r="A601" s="149"/>
      <c r="D601" s="102"/>
    </row>
    <row r="602" spans="1:4" x14ac:dyDescent="0.25">
      <c r="A602" s="149"/>
      <c r="D602" s="102"/>
    </row>
    <row r="603" spans="1:4" x14ac:dyDescent="0.25">
      <c r="A603" s="149"/>
      <c r="D603" s="102"/>
    </row>
    <row r="604" spans="1:4" x14ac:dyDescent="0.25">
      <c r="A604" s="149"/>
      <c r="D604" s="102"/>
    </row>
    <row r="605" spans="1:4" x14ac:dyDescent="0.25">
      <c r="A605" s="149"/>
      <c r="D605" s="102"/>
    </row>
    <row r="606" spans="1:4" x14ac:dyDescent="0.25">
      <c r="A606" s="149"/>
      <c r="D606" s="102"/>
    </row>
    <row r="607" spans="1:4" x14ac:dyDescent="0.25">
      <c r="A607" s="149"/>
      <c r="D607" s="102"/>
    </row>
    <row r="608" spans="1:4" x14ac:dyDescent="0.25">
      <c r="A608" s="149"/>
      <c r="D608" s="102"/>
    </row>
    <row r="609" spans="1:4" x14ac:dyDescent="0.25">
      <c r="A609" s="149"/>
      <c r="D609" s="102"/>
    </row>
    <row r="610" spans="1:4" x14ac:dyDescent="0.25">
      <c r="A610" s="149"/>
      <c r="D610" s="102"/>
    </row>
    <row r="611" spans="1:4" x14ac:dyDescent="0.25">
      <c r="A611" s="149"/>
      <c r="D611" s="102"/>
    </row>
    <row r="612" spans="1:4" x14ac:dyDescent="0.25">
      <c r="A612" s="149"/>
      <c r="D612" s="102"/>
    </row>
    <row r="613" spans="1:4" x14ac:dyDescent="0.25">
      <c r="A613" s="149"/>
      <c r="D613" s="102"/>
    </row>
    <row r="614" spans="1:4" x14ac:dyDescent="0.25">
      <c r="A614" s="149"/>
      <c r="D614" s="102"/>
    </row>
    <row r="615" spans="1:4" x14ac:dyDescent="0.25">
      <c r="A615" s="149"/>
      <c r="D615" s="102"/>
    </row>
    <row r="616" spans="1:4" x14ac:dyDescent="0.25">
      <c r="A616" s="149"/>
      <c r="D616" s="102"/>
    </row>
    <row r="617" spans="1:4" x14ac:dyDescent="0.25">
      <c r="A617" s="149"/>
      <c r="D617" s="102"/>
    </row>
    <row r="618" spans="1:4" x14ac:dyDescent="0.25">
      <c r="A618" s="149"/>
      <c r="D618" s="102"/>
    </row>
    <row r="619" spans="1:4" x14ac:dyDescent="0.25">
      <c r="A619" s="149"/>
      <c r="D619" s="102"/>
    </row>
    <row r="620" spans="1:4" x14ac:dyDescent="0.25">
      <c r="A620" s="149"/>
      <c r="D620" s="102"/>
    </row>
    <row r="621" spans="1:4" x14ac:dyDescent="0.25">
      <c r="A621" s="149"/>
      <c r="D621" s="102"/>
    </row>
    <row r="622" spans="1:4" x14ac:dyDescent="0.25">
      <c r="A622" s="149"/>
      <c r="D622" s="102"/>
    </row>
    <row r="623" spans="1:4" x14ac:dyDescent="0.25">
      <c r="A623" s="149"/>
      <c r="D623" s="102"/>
    </row>
    <row r="624" spans="1:4" x14ac:dyDescent="0.25">
      <c r="A624" s="149"/>
      <c r="D624" s="102"/>
    </row>
    <row r="625" spans="1:4" x14ac:dyDescent="0.25">
      <c r="A625" s="149"/>
      <c r="D625" s="102"/>
    </row>
    <row r="626" spans="1:4" x14ac:dyDescent="0.25">
      <c r="A626" s="149"/>
      <c r="D626" s="102"/>
    </row>
    <row r="627" spans="1:4" x14ac:dyDescent="0.25">
      <c r="A627" s="149"/>
      <c r="D627" s="102"/>
    </row>
    <row r="628" spans="1:4" x14ac:dyDescent="0.25">
      <c r="A628" s="149"/>
      <c r="D628" s="102"/>
    </row>
    <row r="629" spans="1:4" x14ac:dyDescent="0.25">
      <c r="A629" s="149"/>
      <c r="D629" s="102"/>
    </row>
    <row r="630" spans="1:4" x14ac:dyDescent="0.25">
      <c r="A630" s="149"/>
      <c r="D630" s="102"/>
    </row>
    <row r="631" spans="1:4" x14ac:dyDescent="0.25">
      <c r="A631" s="149"/>
      <c r="D631" s="102"/>
    </row>
    <row r="632" spans="1:4" x14ac:dyDescent="0.25">
      <c r="A632" s="149"/>
      <c r="D632" s="102"/>
    </row>
    <row r="633" spans="1:4" x14ac:dyDescent="0.25">
      <c r="A633" s="149"/>
      <c r="D633" s="102"/>
    </row>
    <row r="634" spans="1:4" x14ac:dyDescent="0.25">
      <c r="A634" s="149"/>
      <c r="D634" s="102"/>
    </row>
    <row r="635" spans="1:4" x14ac:dyDescent="0.25">
      <c r="A635" s="149"/>
      <c r="D635" s="102"/>
    </row>
    <row r="636" spans="1:4" x14ac:dyDescent="0.25">
      <c r="A636" s="149"/>
      <c r="D636" s="102"/>
    </row>
    <row r="637" spans="1:4" x14ac:dyDescent="0.25">
      <c r="A637" s="149"/>
      <c r="D637" s="102"/>
    </row>
    <row r="638" spans="1:4" x14ac:dyDescent="0.25">
      <c r="A638" s="149"/>
      <c r="D638" s="102"/>
    </row>
    <row r="639" spans="1:4" x14ac:dyDescent="0.25">
      <c r="A639" s="149"/>
      <c r="D639" s="102"/>
    </row>
    <row r="640" spans="1:4" x14ac:dyDescent="0.25">
      <c r="A640" s="149"/>
      <c r="D640" s="102"/>
    </row>
    <row r="641" spans="1:4" x14ac:dyDescent="0.25">
      <c r="A641" s="149"/>
      <c r="D641" s="102"/>
    </row>
    <row r="642" spans="1:4" x14ac:dyDescent="0.25">
      <c r="A642" s="149"/>
      <c r="D642" s="102"/>
    </row>
    <row r="643" spans="1:4" x14ac:dyDescent="0.25">
      <c r="A643" s="149"/>
      <c r="D643" s="102"/>
    </row>
    <row r="644" spans="1:4" x14ac:dyDescent="0.25">
      <c r="A644" s="149"/>
      <c r="D644" s="102"/>
    </row>
    <row r="645" spans="1:4" x14ac:dyDescent="0.25">
      <c r="A645" s="149"/>
      <c r="D645" s="102"/>
    </row>
    <row r="646" spans="1:4" x14ac:dyDescent="0.25">
      <c r="A646" s="149"/>
      <c r="D646" s="102"/>
    </row>
    <row r="647" spans="1:4" x14ac:dyDescent="0.25">
      <c r="A647" s="149"/>
      <c r="D647" s="102"/>
    </row>
    <row r="648" spans="1:4" x14ac:dyDescent="0.25">
      <c r="A648" s="149"/>
      <c r="D648" s="102"/>
    </row>
    <row r="649" spans="1:4" x14ac:dyDescent="0.25">
      <c r="A649" s="149"/>
      <c r="D649" s="102"/>
    </row>
    <row r="650" spans="1:4" x14ac:dyDescent="0.25">
      <c r="A650" s="149"/>
      <c r="D650" s="102"/>
    </row>
    <row r="651" spans="1:4" x14ac:dyDescent="0.25">
      <c r="A651" s="149"/>
      <c r="D651" s="102"/>
    </row>
    <row r="652" spans="1:4" x14ac:dyDescent="0.25">
      <c r="A652" s="149"/>
      <c r="D652" s="102"/>
    </row>
    <row r="653" spans="1:4" x14ac:dyDescent="0.25">
      <c r="A653" s="149"/>
      <c r="D653" s="102"/>
    </row>
    <row r="654" spans="1:4" x14ac:dyDescent="0.25">
      <c r="A654" s="149"/>
      <c r="D654" s="102"/>
    </row>
    <row r="655" spans="1:4" x14ac:dyDescent="0.25">
      <c r="A655" s="149"/>
      <c r="D655" s="102"/>
    </row>
    <row r="656" spans="1:4" x14ac:dyDescent="0.25">
      <c r="A656" s="149"/>
      <c r="D656" s="102"/>
    </row>
    <row r="657" spans="1:4" x14ac:dyDescent="0.25">
      <c r="A657" s="149"/>
      <c r="D657" s="102"/>
    </row>
    <row r="658" spans="1:4" x14ac:dyDescent="0.25">
      <c r="A658" s="149"/>
      <c r="D658" s="102"/>
    </row>
    <row r="659" spans="1:4" x14ac:dyDescent="0.25">
      <c r="A659" s="149"/>
      <c r="D659" s="102"/>
    </row>
    <row r="660" spans="1:4" x14ac:dyDescent="0.25">
      <c r="A660" s="149"/>
      <c r="D660" s="102"/>
    </row>
    <row r="661" spans="1:4" x14ac:dyDescent="0.25">
      <c r="A661" s="149"/>
      <c r="D661" s="102"/>
    </row>
    <row r="662" spans="1:4" x14ac:dyDescent="0.25">
      <c r="A662" s="149"/>
      <c r="D662" s="102"/>
    </row>
    <row r="663" spans="1:4" x14ac:dyDescent="0.25">
      <c r="A663" s="149"/>
      <c r="D663" s="102"/>
    </row>
    <row r="664" spans="1:4" x14ac:dyDescent="0.25">
      <c r="A664" s="149"/>
      <c r="D664" s="102"/>
    </row>
    <row r="665" spans="1:4" x14ac:dyDescent="0.25">
      <c r="A665" s="149"/>
      <c r="D665" s="102"/>
    </row>
    <row r="666" spans="1:4" x14ac:dyDescent="0.25">
      <c r="A666" s="149"/>
      <c r="D666" s="102"/>
    </row>
    <row r="667" spans="1:4" x14ac:dyDescent="0.25">
      <c r="A667" s="149"/>
      <c r="D667" s="102"/>
    </row>
    <row r="668" spans="1:4" x14ac:dyDescent="0.25">
      <c r="A668" s="149"/>
      <c r="D668" s="102"/>
    </row>
    <row r="669" spans="1:4" x14ac:dyDescent="0.25">
      <c r="A669" s="149"/>
      <c r="D669" s="102"/>
    </row>
    <row r="670" spans="1:4" x14ac:dyDescent="0.25">
      <c r="A670" s="149"/>
      <c r="D670" s="102"/>
    </row>
    <row r="671" spans="1:4" x14ac:dyDescent="0.25">
      <c r="A671" s="149"/>
      <c r="D671" s="102"/>
    </row>
    <row r="672" spans="1:4" x14ac:dyDescent="0.25">
      <c r="A672" s="149"/>
      <c r="D672" s="102"/>
    </row>
    <row r="673" spans="1:4" x14ac:dyDescent="0.25">
      <c r="A673" s="149"/>
      <c r="D673" s="102"/>
    </row>
    <row r="674" spans="1:4" x14ac:dyDescent="0.25">
      <c r="A674" s="149"/>
      <c r="D674" s="102"/>
    </row>
    <row r="675" spans="1:4" x14ac:dyDescent="0.25">
      <c r="A675" s="149"/>
      <c r="D675" s="102"/>
    </row>
    <row r="676" spans="1:4" x14ac:dyDescent="0.25">
      <c r="A676" s="149"/>
      <c r="D676" s="102"/>
    </row>
    <row r="677" spans="1:4" x14ac:dyDescent="0.25">
      <c r="A677" s="149"/>
      <c r="D677" s="102"/>
    </row>
    <row r="678" spans="1:4" x14ac:dyDescent="0.25">
      <c r="A678" s="149"/>
      <c r="D678" s="102"/>
    </row>
    <row r="679" spans="1:4" x14ac:dyDescent="0.25">
      <c r="A679" s="149"/>
      <c r="D679" s="102"/>
    </row>
    <row r="680" spans="1:4" x14ac:dyDescent="0.25">
      <c r="A680" s="149"/>
      <c r="D680" s="102"/>
    </row>
    <row r="681" spans="1:4" x14ac:dyDescent="0.25">
      <c r="A681" s="149"/>
      <c r="D681" s="102"/>
    </row>
    <row r="682" spans="1:4" x14ac:dyDescent="0.25">
      <c r="A682" s="149"/>
      <c r="D682" s="102"/>
    </row>
    <row r="683" spans="1:4" x14ac:dyDescent="0.25">
      <c r="A683" s="149"/>
      <c r="D683" s="102"/>
    </row>
    <row r="684" spans="1:4" x14ac:dyDescent="0.25">
      <c r="A684" s="149"/>
      <c r="D684" s="102"/>
    </row>
    <row r="685" spans="1:4" x14ac:dyDescent="0.25">
      <c r="A685" s="149"/>
      <c r="D685" s="102"/>
    </row>
    <row r="686" spans="1:4" x14ac:dyDescent="0.25">
      <c r="A686" s="149"/>
      <c r="D686" s="102"/>
    </row>
    <row r="687" spans="1:4" x14ac:dyDescent="0.25">
      <c r="A687" s="149"/>
      <c r="D687" s="102"/>
    </row>
    <row r="688" spans="1:4" x14ac:dyDescent="0.25">
      <c r="A688" s="149"/>
      <c r="D688" s="102"/>
    </row>
    <row r="689" spans="1:4" x14ac:dyDescent="0.25">
      <c r="A689" s="149"/>
      <c r="D689" s="102"/>
    </row>
    <row r="690" spans="1:4" x14ac:dyDescent="0.25">
      <c r="A690" s="149"/>
      <c r="D690" s="102"/>
    </row>
    <row r="691" spans="1:4" x14ac:dyDescent="0.25">
      <c r="A691" s="149"/>
      <c r="D691" s="102"/>
    </row>
    <row r="692" spans="1:4" x14ac:dyDescent="0.25">
      <c r="A692" s="149"/>
      <c r="D692" s="102"/>
    </row>
    <row r="693" spans="1:4" x14ac:dyDescent="0.25">
      <c r="A693" s="149"/>
      <c r="D693" s="102"/>
    </row>
    <row r="694" spans="1:4" x14ac:dyDescent="0.25">
      <c r="A694" s="149"/>
      <c r="D694" s="102"/>
    </row>
    <row r="695" spans="1:4" x14ac:dyDescent="0.25">
      <c r="A695" s="149"/>
      <c r="D695" s="102"/>
    </row>
    <row r="696" spans="1:4" x14ac:dyDescent="0.25">
      <c r="A696" s="149"/>
      <c r="D696" s="102"/>
    </row>
    <row r="697" spans="1:4" x14ac:dyDescent="0.25">
      <c r="A697" s="149"/>
      <c r="D697" s="102"/>
    </row>
    <row r="698" spans="1:4" x14ac:dyDescent="0.25">
      <c r="A698" s="149"/>
      <c r="D698" s="102"/>
    </row>
    <row r="699" spans="1:4" x14ac:dyDescent="0.25">
      <c r="A699" s="149"/>
      <c r="D699" s="102"/>
    </row>
    <row r="700" spans="1:4" x14ac:dyDescent="0.25">
      <c r="A700" s="149"/>
      <c r="D700" s="102"/>
    </row>
    <row r="701" spans="1:4" x14ac:dyDescent="0.25">
      <c r="A701" s="149"/>
      <c r="D701" s="102"/>
    </row>
    <row r="702" spans="1:4" x14ac:dyDescent="0.25">
      <c r="A702" s="149"/>
      <c r="D702" s="102"/>
    </row>
    <row r="703" spans="1:4" x14ac:dyDescent="0.25">
      <c r="A703" s="149"/>
      <c r="D703" s="102"/>
    </row>
    <row r="704" spans="1:4" x14ac:dyDescent="0.25">
      <c r="A704" s="149"/>
      <c r="D704" s="102"/>
    </row>
    <row r="705" spans="1:4" x14ac:dyDescent="0.25">
      <c r="A705" s="149"/>
      <c r="D705" s="102"/>
    </row>
    <row r="706" spans="1:4" x14ac:dyDescent="0.25">
      <c r="A706" s="149"/>
      <c r="D706" s="102"/>
    </row>
    <row r="707" spans="1:4" x14ac:dyDescent="0.25">
      <c r="A707" s="149"/>
      <c r="D707" s="102"/>
    </row>
    <row r="708" spans="1:4" x14ac:dyDescent="0.25">
      <c r="A708" s="149"/>
      <c r="D708" s="102"/>
    </row>
    <row r="709" spans="1:4" x14ac:dyDescent="0.25">
      <c r="A709" s="149"/>
      <c r="D709" s="102"/>
    </row>
    <row r="710" spans="1:4" x14ac:dyDescent="0.25">
      <c r="A710" s="149"/>
      <c r="D710" s="102"/>
    </row>
    <row r="711" spans="1:4" x14ac:dyDescent="0.25">
      <c r="A711" s="149"/>
      <c r="D711" s="102"/>
    </row>
    <row r="712" spans="1:4" x14ac:dyDescent="0.25">
      <c r="A712" s="149"/>
      <c r="D712" s="102"/>
    </row>
    <row r="713" spans="1:4" x14ac:dyDescent="0.25">
      <c r="A713" s="149"/>
      <c r="D713" s="102"/>
    </row>
    <row r="714" spans="1:4" x14ac:dyDescent="0.25">
      <c r="A714" s="149"/>
      <c r="D714" s="102"/>
    </row>
    <row r="715" spans="1:4" x14ac:dyDescent="0.25">
      <c r="A715" s="149"/>
      <c r="D715" s="102"/>
    </row>
    <row r="716" spans="1:4" x14ac:dyDescent="0.25">
      <c r="A716" s="149"/>
      <c r="D716" s="102"/>
    </row>
    <row r="717" spans="1:4" x14ac:dyDescent="0.25">
      <c r="A717" s="149"/>
      <c r="D717" s="102"/>
    </row>
    <row r="718" spans="1:4" x14ac:dyDescent="0.25">
      <c r="A718" s="149"/>
      <c r="D718" s="102"/>
    </row>
    <row r="719" spans="1:4" x14ac:dyDescent="0.25">
      <c r="A719" s="149"/>
      <c r="D719" s="102"/>
    </row>
    <row r="720" spans="1:4" x14ac:dyDescent="0.25">
      <c r="A720" s="149"/>
      <c r="D720" s="102"/>
    </row>
    <row r="721" spans="1:4" x14ac:dyDescent="0.25">
      <c r="A721" s="149"/>
      <c r="D721" s="102"/>
    </row>
    <row r="722" spans="1:4" x14ac:dyDescent="0.25">
      <c r="A722" s="149"/>
      <c r="D722" s="102"/>
    </row>
    <row r="723" spans="1:4" x14ac:dyDescent="0.25">
      <c r="A723" s="149"/>
      <c r="D723" s="102"/>
    </row>
    <row r="724" spans="1:4" x14ac:dyDescent="0.25">
      <c r="A724" s="149"/>
      <c r="D724" s="102"/>
    </row>
    <row r="725" spans="1:4" x14ac:dyDescent="0.25">
      <c r="A725" s="149"/>
      <c r="D725" s="102"/>
    </row>
    <row r="726" spans="1:4" x14ac:dyDescent="0.25">
      <c r="A726" s="149"/>
      <c r="D726" s="102"/>
    </row>
    <row r="727" spans="1:4" x14ac:dyDescent="0.25">
      <c r="A727" s="149"/>
      <c r="D727" s="102"/>
    </row>
    <row r="728" spans="1:4" x14ac:dyDescent="0.25">
      <c r="A728" s="149"/>
      <c r="D728" s="102"/>
    </row>
    <row r="729" spans="1:4" x14ac:dyDescent="0.25">
      <c r="A729" s="149"/>
      <c r="D729" s="102"/>
    </row>
    <row r="730" spans="1:4" x14ac:dyDescent="0.25">
      <c r="A730" s="149"/>
      <c r="D730" s="102"/>
    </row>
    <row r="731" spans="1:4" x14ac:dyDescent="0.25">
      <c r="A731" s="149"/>
      <c r="D731" s="102"/>
    </row>
    <row r="732" spans="1:4" x14ac:dyDescent="0.25">
      <c r="A732" s="149"/>
      <c r="D732" s="102"/>
    </row>
    <row r="733" spans="1:4" x14ac:dyDescent="0.25">
      <c r="A733" s="149"/>
      <c r="D733" s="102"/>
    </row>
    <row r="734" spans="1:4" x14ac:dyDescent="0.25">
      <c r="A734" s="149"/>
      <c r="D734" s="102"/>
    </row>
    <row r="735" spans="1:4" x14ac:dyDescent="0.25">
      <c r="A735" s="149"/>
      <c r="D735" s="102"/>
    </row>
    <row r="736" spans="1:4" x14ac:dyDescent="0.25">
      <c r="A736" s="149"/>
      <c r="D736" s="102"/>
    </row>
    <row r="737" spans="1:4" x14ac:dyDescent="0.25">
      <c r="A737" s="149"/>
      <c r="D737" s="102"/>
    </row>
    <row r="738" spans="1:4" x14ac:dyDescent="0.25">
      <c r="A738" s="149"/>
      <c r="D738" s="102"/>
    </row>
    <row r="739" spans="1:4" x14ac:dyDescent="0.25">
      <c r="A739" s="149"/>
      <c r="D739" s="102"/>
    </row>
    <row r="740" spans="1:4" x14ac:dyDescent="0.25">
      <c r="A740" s="149"/>
      <c r="D740" s="102"/>
    </row>
    <row r="741" spans="1:4" x14ac:dyDescent="0.25">
      <c r="A741" s="149"/>
      <c r="D741" s="102"/>
    </row>
    <row r="742" spans="1:4" x14ac:dyDescent="0.25">
      <c r="A742" s="149"/>
      <c r="D742" s="102"/>
    </row>
    <row r="743" spans="1:4" x14ac:dyDescent="0.25">
      <c r="A743" s="149"/>
      <c r="D743" s="102"/>
    </row>
    <row r="744" spans="1:4" x14ac:dyDescent="0.25">
      <c r="A744" s="149"/>
      <c r="D744" s="102"/>
    </row>
    <row r="745" spans="1:4" x14ac:dyDescent="0.25">
      <c r="A745" s="149"/>
      <c r="D745" s="102"/>
    </row>
    <row r="746" spans="1:4" x14ac:dyDescent="0.25">
      <c r="A746" s="149"/>
      <c r="D746" s="102"/>
    </row>
    <row r="747" spans="1:4" x14ac:dyDescent="0.25">
      <c r="A747" s="149"/>
      <c r="D747" s="102"/>
    </row>
    <row r="748" spans="1:4" x14ac:dyDescent="0.25">
      <c r="A748" s="149"/>
      <c r="D748" s="102"/>
    </row>
    <row r="749" spans="1:4" x14ac:dyDescent="0.25">
      <c r="A749" s="149"/>
      <c r="D749" s="102"/>
    </row>
    <row r="750" spans="1:4" x14ac:dyDescent="0.25">
      <c r="A750" s="149"/>
      <c r="D750" s="102"/>
    </row>
    <row r="751" spans="1:4" x14ac:dyDescent="0.25">
      <c r="A751" s="149"/>
      <c r="D751" s="102"/>
    </row>
    <row r="752" spans="1:4" x14ac:dyDescent="0.25">
      <c r="A752" s="149"/>
      <c r="D752" s="102"/>
    </row>
    <row r="753" spans="1:4" x14ac:dyDescent="0.25">
      <c r="A753" s="149"/>
      <c r="D753" s="102"/>
    </row>
    <row r="754" spans="1:4" x14ac:dyDescent="0.25">
      <c r="A754" s="149"/>
      <c r="D754" s="102"/>
    </row>
    <row r="755" spans="1:4" x14ac:dyDescent="0.25">
      <c r="A755" s="149"/>
      <c r="D755" s="102"/>
    </row>
    <row r="756" spans="1:4" x14ac:dyDescent="0.25">
      <c r="A756" s="149"/>
      <c r="D756" s="102"/>
    </row>
    <row r="757" spans="1:4" x14ac:dyDescent="0.25">
      <c r="A757" s="149"/>
      <c r="D757" s="102"/>
    </row>
    <row r="758" spans="1:4" x14ac:dyDescent="0.25">
      <c r="A758" s="149"/>
      <c r="D758" s="102"/>
    </row>
    <row r="759" spans="1:4" x14ac:dyDescent="0.25">
      <c r="A759" s="149"/>
      <c r="D759" s="102"/>
    </row>
    <row r="760" spans="1:4" x14ac:dyDescent="0.25">
      <c r="A760" s="149"/>
      <c r="D760" s="102"/>
    </row>
    <row r="761" spans="1:4" x14ac:dyDescent="0.25">
      <c r="A761" s="149"/>
      <c r="D761" s="102"/>
    </row>
    <row r="762" spans="1:4" x14ac:dyDescent="0.25">
      <c r="A762" s="149"/>
      <c r="D762" s="102"/>
    </row>
    <row r="763" spans="1:4" x14ac:dyDescent="0.25">
      <c r="A763" s="149"/>
      <c r="D763" s="102"/>
    </row>
    <row r="764" spans="1:4" x14ac:dyDescent="0.25">
      <c r="A764" s="149"/>
      <c r="D764" s="102"/>
    </row>
    <row r="765" spans="1:4" x14ac:dyDescent="0.25">
      <c r="A765" s="149"/>
      <c r="D765" s="102"/>
    </row>
    <row r="766" spans="1:4" x14ac:dyDescent="0.25">
      <c r="A766" s="149"/>
      <c r="D766" s="102"/>
    </row>
    <row r="767" spans="1:4" x14ac:dyDescent="0.25">
      <c r="A767" s="149"/>
      <c r="D767" s="102"/>
    </row>
    <row r="768" spans="1:4" x14ac:dyDescent="0.25">
      <c r="A768" s="149"/>
      <c r="D768" s="102"/>
    </row>
    <row r="769" spans="1:4" x14ac:dyDescent="0.25">
      <c r="A769" s="149"/>
      <c r="D769" s="102"/>
    </row>
    <row r="770" spans="1:4" x14ac:dyDescent="0.25">
      <c r="A770" s="149"/>
      <c r="D770" s="102"/>
    </row>
    <row r="771" spans="1:4" x14ac:dyDescent="0.25">
      <c r="A771" s="149"/>
      <c r="D771" s="102"/>
    </row>
    <row r="772" spans="1:4" x14ac:dyDescent="0.25">
      <c r="A772" s="149"/>
      <c r="D772" s="102"/>
    </row>
    <row r="773" spans="1:4" x14ac:dyDescent="0.25">
      <c r="A773" s="149"/>
      <c r="D773" s="102"/>
    </row>
    <row r="774" spans="1:4" x14ac:dyDescent="0.25">
      <c r="A774" s="149"/>
      <c r="D774" s="102"/>
    </row>
    <row r="775" spans="1:4" x14ac:dyDescent="0.25">
      <c r="A775" s="149"/>
      <c r="D775" s="102"/>
    </row>
    <row r="776" spans="1:4" x14ac:dyDescent="0.25">
      <c r="A776" s="149"/>
      <c r="D776" s="102"/>
    </row>
    <row r="777" spans="1:4" x14ac:dyDescent="0.25">
      <c r="A777" s="149"/>
      <c r="D777" s="102"/>
    </row>
    <row r="778" spans="1:4" x14ac:dyDescent="0.25">
      <c r="A778" s="149"/>
      <c r="D778" s="102"/>
    </row>
    <row r="779" spans="1:4" x14ac:dyDescent="0.25">
      <c r="A779" s="149"/>
      <c r="D779" s="102"/>
    </row>
    <row r="780" spans="1:4" x14ac:dyDescent="0.25">
      <c r="A780" s="149"/>
      <c r="D780" s="102"/>
    </row>
    <row r="781" spans="1:4" x14ac:dyDescent="0.25">
      <c r="A781" s="149"/>
      <c r="D781" s="102"/>
    </row>
    <row r="782" spans="1:4" x14ac:dyDescent="0.25">
      <c r="A782" s="149"/>
      <c r="D782" s="102"/>
    </row>
    <row r="783" spans="1:4" x14ac:dyDescent="0.25">
      <c r="A783" s="149"/>
      <c r="D783" s="102"/>
    </row>
    <row r="784" spans="1:4" x14ac:dyDescent="0.25">
      <c r="A784" s="149"/>
      <c r="D784" s="102"/>
    </row>
    <row r="785" spans="1:4" x14ac:dyDescent="0.25">
      <c r="A785" s="149"/>
      <c r="D785" s="102"/>
    </row>
    <row r="786" spans="1:4" x14ac:dyDescent="0.25">
      <c r="A786" s="149"/>
      <c r="D786" s="102"/>
    </row>
    <row r="787" spans="1:4" x14ac:dyDescent="0.25">
      <c r="A787" s="149"/>
      <c r="D787" s="102"/>
    </row>
    <row r="788" spans="1:4" x14ac:dyDescent="0.25">
      <c r="A788" s="149"/>
      <c r="D788" s="102"/>
    </row>
    <row r="789" spans="1:4" x14ac:dyDescent="0.25">
      <c r="A789" s="149"/>
      <c r="D789" s="102"/>
    </row>
    <row r="790" spans="1:4" x14ac:dyDescent="0.25">
      <c r="A790" s="149"/>
      <c r="D790" s="102"/>
    </row>
    <row r="791" spans="1:4" x14ac:dyDescent="0.25">
      <c r="A791" s="149"/>
      <c r="D791" s="102"/>
    </row>
    <row r="792" spans="1:4" x14ac:dyDescent="0.25">
      <c r="A792" s="149"/>
      <c r="D792" s="102"/>
    </row>
    <row r="793" spans="1:4" x14ac:dyDescent="0.25">
      <c r="A793" s="149"/>
      <c r="D793" s="102"/>
    </row>
    <row r="794" spans="1:4" x14ac:dyDescent="0.25">
      <c r="A794" s="149"/>
      <c r="D794" s="102"/>
    </row>
    <row r="795" spans="1:4" x14ac:dyDescent="0.25">
      <c r="A795" s="149"/>
      <c r="D795" s="102"/>
    </row>
    <row r="796" spans="1:4" x14ac:dyDescent="0.25">
      <c r="A796" s="149"/>
      <c r="D796" s="102"/>
    </row>
    <row r="797" spans="1:4" x14ac:dyDescent="0.25">
      <c r="A797" s="149"/>
      <c r="D797" s="102"/>
    </row>
    <row r="798" spans="1:4" x14ac:dyDescent="0.25">
      <c r="A798" s="149"/>
      <c r="D798" s="102"/>
    </row>
    <row r="799" spans="1:4" x14ac:dyDescent="0.25">
      <c r="A799" s="149"/>
      <c r="D799" s="102"/>
    </row>
    <row r="800" spans="1:4" x14ac:dyDescent="0.25">
      <c r="A800" s="149"/>
      <c r="D800" s="102"/>
    </row>
    <row r="801" spans="1:4" x14ac:dyDescent="0.25">
      <c r="A801" s="149"/>
      <c r="D801" s="102"/>
    </row>
    <row r="802" spans="1:4" x14ac:dyDescent="0.25">
      <c r="A802" s="149"/>
      <c r="D802" s="102"/>
    </row>
    <row r="803" spans="1:4" x14ac:dyDescent="0.25">
      <c r="A803" s="149"/>
      <c r="D803" s="102"/>
    </row>
    <row r="804" spans="1:4" x14ac:dyDescent="0.25">
      <c r="A804" s="149"/>
      <c r="D804" s="102"/>
    </row>
    <row r="805" spans="1:4" x14ac:dyDescent="0.25">
      <c r="A805" s="149"/>
      <c r="D805" s="102"/>
    </row>
    <row r="806" spans="1:4" x14ac:dyDescent="0.25">
      <c r="A806" s="149"/>
      <c r="D806" s="102"/>
    </row>
    <row r="807" spans="1:4" x14ac:dyDescent="0.25">
      <c r="A807" s="149"/>
      <c r="D807" s="102"/>
    </row>
    <row r="808" spans="1:4" x14ac:dyDescent="0.25">
      <c r="A808" s="149"/>
      <c r="D808" s="102"/>
    </row>
    <row r="809" spans="1:4" x14ac:dyDescent="0.25">
      <c r="A809" s="149"/>
      <c r="D809" s="102"/>
    </row>
    <row r="810" spans="1:4" x14ac:dyDescent="0.25">
      <c r="A810" s="149"/>
      <c r="D810" s="102"/>
    </row>
    <row r="811" spans="1:4" x14ac:dyDescent="0.25">
      <c r="A811" s="149"/>
      <c r="D811" s="102"/>
    </row>
    <row r="812" spans="1:4" x14ac:dyDescent="0.25">
      <c r="A812" s="149"/>
      <c r="D812" s="102"/>
    </row>
    <row r="813" spans="1:4" x14ac:dyDescent="0.25">
      <c r="A813" s="149"/>
      <c r="D813" s="102"/>
    </row>
    <row r="814" spans="1:4" x14ac:dyDescent="0.25">
      <c r="A814" s="149"/>
      <c r="D814" s="102"/>
    </row>
    <row r="815" spans="1:4" x14ac:dyDescent="0.25">
      <c r="A815" s="149"/>
      <c r="D815" s="102"/>
    </row>
    <row r="816" spans="1:4" x14ac:dyDescent="0.25">
      <c r="A816" s="149"/>
      <c r="D816" s="102"/>
    </row>
    <row r="817" spans="1:4" x14ac:dyDescent="0.25">
      <c r="A817" s="149"/>
      <c r="D817" s="102"/>
    </row>
    <row r="818" spans="1:4" x14ac:dyDescent="0.25">
      <c r="A818" s="149"/>
      <c r="D818" s="102"/>
    </row>
    <row r="819" spans="1:4" x14ac:dyDescent="0.25">
      <c r="A819" s="149"/>
      <c r="D819" s="102"/>
    </row>
    <row r="820" spans="1:4" x14ac:dyDescent="0.25">
      <c r="A820" s="149"/>
      <c r="D820" s="102"/>
    </row>
    <row r="821" spans="1:4" x14ac:dyDescent="0.25">
      <c r="A821" s="149"/>
      <c r="D821" s="102"/>
    </row>
    <row r="822" spans="1:4" x14ac:dyDescent="0.25">
      <c r="A822" s="149"/>
      <c r="D822" s="102"/>
    </row>
    <row r="823" spans="1:4" x14ac:dyDescent="0.25">
      <c r="A823" s="149"/>
      <c r="D823" s="102"/>
    </row>
    <row r="824" spans="1:4" x14ac:dyDescent="0.25">
      <c r="A824" s="149"/>
      <c r="D824" s="102"/>
    </row>
    <row r="825" spans="1:4" x14ac:dyDescent="0.25">
      <c r="A825" s="149"/>
      <c r="D825" s="102"/>
    </row>
    <row r="826" spans="1:4" x14ac:dyDescent="0.25">
      <c r="A826" s="149"/>
      <c r="D826" s="102"/>
    </row>
    <row r="827" spans="1:4" x14ac:dyDescent="0.25">
      <c r="A827" s="149"/>
      <c r="D827" s="102"/>
    </row>
    <row r="828" spans="1:4" x14ac:dyDescent="0.25">
      <c r="A828" s="149"/>
      <c r="D828" s="102"/>
    </row>
    <row r="829" spans="1:4" x14ac:dyDescent="0.25">
      <c r="A829" s="149"/>
      <c r="D829" s="102"/>
    </row>
    <row r="830" spans="1:4" x14ac:dyDescent="0.25">
      <c r="A830" s="149"/>
      <c r="D830" s="102"/>
    </row>
    <row r="831" spans="1:4" x14ac:dyDescent="0.25">
      <c r="A831" s="149"/>
      <c r="D831" s="102"/>
    </row>
    <row r="832" spans="1:4" x14ac:dyDescent="0.25">
      <c r="A832" s="149"/>
      <c r="D832" s="102"/>
    </row>
    <row r="833" spans="1:4" x14ac:dyDescent="0.25">
      <c r="A833" s="149"/>
      <c r="D833" s="102"/>
    </row>
    <row r="834" spans="1:4" x14ac:dyDescent="0.25">
      <c r="A834" s="149"/>
      <c r="D834" s="102"/>
    </row>
    <row r="835" spans="1:4" x14ac:dyDescent="0.25">
      <c r="A835" s="149"/>
      <c r="D835" s="102"/>
    </row>
    <row r="836" spans="1:4" x14ac:dyDescent="0.25">
      <c r="A836" s="149"/>
      <c r="D836" s="102"/>
    </row>
    <row r="837" spans="1:4" x14ac:dyDescent="0.25">
      <c r="A837" s="149"/>
      <c r="D837" s="102"/>
    </row>
    <row r="838" spans="1:4" x14ac:dyDescent="0.25">
      <c r="A838" s="149"/>
      <c r="D838" s="102"/>
    </row>
    <row r="839" spans="1:4" x14ac:dyDescent="0.25">
      <c r="A839" s="149"/>
      <c r="D839" s="102"/>
    </row>
    <row r="840" spans="1:4" x14ac:dyDescent="0.25">
      <c r="A840" s="149"/>
      <c r="D840" s="102"/>
    </row>
    <row r="841" spans="1:4" x14ac:dyDescent="0.25">
      <c r="A841" s="149"/>
      <c r="D841" s="102"/>
    </row>
    <row r="842" spans="1:4" x14ac:dyDescent="0.25">
      <c r="A842" s="149"/>
      <c r="D842" s="102"/>
    </row>
    <row r="843" spans="1:4" x14ac:dyDescent="0.25">
      <c r="A843" s="149"/>
      <c r="D843" s="102"/>
    </row>
    <row r="844" spans="1:4" x14ac:dyDescent="0.25">
      <c r="A844" s="149"/>
      <c r="D844" s="102"/>
    </row>
    <row r="845" spans="1:4" x14ac:dyDescent="0.25">
      <c r="A845" s="149"/>
      <c r="D845" s="102"/>
    </row>
    <row r="846" spans="1:4" x14ac:dyDescent="0.25">
      <c r="A846" s="149"/>
      <c r="D846" s="102"/>
    </row>
    <row r="847" spans="1:4" x14ac:dyDescent="0.25">
      <c r="A847" s="149"/>
      <c r="D847" s="102"/>
    </row>
    <row r="848" spans="1:4" x14ac:dyDescent="0.25">
      <c r="A848" s="149"/>
      <c r="D848" s="102"/>
    </row>
    <row r="849" spans="1:4" x14ac:dyDescent="0.25">
      <c r="A849" s="149"/>
      <c r="D849" s="102"/>
    </row>
    <row r="850" spans="1:4" x14ac:dyDescent="0.25">
      <c r="A850" s="149"/>
      <c r="D850" s="102"/>
    </row>
    <row r="851" spans="1:4" x14ac:dyDescent="0.25">
      <c r="A851" s="149"/>
      <c r="D851" s="102"/>
    </row>
    <row r="852" spans="1:4" x14ac:dyDescent="0.25">
      <c r="A852" s="149"/>
      <c r="D852" s="102"/>
    </row>
    <row r="853" spans="1:4" x14ac:dyDescent="0.25">
      <c r="A853" s="149"/>
      <c r="D853" s="102"/>
    </row>
    <row r="854" spans="1:4" x14ac:dyDescent="0.25">
      <c r="A854" s="149"/>
      <c r="D854" s="102"/>
    </row>
    <row r="855" spans="1:4" x14ac:dyDescent="0.25">
      <c r="A855" s="149"/>
      <c r="D855" s="102"/>
    </row>
    <row r="856" spans="1:4" x14ac:dyDescent="0.25">
      <c r="A856" s="149"/>
      <c r="D856" s="102"/>
    </row>
    <row r="857" spans="1:4" x14ac:dyDescent="0.25">
      <c r="A857" s="149"/>
      <c r="D857" s="102"/>
    </row>
    <row r="858" spans="1:4" x14ac:dyDescent="0.25">
      <c r="A858" s="149"/>
      <c r="D858" s="102"/>
    </row>
    <row r="859" spans="1:4" x14ac:dyDescent="0.25">
      <c r="A859" s="149"/>
      <c r="D859" s="102"/>
    </row>
    <row r="860" spans="1:4" x14ac:dyDescent="0.25">
      <c r="A860" s="149"/>
      <c r="D860" s="102"/>
    </row>
    <row r="861" spans="1:4" x14ac:dyDescent="0.25">
      <c r="A861" s="149"/>
      <c r="D861" s="102"/>
    </row>
    <row r="862" spans="1:4" x14ac:dyDescent="0.25">
      <c r="A862" s="149"/>
      <c r="D862" s="102"/>
    </row>
    <row r="863" spans="1:4" x14ac:dyDescent="0.25">
      <c r="A863" s="149"/>
      <c r="D863" s="102"/>
    </row>
    <row r="864" spans="1:4" x14ac:dyDescent="0.25">
      <c r="A864" s="149"/>
      <c r="D864" s="102"/>
    </row>
    <row r="865" spans="1:4" x14ac:dyDescent="0.25">
      <c r="A865" s="149"/>
      <c r="D865" s="102"/>
    </row>
    <row r="866" spans="1:4" x14ac:dyDescent="0.25">
      <c r="A866" s="149"/>
      <c r="D866" s="102"/>
    </row>
    <row r="867" spans="1:4" x14ac:dyDescent="0.25">
      <c r="A867" s="149"/>
      <c r="D867" s="102"/>
    </row>
    <row r="868" spans="1:4" x14ac:dyDescent="0.25">
      <c r="A868" s="149"/>
      <c r="D868" s="102"/>
    </row>
    <row r="869" spans="1:4" x14ac:dyDescent="0.25">
      <c r="A869" s="149"/>
      <c r="D869" s="102"/>
    </row>
    <row r="870" spans="1:4" x14ac:dyDescent="0.25">
      <c r="A870" s="149"/>
      <c r="D870" s="102"/>
    </row>
    <row r="871" spans="1:4" x14ac:dyDescent="0.25">
      <c r="A871" s="149"/>
      <c r="D871" s="102"/>
    </row>
    <row r="872" spans="1:4" x14ac:dyDescent="0.25">
      <c r="A872" s="149"/>
      <c r="D872" s="102"/>
    </row>
    <row r="873" spans="1:4" x14ac:dyDescent="0.25">
      <c r="A873" s="149"/>
      <c r="D873" s="102"/>
    </row>
    <row r="874" spans="1:4" x14ac:dyDescent="0.25">
      <c r="A874" s="149"/>
      <c r="D874" s="102"/>
    </row>
    <row r="875" spans="1:4" x14ac:dyDescent="0.25">
      <c r="A875" s="149"/>
      <c r="D875" s="102"/>
    </row>
    <row r="876" spans="1:4" x14ac:dyDescent="0.25">
      <c r="A876" s="149"/>
      <c r="D876" s="102"/>
    </row>
    <row r="877" spans="1:4" x14ac:dyDescent="0.25">
      <c r="A877" s="149"/>
      <c r="D877" s="102"/>
    </row>
    <row r="878" spans="1:4" x14ac:dyDescent="0.25">
      <c r="A878" s="149"/>
      <c r="D878" s="102"/>
    </row>
    <row r="879" spans="1:4" x14ac:dyDescent="0.25">
      <c r="A879" s="149"/>
      <c r="D879" s="102"/>
    </row>
    <row r="880" spans="1:4" x14ac:dyDescent="0.25">
      <c r="A880" s="149"/>
      <c r="D880" s="102"/>
    </row>
    <row r="881" spans="1:4" x14ac:dyDescent="0.25">
      <c r="A881" s="149"/>
      <c r="D881" s="102"/>
    </row>
    <row r="882" spans="1:4" x14ac:dyDescent="0.25">
      <c r="A882" s="149"/>
      <c r="D882" s="102"/>
    </row>
    <row r="883" spans="1:4" x14ac:dyDescent="0.25">
      <c r="A883" s="149"/>
      <c r="D883" s="102"/>
    </row>
    <row r="884" spans="1:4" x14ac:dyDescent="0.25">
      <c r="A884" s="149"/>
      <c r="D884" s="102"/>
    </row>
    <row r="885" spans="1:4" x14ac:dyDescent="0.25">
      <c r="A885" s="149"/>
      <c r="D885" s="102"/>
    </row>
    <row r="886" spans="1:4" x14ac:dyDescent="0.25">
      <c r="A886" s="149"/>
      <c r="D886" s="102"/>
    </row>
    <row r="887" spans="1:4" x14ac:dyDescent="0.25">
      <c r="A887" s="149"/>
      <c r="D887" s="102"/>
    </row>
    <row r="888" spans="1:4" x14ac:dyDescent="0.25">
      <c r="A888" s="149"/>
      <c r="D888" s="102"/>
    </row>
    <row r="889" spans="1:4" x14ac:dyDescent="0.25">
      <c r="A889" s="149"/>
      <c r="D889" s="102"/>
    </row>
    <row r="890" spans="1:4" x14ac:dyDescent="0.25">
      <c r="A890" s="149"/>
      <c r="D890" s="102"/>
    </row>
    <row r="891" spans="1:4" x14ac:dyDescent="0.25">
      <c r="A891" s="149"/>
      <c r="D891" s="102"/>
    </row>
    <row r="892" spans="1:4" x14ac:dyDescent="0.25">
      <c r="A892" s="149"/>
      <c r="D892" s="102"/>
    </row>
    <row r="893" spans="1:4" x14ac:dyDescent="0.25">
      <c r="A893" s="149"/>
      <c r="D893" s="102"/>
    </row>
    <row r="894" spans="1:4" x14ac:dyDescent="0.25">
      <c r="A894" s="149"/>
      <c r="D894" s="102"/>
    </row>
    <row r="895" spans="1:4" x14ac:dyDescent="0.25">
      <c r="A895" s="149"/>
      <c r="D895" s="102"/>
    </row>
    <row r="896" spans="1:4" x14ac:dyDescent="0.25">
      <c r="A896" s="149"/>
      <c r="D896" s="102"/>
    </row>
    <row r="897" spans="1:4" x14ac:dyDescent="0.25">
      <c r="A897" s="149"/>
      <c r="D897" s="102"/>
    </row>
    <row r="898" spans="1:4" x14ac:dyDescent="0.25">
      <c r="A898" s="149"/>
      <c r="D898" s="102"/>
    </row>
    <row r="899" spans="1:4" x14ac:dyDescent="0.25">
      <c r="A899" s="149"/>
      <c r="D899" s="102"/>
    </row>
    <row r="900" spans="1:4" x14ac:dyDescent="0.25">
      <c r="A900" s="149"/>
      <c r="D900" s="102"/>
    </row>
    <row r="901" spans="1:4" x14ac:dyDescent="0.25">
      <c r="A901" s="149"/>
      <c r="D901" s="102"/>
    </row>
    <row r="902" spans="1:4" x14ac:dyDescent="0.25">
      <c r="A902" s="149"/>
      <c r="D902" s="102"/>
    </row>
    <row r="903" spans="1:4" x14ac:dyDescent="0.25">
      <c r="A903" s="149"/>
      <c r="D903" s="102"/>
    </row>
    <row r="904" spans="1:4" x14ac:dyDescent="0.25">
      <c r="A904" s="149"/>
      <c r="D904" s="102"/>
    </row>
    <row r="905" spans="1:4" x14ac:dyDescent="0.25">
      <c r="A905" s="149"/>
      <c r="D905" s="102"/>
    </row>
    <row r="906" spans="1:4" x14ac:dyDescent="0.25">
      <c r="A906" s="149"/>
      <c r="D906" s="102"/>
    </row>
    <row r="907" spans="1:4" x14ac:dyDescent="0.25">
      <c r="A907" s="149"/>
      <c r="D907" s="102"/>
    </row>
    <row r="908" spans="1:4" x14ac:dyDescent="0.25">
      <c r="A908" s="149"/>
      <c r="D908" s="102"/>
    </row>
    <row r="909" spans="1:4" x14ac:dyDescent="0.25">
      <c r="A909" s="149"/>
      <c r="D909" s="102"/>
    </row>
    <row r="910" spans="1:4" x14ac:dyDescent="0.25">
      <c r="A910" s="149"/>
      <c r="D910" s="102"/>
    </row>
    <row r="911" spans="1:4" x14ac:dyDescent="0.25">
      <c r="A911" s="149"/>
      <c r="D911" s="102"/>
    </row>
    <row r="912" spans="1:4" x14ac:dyDescent="0.25">
      <c r="A912" s="149"/>
      <c r="D912" s="102"/>
    </row>
    <row r="913" spans="1:4" x14ac:dyDescent="0.25">
      <c r="A913" s="149"/>
      <c r="D913" s="102"/>
    </row>
    <row r="914" spans="1:4" x14ac:dyDescent="0.25">
      <c r="A914" s="149"/>
      <c r="D914" s="102"/>
    </row>
    <row r="915" spans="1:4" x14ac:dyDescent="0.25">
      <c r="A915" s="149"/>
      <c r="D915" s="102"/>
    </row>
    <row r="916" spans="1:4" x14ac:dyDescent="0.25">
      <c r="A916" s="149"/>
      <c r="D916" s="102"/>
    </row>
    <row r="917" spans="1:4" x14ac:dyDescent="0.25">
      <c r="A917" s="149"/>
      <c r="D917" s="102"/>
    </row>
    <row r="918" spans="1:4" x14ac:dyDescent="0.25">
      <c r="A918" s="149"/>
      <c r="D918" s="102"/>
    </row>
    <row r="919" spans="1:4" x14ac:dyDescent="0.25">
      <c r="A919" s="149"/>
      <c r="D919" s="102"/>
    </row>
    <row r="920" spans="1:4" x14ac:dyDescent="0.25">
      <c r="A920" s="149"/>
      <c r="D920" s="102"/>
    </row>
    <row r="921" spans="1:4" x14ac:dyDescent="0.25">
      <c r="A921" s="149"/>
      <c r="D921" s="102"/>
    </row>
    <row r="922" spans="1:4" x14ac:dyDescent="0.25">
      <c r="A922" s="149"/>
      <c r="D922" s="102"/>
    </row>
    <row r="923" spans="1:4" x14ac:dyDescent="0.25">
      <c r="A923" s="149"/>
      <c r="D923" s="102"/>
    </row>
    <row r="924" spans="1:4" x14ac:dyDescent="0.25">
      <c r="A924" s="149"/>
      <c r="D924" s="102"/>
    </row>
    <row r="925" spans="1:4" x14ac:dyDescent="0.25">
      <c r="A925" s="149"/>
      <c r="D925" s="102"/>
    </row>
    <row r="926" spans="1:4" x14ac:dyDescent="0.25">
      <c r="A926" s="149"/>
      <c r="D926" s="102"/>
    </row>
    <row r="927" spans="1:4" x14ac:dyDescent="0.25">
      <c r="A927" s="149"/>
      <c r="D927" s="102"/>
    </row>
    <row r="928" spans="1:4" x14ac:dyDescent="0.25">
      <c r="A928" s="149"/>
      <c r="D928" s="102"/>
    </row>
    <row r="929" spans="1:4" x14ac:dyDescent="0.25">
      <c r="A929" s="149"/>
      <c r="D929" s="102"/>
    </row>
    <row r="930" spans="1:4" x14ac:dyDescent="0.25">
      <c r="A930" s="149"/>
      <c r="D930" s="102"/>
    </row>
    <row r="931" spans="1:4" x14ac:dyDescent="0.25">
      <c r="A931" s="149"/>
      <c r="D931" s="102"/>
    </row>
    <row r="932" spans="1:4" x14ac:dyDescent="0.25">
      <c r="A932" s="149"/>
      <c r="D932" s="102"/>
    </row>
    <row r="933" spans="1:4" x14ac:dyDescent="0.25">
      <c r="A933" s="149"/>
      <c r="D933" s="102"/>
    </row>
    <row r="934" spans="1:4" x14ac:dyDescent="0.25">
      <c r="A934" s="149"/>
      <c r="D934" s="102"/>
    </row>
    <row r="935" spans="1:4" x14ac:dyDescent="0.25">
      <c r="A935" s="149"/>
      <c r="D935" s="102"/>
    </row>
    <row r="936" spans="1:4" x14ac:dyDescent="0.25">
      <c r="A936" s="149"/>
      <c r="D936" s="102"/>
    </row>
    <row r="937" spans="1:4" x14ac:dyDescent="0.25">
      <c r="A937" s="149"/>
      <c r="D937" s="102"/>
    </row>
    <row r="938" spans="1:4" x14ac:dyDescent="0.25">
      <c r="A938" s="149"/>
      <c r="D938" s="102"/>
    </row>
    <row r="939" spans="1:4" x14ac:dyDescent="0.25">
      <c r="A939" s="149"/>
      <c r="D939" s="102"/>
    </row>
    <row r="940" spans="1:4" x14ac:dyDescent="0.25">
      <c r="A940" s="149"/>
      <c r="D940" s="102"/>
    </row>
    <row r="941" spans="1:4" x14ac:dyDescent="0.25">
      <c r="A941" s="149"/>
      <c r="D941" s="102"/>
    </row>
    <row r="942" spans="1:4" x14ac:dyDescent="0.25">
      <c r="A942" s="149"/>
      <c r="D942" s="102"/>
    </row>
    <row r="943" spans="1:4" x14ac:dyDescent="0.25">
      <c r="A943" s="149"/>
      <c r="D943" s="102"/>
    </row>
    <row r="944" spans="1:4" x14ac:dyDescent="0.25">
      <c r="A944" s="149"/>
      <c r="D944" s="102"/>
    </row>
    <row r="945" spans="1:4" x14ac:dyDescent="0.25">
      <c r="A945" s="149"/>
      <c r="D945" s="102"/>
    </row>
    <row r="946" spans="1:4" x14ac:dyDescent="0.25">
      <c r="A946" s="149"/>
      <c r="D946" s="102"/>
    </row>
    <row r="947" spans="1:4" x14ac:dyDescent="0.25">
      <c r="A947" s="149"/>
      <c r="D947" s="102"/>
    </row>
    <row r="948" spans="1:4" x14ac:dyDescent="0.25">
      <c r="A948" s="149"/>
      <c r="D948" s="102"/>
    </row>
    <row r="949" spans="1:4" x14ac:dyDescent="0.25">
      <c r="A949" s="149"/>
      <c r="D949" s="102"/>
    </row>
    <row r="950" spans="1:4" x14ac:dyDescent="0.25">
      <c r="A950" s="149"/>
      <c r="D950" s="102"/>
    </row>
    <row r="951" spans="1:4" x14ac:dyDescent="0.25">
      <c r="A951" s="149"/>
      <c r="D951" s="102"/>
    </row>
    <row r="952" spans="1:4" x14ac:dyDescent="0.25">
      <c r="A952" s="149"/>
      <c r="D952" s="102"/>
    </row>
    <row r="953" spans="1:4" x14ac:dyDescent="0.25">
      <c r="A953" s="149"/>
      <c r="D953" s="102"/>
    </row>
    <row r="954" spans="1:4" x14ac:dyDescent="0.25">
      <c r="A954" s="149"/>
      <c r="D954" s="102"/>
    </row>
    <row r="955" spans="1:4" x14ac:dyDescent="0.25">
      <c r="A955" s="149"/>
      <c r="D955" s="102"/>
    </row>
    <row r="956" spans="1:4" x14ac:dyDescent="0.25">
      <c r="A956" s="149"/>
      <c r="D956" s="102"/>
    </row>
    <row r="957" spans="1:4" x14ac:dyDescent="0.25">
      <c r="A957" s="149"/>
      <c r="D957" s="102"/>
    </row>
    <row r="958" spans="1:4" x14ac:dyDescent="0.25">
      <c r="A958" s="149"/>
      <c r="D958" s="102"/>
    </row>
    <row r="959" spans="1:4" x14ac:dyDescent="0.25">
      <c r="A959" s="149"/>
      <c r="D959" s="102"/>
    </row>
    <row r="960" spans="1:4" x14ac:dyDescent="0.25">
      <c r="A960" s="149"/>
      <c r="D960" s="102"/>
    </row>
    <row r="961" spans="1:4" x14ac:dyDescent="0.25">
      <c r="A961" s="149"/>
      <c r="D961" s="102"/>
    </row>
    <row r="962" spans="1:4" x14ac:dyDescent="0.25">
      <c r="A962" s="149"/>
      <c r="D962" s="102"/>
    </row>
    <row r="963" spans="1:4" x14ac:dyDescent="0.25">
      <c r="A963" s="149"/>
      <c r="D963" s="102"/>
    </row>
    <row r="964" spans="1:4" x14ac:dyDescent="0.25">
      <c r="A964" s="149"/>
      <c r="D964" s="102"/>
    </row>
    <row r="965" spans="1:4" x14ac:dyDescent="0.25">
      <c r="A965" s="149"/>
      <c r="D965" s="102"/>
    </row>
    <row r="966" spans="1:4" x14ac:dyDescent="0.25">
      <c r="A966" s="149"/>
      <c r="D966" s="102"/>
    </row>
    <row r="967" spans="1:4" x14ac:dyDescent="0.25">
      <c r="A967" s="149"/>
      <c r="D967" s="102"/>
    </row>
    <row r="968" spans="1:4" x14ac:dyDescent="0.25">
      <c r="A968" s="149"/>
      <c r="D968" s="102"/>
    </row>
    <row r="969" spans="1:4" x14ac:dyDescent="0.25">
      <c r="A969" s="149"/>
      <c r="D969" s="102"/>
    </row>
    <row r="970" spans="1:4" x14ac:dyDescent="0.25">
      <c r="A970" s="149"/>
      <c r="D970" s="102"/>
    </row>
    <row r="971" spans="1:4" x14ac:dyDescent="0.25">
      <c r="A971" s="149"/>
      <c r="D971" s="102"/>
    </row>
    <row r="972" spans="1:4" x14ac:dyDescent="0.25">
      <c r="A972" s="149"/>
      <c r="D972" s="102"/>
    </row>
    <row r="973" spans="1:4" x14ac:dyDescent="0.25">
      <c r="A973" s="149"/>
      <c r="D973" s="102"/>
    </row>
    <row r="974" spans="1:4" x14ac:dyDescent="0.25">
      <c r="A974" s="149"/>
      <c r="D974" s="102"/>
    </row>
    <row r="975" spans="1:4" x14ac:dyDescent="0.25">
      <c r="A975" s="149"/>
      <c r="D975" s="102"/>
    </row>
    <row r="976" spans="1:4" x14ac:dyDescent="0.25">
      <c r="A976" s="149"/>
      <c r="D976" s="102"/>
    </row>
    <row r="977" spans="1:4" x14ac:dyDescent="0.25">
      <c r="A977" s="149"/>
      <c r="D977" s="102"/>
    </row>
    <row r="978" spans="1:4" x14ac:dyDescent="0.25">
      <c r="A978" s="149"/>
      <c r="D978" s="102"/>
    </row>
    <row r="979" spans="1:4" x14ac:dyDescent="0.25">
      <c r="A979" s="149"/>
      <c r="D979" s="102"/>
    </row>
    <row r="980" spans="1:4" x14ac:dyDescent="0.25">
      <c r="A980" s="149"/>
      <c r="D980" s="102"/>
    </row>
    <row r="981" spans="1:4" x14ac:dyDescent="0.25">
      <c r="A981" s="149"/>
      <c r="D981" s="102"/>
    </row>
    <row r="982" spans="1:4" x14ac:dyDescent="0.25">
      <c r="A982" s="149"/>
      <c r="D982" s="102"/>
    </row>
    <row r="983" spans="1:4" x14ac:dyDescent="0.25">
      <c r="A983" s="149"/>
      <c r="D983" s="102"/>
    </row>
    <row r="984" spans="1:4" x14ac:dyDescent="0.25">
      <c r="A984" s="149"/>
      <c r="D984" s="102"/>
    </row>
    <row r="985" spans="1:4" x14ac:dyDescent="0.25">
      <c r="A985" s="149"/>
      <c r="D985" s="102"/>
    </row>
    <row r="986" spans="1:4" x14ac:dyDescent="0.25">
      <c r="A986" s="149"/>
      <c r="D986" s="102"/>
    </row>
    <row r="987" spans="1:4" x14ac:dyDescent="0.25">
      <c r="A987" s="149"/>
      <c r="D987" s="102"/>
    </row>
    <row r="988" spans="1:4" x14ac:dyDescent="0.25">
      <c r="A988" s="149"/>
      <c r="D988" s="102"/>
    </row>
    <row r="989" spans="1:4" x14ac:dyDescent="0.25">
      <c r="A989" s="149"/>
      <c r="D989" s="102"/>
    </row>
    <row r="990" spans="1:4" x14ac:dyDescent="0.25">
      <c r="A990" s="149"/>
      <c r="D990" s="102"/>
    </row>
    <row r="991" spans="1:4" x14ac:dyDescent="0.25">
      <c r="A991" s="149"/>
      <c r="D991" s="102"/>
    </row>
    <row r="992" spans="1:4" x14ac:dyDescent="0.25">
      <c r="A992" s="149"/>
      <c r="D992" s="102"/>
    </row>
    <row r="993" spans="1:4" x14ac:dyDescent="0.25">
      <c r="A993" s="149"/>
      <c r="D993" s="102"/>
    </row>
    <row r="994" spans="1:4" x14ac:dyDescent="0.25">
      <c r="A994" s="149"/>
      <c r="D994" s="102"/>
    </row>
    <row r="995" spans="1:4" x14ac:dyDescent="0.25">
      <c r="A995" s="149"/>
      <c r="D995" s="102"/>
    </row>
    <row r="996" spans="1:4" x14ac:dyDescent="0.25">
      <c r="A996" s="149"/>
      <c r="D996" s="102"/>
    </row>
    <row r="997" spans="1:4" x14ac:dyDescent="0.25">
      <c r="A997" s="149"/>
      <c r="D997" s="102"/>
    </row>
    <row r="998" spans="1:4" x14ac:dyDescent="0.25">
      <c r="A998" s="149"/>
      <c r="D998" s="102"/>
    </row>
    <row r="999" spans="1:4" x14ac:dyDescent="0.25">
      <c r="A999" s="149"/>
      <c r="D999" s="102"/>
    </row>
    <row r="1000" spans="1:4" x14ac:dyDescent="0.25">
      <c r="A1000" s="149"/>
      <c r="D1000" s="102"/>
    </row>
    <row r="1001" spans="1:4" x14ac:dyDescent="0.25">
      <c r="A1001" s="149"/>
      <c r="D1001" s="102"/>
    </row>
    <row r="1002" spans="1:4" x14ac:dyDescent="0.25">
      <c r="A1002" s="149"/>
      <c r="D1002" s="102"/>
    </row>
    <row r="1003" spans="1:4" x14ac:dyDescent="0.25">
      <c r="A1003" s="149"/>
      <c r="D1003" s="102"/>
    </row>
    <row r="1004" spans="1:4" x14ac:dyDescent="0.25">
      <c r="A1004" s="149"/>
      <c r="D1004" s="102"/>
    </row>
    <row r="1005" spans="1:4" x14ac:dyDescent="0.25">
      <c r="A1005" s="149"/>
      <c r="D1005" s="102"/>
    </row>
    <row r="1006" spans="1:4" x14ac:dyDescent="0.25">
      <c r="A1006" s="149"/>
      <c r="D1006" s="102"/>
    </row>
    <row r="1007" spans="1:4" x14ac:dyDescent="0.25">
      <c r="A1007" s="149"/>
      <c r="D1007" s="102"/>
    </row>
    <row r="1008" spans="1:4" x14ac:dyDescent="0.25">
      <c r="A1008" s="149"/>
      <c r="D1008" s="102"/>
    </row>
    <row r="1009" spans="1:4" x14ac:dyDescent="0.25">
      <c r="A1009" s="149"/>
      <c r="D1009" s="102"/>
    </row>
    <row r="1010" spans="1:4" x14ac:dyDescent="0.25">
      <c r="A1010" s="149"/>
      <c r="D1010" s="102"/>
    </row>
    <row r="1011" spans="1:4" x14ac:dyDescent="0.25">
      <c r="A1011" s="149"/>
      <c r="D1011" s="102"/>
    </row>
    <row r="1012" spans="1:4" x14ac:dyDescent="0.25">
      <c r="A1012" s="149"/>
      <c r="D1012" s="102"/>
    </row>
    <row r="1013" spans="1:4" x14ac:dyDescent="0.25">
      <c r="A1013" s="149"/>
      <c r="D1013" s="102"/>
    </row>
    <row r="1014" spans="1:4" x14ac:dyDescent="0.25">
      <c r="A1014" s="149"/>
      <c r="D1014" s="102"/>
    </row>
    <row r="1015" spans="1:4" x14ac:dyDescent="0.25">
      <c r="A1015" s="149"/>
      <c r="D1015" s="102"/>
    </row>
    <row r="1016" spans="1:4" x14ac:dyDescent="0.25">
      <c r="A1016" s="149"/>
      <c r="D1016" s="102"/>
    </row>
    <row r="1017" spans="1:4" x14ac:dyDescent="0.25">
      <c r="A1017" s="149"/>
      <c r="D1017" s="102"/>
    </row>
    <row r="1018" spans="1:4" x14ac:dyDescent="0.25">
      <c r="A1018" s="149"/>
      <c r="D1018" s="102"/>
    </row>
    <row r="1019" spans="1:4" x14ac:dyDescent="0.25">
      <c r="A1019" s="149"/>
      <c r="D1019" s="102"/>
    </row>
    <row r="1020" spans="1:4" x14ac:dyDescent="0.25">
      <c r="A1020" s="149"/>
      <c r="D1020" s="102"/>
    </row>
    <row r="1021" spans="1:4" x14ac:dyDescent="0.25">
      <c r="A1021" s="149"/>
      <c r="D1021" s="102"/>
    </row>
    <row r="1022" spans="1:4" x14ac:dyDescent="0.25">
      <c r="A1022" s="149"/>
      <c r="D1022" s="102"/>
    </row>
    <row r="1023" spans="1:4" x14ac:dyDescent="0.25">
      <c r="A1023" s="149"/>
      <c r="D1023" s="102"/>
    </row>
    <row r="1024" spans="1:4" x14ac:dyDescent="0.25">
      <c r="A1024" s="149"/>
      <c r="D1024" s="102"/>
    </row>
    <row r="1025" spans="1:4" x14ac:dyDescent="0.25">
      <c r="A1025" s="149"/>
      <c r="D1025" s="102"/>
    </row>
    <row r="1026" spans="1:4" x14ac:dyDescent="0.25">
      <c r="A1026" s="149"/>
      <c r="D1026" s="102"/>
    </row>
    <row r="1027" spans="1:4" x14ac:dyDescent="0.25">
      <c r="A1027" s="149"/>
      <c r="D1027" s="102"/>
    </row>
    <row r="1028" spans="1:4" x14ac:dyDescent="0.25">
      <c r="A1028" s="149"/>
      <c r="D1028" s="102"/>
    </row>
    <row r="1029" spans="1:4" x14ac:dyDescent="0.25">
      <c r="A1029" s="149"/>
      <c r="D1029" s="102"/>
    </row>
  </sheetData>
  <mergeCells count="7">
    <mergeCell ref="C6:G6"/>
    <mergeCell ref="A25:G29"/>
    <mergeCell ref="A1:G1"/>
    <mergeCell ref="C2:G2"/>
    <mergeCell ref="C3:G3"/>
    <mergeCell ref="C4:G4"/>
    <mergeCell ref="C5:G5"/>
  </mergeCells>
  <pageMargins left="0.39374999999999999" right="0.196527777777778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1196"/>
  <sheetViews>
    <sheetView zoomScaleNormal="100" workbookViewId="0"/>
  </sheetViews>
  <sheetFormatPr defaultColWidth="8.6640625" defaultRowHeight="13.2" outlineLevelRow="1" x14ac:dyDescent="0.25"/>
  <cols>
    <col min="1" max="1" width="4.33203125" customWidth="1"/>
    <col min="2" max="2" width="14.44140625" style="61" customWidth="1"/>
    <col min="3" max="3" width="38.33203125" style="6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11.5546875" hidden="1" customWidth="1"/>
    <col min="29" max="33" width="11.5546875" hidden="1" customWidth="1"/>
    <col min="34" max="34" width="87.109375" hidden="1" customWidth="1"/>
    <col min="35" max="36" width="56" hidden="1" customWidth="1"/>
    <col min="37" max="39" width="11.5546875" hidden="1" customWidth="1"/>
  </cols>
  <sheetData>
    <row r="1" spans="1:60" ht="15.9" customHeight="1" x14ac:dyDescent="0.3">
      <c r="A1" s="222" t="s">
        <v>106</v>
      </c>
      <c r="B1" s="222"/>
      <c r="C1" s="222"/>
      <c r="D1" s="222"/>
      <c r="E1" s="222"/>
      <c r="F1" s="222"/>
      <c r="G1" s="222"/>
      <c r="AE1" t="s">
        <v>110</v>
      </c>
    </row>
    <row r="2" spans="1:60" ht="15.9" customHeight="1" x14ac:dyDescent="0.25">
      <c r="A2" s="145" t="s">
        <v>107</v>
      </c>
      <c r="B2" s="146" t="s">
        <v>5</v>
      </c>
      <c r="C2" s="223" t="s">
        <v>6</v>
      </c>
      <c r="D2" s="223"/>
      <c r="E2" s="223"/>
      <c r="F2" s="223"/>
      <c r="G2" s="223"/>
      <c r="AE2" t="s">
        <v>111</v>
      </c>
    </row>
    <row r="3" spans="1:60" ht="15.9" hidden="1" customHeight="1" x14ac:dyDescent="0.25">
      <c r="A3" s="145" t="s">
        <v>108</v>
      </c>
      <c r="B3" s="146"/>
      <c r="C3" s="224"/>
      <c r="D3" s="224"/>
      <c r="E3" s="224"/>
      <c r="F3" s="224"/>
      <c r="G3" s="224"/>
      <c r="AE3" t="s">
        <v>112</v>
      </c>
    </row>
    <row r="4" spans="1:60" ht="15.9" hidden="1" customHeight="1" x14ac:dyDescent="0.25">
      <c r="A4" s="145" t="s">
        <v>109</v>
      </c>
      <c r="B4" s="146" t="s">
        <v>7</v>
      </c>
      <c r="C4" s="223" t="s">
        <v>8</v>
      </c>
      <c r="D4" s="223"/>
      <c r="E4" s="223"/>
      <c r="F4" s="223"/>
      <c r="G4" s="223"/>
      <c r="AE4" t="s">
        <v>113</v>
      </c>
    </row>
    <row r="5" spans="1:60" ht="15.9" hidden="1" customHeight="1" x14ac:dyDescent="0.25">
      <c r="A5" s="145" t="s">
        <v>114</v>
      </c>
      <c r="B5" s="146" t="s">
        <v>7</v>
      </c>
      <c r="C5" s="223" t="s">
        <v>8</v>
      </c>
      <c r="D5" s="223"/>
      <c r="E5" s="223"/>
      <c r="F5" s="223"/>
      <c r="G5" s="223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 t="s">
        <v>115</v>
      </c>
    </row>
    <row r="6" spans="1:60" ht="15.9" customHeight="1" x14ac:dyDescent="0.25">
      <c r="A6" s="147" t="s">
        <v>114</v>
      </c>
      <c r="B6" s="148" t="s">
        <v>50</v>
      </c>
      <c r="C6" s="225" t="s">
        <v>51</v>
      </c>
      <c r="D6" s="225"/>
      <c r="E6" s="225"/>
      <c r="F6" s="225"/>
      <c r="G6" s="225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 t="s">
        <v>175</v>
      </c>
    </row>
    <row r="7" spans="1:60" x14ac:dyDescent="0.25">
      <c r="A7" s="149"/>
      <c r="D7" s="102"/>
    </row>
    <row r="8" spans="1:60" ht="39.6" x14ac:dyDescent="0.25">
      <c r="A8" s="150" t="s">
        <v>117</v>
      </c>
      <c r="B8" s="151" t="s">
        <v>118</v>
      </c>
      <c r="C8" s="151" t="s">
        <v>119</v>
      </c>
      <c r="D8" s="152" t="s">
        <v>120</v>
      </c>
      <c r="E8" s="153" t="s">
        <v>121</v>
      </c>
      <c r="F8" s="154" t="s">
        <v>122</v>
      </c>
      <c r="G8" s="153" t="s">
        <v>22</v>
      </c>
      <c r="H8" s="155" t="s">
        <v>123</v>
      </c>
      <c r="I8" s="155" t="s">
        <v>124</v>
      </c>
      <c r="J8" s="155" t="s">
        <v>125</v>
      </c>
      <c r="K8" s="155" t="s">
        <v>126</v>
      </c>
      <c r="L8" s="155" t="s">
        <v>127</v>
      </c>
      <c r="M8" s="155" t="s">
        <v>128</v>
      </c>
      <c r="N8" s="155" t="s">
        <v>129</v>
      </c>
      <c r="O8" s="155" t="s">
        <v>130</v>
      </c>
      <c r="P8" s="155" t="s">
        <v>131</v>
      </c>
      <c r="Q8" s="155" t="s">
        <v>132</v>
      </c>
      <c r="R8" s="155" t="s">
        <v>133</v>
      </c>
      <c r="S8" s="155" t="s">
        <v>134</v>
      </c>
      <c r="T8" s="155" t="s">
        <v>135</v>
      </c>
      <c r="U8" s="155" t="s">
        <v>136</v>
      </c>
      <c r="V8" s="155" t="s">
        <v>137</v>
      </c>
      <c r="W8" s="155" t="s">
        <v>138</v>
      </c>
      <c r="X8" s="155" t="s">
        <v>139</v>
      </c>
      <c r="Y8" s="41"/>
      <c r="Z8" s="41"/>
      <c r="AA8" s="41"/>
      <c r="AB8" s="41"/>
      <c r="AC8" s="41"/>
      <c r="AD8" s="41" t="s">
        <v>140</v>
      </c>
      <c r="AE8" s="41" t="s">
        <v>141</v>
      </c>
      <c r="AF8" t="s">
        <v>142</v>
      </c>
    </row>
    <row r="9" spans="1:60" x14ac:dyDescent="0.25">
      <c r="A9" s="156"/>
      <c r="B9" s="50"/>
      <c r="C9" s="50"/>
      <c r="D9" s="157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60"/>
      <c r="S9" s="160"/>
      <c r="T9" s="159"/>
      <c r="U9" s="159"/>
      <c r="V9" s="159"/>
      <c r="W9" s="160"/>
      <c r="X9" s="160"/>
      <c r="AH9" s="161"/>
      <c r="AI9" s="161"/>
      <c r="AJ9" s="162"/>
    </row>
    <row r="10" spans="1:60" x14ac:dyDescent="0.25">
      <c r="A10" s="163" t="s">
        <v>143</v>
      </c>
      <c r="B10" s="164" t="s">
        <v>65</v>
      </c>
      <c r="C10" s="164" t="s">
        <v>66</v>
      </c>
      <c r="D10" s="165"/>
      <c r="E10" s="166"/>
      <c r="F10" s="167"/>
      <c r="G10" s="168">
        <f>SUMIF(AE11:AE17,"&lt;&gt;NOR",G11:G17)</f>
        <v>0</v>
      </c>
      <c r="H10" s="167"/>
      <c r="I10" s="167">
        <f>SUM(I11:I17)</f>
        <v>0</v>
      </c>
      <c r="J10" s="167"/>
      <c r="K10" s="167">
        <f>SUM(K11:K17)</f>
        <v>0</v>
      </c>
      <c r="L10" s="167"/>
      <c r="M10" s="167">
        <f>SUM(M11:M17)</f>
        <v>0</v>
      </c>
      <c r="N10" s="167"/>
      <c r="O10" s="167">
        <f>SUM(O11:O17)</f>
        <v>0.81</v>
      </c>
      <c r="P10" s="167"/>
      <c r="Q10" s="167">
        <f>SUM(Q11:Q17)</f>
        <v>0.26</v>
      </c>
      <c r="R10" s="169"/>
      <c r="S10" s="169"/>
      <c r="T10" s="167"/>
      <c r="U10" s="167"/>
      <c r="V10" s="167">
        <f>SUM(V11:V17)</f>
        <v>16.989999999999998</v>
      </c>
      <c r="W10" s="169"/>
      <c r="X10" s="170"/>
      <c r="AE10" t="s">
        <v>144</v>
      </c>
      <c r="AH10" s="161"/>
      <c r="AI10" s="161"/>
      <c r="AJ10" s="162"/>
    </row>
    <row r="11" spans="1:60" ht="20.399999999999999" outlineLevel="1" x14ac:dyDescent="0.25">
      <c r="A11" s="171">
        <v>1</v>
      </c>
      <c r="B11" s="172" t="s">
        <v>176</v>
      </c>
      <c r="C11" s="172" t="s">
        <v>177</v>
      </c>
      <c r="D11" s="173" t="s">
        <v>178</v>
      </c>
      <c r="E11" s="174">
        <v>13.75975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1.583E-2</v>
      </c>
      <c r="O11" s="176">
        <f>ROUND(E11*N11,2)</f>
        <v>0.22</v>
      </c>
      <c r="P11" s="176">
        <v>0</v>
      </c>
      <c r="Q11" s="176">
        <f>ROUND(E11*P11,2)</f>
        <v>0</v>
      </c>
      <c r="R11" s="177" t="s">
        <v>179</v>
      </c>
      <c r="S11" s="177" t="s">
        <v>155</v>
      </c>
      <c r="T11" s="176" t="s">
        <v>155</v>
      </c>
      <c r="U11" s="176">
        <v>0.37</v>
      </c>
      <c r="V11" s="176">
        <f>ROUND(E11*U11,2)</f>
        <v>5.09</v>
      </c>
      <c r="W11" s="177"/>
      <c r="X11" s="177"/>
      <c r="Y11" s="178"/>
      <c r="Z11" s="178"/>
      <c r="AA11" s="178"/>
      <c r="AB11" s="178"/>
      <c r="AC11" s="178"/>
      <c r="AD11" s="178"/>
      <c r="AE11" s="178" t="s">
        <v>180</v>
      </c>
      <c r="AF11" s="178" t="s">
        <v>181</v>
      </c>
      <c r="AG11" s="178"/>
      <c r="AH11" s="179"/>
      <c r="AI11" s="179"/>
      <c r="AJ11" s="180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</row>
    <row r="12" spans="1:60" outlineLevel="1" x14ac:dyDescent="0.25">
      <c r="A12" s="187"/>
      <c r="B12" s="196" t="s">
        <v>182</v>
      </c>
      <c r="C12" s="196"/>
      <c r="D12" s="197"/>
      <c r="E12" s="198">
        <v>13.75975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9"/>
      <c r="S12" s="199"/>
      <c r="T12" s="191"/>
      <c r="U12" s="191"/>
      <c r="V12" s="191"/>
      <c r="W12" s="199"/>
      <c r="X12" s="199"/>
      <c r="Y12" s="178"/>
      <c r="Z12" s="178"/>
      <c r="AA12" s="178"/>
      <c r="AB12" s="178"/>
      <c r="AC12" s="178"/>
      <c r="AD12" s="178"/>
      <c r="AE12" s="178" t="s">
        <v>183</v>
      </c>
      <c r="AF12" s="178">
        <v>0</v>
      </c>
      <c r="AG12" s="178"/>
      <c r="AH12" s="179"/>
      <c r="AI12" s="200" t="s">
        <v>182</v>
      </c>
      <c r="AJ12" s="180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</row>
    <row r="13" spans="1:60" outlineLevel="1" x14ac:dyDescent="0.25">
      <c r="A13" s="171">
        <v>2</v>
      </c>
      <c r="B13" s="172" t="s">
        <v>184</v>
      </c>
      <c r="C13" s="172" t="s">
        <v>185</v>
      </c>
      <c r="D13" s="173" t="s">
        <v>186</v>
      </c>
      <c r="E13" s="174">
        <v>0.22500000000000001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0.76605000000000001</v>
      </c>
      <c r="O13" s="176">
        <f>ROUND(E13*N13,2)</f>
        <v>0.17</v>
      </c>
      <c r="P13" s="176">
        <v>0</v>
      </c>
      <c r="Q13" s="176">
        <f>ROUND(E13*P13,2)</f>
        <v>0</v>
      </c>
      <c r="R13" s="177" t="s">
        <v>187</v>
      </c>
      <c r="S13" s="177" t="s">
        <v>155</v>
      </c>
      <c r="T13" s="176" t="s">
        <v>155</v>
      </c>
      <c r="U13" s="176">
        <v>4.2801900000000002</v>
      </c>
      <c r="V13" s="176">
        <f>ROUND(E13*U13,2)</f>
        <v>0.96</v>
      </c>
      <c r="W13" s="177"/>
      <c r="X13" s="177"/>
      <c r="Y13" s="178"/>
      <c r="Z13" s="178"/>
      <c r="AA13" s="178"/>
      <c r="AB13" s="178"/>
      <c r="AC13" s="178"/>
      <c r="AD13" s="178"/>
      <c r="AE13" s="178" t="s">
        <v>180</v>
      </c>
      <c r="AF13" s="178" t="s">
        <v>188</v>
      </c>
      <c r="AG13" s="178"/>
      <c r="AH13" s="179"/>
      <c r="AI13" s="179"/>
      <c r="AJ13" s="180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</row>
    <row r="14" spans="1:60" outlineLevel="1" x14ac:dyDescent="0.25">
      <c r="A14" s="187"/>
      <c r="B14" s="196" t="s">
        <v>189</v>
      </c>
      <c r="C14" s="196"/>
      <c r="D14" s="197"/>
      <c r="E14" s="198">
        <v>0.14399999999999999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9"/>
      <c r="S14" s="199"/>
      <c r="T14" s="191"/>
      <c r="U14" s="191"/>
      <c r="V14" s="191"/>
      <c r="W14" s="199"/>
      <c r="X14" s="199"/>
      <c r="Y14" s="178"/>
      <c r="Z14" s="178"/>
      <c r="AA14" s="178"/>
      <c r="AB14" s="178"/>
      <c r="AC14" s="178"/>
      <c r="AD14" s="178"/>
      <c r="AE14" s="178" t="s">
        <v>183</v>
      </c>
      <c r="AF14" s="178">
        <v>0</v>
      </c>
      <c r="AG14" s="178"/>
      <c r="AH14" s="179"/>
      <c r="AI14" s="200" t="s">
        <v>189</v>
      </c>
      <c r="AJ14" s="180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</row>
    <row r="15" spans="1:60" outlineLevel="1" x14ac:dyDescent="0.25">
      <c r="A15" s="187"/>
      <c r="B15" s="196" t="s">
        <v>190</v>
      </c>
      <c r="C15" s="196"/>
      <c r="D15" s="197"/>
      <c r="E15" s="198">
        <v>8.1000000000000003E-2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9"/>
      <c r="S15" s="199"/>
      <c r="T15" s="191"/>
      <c r="U15" s="191"/>
      <c r="V15" s="191"/>
      <c r="W15" s="199"/>
      <c r="X15" s="199"/>
      <c r="Y15" s="178"/>
      <c r="Z15" s="178"/>
      <c r="AA15" s="178"/>
      <c r="AB15" s="178"/>
      <c r="AC15" s="178"/>
      <c r="AD15" s="178"/>
      <c r="AE15" s="178" t="s">
        <v>183</v>
      </c>
      <c r="AF15" s="178">
        <v>0</v>
      </c>
      <c r="AG15" s="178"/>
      <c r="AH15" s="179"/>
      <c r="AI15" s="200" t="s">
        <v>190</v>
      </c>
      <c r="AJ15" s="180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</row>
    <row r="16" spans="1:60" outlineLevel="1" x14ac:dyDescent="0.25">
      <c r="A16" s="171">
        <v>3</v>
      </c>
      <c r="B16" s="172" t="s">
        <v>191</v>
      </c>
      <c r="C16" s="172" t="s">
        <v>192</v>
      </c>
      <c r="D16" s="173" t="s">
        <v>193</v>
      </c>
      <c r="E16" s="174">
        <v>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0.21092</v>
      </c>
      <c r="O16" s="176">
        <f>ROUND(E16*N16,2)</f>
        <v>0.42</v>
      </c>
      <c r="P16" s="176">
        <v>0.1278</v>
      </c>
      <c r="Q16" s="176">
        <f>ROUND(E16*P16,2)</f>
        <v>0.26</v>
      </c>
      <c r="R16" s="177" t="s">
        <v>194</v>
      </c>
      <c r="S16" s="177" t="s">
        <v>155</v>
      </c>
      <c r="T16" s="176" t="s">
        <v>155</v>
      </c>
      <c r="U16" s="176">
        <v>5.4715800000000003</v>
      </c>
      <c r="V16" s="176">
        <f>ROUND(E16*U16,2)</f>
        <v>10.94</v>
      </c>
      <c r="W16" s="177"/>
      <c r="X16" s="177"/>
      <c r="Y16" s="178"/>
      <c r="Z16" s="178"/>
      <c r="AA16" s="178"/>
      <c r="AB16" s="178"/>
      <c r="AC16" s="178"/>
      <c r="AD16" s="178"/>
      <c r="AE16" s="178" t="s">
        <v>195</v>
      </c>
      <c r="AF16" s="178" t="s">
        <v>196</v>
      </c>
      <c r="AG16" s="178"/>
      <c r="AH16" s="179"/>
      <c r="AI16" s="179"/>
      <c r="AJ16" s="180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</row>
    <row r="17" spans="1:60" outlineLevel="1" x14ac:dyDescent="0.25">
      <c r="A17" s="187"/>
      <c r="B17" s="196" t="s">
        <v>197</v>
      </c>
      <c r="C17" s="196"/>
      <c r="D17" s="197"/>
      <c r="E17" s="198">
        <v>2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9"/>
      <c r="S17" s="199"/>
      <c r="T17" s="191"/>
      <c r="U17" s="191"/>
      <c r="V17" s="191"/>
      <c r="W17" s="199"/>
      <c r="X17" s="199"/>
      <c r="Y17" s="178"/>
      <c r="Z17" s="178"/>
      <c r="AA17" s="178"/>
      <c r="AB17" s="178"/>
      <c r="AC17" s="178"/>
      <c r="AD17" s="178"/>
      <c r="AE17" s="178" t="s">
        <v>183</v>
      </c>
      <c r="AF17" s="178">
        <v>0</v>
      </c>
      <c r="AG17" s="178"/>
      <c r="AH17" s="179"/>
      <c r="AI17" s="200" t="s">
        <v>197</v>
      </c>
      <c r="AJ17" s="180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</row>
    <row r="18" spans="1:60" x14ac:dyDescent="0.25">
      <c r="A18" s="156"/>
      <c r="B18" s="50"/>
      <c r="C18" s="50"/>
      <c r="D18" s="157"/>
      <c r="E18" s="158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0"/>
      <c r="S18" s="160"/>
      <c r="T18" s="159"/>
      <c r="U18" s="159"/>
      <c r="V18" s="159"/>
      <c r="W18" s="160"/>
      <c r="X18" s="160"/>
      <c r="AH18" s="161"/>
      <c r="AI18" s="161"/>
      <c r="AJ18" s="162"/>
    </row>
    <row r="19" spans="1:60" x14ac:dyDescent="0.25">
      <c r="A19" s="163" t="s">
        <v>143</v>
      </c>
      <c r="B19" s="164" t="s">
        <v>67</v>
      </c>
      <c r="C19" s="164" t="s">
        <v>68</v>
      </c>
      <c r="D19" s="165"/>
      <c r="E19" s="166"/>
      <c r="F19" s="167"/>
      <c r="G19" s="168">
        <f>SUMIF(AE20:AE21,"&lt;&gt;NOR",G20:G21)</f>
        <v>0</v>
      </c>
      <c r="H19" s="167"/>
      <c r="I19" s="167">
        <f>SUM(I20:I21)</f>
        <v>0</v>
      </c>
      <c r="J19" s="167"/>
      <c r="K19" s="167">
        <f>SUM(K20:K21)</f>
        <v>0</v>
      </c>
      <c r="L19" s="167"/>
      <c r="M19" s="167">
        <f>SUM(M20:M21)</f>
        <v>0</v>
      </c>
      <c r="N19" s="167"/>
      <c r="O19" s="167">
        <f>SUM(O20:O21)</f>
        <v>0.34</v>
      </c>
      <c r="P19" s="167"/>
      <c r="Q19" s="167">
        <f>SUM(Q20:Q21)</f>
        <v>0</v>
      </c>
      <c r="R19" s="169"/>
      <c r="S19" s="169"/>
      <c r="T19" s="167"/>
      <c r="U19" s="167"/>
      <c r="V19" s="167">
        <f>SUM(V20:V21)</f>
        <v>27.46</v>
      </c>
      <c r="W19" s="169"/>
      <c r="X19" s="170"/>
      <c r="AE19" t="s">
        <v>144</v>
      </c>
      <c r="AH19" s="161"/>
      <c r="AI19" s="161"/>
      <c r="AJ19" s="162"/>
    </row>
    <row r="20" spans="1:60" outlineLevel="1" x14ac:dyDescent="0.25">
      <c r="A20" s="171">
        <v>4</v>
      </c>
      <c r="B20" s="172" t="s">
        <v>198</v>
      </c>
      <c r="C20" s="172" t="s">
        <v>199</v>
      </c>
      <c r="D20" s="173" t="s">
        <v>178</v>
      </c>
      <c r="E20" s="174">
        <v>28.9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1.1900000000000001E-2</v>
      </c>
      <c r="O20" s="176">
        <f>ROUND(E20*N20,2)</f>
        <v>0.34</v>
      </c>
      <c r="P20" s="176">
        <v>0</v>
      </c>
      <c r="Q20" s="176">
        <f>ROUND(E20*P20,2)</f>
        <v>0</v>
      </c>
      <c r="R20" s="177" t="s">
        <v>179</v>
      </c>
      <c r="S20" s="177" t="s">
        <v>155</v>
      </c>
      <c r="T20" s="176" t="s">
        <v>155</v>
      </c>
      <c r="U20" s="176">
        <v>0.95</v>
      </c>
      <c r="V20" s="176">
        <f>ROUND(E20*U20,2)</f>
        <v>27.46</v>
      </c>
      <c r="W20" s="177"/>
      <c r="X20" s="177"/>
      <c r="Y20" s="178"/>
      <c r="Z20" s="178"/>
      <c r="AA20" s="178"/>
      <c r="AB20" s="178"/>
      <c r="AC20" s="178"/>
      <c r="AD20" s="178"/>
      <c r="AE20" s="178" t="s">
        <v>180</v>
      </c>
      <c r="AF20" s="178" t="s">
        <v>200</v>
      </c>
      <c r="AG20" s="178"/>
      <c r="AH20" s="179"/>
      <c r="AI20" s="179"/>
      <c r="AJ20" s="180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</row>
    <row r="21" spans="1:60" outlineLevel="1" x14ac:dyDescent="0.25">
      <c r="A21" s="187"/>
      <c r="B21" s="196" t="s">
        <v>201</v>
      </c>
      <c r="C21" s="196"/>
      <c r="D21" s="197"/>
      <c r="E21" s="198">
        <v>28.9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9"/>
      <c r="S21" s="199"/>
      <c r="T21" s="191"/>
      <c r="U21" s="191"/>
      <c r="V21" s="191"/>
      <c r="W21" s="199"/>
      <c r="X21" s="199"/>
      <c r="Y21" s="178"/>
      <c r="Z21" s="178"/>
      <c r="AA21" s="178"/>
      <c r="AB21" s="178"/>
      <c r="AC21" s="178"/>
      <c r="AD21" s="178"/>
      <c r="AE21" s="178" t="s">
        <v>183</v>
      </c>
      <c r="AF21" s="178">
        <v>0</v>
      </c>
      <c r="AG21" s="178"/>
      <c r="AH21" s="179"/>
      <c r="AI21" s="200" t="s">
        <v>201</v>
      </c>
      <c r="AJ21" s="180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</row>
    <row r="22" spans="1:60" x14ac:dyDescent="0.25">
      <c r="A22" s="156"/>
      <c r="B22" s="50"/>
      <c r="C22" s="50"/>
      <c r="D22" s="157"/>
      <c r="E22" s="158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60"/>
      <c r="S22" s="160"/>
      <c r="T22" s="159"/>
      <c r="U22" s="159"/>
      <c r="V22" s="159"/>
      <c r="W22" s="160"/>
      <c r="X22" s="160"/>
      <c r="AH22" s="161"/>
      <c r="AI22" s="161"/>
      <c r="AJ22" s="162"/>
    </row>
    <row r="23" spans="1:60" x14ac:dyDescent="0.25">
      <c r="A23" s="163" t="s">
        <v>143</v>
      </c>
      <c r="B23" s="164" t="s">
        <v>69</v>
      </c>
      <c r="C23" s="164" t="s">
        <v>70</v>
      </c>
      <c r="D23" s="165"/>
      <c r="E23" s="166"/>
      <c r="F23" s="167"/>
      <c r="G23" s="168">
        <f>SUMIF(AE24:AE40,"&lt;&gt;NOR",G24:G40)</f>
        <v>0</v>
      </c>
      <c r="H23" s="167"/>
      <c r="I23" s="167">
        <f>SUM(I24:I40)</f>
        <v>0</v>
      </c>
      <c r="J23" s="167"/>
      <c r="K23" s="167">
        <f>SUM(K24:K40)</f>
        <v>0</v>
      </c>
      <c r="L23" s="167"/>
      <c r="M23" s="167">
        <f>SUM(M24:M40)</f>
        <v>0</v>
      </c>
      <c r="N23" s="167"/>
      <c r="O23" s="167">
        <f>SUM(O24:O40)</f>
        <v>2.8200000000000003</v>
      </c>
      <c r="P23" s="167"/>
      <c r="Q23" s="167">
        <f>SUM(Q24:Q40)</f>
        <v>0</v>
      </c>
      <c r="R23" s="169"/>
      <c r="S23" s="169"/>
      <c r="T23" s="167"/>
      <c r="U23" s="167"/>
      <c r="V23" s="167">
        <f>SUM(V24:V40)</f>
        <v>77.100000000000009</v>
      </c>
      <c r="W23" s="169"/>
      <c r="X23" s="170"/>
      <c r="AE23" t="s">
        <v>144</v>
      </c>
      <c r="AH23" s="161"/>
      <c r="AI23" s="161"/>
      <c r="AJ23" s="162"/>
    </row>
    <row r="24" spans="1:60" ht="20.399999999999999" outlineLevel="1" x14ac:dyDescent="0.25">
      <c r="A24" s="171">
        <v>5</v>
      </c>
      <c r="B24" s="172" t="s">
        <v>202</v>
      </c>
      <c r="C24" s="172" t="s">
        <v>203</v>
      </c>
      <c r="D24" s="173" t="s">
        <v>178</v>
      </c>
      <c r="E24" s="174">
        <v>61.887999999999998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5.4000000000000003E-3</v>
      </c>
      <c r="O24" s="176">
        <f>ROUND(E24*N24,2)</f>
        <v>0.33</v>
      </c>
      <c r="P24" s="176">
        <v>0</v>
      </c>
      <c r="Q24" s="176">
        <f>ROUND(E24*P24,2)</f>
        <v>0</v>
      </c>
      <c r="R24" s="177" t="s">
        <v>179</v>
      </c>
      <c r="S24" s="177" t="s">
        <v>155</v>
      </c>
      <c r="T24" s="176" t="s">
        <v>155</v>
      </c>
      <c r="U24" s="176">
        <v>0.47199999999999998</v>
      </c>
      <c r="V24" s="176">
        <f>ROUND(E24*U24,2)</f>
        <v>29.21</v>
      </c>
      <c r="W24" s="177"/>
      <c r="X24" s="177"/>
      <c r="Y24" s="178"/>
      <c r="Z24" s="178"/>
      <c r="AA24" s="178"/>
      <c r="AB24" s="178"/>
      <c r="AC24" s="178"/>
      <c r="AD24" s="178"/>
      <c r="AE24" s="178" t="s">
        <v>180</v>
      </c>
      <c r="AF24" s="178" t="s">
        <v>204</v>
      </c>
      <c r="AG24" s="178"/>
      <c r="AH24" s="179"/>
      <c r="AI24" s="179"/>
      <c r="AJ24" s="180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</row>
    <row r="25" spans="1:60" ht="12.75" customHeight="1" outlineLevel="1" x14ac:dyDescent="0.25">
      <c r="A25" s="187"/>
      <c r="B25" s="227" t="s">
        <v>205</v>
      </c>
      <c r="C25" s="227"/>
      <c r="D25" s="227"/>
      <c r="E25" s="198">
        <v>68.328000000000003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9"/>
      <c r="S25" s="199"/>
      <c r="T25" s="191"/>
      <c r="U25" s="191"/>
      <c r="V25" s="191"/>
      <c r="W25" s="199"/>
      <c r="X25" s="199"/>
      <c r="Y25" s="178"/>
      <c r="Z25" s="178"/>
      <c r="AA25" s="178"/>
      <c r="AB25" s="178"/>
      <c r="AC25" s="178"/>
      <c r="AD25" s="178"/>
      <c r="AE25" s="178" t="s">
        <v>183</v>
      </c>
      <c r="AF25" s="178">
        <v>0</v>
      </c>
      <c r="AG25" s="178"/>
      <c r="AH25" s="179"/>
      <c r="AI25" s="200" t="s">
        <v>205</v>
      </c>
      <c r="AJ25" s="180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 outlineLevel="1" x14ac:dyDescent="0.25">
      <c r="A26" s="187"/>
      <c r="B26" s="196" t="s">
        <v>206</v>
      </c>
      <c r="C26" s="196"/>
      <c r="D26" s="197"/>
      <c r="E26" s="198">
        <v>-10.6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9"/>
      <c r="S26" s="199"/>
      <c r="T26" s="191"/>
      <c r="U26" s="191"/>
      <c r="V26" s="191"/>
      <c r="W26" s="199"/>
      <c r="X26" s="199"/>
      <c r="Y26" s="178"/>
      <c r="Z26" s="178"/>
      <c r="AA26" s="178"/>
      <c r="AB26" s="178"/>
      <c r="AC26" s="178"/>
      <c r="AD26" s="178"/>
      <c r="AE26" s="178" t="s">
        <v>183</v>
      </c>
      <c r="AF26" s="178">
        <v>0</v>
      </c>
      <c r="AG26" s="178"/>
      <c r="AH26" s="179"/>
      <c r="AI26" s="200" t="s">
        <v>206</v>
      </c>
      <c r="AJ26" s="180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</row>
    <row r="27" spans="1:60" outlineLevel="1" x14ac:dyDescent="0.25">
      <c r="A27" s="187"/>
      <c r="B27" s="196" t="s">
        <v>207</v>
      </c>
      <c r="C27" s="196"/>
      <c r="D27" s="197"/>
      <c r="E27" s="198">
        <v>4.16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9"/>
      <c r="S27" s="199"/>
      <c r="T27" s="191"/>
      <c r="U27" s="191"/>
      <c r="V27" s="191"/>
      <c r="W27" s="199"/>
      <c r="X27" s="199"/>
      <c r="Y27" s="178"/>
      <c r="Z27" s="178"/>
      <c r="AA27" s="178"/>
      <c r="AB27" s="178"/>
      <c r="AC27" s="178"/>
      <c r="AD27" s="178"/>
      <c r="AE27" s="178" t="s">
        <v>183</v>
      </c>
      <c r="AF27" s="178">
        <v>0</v>
      </c>
      <c r="AG27" s="178"/>
      <c r="AH27" s="179"/>
      <c r="AI27" s="200" t="s">
        <v>207</v>
      </c>
      <c r="AJ27" s="180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</row>
    <row r="28" spans="1:60" outlineLevel="1" x14ac:dyDescent="0.25">
      <c r="A28" s="171">
        <v>6</v>
      </c>
      <c r="B28" s="172" t="s">
        <v>208</v>
      </c>
      <c r="C28" s="172" t="s">
        <v>209</v>
      </c>
      <c r="D28" s="173" t="s">
        <v>178</v>
      </c>
      <c r="E28" s="174">
        <v>61.887999999999998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3.2000000000000003E-4</v>
      </c>
      <c r="O28" s="176">
        <f>ROUND(E28*N28,2)</f>
        <v>0.02</v>
      </c>
      <c r="P28" s="176">
        <v>0</v>
      </c>
      <c r="Q28" s="176">
        <f>ROUND(E28*P28,2)</f>
        <v>0</v>
      </c>
      <c r="R28" s="177" t="s">
        <v>179</v>
      </c>
      <c r="S28" s="177" t="s">
        <v>155</v>
      </c>
      <c r="T28" s="176" t="s">
        <v>155</v>
      </c>
      <c r="U28" s="176">
        <v>7.0000000000000007E-2</v>
      </c>
      <c r="V28" s="176">
        <f>ROUND(E28*U28,2)</f>
        <v>4.33</v>
      </c>
      <c r="W28" s="177"/>
      <c r="X28" s="177"/>
      <c r="Y28" s="178"/>
      <c r="Z28" s="178"/>
      <c r="AA28" s="178"/>
      <c r="AB28" s="178"/>
      <c r="AC28" s="178"/>
      <c r="AD28" s="178"/>
      <c r="AE28" s="178" t="s">
        <v>180</v>
      </c>
      <c r="AF28" s="178" t="s">
        <v>210</v>
      </c>
      <c r="AG28" s="178"/>
      <c r="AH28" s="179"/>
      <c r="AI28" s="179"/>
      <c r="AJ28" s="180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</row>
    <row r="29" spans="1:60" outlineLevel="1" x14ac:dyDescent="0.25">
      <c r="A29" s="171">
        <v>7</v>
      </c>
      <c r="B29" s="172" t="s">
        <v>211</v>
      </c>
      <c r="C29" s="172" t="s">
        <v>212</v>
      </c>
      <c r="D29" s="173" t="s">
        <v>178</v>
      </c>
      <c r="E29" s="174">
        <v>55.039000000000001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4.4139999999999999E-2</v>
      </c>
      <c r="O29" s="176">
        <f>ROUND(E29*N29,2)</f>
        <v>2.4300000000000002</v>
      </c>
      <c r="P29" s="176">
        <v>0</v>
      </c>
      <c r="Q29" s="176">
        <f>ROUND(E29*P29,2)</f>
        <v>0</v>
      </c>
      <c r="R29" s="177" t="s">
        <v>179</v>
      </c>
      <c r="S29" s="177" t="s">
        <v>155</v>
      </c>
      <c r="T29" s="176" t="s">
        <v>155</v>
      </c>
      <c r="U29" s="176">
        <v>0.6</v>
      </c>
      <c r="V29" s="176">
        <f>ROUND(E29*U29,2)</f>
        <v>33.020000000000003</v>
      </c>
      <c r="W29" s="177"/>
      <c r="X29" s="177"/>
      <c r="Y29" s="178"/>
      <c r="Z29" s="178"/>
      <c r="AA29" s="178"/>
      <c r="AB29" s="178"/>
      <c r="AC29" s="178"/>
      <c r="AD29" s="178"/>
      <c r="AE29" s="178" t="s">
        <v>180</v>
      </c>
      <c r="AF29" s="178" t="s">
        <v>213</v>
      </c>
      <c r="AG29" s="178"/>
      <c r="AH29" s="179"/>
      <c r="AI29" s="179"/>
      <c r="AJ29" s="180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</row>
    <row r="30" spans="1:60" outlineLevel="1" x14ac:dyDescent="0.25">
      <c r="A30" s="187"/>
      <c r="B30" s="196" t="s">
        <v>214</v>
      </c>
      <c r="C30" s="196"/>
      <c r="D30" s="197"/>
      <c r="E30" s="198">
        <v>61.478999999999999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9"/>
      <c r="S30" s="199"/>
      <c r="T30" s="191"/>
      <c r="U30" s="191"/>
      <c r="V30" s="191"/>
      <c r="W30" s="199"/>
      <c r="X30" s="199"/>
      <c r="Y30" s="178"/>
      <c r="Z30" s="178"/>
      <c r="AA30" s="178"/>
      <c r="AB30" s="178"/>
      <c r="AC30" s="178"/>
      <c r="AD30" s="178"/>
      <c r="AE30" s="178" t="s">
        <v>183</v>
      </c>
      <c r="AF30" s="178">
        <v>0</v>
      </c>
      <c r="AG30" s="178"/>
      <c r="AH30" s="179"/>
      <c r="AI30" s="200" t="s">
        <v>214</v>
      </c>
      <c r="AJ30" s="180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</row>
    <row r="31" spans="1:60" outlineLevel="1" x14ac:dyDescent="0.25">
      <c r="A31" s="187"/>
      <c r="B31" s="196" t="s">
        <v>206</v>
      </c>
      <c r="C31" s="196"/>
      <c r="D31" s="197"/>
      <c r="E31" s="198">
        <v>-10.6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9"/>
      <c r="S31" s="199"/>
      <c r="T31" s="191"/>
      <c r="U31" s="191"/>
      <c r="V31" s="191"/>
      <c r="W31" s="199"/>
      <c r="X31" s="199"/>
      <c r="Y31" s="178"/>
      <c r="Z31" s="178"/>
      <c r="AA31" s="178"/>
      <c r="AB31" s="178"/>
      <c r="AC31" s="178"/>
      <c r="AD31" s="178"/>
      <c r="AE31" s="178" t="s">
        <v>183</v>
      </c>
      <c r="AF31" s="178">
        <v>0</v>
      </c>
      <c r="AG31" s="178"/>
      <c r="AH31" s="179"/>
      <c r="AI31" s="200" t="s">
        <v>206</v>
      </c>
      <c r="AJ31" s="180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</row>
    <row r="32" spans="1:60" outlineLevel="1" x14ac:dyDescent="0.25">
      <c r="A32" s="187"/>
      <c r="B32" s="196" t="s">
        <v>207</v>
      </c>
      <c r="C32" s="196"/>
      <c r="D32" s="197"/>
      <c r="E32" s="198">
        <v>4.16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9"/>
      <c r="S32" s="199"/>
      <c r="T32" s="191"/>
      <c r="U32" s="191"/>
      <c r="V32" s="191"/>
      <c r="W32" s="199"/>
      <c r="X32" s="199"/>
      <c r="Y32" s="178"/>
      <c r="Z32" s="178"/>
      <c r="AA32" s="178"/>
      <c r="AB32" s="178"/>
      <c r="AC32" s="178"/>
      <c r="AD32" s="178"/>
      <c r="AE32" s="178" t="s">
        <v>183</v>
      </c>
      <c r="AF32" s="178">
        <v>0</v>
      </c>
      <c r="AG32" s="178"/>
      <c r="AH32" s="179"/>
      <c r="AI32" s="200" t="s">
        <v>207</v>
      </c>
      <c r="AJ32" s="180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</row>
    <row r="33" spans="1:60" ht="20.399999999999999" outlineLevel="1" x14ac:dyDescent="0.25">
      <c r="A33" s="171">
        <v>8</v>
      </c>
      <c r="B33" s="172" t="s">
        <v>215</v>
      </c>
      <c r="C33" s="172" t="s">
        <v>216</v>
      </c>
      <c r="D33" s="173" t="s">
        <v>178</v>
      </c>
      <c r="E33" s="174">
        <v>11.276999999999999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3.6700000000000001E-3</v>
      </c>
      <c r="O33" s="176">
        <f>ROUND(E33*N33,2)</f>
        <v>0.04</v>
      </c>
      <c r="P33" s="176">
        <v>0</v>
      </c>
      <c r="Q33" s="176">
        <f>ROUND(E33*P33,2)</f>
        <v>0</v>
      </c>
      <c r="R33" s="177" t="s">
        <v>179</v>
      </c>
      <c r="S33" s="177" t="s">
        <v>155</v>
      </c>
      <c r="T33" s="176" t="s">
        <v>155</v>
      </c>
      <c r="U33" s="176">
        <v>0.36199999999999999</v>
      </c>
      <c r="V33" s="176">
        <f>ROUND(E33*U33,2)</f>
        <v>4.08</v>
      </c>
      <c r="W33" s="177"/>
      <c r="X33" s="177"/>
      <c r="Y33" s="178"/>
      <c r="Z33" s="178"/>
      <c r="AA33" s="178"/>
      <c r="AB33" s="178"/>
      <c r="AC33" s="178"/>
      <c r="AD33" s="178"/>
      <c r="AE33" s="178" t="s">
        <v>180</v>
      </c>
      <c r="AF33" s="178" t="s">
        <v>217</v>
      </c>
      <c r="AG33" s="178"/>
      <c r="AH33" s="179"/>
      <c r="AI33" s="179"/>
      <c r="AJ33" s="180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</row>
    <row r="34" spans="1:60" outlineLevel="1" x14ac:dyDescent="0.25">
      <c r="A34" s="187"/>
      <c r="B34" s="196" t="s">
        <v>218</v>
      </c>
      <c r="C34" s="196"/>
      <c r="D34" s="197"/>
      <c r="E34" s="198">
        <v>9.657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9"/>
      <c r="S34" s="199"/>
      <c r="T34" s="191"/>
      <c r="U34" s="191"/>
      <c r="V34" s="191"/>
      <c r="W34" s="199"/>
      <c r="X34" s="199"/>
      <c r="Y34" s="178"/>
      <c r="Z34" s="178"/>
      <c r="AA34" s="178"/>
      <c r="AB34" s="178"/>
      <c r="AC34" s="178"/>
      <c r="AD34" s="178"/>
      <c r="AE34" s="178" t="s">
        <v>183</v>
      </c>
      <c r="AF34" s="178">
        <v>0</v>
      </c>
      <c r="AG34" s="178"/>
      <c r="AH34" s="179"/>
      <c r="AI34" s="200" t="s">
        <v>218</v>
      </c>
      <c r="AJ34" s="180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</row>
    <row r="35" spans="1:60" outlineLevel="1" x14ac:dyDescent="0.25">
      <c r="A35" s="187"/>
      <c r="B35" s="196" t="s">
        <v>219</v>
      </c>
      <c r="C35" s="196"/>
      <c r="D35" s="197"/>
      <c r="E35" s="198">
        <v>1.62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9"/>
      <c r="S35" s="199"/>
      <c r="T35" s="191"/>
      <c r="U35" s="191"/>
      <c r="V35" s="191"/>
      <c r="W35" s="199"/>
      <c r="X35" s="199"/>
      <c r="Y35" s="178"/>
      <c r="Z35" s="178"/>
      <c r="AA35" s="178"/>
      <c r="AB35" s="178"/>
      <c r="AC35" s="178"/>
      <c r="AD35" s="178"/>
      <c r="AE35" s="178" t="s">
        <v>183</v>
      </c>
      <c r="AF35" s="178">
        <v>0</v>
      </c>
      <c r="AG35" s="178"/>
      <c r="AH35" s="179"/>
      <c r="AI35" s="200" t="s">
        <v>219</v>
      </c>
      <c r="AJ35" s="180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</row>
    <row r="36" spans="1:60" outlineLevel="1" x14ac:dyDescent="0.25">
      <c r="A36" s="171">
        <v>9</v>
      </c>
      <c r="B36" s="172" t="s">
        <v>220</v>
      </c>
      <c r="C36" s="172" t="s">
        <v>221</v>
      </c>
      <c r="D36" s="173" t="s">
        <v>222</v>
      </c>
      <c r="E36" s="174">
        <v>29.9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2.0000000000000002E-5</v>
      </c>
      <c r="O36" s="176">
        <f>ROUND(E36*N36,2)</f>
        <v>0</v>
      </c>
      <c r="P36" s="176">
        <v>0</v>
      </c>
      <c r="Q36" s="176">
        <f>ROUND(E36*P36,2)</f>
        <v>0</v>
      </c>
      <c r="R36" s="177" t="s">
        <v>179</v>
      </c>
      <c r="S36" s="177" t="s">
        <v>155</v>
      </c>
      <c r="T36" s="176" t="s">
        <v>155</v>
      </c>
      <c r="U36" s="176">
        <v>0.16</v>
      </c>
      <c r="V36" s="176">
        <f>ROUND(E36*U36,2)</f>
        <v>4.78</v>
      </c>
      <c r="W36" s="177"/>
      <c r="X36" s="177"/>
      <c r="Y36" s="178"/>
      <c r="Z36" s="178"/>
      <c r="AA36" s="178"/>
      <c r="AB36" s="178"/>
      <c r="AC36" s="178"/>
      <c r="AD36" s="178"/>
      <c r="AE36" s="178" t="s">
        <v>180</v>
      </c>
      <c r="AF36" s="178" t="s">
        <v>223</v>
      </c>
      <c r="AG36" s="178"/>
      <c r="AH36" s="179"/>
      <c r="AI36" s="179"/>
      <c r="AJ36" s="180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</row>
    <row r="37" spans="1:60" outlineLevel="1" x14ac:dyDescent="0.25">
      <c r="A37" s="187"/>
      <c r="B37" s="196" t="s">
        <v>224</v>
      </c>
      <c r="C37" s="196"/>
      <c r="D37" s="197"/>
      <c r="E37" s="198">
        <v>14.6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9"/>
      <c r="S37" s="199"/>
      <c r="T37" s="191"/>
      <c r="U37" s="191"/>
      <c r="V37" s="191"/>
      <c r="W37" s="199"/>
      <c r="X37" s="199"/>
      <c r="Y37" s="178"/>
      <c r="Z37" s="178"/>
      <c r="AA37" s="178"/>
      <c r="AB37" s="178"/>
      <c r="AC37" s="178"/>
      <c r="AD37" s="178"/>
      <c r="AE37" s="178" t="s">
        <v>183</v>
      </c>
      <c r="AF37" s="178">
        <v>0</v>
      </c>
      <c r="AG37" s="178"/>
      <c r="AH37" s="179"/>
      <c r="AI37" s="200" t="s">
        <v>224</v>
      </c>
      <c r="AJ37" s="180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</row>
    <row r="38" spans="1:60" outlineLevel="1" x14ac:dyDescent="0.25">
      <c r="A38" s="187"/>
      <c r="B38" s="196" t="s">
        <v>225</v>
      </c>
      <c r="C38" s="196"/>
      <c r="D38" s="197"/>
      <c r="E38" s="198">
        <v>15.3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9"/>
      <c r="S38" s="199"/>
      <c r="T38" s="191"/>
      <c r="U38" s="191"/>
      <c r="V38" s="191"/>
      <c r="W38" s="199"/>
      <c r="X38" s="199"/>
      <c r="Y38" s="178"/>
      <c r="Z38" s="178"/>
      <c r="AA38" s="178"/>
      <c r="AB38" s="178"/>
      <c r="AC38" s="178"/>
      <c r="AD38" s="178"/>
      <c r="AE38" s="178" t="s">
        <v>183</v>
      </c>
      <c r="AF38" s="178">
        <v>0</v>
      </c>
      <c r="AG38" s="178"/>
      <c r="AH38" s="179"/>
      <c r="AI38" s="200" t="s">
        <v>225</v>
      </c>
      <c r="AJ38" s="180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</row>
    <row r="39" spans="1:60" outlineLevel="1" x14ac:dyDescent="0.25">
      <c r="A39" s="171">
        <v>10</v>
      </c>
      <c r="B39" s="172" t="s">
        <v>226</v>
      </c>
      <c r="C39" s="172" t="s">
        <v>227</v>
      </c>
      <c r="D39" s="173" t="s">
        <v>222</v>
      </c>
      <c r="E39" s="174">
        <v>10.5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1.1E-4</v>
      </c>
      <c r="O39" s="176">
        <f>ROUND(E39*N39,2)</f>
        <v>0</v>
      </c>
      <c r="P39" s="176">
        <v>0</v>
      </c>
      <c r="Q39" s="176">
        <f>ROUND(E39*P39,2)</f>
        <v>0</v>
      </c>
      <c r="R39" s="177" t="s">
        <v>179</v>
      </c>
      <c r="S39" s="177" t="s">
        <v>155</v>
      </c>
      <c r="T39" s="176" t="s">
        <v>155</v>
      </c>
      <c r="U39" s="176">
        <v>0.16</v>
      </c>
      <c r="V39" s="176">
        <f>ROUND(E39*U39,2)</f>
        <v>1.68</v>
      </c>
      <c r="W39" s="177"/>
      <c r="X39" s="177"/>
      <c r="Y39" s="178"/>
      <c r="Z39" s="178"/>
      <c r="AA39" s="178"/>
      <c r="AB39" s="178"/>
      <c r="AC39" s="178"/>
      <c r="AD39" s="178"/>
      <c r="AE39" s="178" t="s">
        <v>180</v>
      </c>
      <c r="AF39" s="178" t="s">
        <v>228</v>
      </c>
      <c r="AG39" s="178"/>
      <c r="AH39" s="179"/>
      <c r="AI39" s="179"/>
      <c r="AJ39" s="180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</row>
    <row r="40" spans="1:60" outlineLevel="1" x14ac:dyDescent="0.25">
      <c r="A40" s="187"/>
      <c r="B40" s="196" t="s">
        <v>229</v>
      </c>
      <c r="C40" s="196"/>
      <c r="D40" s="197"/>
      <c r="E40" s="198">
        <v>10.5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9"/>
      <c r="S40" s="199"/>
      <c r="T40" s="191"/>
      <c r="U40" s="191"/>
      <c r="V40" s="191"/>
      <c r="W40" s="199"/>
      <c r="X40" s="199"/>
      <c r="Y40" s="178"/>
      <c r="Z40" s="178"/>
      <c r="AA40" s="178"/>
      <c r="AB40" s="178"/>
      <c r="AC40" s="178"/>
      <c r="AD40" s="178"/>
      <c r="AE40" s="178" t="s">
        <v>183</v>
      </c>
      <c r="AF40" s="178">
        <v>0</v>
      </c>
      <c r="AG40" s="178"/>
      <c r="AH40" s="179"/>
      <c r="AI40" s="200" t="s">
        <v>229</v>
      </c>
      <c r="AJ40" s="180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</row>
    <row r="41" spans="1:60" x14ac:dyDescent="0.25">
      <c r="A41" s="156"/>
      <c r="B41" s="50"/>
      <c r="C41" s="50"/>
      <c r="D41" s="157"/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60"/>
      <c r="S41" s="160"/>
      <c r="T41" s="159"/>
      <c r="U41" s="159"/>
      <c r="V41" s="159"/>
      <c r="W41" s="160"/>
      <c r="X41" s="160"/>
      <c r="AH41" s="161"/>
      <c r="AI41" s="161"/>
      <c r="AJ41" s="162"/>
    </row>
    <row r="42" spans="1:60" x14ac:dyDescent="0.25">
      <c r="A42" s="163" t="s">
        <v>143</v>
      </c>
      <c r="B42" s="164" t="s">
        <v>71</v>
      </c>
      <c r="C42" s="164" t="s">
        <v>72</v>
      </c>
      <c r="D42" s="165"/>
      <c r="E42" s="166"/>
      <c r="F42" s="167"/>
      <c r="G42" s="168">
        <f>SUMIF(AE43:AE46,"&lt;&gt;NOR",G43:G46)</f>
        <v>0</v>
      </c>
      <c r="H42" s="167"/>
      <c r="I42" s="167">
        <f>SUM(I43:I46)</f>
        <v>0</v>
      </c>
      <c r="J42" s="167"/>
      <c r="K42" s="167">
        <f>SUM(K43:K46)</f>
        <v>0</v>
      </c>
      <c r="L42" s="167"/>
      <c r="M42" s="167">
        <f>SUM(M43:M46)</f>
        <v>0</v>
      </c>
      <c r="N42" s="167"/>
      <c r="O42" s="167">
        <f>SUM(O43:O46)</f>
        <v>0.62</v>
      </c>
      <c r="P42" s="167"/>
      <c r="Q42" s="167">
        <f>SUM(Q43:Q46)</f>
        <v>0</v>
      </c>
      <c r="R42" s="169"/>
      <c r="S42" s="169"/>
      <c r="T42" s="167"/>
      <c r="U42" s="167"/>
      <c r="V42" s="167">
        <f>SUM(V43:V46)</f>
        <v>16.75</v>
      </c>
      <c r="W42" s="169"/>
      <c r="X42" s="170"/>
      <c r="AE42" t="s">
        <v>144</v>
      </c>
      <c r="AH42" s="161"/>
      <c r="AI42" s="161"/>
      <c r="AJ42" s="162"/>
    </row>
    <row r="43" spans="1:60" outlineLevel="1" x14ac:dyDescent="0.25">
      <c r="A43" s="171">
        <v>11</v>
      </c>
      <c r="B43" s="172" t="s">
        <v>230</v>
      </c>
      <c r="C43" s="172" t="s">
        <v>231</v>
      </c>
      <c r="D43" s="173" t="s">
        <v>178</v>
      </c>
      <c r="E43" s="174">
        <v>28.9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2.1000000000000001E-4</v>
      </c>
      <c r="O43" s="176">
        <f>ROUND(E43*N43,2)</f>
        <v>0.01</v>
      </c>
      <c r="P43" s="176">
        <v>0</v>
      </c>
      <c r="Q43" s="176">
        <f>ROUND(E43*P43,2)</f>
        <v>0</v>
      </c>
      <c r="R43" s="177" t="s">
        <v>179</v>
      </c>
      <c r="S43" s="177" t="s">
        <v>155</v>
      </c>
      <c r="T43" s="176" t="s">
        <v>155</v>
      </c>
      <c r="U43" s="176">
        <v>0.09</v>
      </c>
      <c r="V43" s="176">
        <f>ROUND(E43*U43,2)</f>
        <v>2.6</v>
      </c>
      <c r="W43" s="177"/>
      <c r="X43" s="177"/>
      <c r="Y43" s="178"/>
      <c r="Z43" s="178"/>
      <c r="AA43" s="178"/>
      <c r="AB43" s="178"/>
      <c r="AC43" s="178"/>
      <c r="AD43" s="178"/>
      <c r="AE43" s="178" t="s">
        <v>180</v>
      </c>
      <c r="AF43" s="178" t="s">
        <v>232</v>
      </c>
      <c r="AG43" s="178"/>
      <c r="AH43" s="179"/>
      <c r="AI43" s="179"/>
      <c r="AJ43" s="180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</row>
    <row r="44" spans="1:60" outlineLevel="1" x14ac:dyDescent="0.25">
      <c r="A44" s="171">
        <v>12</v>
      </c>
      <c r="B44" s="172" t="s">
        <v>233</v>
      </c>
      <c r="C44" s="172" t="s">
        <v>234</v>
      </c>
      <c r="D44" s="173" t="s">
        <v>222</v>
      </c>
      <c r="E44" s="174">
        <v>30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3.0000000000000001E-3</v>
      </c>
      <c r="O44" s="176">
        <f>ROUND(E44*N44,2)</f>
        <v>0.09</v>
      </c>
      <c r="P44" s="176">
        <v>0</v>
      </c>
      <c r="Q44" s="176">
        <f>ROUND(E44*P44,2)</f>
        <v>0</v>
      </c>
      <c r="R44" s="177" t="s">
        <v>187</v>
      </c>
      <c r="S44" s="177" t="s">
        <v>148</v>
      </c>
      <c r="T44" s="176" t="s">
        <v>235</v>
      </c>
      <c r="U44" s="176">
        <v>0.2</v>
      </c>
      <c r="V44" s="176">
        <f>ROUND(E44*U44,2)</f>
        <v>6</v>
      </c>
      <c r="W44" s="177"/>
      <c r="X44" s="177"/>
      <c r="Y44" s="178"/>
      <c r="Z44" s="178"/>
      <c r="AA44" s="178"/>
      <c r="AB44" s="178"/>
      <c r="AC44" s="178"/>
      <c r="AD44" s="178"/>
      <c r="AE44" s="178" t="s">
        <v>180</v>
      </c>
      <c r="AF44" s="201" t="s">
        <v>236</v>
      </c>
      <c r="AG44" s="178"/>
      <c r="AH44" s="179"/>
      <c r="AI44" s="179"/>
      <c r="AJ44" s="180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</row>
    <row r="45" spans="1:60" outlineLevel="1" x14ac:dyDescent="0.25">
      <c r="A45" s="171">
        <v>13</v>
      </c>
      <c r="B45" s="172" t="s">
        <v>237</v>
      </c>
      <c r="C45" s="172" t="s">
        <v>238</v>
      </c>
      <c r="D45" s="173" t="s">
        <v>178</v>
      </c>
      <c r="E45" s="174">
        <v>28.9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1.7850000000000001E-2</v>
      </c>
      <c r="O45" s="176">
        <f>ROUND(E45*N45,2)</f>
        <v>0.52</v>
      </c>
      <c r="P45" s="176">
        <v>0</v>
      </c>
      <c r="Q45" s="176">
        <f>ROUND(E45*P45,2)</f>
        <v>0</v>
      </c>
      <c r="R45" s="177" t="s">
        <v>179</v>
      </c>
      <c r="S45" s="177" t="s">
        <v>155</v>
      </c>
      <c r="T45" s="176" t="s">
        <v>155</v>
      </c>
      <c r="U45" s="176">
        <v>0.28199999999999997</v>
      </c>
      <c r="V45" s="176">
        <f>ROUND(E45*U45,2)</f>
        <v>8.15</v>
      </c>
      <c r="W45" s="177"/>
      <c r="X45" s="177"/>
      <c r="Y45" s="178"/>
      <c r="Z45" s="178"/>
      <c r="AA45" s="178"/>
      <c r="AB45" s="178"/>
      <c r="AC45" s="178"/>
      <c r="AD45" s="178"/>
      <c r="AE45" s="178" t="s">
        <v>180</v>
      </c>
      <c r="AF45" s="178" t="s">
        <v>239</v>
      </c>
      <c r="AG45" s="178"/>
      <c r="AH45" s="179"/>
      <c r="AI45" s="179"/>
      <c r="AJ45" s="180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</row>
    <row r="46" spans="1:60" outlineLevel="1" x14ac:dyDescent="0.25">
      <c r="A46" s="187"/>
      <c r="B46" s="196" t="s">
        <v>240</v>
      </c>
      <c r="C46" s="196"/>
      <c r="D46" s="197"/>
      <c r="E46" s="198">
        <v>28.9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9"/>
      <c r="S46" s="199"/>
      <c r="T46" s="191"/>
      <c r="U46" s="191"/>
      <c r="V46" s="191"/>
      <c r="W46" s="199"/>
      <c r="X46" s="199"/>
      <c r="Y46" s="178"/>
      <c r="Z46" s="178"/>
      <c r="AA46" s="178"/>
      <c r="AB46" s="178"/>
      <c r="AC46" s="178"/>
      <c r="AD46" s="178"/>
      <c r="AE46" s="178" t="s">
        <v>183</v>
      </c>
      <c r="AF46" s="178">
        <v>0</v>
      </c>
      <c r="AG46" s="178"/>
      <c r="AH46" s="179"/>
      <c r="AI46" s="200" t="s">
        <v>240</v>
      </c>
      <c r="AJ46" s="180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</row>
    <row r="47" spans="1:60" x14ac:dyDescent="0.25">
      <c r="A47" s="156"/>
      <c r="B47" s="50"/>
      <c r="C47" s="50"/>
      <c r="D47" s="157"/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0"/>
      <c r="S47" s="160"/>
      <c r="T47" s="159"/>
      <c r="U47" s="159"/>
      <c r="V47" s="159"/>
      <c r="W47" s="160"/>
      <c r="X47" s="160"/>
      <c r="AH47" s="161"/>
      <c r="AI47" s="161"/>
      <c r="AJ47" s="162"/>
    </row>
    <row r="48" spans="1:60" x14ac:dyDescent="0.25">
      <c r="A48" s="163" t="s">
        <v>143</v>
      </c>
      <c r="B48" s="164" t="s">
        <v>73</v>
      </c>
      <c r="C48" s="164" t="s">
        <v>74</v>
      </c>
      <c r="D48" s="165"/>
      <c r="E48" s="166"/>
      <c r="F48" s="167"/>
      <c r="G48" s="168">
        <f>SUMIF(AE49:AE52,"&lt;&gt;NOR",G49:G52)</f>
        <v>0</v>
      </c>
      <c r="H48" s="167"/>
      <c r="I48" s="167">
        <f>SUM(I49:I52)</f>
        <v>0</v>
      </c>
      <c r="J48" s="167"/>
      <c r="K48" s="167">
        <f>SUM(K49:K52)</f>
        <v>0</v>
      </c>
      <c r="L48" s="167"/>
      <c r="M48" s="167">
        <f>SUM(M49:M52)</f>
        <v>0</v>
      </c>
      <c r="N48" s="167"/>
      <c r="O48" s="167">
        <f>SUM(O49:O52)</f>
        <v>0.17</v>
      </c>
      <c r="P48" s="167"/>
      <c r="Q48" s="167">
        <f>SUM(Q49:Q52)</f>
        <v>0</v>
      </c>
      <c r="R48" s="169"/>
      <c r="S48" s="169"/>
      <c r="T48" s="167"/>
      <c r="U48" s="167"/>
      <c r="V48" s="167">
        <f>SUM(V49:V52)</f>
        <v>5.9300000000000006</v>
      </c>
      <c r="W48" s="169"/>
      <c r="X48" s="170"/>
      <c r="AE48" t="s">
        <v>144</v>
      </c>
      <c r="AH48" s="161"/>
      <c r="AI48" s="161"/>
      <c r="AJ48" s="162"/>
    </row>
    <row r="49" spans="1:60" outlineLevel="1" x14ac:dyDescent="0.25">
      <c r="A49" s="171">
        <v>14</v>
      </c>
      <c r="B49" s="172" t="s">
        <v>241</v>
      </c>
      <c r="C49" s="172" t="s">
        <v>242</v>
      </c>
      <c r="D49" s="173" t="s">
        <v>193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5.4109999999999998E-2</v>
      </c>
      <c r="O49" s="176">
        <f>ROUND(E49*N49,2)</f>
        <v>0.11</v>
      </c>
      <c r="P49" s="176">
        <v>0</v>
      </c>
      <c r="Q49" s="176">
        <f>ROUND(E49*P49,2)</f>
        <v>0</v>
      </c>
      <c r="R49" s="177" t="s">
        <v>187</v>
      </c>
      <c r="S49" s="177" t="s">
        <v>155</v>
      </c>
      <c r="T49" s="176" t="s">
        <v>155</v>
      </c>
      <c r="U49" s="176">
        <v>2.097</v>
      </c>
      <c r="V49" s="176">
        <f>ROUND(E49*U49,2)</f>
        <v>4.1900000000000004</v>
      </c>
      <c r="W49" s="177"/>
      <c r="X49" s="177"/>
      <c r="Y49" s="178"/>
      <c r="Z49" s="178"/>
      <c r="AA49" s="178"/>
      <c r="AB49" s="178"/>
      <c r="AC49" s="178"/>
      <c r="AD49" s="178"/>
      <c r="AE49" s="178" t="s">
        <v>180</v>
      </c>
      <c r="AF49" s="178" t="s">
        <v>243</v>
      </c>
      <c r="AG49" s="178"/>
      <c r="AH49" s="179"/>
      <c r="AI49" s="179"/>
      <c r="AJ49" s="180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</row>
    <row r="50" spans="1:60" ht="20.399999999999999" outlineLevel="1" x14ac:dyDescent="0.25">
      <c r="A50" s="171">
        <v>15</v>
      </c>
      <c r="B50" s="172" t="s">
        <v>244</v>
      </c>
      <c r="C50" s="172" t="s">
        <v>245</v>
      </c>
      <c r="D50" s="173" t="s">
        <v>222</v>
      </c>
      <c r="E50" s="174">
        <v>4.0999999999999996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7.4599999999999996E-3</v>
      </c>
      <c r="O50" s="176">
        <f>ROUND(E50*N50,2)</f>
        <v>0.03</v>
      </c>
      <c r="P50" s="176">
        <v>0</v>
      </c>
      <c r="Q50" s="176">
        <f>ROUND(E50*P50,2)</f>
        <v>0</v>
      </c>
      <c r="R50" s="177" t="s">
        <v>179</v>
      </c>
      <c r="S50" s="177" t="s">
        <v>155</v>
      </c>
      <c r="T50" s="176" t="s">
        <v>155</v>
      </c>
      <c r="U50" s="176">
        <v>0.42499999999999999</v>
      </c>
      <c r="V50" s="176">
        <f>ROUND(E50*U50,2)</f>
        <v>1.74</v>
      </c>
      <c r="W50" s="177"/>
      <c r="X50" s="177"/>
      <c r="Y50" s="178"/>
      <c r="Z50" s="178"/>
      <c r="AA50" s="178"/>
      <c r="AB50" s="178"/>
      <c r="AC50" s="178"/>
      <c r="AD50" s="178"/>
      <c r="AE50" s="178" t="s">
        <v>180</v>
      </c>
      <c r="AF50" s="178" t="s">
        <v>246</v>
      </c>
      <c r="AG50" s="178"/>
      <c r="AH50" s="179"/>
      <c r="AI50" s="179"/>
      <c r="AJ50" s="180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</row>
    <row r="51" spans="1:60" outlineLevel="1" x14ac:dyDescent="0.25">
      <c r="A51" s="187"/>
      <c r="B51" s="196" t="s">
        <v>247</v>
      </c>
      <c r="C51" s="196"/>
      <c r="D51" s="197"/>
      <c r="E51" s="198">
        <v>4.0999999999999996</v>
      </c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9"/>
      <c r="S51" s="199"/>
      <c r="T51" s="191"/>
      <c r="U51" s="191"/>
      <c r="V51" s="191"/>
      <c r="W51" s="199"/>
      <c r="X51" s="199"/>
      <c r="Y51" s="178"/>
      <c r="Z51" s="178"/>
      <c r="AA51" s="178"/>
      <c r="AB51" s="178"/>
      <c r="AC51" s="178"/>
      <c r="AD51" s="178"/>
      <c r="AE51" s="178" t="s">
        <v>183</v>
      </c>
      <c r="AF51" s="178">
        <v>0</v>
      </c>
      <c r="AG51" s="178"/>
      <c r="AH51" s="179"/>
      <c r="AI51" s="200" t="s">
        <v>247</v>
      </c>
      <c r="AJ51" s="180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</row>
    <row r="52" spans="1:60" outlineLevel="1" x14ac:dyDescent="0.25">
      <c r="A52" s="171">
        <v>16</v>
      </c>
      <c r="B52" s="172" t="s">
        <v>248</v>
      </c>
      <c r="C52" s="172" t="s">
        <v>249</v>
      </c>
      <c r="D52" s="173" t="s">
        <v>193</v>
      </c>
      <c r="E52" s="174">
        <v>2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1.508E-2</v>
      </c>
      <c r="O52" s="176">
        <f>ROUND(E52*N52,2)</f>
        <v>0.03</v>
      </c>
      <c r="P52" s="176">
        <v>0</v>
      </c>
      <c r="Q52" s="176">
        <f>ROUND(E52*P52,2)</f>
        <v>0</v>
      </c>
      <c r="R52" s="177" t="s">
        <v>250</v>
      </c>
      <c r="S52" s="177" t="s">
        <v>155</v>
      </c>
      <c r="T52" s="176" t="s">
        <v>155</v>
      </c>
      <c r="U52" s="176">
        <v>0</v>
      </c>
      <c r="V52" s="176">
        <f>ROUND(E52*U52,2)</f>
        <v>0</v>
      </c>
      <c r="W52" s="177"/>
      <c r="X52" s="177"/>
      <c r="Y52" s="178"/>
      <c r="Z52" s="178"/>
      <c r="AA52" s="178"/>
      <c r="AB52" s="178"/>
      <c r="AC52" s="178"/>
      <c r="AD52" s="178"/>
      <c r="AE52" s="178" t="s">
        <v>251</v>
      </c>
      <c r="AF52" s="178" t="s">
        <v>252</v>
      </c>
      <c r="AG52" s="178"/>
      <c r="AH52" s="179"/>
      <c r="AI52" s="179"/>
      <c r="AJ52" s="180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</row>
    <row r="53" spans="1:60" x14ac:dyDescent="0.25">
      <c r="A53" s="156"/>
      <c r="B53" s="50"/>
      <c r="C53" s="50"/>
      <c r="D53" s="157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0"/>
      <c r="S53" s="160"/>
      <c r="T53" s="159"/>
      <c r="U53" s="159"/>
      <c r="V53" s="159"/>
      <c r="W53" s="160"/>
      <c r="X53" s="160"/>
      <c r="AH53" s="161"/>
      <c r="AI53" s="161"/>
      <c r="AJ53" s="162"/>
    </row>
    <row r="54" spans="1:60" x14ac:dyDescent="0.25">
      <c r="A54" s="163" t="s">
        <v>143</v>
      </c>
      <c r="B54" s="164" t="s">
        <v>75</v>
      </c>
      <c r="C54" s="164" t="s">
        <v>76</v>
      </c>
      <c r="D54" s="165"/>
      <c r="E54" s="166"/>
      <c r="F54" s="167"/>
      <c r="G54" s="168">
        <f>SUMIF(AE55:AE55,"&lt;&gt;NOR",G55:G55)</f>
        <v>0</v>
      </c>
      <c r="H54" s="167"/>
      <c r="I54" s="167">
        <f>SUM(I55:I55)</f>
        <v>0</v>
      </c>
      <c r="J54" s="167"/>
      <c r="K54" s="167">
        <f>SUM(K55:K55)</f>
        <v>0</v>
      </c>
      <c r="L54" s="167"/>
      <c r="M54" s="167">
        <f>SUM(M55:M55)</f>
        <v>0</v>
      </c>
      <c r="N54" s="167"/>
      <c r="O54" s="167">
        <f>SUM(O55:O55)</f>
        <v>0</v>
      </c>
      <c r="P54" s="167"/>
      <c r="Q54" s="167">
        <f>SUM(Q55:Q55)</f>
        <v>0</v>
      </c>
      <c r="R54" s="169"/>
      <c r="S54" s="169"/>
      <c r="T54" s="167"/>
      <c r="U54" s="167"/>
      <c r="V54" s="167">
        <f>SUM(V55:V55)</f>
        <v>0.48</v>
      </c>
      <c r="W54" s="169"/>
      <c r="X54" s="170"/>
      <c r="AE54" t="s">
        <v>144</v>
      </c>
      <c r="AH54" s="161"/>
      <c r="AI54" s="161"/>
      <c r="AJ54" s="162"/>
    </row>
    <row r="55" spans="1:60" outlineLevel="1" x14ac:dyDescent="0.25">
      <c r="A55" s="171">
        <v>17</v>
      </c>
      <c r="B55" s="172" t="s">
        <v>253</v>
      </c>
      <c r="C55" s="172" t="s">
        <v>254</v>
      </c>
      <c r="D55" s="173" t="s">
        <v>255</v>
      </c>
      <c r="E55" s="174">
        <v>100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7" t="s">
        <v>256</v>
      </c>
      <c r="S55" s="177" t="s">
        <v>155</v>
      </c>
      <c r="T55" s="176" t="s">
        <v>149</v>
      </c>
      <c r="U55" s="176">
        <v>4.7999999999999996E-3</v>
      </c>
      <c r="V55" s="176">
        <f>ROUND(E55*U55,2)</f>
        <v>0.48</v>
      </c>
      <c r="W55" s="177"/>
      <c r="X55" s="177"/>
      <c r="Y55" s="178"/>
      <c r="Z55" s="178"/>
      <c r="AA55" s="178"/>
      <c r="AB55" s="178"/>
      <c r="AC55" s="178"/>
      <c r="AD55" s="178"/>
      <c r="AE55" s="178" t="s">
        <v>180</v>
      </c>
      <c r="AF55" s="178" t="s">
        <v>257</v>
      </c>
      <c r="AG55" s="178"/>
      <c r="AH55" s="179"/>
      <c r="AI55" s="179"/>
      <c r="AJ55" s="180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</row>
    <row r="56" spans="1:60" x14ac:dyDescent="0.25">
      <c r="A56" s="156"/>
      <c r="B56" s="50"/>
      <c r="C56" s="50"/>
      <c r="D56" s="157"/>
      <c r="E56" s="15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60"/>
      <c r="S56" s="160"/>
      <c r="T56" s="159"/>
      <c r="U56" s="159"/>
      <c r="V56" s="159"/>
      <c r="W56" s="160"/>
      <c r="X56" s="160"/>
      <c r="AH56" s="161"/>
      <c r="AI56" s="161"/>
      <c r="AJ56" s="162"/>
    </row>
    <row r="57" spans="1:60" x14ac:dyDescent="0.25">
      <c r="A57" s="163" t="s">
        <v>143</v>
      </c>
      <c r="B57" s="164" t="s">
        <v>77</v>
      </c>
      <c r="C57" s="164" t="s">
        <v>78</v>
      </c>
      <c r="D57" s="165"/>
      <c r="E57" s="166"/>
      <c r="F57" s="167"/>
      <c r="G57" s="168">
        <f>SUMIF(AE58:AE58,"&lt;&gt;NOR",G58:G58)</f>
        <v>0</v>
      </c>
      <c r="H57" s="167"/>
      <c r="I57" s="167">
        <f>SUM(I58:I58)</f>
        <v>0</v>
      </c>
      <c r="J57" s="167"/>
      <c r="K57" s="167">
        <f>SUM(K58:K58)</f>
        <v>0</v>
      </c>
      <c r="L57" s="167"/>
      <c r="M57" s="167">
        <f>SUM(M58:M58)</f>
        <v>0</v>
      </c>
      <c r="N57" s="167"/>
      <c r="O57" s="167">
        <f>SUM(O58:O58)</f>
        <v>0.03</v>
      </c>
      <c r="P57" s="167"/>
      <c r="Q57" s="167">
        <f>SUM(Q58:Q58)</f>
        <v>0</v>
      </c>
      <c r="R57" s="169"/>
      <c r="S57" s="169"/>
      <c r="T57" s="167"/>
      <c r="U57" s="167"/>
      <c r="V57" s="167">
        <f>SUM(V58:V58)</f>
        <v>5.12</v>
      </c>
      <c r="W57" s="169"/>
      <c r="X57" s="170"/>
      <c r="AE57" t="s">
        <v>144</v>
      </c>
      <c r="AH57" s="161"/>
      <c r="AI57" s="161"/>
      <c r="AJ57" s="162"/>
    </row>
    <row r="58" spans="1:60" outlineLevel="1" x14ac:dyDescent="0.25">
      <c r="A58" s="171">
        <v>18</v>
      </c>
      <c r="B58" s="172" t="s">
        <v>258</v>
      </c>
      <c r="C58" s="172" t="s">
        <v>259</v>
      </c>
      <c r="D58" s="173" t="s">
        <v>178</v>
      </c>
      <c r="E58" s="174">
        <v>28.9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1.2099999999999999E-3</v>
      </c>
      <c r="O58" s="176">
        <f>ROUND(E58*N58,2)</f>
        <v>0.03</v>
      </c>
      <c r="P58" s="176">
        <v>0</v>
      </c>
      <c r="Q58" s="176">
        <f>ROUND(E58*P58,2)</f>
        <v>0</v>
      </c>
      <c r="R58" s="177" t="s">
        <v>260</v>
      </c>
      <c r="S58" s="177" t="s">
        <v>155</v>
      </c>
      <c r="T58" s="176" t="s">
        <v>155</v>
      </c>
      <c r="U58" s="176">
        <v>0.17699999999999999</v>
      </c>
      <c r="V58" s="176">
        <f>ROUND(E58*U58,2)</f>
        <v>5.12</v>
      </c>
      <c r="W58" s="177"/>
      <c r="X58" s="177"/>
      <c r="Y58" s="178"/>
      <c r="Z58" s="178"/>
      <c r="AA58" s="178"/>
      <c r="AB58" s="178"/>
      <c r="AC58" s="178"/>
      <c r="AD58" s="178"/>
      <c r="AE58" s="178" t="s">
        <v>180</v>
      </c>
      <c r="AF58" s="178" t="s">
        <v>261</v>
      </c>
      <c r="AG58" s="178"/>
      <c r="AH58" s="179"/>
      <c r="AI58" s="179"/>
      <c r="AJ58" s="180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</row>
    <row r="59" spans="1:60" x14ac:dyDescent="0.25">
      <c r="A59" s="156"/>
      <c r="B59" s="50"/>
      <c r="C59" s="50"/>
      <c r="D59" s="157"/>
      <c r="E59" s="15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60"/>
      <c r="S59" s="160"/>
      <c r="T59" s="159"/>
      <c r="U59" s="159"/>
      <c r="V59" s="159"/>
      <c r="W59" s="160"/>
      <c r="X59" s="160"/>
      <c r="AH59" s="161"/>
      <c r="AI59" s="161"/>
      <c r="AJ59" s="162"/>
    </row>
    <row r="60" spans="1:60" ht="26.4" x14ac:dyDescent="0.25">
      <c r="A60" s="163" t="s">
        <v>143</v>
      </c>
      <c r="B60" s="164" t="s">
        <v>79</v>
      </c>
      <c r="C60" s="164" t="s">
        <v>80</v>
      </c>
      <c r="D60" s="165"/>
      <c r="E60" s="166"/>
      <c r="F60" s="167"/>
      <c r="G60" s="168">
        <f>SUMIF(AE61:AE62,"&lt;&gt;NOR",G61:G62)</f>
        <v>0</v>
      </c>
      <c r="H60" s="167"/>
      <c r="I60" s="167">
        <f>SUM(I61:I62)</f>
        <v>0</v>
      </c>
      <c r="J60" s="167"/>
      <c r="K60" s="167">
        <f>SUM(K61:K62)</f>
        <v>0</v>
      </c>
      <c r="L60" s="167"/>
      <c r="M60" s="167">
        <f>SUM(M61:M62)</f>
        <v>0</v>
      </c>
      <c r="N60" s="167"/>
      <c r="O60" s="167">
        <f>SUM(O61:O62)</f>
        <v>0</v>
      </c>
      <c r="P60" s="167"/>
      <c r="Q60" s="167">
        <f>SUM(Q61:Q62)</f>
        <v>0</v>
      </c>
      <c r="R60" s="169"/>
      <c r="S60" s="169"/>
      <c r="T60" s="167"/>
      <c r="U60" s="167"/>
      <c r="V60" s="167">
        <f>SUM(V61:V62)</f>
        <v>15.31</v>
      </c>
      <c r="W60" s="169"/>
      <c r="X60" s="170"/>
      <c r="AE60" t="s">
        <v>144</v>
      </c>
      <c r="AH60" s="161"/>
      <c r="AI60" s="161"/>
      <c r="AJ60" s="162"/>
    </row>
    <row r="61" spans="1:60" outlineLevel="1" x14ac:dyDescent="0.25">
      <c r="A61" s="171">
        <v>19</v>
      </c>
      <c r="B61" s="172" t="s">
        <v>262</v>
      </c>
      <c r="C61" s="172" t="s">
        <v>263</v>
      </c>
      <c r="D61" s="173" t="s">
        <v>178</v>
      </c>
      <c r="E61" s="174">
        <v>49.7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4.0000000000000003E-5</v>
      </c>
      <c r="O61" s="176">
        <f>ROUND(E61*N61,2)</f>
        <v>0</v>
      </c>
      <c r="P61" s="176">
        <v>0</v>
      </c>
      <c r="Q61" s="176">
        <f>ROUND(E61*P61,2)</f>
        <v>0</v>
      </c>
      <c r="R61" s="177" t="s">
        <v>179</v>
      </c>
      <c r="S61" s="177" t="s">
        <v>155</v>
      </c>
      <c r="T61" s="176" t="s">
        <v>155</v>
      </c>
      <c r="U61" s="176">
        <v>0.308</v>
      </c>
      <c r="V61" s="176">
        <f>ROUND(E61*U61,2)</f>
        <v>15.31</v>
      </c>
      <c r="W61" s="177"/>
      <c r="X61" s="177"/>
      <c r="Y61" s="178"/>
      <c r="Z61" s="178"/>
      <c r="AA61" s="178"/>
      <c r="AB61" s="178"/>
      <c r="AC61" s="178"/>
      <c r="AD61" s="178"/>
      <c r="AE61" s="178" t="s">
        <v>180</v>
      </c>
      <c r="AF61" s="178" t="s">
        <v>264</v>
      </c>
      <c r="AG61" s="178"/>
      <c r="AH61" s="179"/>
      <c r="AI61" s="179"/>
      <c r="AJ61" s="180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</row>
    <row r="62" spans="1:60" outlineLevel="1" x14ac:dyDescent="0.25">
      <c r="A62" s="187"/>
      <c r="B62" s="196" t="s">
        <v>265</v>
      </c>
      <c r="C62" s="196"/>
      <c r="D62" s="197"/>
      <c r="E62" s="198">
        <v>49.7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9"/>
      <c r="S62" s="199"/>
      <c r="T62" s="191"/>
      <c r="U62" s="191"/>
      <c r="V62" s="191"/>
      <c r="W62" s="199"/>
      <c r="X62" s="199"/>
      <c r="Y62" s="178"/>
      <c r="Z62" s="178"/>
      <c r="AA62" s="178"/>
      <c r="AB62" s="178"/>
      <c r="AC62" s="178"/>
      <c r="AD62" s="178"/>
      <c r="AE62" s="178" t="s">
        <v>183</v>
      </c>
      <c r="AF62" s="178">
        <v>0</v>
      </c>
      <c r="AG62" s="178"/>
      <c r="AH62" s="179"/>
      <c r="AI62" s="200" t="s">
        <v>265</v>
      </c>
      <c r="AJ62" s="180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</row>
    <row r="63" spans="1:60" x14ac:dyDescent="0.25">
      <c r="A63" s="156"/>
      <c r="B63" s="50"/>
      <c r="C63" s="50"/>
      <c r="D63" s="157"/>
      <c r="E63" s="158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60"/>
      <c r="S63" s="160"/>
      <c r="T63" s="159"/>
      <c r="U63" s="159"/>
      <c r="V63" s="159"/>
      <c r="W63" s="160"/>
      <c r="X63" s="160"/>
      <c r="AH63" s="161"/>
      <c r="AI63" s="161"/>
      <c r="AJ63" s="162"/>
    </row>
    <row r="64" spans="1:60" x14ac:dyDescent="0.25">
      <c r="A64" s="163" t="s">
        <v>143</v>
      </c>
      <c r="B64" s="164" t="s">
        <v>81</v>
      </c>
      <c r="C64" s="164" t="s">
        <v>82</v>
      </c>
      <c r="D64" s="165"/>
      <c r="E64" s="166"/>
      <c r="F64" s="167"/>
      <c r="G64" s="168">
        <f>SUMIF(AE65:AE95,"&lt;&gt;NOR",G65:G95)</f>
        <v>0</v>
      </c>
      <c r="H64" s="167"/>
      <c r="I64" s="167">
        <f>SUM(I65:I95)</f>
        <v>0</v>
      </c>
      <c r="J64" s="167"/>
      <c r="K64" s="167">
        <f>SUM(K65:K95)</f>
        <v>0</v>
      </c>
      <c r="L64" s="167"/>
      <c r="M64" s="167">
        <f>SUM(M65:M95)</f>
        <v>0</v>
      </c>
      <c r="N64" s="167"/>
      <c r="O64" s="167">
        <f>SUM(O65:O95)</f>
        <v>0.01</v>
      </c>
      <c r="P64" s="167"/>
      <c r="Q64" s="167">
        <f>SUM(Q65:Q95)</f>
        <v>20.630000000000003</v>
      </c>
      <c r="R64" s="169"/>
      <c r="S64" s="169"/>
      <c r="T64" s="167"/>
      <c r="U64" s="167"/>
      <c r="V64" s="167">
        <f>SUM(V65:V95)</f>
        <v>143.27999999999997</v>
      </c>
      <c r="W64" s="169"/>
      <c r="X64" s="170"/>
      <c r="AE64" t="s">
        <v>144</v>
      </c>
      <c r="AH64" s="161"/>
      <c r="AI64" s="161"/>
      <c r="AJ64" s="162"/>
    </row>
    <row r="65" spans="1:60" outlineLevel="1" x14ac:dyDescent="0.25">
      <c r="A65" s="171">
        <v>20</v>
      </c>
      <c r="B65" s="172" t="s">
        <v>266</v>
      </c>
      <c r="C65" s="172" t="s">
        <v>267</v>
      </c>
      <c r="D65" s="173" t="s">
        <v>178</v>
      </c>
      <c r="E65" s="174">
        <v>27.7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5.0000000000000001E-3</v>
      </c>
      <c r="Q65" s="176">
        <f>ROUND(E65*P65,2)</f>
        <v>0.14000000000000001</v>
      </c>
      <c r="R65" s="177" t="s">
        <v>268</v>
      </c>
      <c r="S65" s="177" t="s">
        <v>155</v>
      </c>
      <c r="T65" s="176" t="s">
        <v>155</v>
      </c>
      <c r="U65" s="176">
        <v>0.51</v>
      </c>
      <c r="V65" s="176">
        <f>ROUND(E65*U65,2)</f>
        <v>14.13</v>
      </c>
      <c r="W65" s="177"/>
      <c r="X65" s="177"/>
      <c r="Y65" s="178"/>
      <c r="Z65" s="178"/>
      <c r="AA65" s="178"/>
      <c r="AB65" s="178"/>
      <c r="AC65" s="178"/>
      <c r="AD65" s="178"/>
      <c r="AE65" s="178" t="s">
        <v>180</v>
      </c>
      <c r="AF65" s="178" t="s">
        <v>269</v>
      </c>
      <c r="AG65" s="178"/>
      <c r="AH65" s="179"/>
      <c r="AI65" s="179"/>
      <c r="AJ65" s="180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</row>
    <row r="66" spans="1:60" outlineLevel="1" x14ac:dyDescent="0.25">
      <c r="A66" s="187"/>
      <c r="B66" s="196" t="s">
        <v>270</v>
      </c>
      <c r="C66" s="196"/>
      <c r="D66" s="197"/>
      <c r="E66" s="198">
        <v>10.8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9"/>
      <c r="S66" s="199"/>
      <c r="T66" s="191"/>
      <c r="U66" s="191"/>
      <c r="V66" s="191"/>
      <c r="W66" s="199"/>
      <c r="X66" s="199"/>
      <c r="Y66" s="178"/>
      <c r="Z66" s="178"/>
      <c r="AA66" s="178"/>
      <c r="AB66" s="178"/>
      <c r="AC66" s="178"/>
      <c r="AD66" s="178"/>
      <c r="AE66" s="178" t="s">
        <v>183</v>
      </c>
      <c r="AF66" s="178">
        <v>0</v>
      </c>
      <c r="AG66" s="178"/>
      <c r="AH66" s="179"/>
      <c r="AI66" s="200" t="s">
        <v>270</v>
      </c>
      <c r="AJ66" s="180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</row>
    <row r="67" spans="1:60" outlineLevel="1" x14ac:dyDescent="0.25">
      <c r="A67" s="187"/>
      <c r="B67" s="196" t="s">
        <v>271</v>
      </c>
      <c r="C67" s="196"/>
      <c r="D67" s="197"/>
      <c r="E67" s="198">
        <v>16.899999999999999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9"/>
      <c r="S67" s="199"/>
      <c r="T67" s="191"/>
      <c r="U67" s="191"/>
      <c r="V67" s="191"/>
      <c r="W67" s="199"/>
      <c r="X67" s="199"/>
      <c r="Y67" s="178"/>
      <c r="Z67" s="178"/>
      <c r="AA67" s="178"/>
      <c r="AB67" s="178"/>
      <c r="AC67" s="178"/>
      <c r="AD67" s="178"/>
      <c r="AE67" s="178" t="s">
        <v>183</v>
      </c>
      <c r="AF67" s="178">
        <v>0</v>
      </c>
      <c r="AG67" s="178"/>
      <c r="AH67" s="179"/>
      <c r="AI67" s="200" t="s">
        <v>271</v>
      </c>
      <c r="AJ67" s="180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</row>
    <row r="68" spans="1:60" outlineLevel="1" x14ac:dyDescent="0.25">
      <c r="A68" s="171">
        <v>21</v>
      </c>
      <c r="B68" s="172" t="s">
        <v>272</v>
      </c>
      <c r="C68" s="172" t="s">
        <v>273</v>
      </c>
      <c r="D68" s="173" t="s">
        <v>178</v>
      </c>
      <c r="E68" s="174">
        <v>27.7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2E-3</v>
      </c>
      <c r="Q68" s="176">
        <f>ROUND(E68*P68,2)</f>
        <v>0.06</v>
      </c>
      <c r="R68" s="177" t="s">
        <v>268</v>
      </c>
      <c r="S68" s="177" t="s">
        <v>155</v>
      </c>
      <c r="T68" s="176" t="s">
        <v>155</v>
      </c>
      <c r="U68" s="176">
        <v>0.1</v>
      </c>
      <c r="V68" s="176">
        <f>ROUND(E68*U68,2)</f>
        <v>2.77</v>
      </c>
      <c r="W68" s="177"/>
      <c r="X68" s="177"/>
      <c r="Y68" s="178"/>
      <c r="Z68" s="178"/>
      <c r="AA68" s="178"/>
      <c r="AB68" s="178"/>
      <c r="AC68" s="178"/>
      <c r="AD68" s="178"/>
      <c r="AE68" s="178" t="s">
        <v>180</v>
      </c>
      <c r="AF68" s="178" t="s">
        <v>274</v>
      </c>
      <c r="AG68" s="178"/>
      <c r="AH68" s="179"/>
      <c r="AI68" s="179"/>
      <c r="AJ68" s="180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</row>
    <row r="69" spans="1:60" outlineLevel="1" x14ac:dyDescent="0.25">
      <c r="A69" s="171">
        <v>22</v>
      </c>
      <c r="B69" s="172" t="s">
        <v>275</v>
      </c>
      <c r="C69" s="172" t="s">
        <v>276</v>
      </c>
      <c r="D69" s="173" t="s">
        <v>178</v>
      </c>
      <c r="E69" s="174">
        <v>20.010000000000002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1E-3</v>
      </c>
      <c r="Q69" s="176">
        <f>ROUND(E69*P69,2)</f>
        <v>0.02</v>
      </c>
      <c r="R69" s="177" t="s">
        <v>277</v>
      </c>
      <c r="S69" s="177" t="s">
        <v>155</v>
      </c>
      <c r="T69" s="176" t="s">
        <v>155</v>
      </c>
      <c r="U69" s="176">
        <v>0.255</v>
      </c>
      <c r="V69" s="176">
        <f>ROUND(E69*U69,2)</f>
        <v>5.0999999999999996</v>
      </c>
      <c r="W69" s="177"/>
      <c r="X69" s="177"/>
      <c r="Y69" s="178"/>
      <c r="Z69" s="178"/>
      <c r="AA69" s="178"/>
      <c r="AB69" s="178"/>
      <c r="AC69" s="178"/>
      <c r="AD69" s="178"/>
      <c r="AE69" s="178" t="s">
        <v>180</v>
      </c>
      <c r="AF69" s="178" t="s">
        <v>278</v>
      </c>
      <c r="AG69" s="178"/>
      <c r="AH69" s="179"/>
      <c r="AI69" s="179"/>
      <c r="AJ69" s="180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</row>
    <row r="70" spans="1:60" outlineLevel="1" x14ac:dyDescent="0.25">
      <c r="A70" s="187"/>
      <c r="B70" s="196" t="s">
        <v>279</v>
      </c>
      <c r="C70" s="196"/>
      <c r="D70" s="197"/>
      <c r="E70" s="198">
        <v>20.010000000000002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9"/>
      <c r="S70" s="199"/>
      <c r="T70" s="191"/>
      <c r="U70" s="191"/>
      <c r="V70" s="191"/>
      <c r="W70" s="199"/>
      <c r="X70" s="199"/>
      <c r="Y70" s="178"/>
      <c r="Z70" s="178"/>
      <c r="AA70" s="178"/>
      <c r="AB70" s="178"/>
      <c r="AC70" s="178"/>
      <c r="AD70" s="178"/>
      <c r="AE70" s="178" t="s">
        <v>183</v>
      </c>
      <c r="AF70" s="178">
        <v>0</v>
      </c>
      <c r="AG70" s="178"/>
      <c r="AH70" s="179"/>
      <c r="AI70" s="200" t="s">
        <v>279</v>
      </c>
      <c r="AJ70" s="180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</row>
    <row r="71" spans="1:60" outlineLevel="1" x14ac:dyDescent="0.25">
      <c r="A71" s="171">
        <v>23</v>
      </c>
      <c r="B71" s="172" t="s">
        <v>280</v>
      </c>
      <c r="C71" s="172" t="s">
        <v>281</v>
      </c>
      <c r="D71" s="173" t="s">
        <v>178</v>
      </c>
      <c r="E71" s="174">
        <v>4.6900000000000004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6.7000000000000002E-4</v>
      </c>
      <c r="O71" s="176">
        <f>ROUND(E71*N71,2)</f>
        <v>0</v>
      </c>
      <c r="P71" s="176">
        <v>0.31900000000000001</v>
      </c>
      <c r="Q71" s="176">
        <f>ROUND(E71*P71,2)</f>
        <v>1.5</v>
      </c>
      <c r="R71" s="177" t="s">
        <v>282</v>
      </c>
      <c r="S71" s="177" t="s">
        <v>155</v>
      </c>
      <c r="T71" s="176" t="s">
        <v>155</v>
      </c>
      <c r="U71" s="176">
        <v>0.317</v>
      </c>
      <c r="V71" s="176">
        <f>ROUND(E71*U71,2)</f>
        <v>1.49</v>
      </c>
      <c r="W71" s="177"/>
      <c r="X71" s="177"/>
      <c r="Y71" s="178"/>
      <c r="Z71" s="178"/>
      <c r="AA71" s="178"/>
      <c r="AB71" s="178"/>
      <c r="AC71" s="178"/>
      <c r="AD71" s="178"/>
      <c r="AE71" s="178" t="s">
        <v>180</v>
      </c>
      <c r="AF71" s="178" t="s">
        <v>283</v>
      </c>
      <c r="AG71" s="178"/>
      <c r="AH71" s="179"/>
      <c r="AI71" s="179"/>
      <c r="AJ71" s="180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</row>
    <row r="72" spans="1:60" outlineLevel="1" x14ac:dyDescent="0.25">
      <c r="A72" s="187"/>
      <c r="B72" s="196" t="s">
        <v>284</v>
      </c>
      <c r="C72" s="196"/>
      <c r="D72" s="197"/>
      <c r="E72" s="198">
        <v>4.6900000000000004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9"/>
      <c r="S72" s="199"/>
      <c r="T72" s="191"/>
      <c r="U72" s="191"/>
      <c r="V72" s="191"/>
      <c r="W72" s="199"/>
      <c r="X72" s="199"/>
      <c r="Y72" s="178"/>
      <c r="Z72" s="178"/>
      <c r="AA72" s="178"/>
      <c r="AB72" s="178"/>
      <c r="AC72" s="178"/>
      <c r="AD72" s="178"/>
      <c r="AE72" s="178" t="s">
        <v>183</v>
      </c>
      <c r="AF72" s="178">
        <v>0</v>
      </c>
      <c r="AG72" s="178"/>
      <c r="AH72" s="179"/>
      <c r="AI72" s="200" t="s">
        <v>284</v>
      </c>
      <c r="AJ72" s="180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</row>
    <row r="73" spans="1:60" outlineLevel="1" x14ac:dyDescent="0.25">
      <c r="A73" s="171">
        <v>24</v>
      </c>
      <c r="B73" s="172" t="s">
        <v>285</v>
      </c>
      <c r="C73" s="172" t="s">
        <v>286</v>
      </c>
      <c r="D73" s="173" t="s">
        <v>222</v>
      </c>
      <c r="E73" s="174">
        <v>2.56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7.0000000000000007E-2</v>
      </c>
      <c r="Q73" s="176">
        <f>ROUND(E73*P73,2)</f>
        <v>0.18</v>
      </c>
      <c r="R73" s="177" t="s">
        <v>282</v>
      </c>
      <c r="S73" s="177" t="s">
        <v>155</v>
      </c>
      <c r="T73" s="176" t="s">
        <v>155</v>
      </c>
      <c r="U73" s="176">
        <v>0.64</v>
      </c>
      <c r="V73" s="176">
        <f>ROUND(E73*U73,2)</f>
        <v>1.64</v>
      </c>
      <c r="W73" s="177"/>
      <c r="X73" s="177"/>
      <c r="Y73" s="178"/>
      <c r="Z73" s="178"/>
      <c r="AA73" s="178"/>
      <c r="AB73" s="178"/>
      <c r="AC73" s="178"/>
      <c r="AD73" s="178"/>
      <c r="AE73" s="178" t="s">
        <v>180</v>
      </c>
      <c r="AF73" s="178" t="s">
        <v>287</v>
      </c>
      <c r="AG73" s="178"/>
      <c r="AH73" s="179"/>
      <c r="AI73" s="179"/>
      <c r="AJ73" s="180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</row>
    <row r="74" spans="1:60" outlineLevel="1" x14ac:dyDescent="0.25">
      <c r="A74" s="187"/>
      <c r="B74" s="196" t="s">
        <v>288</v>
      </c>
      <c r="C74" s="196"/>
      <c r="D74" s="197"/>
      <c r="E74" s="198">
        <v>2.56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9"/>
      <c r="S74" s="199"/>
      <c r="T74" s="191"/>
      <c r="U74" s="191"/>
      <c r="V74" s="191"/>
      <c r="W74" s="199"/>
      <c r="X74" s="199"/>
      <c r="Y74" s="178"/>
      <c r="Z74" s="178"/>
      <c r="AA74" s="178"/>
      <c r="AB74" s="178"/>
      <c r="AC74" s="178"/>
      <c r="AD74" s="178"/>
      <c r="AE74" s="178" t="s">
        <v>183</v>
      </c>
      <c r="AF74" s="178">
        <v>0</v>
      </c>
      <c r="AG74" s="178"/>
      <c r="AH74" s="179"/>
      <c r="AI74" s="200" t="s">
        <v>288</v>
      </c>
      <c r="AJ74" s="180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</row>
    <row r="75" spans="1:60" ht="20.399999999999999" outlineLevel="1" x14ac:dyDescent="0.25">
      <c r="A75" s="171">
        <v>25</v>
      </c>
      <c r="B75" s="172" t="s">
        <v>289</v>
      </c>
      <c r="C75" s="172" t="s">
        <v>290</v>
      </c>
      <c r="D75" s="173" t="s">
        <v>186</v>
      </c>
      <c r="E75" s="174">
        <v>5.4924999999999997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2.2000000000000002</v>
      </c>
      <c r="Q75" s="176">
        <f>ROUND(E75*P75,2)</f>
        <v>12.08</v>
      </c>
      <c r="R75" s="177" t="s">
        <v>282</v>
      </c>
      <c r="S75" s="177" t="s">
        <v>155</v>
      </c>
      <c r="T75" s="176" t="s">
        <v>155</v>
      </c>
      <c r="U75" s="176">
        <v>8.48</v>
      </c>
      <c r="V75" s="176">
        <f>ROUND(E75*U75,2)</f>
        <v>46.58</v>
      </c>
      <c r="W75" s="177"/>
      <c r="X75" s="177"/>
      <c r="Y75" s="178"/>
      <c r="Z75" s="178"/>
      <c r="AA75" s="178"/>
      <c r="AB75" s="178"/>
      <c r="AC75" s="178"/>
      <c r="AD75" s="178"/>
      <c r="AE75" s="178" t="s">
        <v>180</v>
      </c>
      <c r="AF75" s="178" t="s">
        <v>291</v>
      </c>
      <c r="AG75" s="178"/>
      <c r="AH75" s="179"/>
      <c r="AI75" s="179"/>
      <c r="AJ75" s="180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</row>
    <row r="76" spans="1:60" outlineLevel="1" x14ac:dyDescent="0.25">
      <c r="A76" s="187"/>
      <c r="B76" s="196" t="s">
        <v>292</v>
      </c>
      <c r="C76" s="196"/>
      <c r="D76" s="197"/>
      <c r="E76" s="198">
        <v>5.4924999999999997</v>
      </c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9"/>
      <c r="S76" s="199"/>
      <c r="T76" s="191"/>
      <c r="U76" s="191"/>
      <c r="V76" s="191"/>
      <c r="W76" s="199"/>
      <c r="X76" s="199"/>
      <c r="Y76" s="178"/>
      <c r="Z76" s="178"/>
      <c r="AA76" s="178"/>
      <c r="AB76" s="178"/>
      <c r="AC76" s="178"/>
      <c r="AD76" s="178"/>
      <c r="AE76" s="178" t="s">
        <v>183</v>
      </c>
      <c r="AF76" s="178">
        <v>0</v>
      </c>
      <c r="AG76" s="178"/>
      <c r="AH76" s="179"/>
      <c r="AI76" s="200" t="s">
        <v>292</v>
      </c>
      <c r="AJ76" s="180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</row>
    <row r="77" spans="1:60" outlineLevel="1" x14ac:dyDescent="0.25">
      <c r="A77" s="171">
        <v>26</v>
      </c>
      <c r="B77" s="172" t="s">
        <v>293</v>
      </c>
      <c r="C77" s="172" t="s">
        <v>294</v>
      </c>
      <c r="D77" s="173" t="s">
        <v>178</v>
      </c>
      <c r="E77" s="174">
        <v>10.8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0</v>
      </c>
      <c r="O77" s="176">
        <f>ROUND(E77*N77,2)</f>
        <v>0</v>
      </c>
      <c r="P77" s="176">
        <v>1.75E-3</v>
      </c>
      <c r="Q77" s="176">
        <f>ROUND(E77*P77,2)</f>
        <v>0.02</v>
      </c>
      <c r="R77" s="177" t="s">
        <v>282</v>
      </c>
      <c r="S77" s="177" t="s">
        <v>155</v>
      </c>
      <c r="T77" s="176" t="s">
        <v>155</v>
      </c>
      <c r="U77" s="176">
        <v>0.16500000000000001</v>
      </c>
      <c r="V77" s="176">
        <f>ROUND(E77*U77,2)</f>
        <v>1.78</v>
      </c>
      <c r="W77" s="177"/>
      <c r="X77" s="177"/>
      <c r="Y77" s="178"/>
      <c r="Z77" s="178"/>
      <c r="AA77" s="178"/>
      <c r="AB77" s="178"/>
      <c r="AC77" s="178"/>
      <c r="AD77" s="178"/>
      <c r="AE77" s="178" t="s">
        <v>180</v>
      </c>
      <c r="AF77" s="178" t="s">
        <v>295</v>
      </c>
      <c r="AG77" s="178"/>
      <c r="AH77" s="179"/>
      <c r="AI77" s="179"/>
      <c r="AJ77" s="180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</row>
    <row r="78" spans="1:60" outlineLevel="1" x14ac:dyDescent="0.25">
      <c r="A78" s="187"/>
      <c r="B78" s="196" t="s">
        <v>270</v>
      </c>
      <c r="C78" s="196"/>
      <c r="D78" s="197"/>
      <c r="E78" s="198">
        <v>10.8</v>
      </c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9"/>
      <c r="S78" s="199"/>
      <c r="T78" s="191"/>
      <c r="U78" s="191"/>
      <c r="V78" s="191"/>
      <c r="W78" s="199"/>
      <c r="X78" s="199"/>
      <c r="Y78" s="178"/>
      <c r="Z78" s="178"/>
      <c r="AA78" s="178"/>
      <c r="AB78" s="178"/>
      <c r="AC78" s="178"/>
      <c r="AD78" s="178"/>
      <c r="AE78" s="178" t="s">
        <v>183</v>
      </c>
      <c r="AF78" s="178">
        <v>0</v>
      </c>
      <c r="AG78" s="178"/>
      <c r="AH78" s="179"/>
      <c r="AI78" s="200" t="s">
        <v>270</v>
      </c>
      <c r="AJ78" s="180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</row>
    <row r="79" spans="1:60" outlineLevel="1" x14ac:dyDescent="0.25">
      <c r="A79" s="171">
        <v>27</v>
      </c>
      <c r="B79" s="172" t="s">
        <v>296</v>
      </c>
      <c r="C79" s="172" t="s">
        <v>297</v>
      </c>
      <c r="D79" s="173" t="s">
        <v>186</v>
      </c>
      <c r="E79" s="174">
        <v>5.4924999999999997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7" t="s">
        <v>282</v>
      </c>
      <c r="S79" s="177" t="s">
        <v>155</v>
      </c>
      <c r="T79" s="176" t="s">
        <v>155</v>
      </c>
      <c r="U79" s="176">
        <v>4.0289999999999999</v>
      </c>
      <c r="V79" s="176">
        <f>ROUND(E79*U79,2)</f>
        <v>22.13</v>
      </c>
      <c r="W79" s="177"/>
      <c r="X79" s="177"/>
      <c r="Y79" s="178"/>
      <c r="Z79" s="178"/>
      <c r="AA79" s="178"/>
      <c r="AB79" s="178"/>
      <c r="AC79" s="178"/>
      <c r="AD79" s="178"/>
      <c r="AE79" s="178" t="s">
        <v>180</v>
      </c>
      <c r="AF79" s="178" t="s">
        <v>298</v>
      </c>
      <c r="AG79" s="178"/>
      <c r="AH79" s="179"/>
      <c r="AI79" s="179"/>
      <c r="AJ79" s="180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</row>
    <row r="80" spans="1:60" outlineLevel="1" x14ac:dyDescent="0.25">
      <c r="A80" s="171">
        <v>28</v>
      </c>
      <c r="B80" s="172" t="s">
        <v>299</v>
      </c>
      <c r="C80" s="172" t="s">
        <v>300</v>
      </c>
      <c r="D80" s="173" t="s">
        <v>178</v>
      </c>
      <c r="E80" s="174">
        <v>10.8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0.02</v>
      </c>
      <c r="Q80" s="176">
        <f>ROUND(E80*P80,2)</f>
        <v>0.22</v>
      </c>
      <c r="R80" s="177" t="s">
        <v>282</v>
      </c>
      <c r="S80" s="177" t="s">
        <v>155</v>
      </c>
      <c r="T80" s="176" t="s">
        <v>155</v>
      </c>
      <c r="U80" s="176">
        <v>0.14699999999999999</v>
      </c>
      <c r="V80" s="176">
        <f>ROUND(E80*U80,2)</f>
        <v>1.59</v>
      </c>
      <c r="W80" s="177"/>
      <c r="X80" s="177"/>
      <c r="Y80" s="178"/>
      <c r="Z80" s="178"/>
      <c r="AA80" s="178"/>
      <c r="AB80" s="178"/>
      <c r="AC80" s="178"/>
      <c r="AD80" s="178"/>
      <c r="AE80" s="178" t="s">
        <v>180</v>
      </c>
      <c r="AF80" s="178" t="s">
        <v>301</v>
      </c>
      <c r="AG80" s="178"/>
      <c r="AH80" s="179"/>
      <c r="AI80" s="179"/>
      <c r="AJ80" s="180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</row>
    <row r="81" spans="1:60" outlineLevel="1" x14ac:dyDescent="0.25">
      <c r="A81" s="187"/>
      <c r="B81" s="196" t="s">
        <v>270</v>
      </c>
      <c r="C81" s="196"/>
      <c r="D81" s="197"/>
      <c r="E81" s="198">
        <v>10.8</v>
      </c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9"/>
      <c r="S81" s="199"/>
      <c r="T81" s="191"/>
      <c r="U81" s="191"/>
      <c r="V81" s="191"/>
      <c r="W81" s="199"/>
      <c r="X81" s="199"/>
      <c r="Y81" s="178"/>
      <c r="Z81" s="178"/>
      <c r="AA81" s="178"/>
      <c r="AB81" s="178"/>
      <c r="AC81" s="178"/>
      <c r="AD81" s="178"/>
      <c r="AE81" s="178" t="s">
        <v>183</v>
      </c>
      <c r="AF81" s="178">
        <v>0</v>
      </c>
      <c r="AG81" s="178"/>
      <c r="AH81" s="179"/>
      <c r="AI81" s="200" t="s">
        <v>270</v>
      </c>
      <c r="AJ81" s="180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</row>
    <row r="82" spans="1:60" outlineLevel="1" x14ac:dyDescent="0.25">
      <c r="A82" s="171">
        <v>29</v>
      </c>
      <c r="B82" s="172" t="s">
        <v>302</v>
      </c>
      <c r="C82" s="172" t="s">
        <v>303</v>
      </c>
      <c r="D82" s="173" t="s">
        <v>178</v>
      </c>
      <c r="E82" s="174">
        <v>13.4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6.0999999999999997E-4</v>
      </c>
      <c r="O82" s="176">
        <f>ROUND(E82*N82,2)</f>
        <v>0.01</v>
      </c>
      <c r="P82" s="176">
        <v>0.05</v>
      </c>
      <c r="Q82" s="176">
        <f>ROUND(E82*P82,2)</f>
        <v>0.67</v>
      </c>
      <c r="R82" s="177" t="s">
        <v>282</v>
      </c>
      <c r="S82" s="177" t="s">
        <v>155</v>
      </c>
      <c r="T82" s="176" t="s">
        <v>155</v>
      </c>
      <c r="U82" s="176">
        <v>0.51600000000000001</v>
      </c>
      <c r="V82" s="176">
        <f>ROUND(E82*U82,2)</f>
        <v>6.91</v>
      </c>
      <c r="W82" s="177"/>
      <c r="X82" s="177"/>
      <c r="Y82" s="178"/>
      <c r="Z82" s="178"/>
      <c r="AA82" s="178"/>
      <c r="AB82" s="178"/>
      <c r="AC82" s="178"/>
      <c r="AD82" s="178"/>
      <c r="AE82" s="178" t="s">
        <v>180</v>
      </c>
      <c r="AF82" s="178" t="s">
        <v>304</v>
      </c>
      <c r="AG82" s="178"/>
      <c r="AH82" s="179"/>
      <c r="AI82" s="179"/>
      <c r="AJ82" s="180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</row>
    <row r="83" spans="1:60" outlineLevel="1" x14ac:dyDescent="0.25">
      <c r="A83" s="187"/>
      <c r="B83" s="196" t="s">
        <v>305</v>
      </c>
      <c r="C83" s="196"/>
      <c r="D83" s="197"/>
      <c r="E83" s="198">
        <v>13.4</v>
      </c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9"/>
      <c r="S83" s="199"/>
      <c r="T83" s="191"/>
      <c r="U83" s="191"/>
      <c r="V83" s="191"/>
      <c r="W83" s="199"/>
      <c r="X83" s="199"/>
      <c r="Y83" s="178"/>
      <c r="Z83" s="178"/>
      <c r="AA83" s="178"/>
      <c r="AB83" s="178"/>
      <c r="AC83" s="178"/>
      <c r="AD83" s="178"/>
      <c r="AE83" s="178" t="s">
        <v>183</v>
      </c>
      <c r="AF83" s="178">
        <v>0</v>
      </c>
      <c r="AG83" s="178"/>
      <c r="AH83" s="179"/>
      <c r="AI83" s="200" t="s">
        <v>305</v>
      </c>
      <c r="AJ83" s="180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</row>
    <row r="84" spans="1:60" outlineLevel="1" x14ac:dyDescent="0.25">
      <c r="A84" s="171">
        <v>30</v>
      </c>
      <c r="B84" s="172" t="s">
        <v>306</v>
      </c>
      <c r="C84" s="172" t="s">
        <v>307</v>
      </c>
      <c r="D84" s="173" t="s">
        <v>178</v>
      </c>
      <c r="E84" s="174">
        <v>3.99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1.17E-3</v>
      </c>
      <c r="O84" s="176">
        <f>ROUND(E84*N84,2)</f>
        <v>0</v>
      </c>
      <c r="P84" s="176">
        <v>7.5999999999999998E-2</v>
      </c>
      <c r="Q84" s="176">
        <f>ROUND(E84*P84,2)</f>
        <v>0.3</v>
      </c>
      <c r="R84" s="177" t="s">
        <v>282</v>
      </c>
      <c r="S84" s="177" t="s">
        <v>155</v>
      </c>
      <c r="T84" s="176" t="s">
        <v>155</v>
      </c>
      <c r="U84" s="176">
        <v>0.93899999999999995</v>
      </c>
      <c r="V84" s="176">
        <f>ROUND(E84*U84,2)</f>
        <v>3.75</v>
      </c>
      <c r="W84" s="177"/>
      <c r="X84" s="177"/>
      <c r="Y84" s="178"/>
      <c r="Z84" s="178"/>
      <c r="AA84" s="178"/>
      <c r="AB84" s="178"/>
      <c r="AC84" s="178"/>
      <c r="AD84" s="178"/>
      <c r="AE84" s="178" t="s">
        <v>180</v>
      </c>
      <c r="AF84" s="178" t="s">
        <v>308</v>
      </c>
      <c r="AG84" s="178"/>
      <c r="AH84" s="179"/>
      <c r="AI84" s="179"/>
      <c r="AJ84" s="180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</row>
    <row r="85" spans="1:60" outlineLevel="1" x14ac:dyDescent="0.25">
      <c r="A85" s="187"/>
      <c r="B85" s="196" t="s">
        <v>309</v>
      </c>
      <c r="C85" s="196"/>
      <c r="D85" s="197"/>
      <c r="E85" s="198">
        <v>3.99</v>
      </c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9"/>
      <c r="S85" s="199"/>
      <c r="T85" s="191"/>
      <c r="U85" s="191"/>
      <c r="V85" s="191"/>
      <c r="W85" s="199"/>
      <c r="X85" s="199"/>
      <c r="Y85" s="178"/>
      <c r="Z85" s="178"/>
      <c r="AA85" s="178"/>
      <c r="AB85" s="178"/>
      <c r="AC85" s="178"/>
      <c r="AD85" s="178"/>
      <c r="AE85" s="178" t="s">
        <v>183</v>
      </c>
      <c r="AF85" s="178">
        <v>0</v>
      </c>
      <c r="AG85" s="178"/>
      <c r="AH85" s="179"/>
      <c r="AI85" s="200" t="s">
        <v>309</v>
      </c>
      <c r="AJ85" s="180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</row>
    <row r="86" spans="1:60" outlineLevel="1" x14ac:dyDescent="0.25">
      <c r="A86" s="171">
        <v>31</v>
      </c>
      <c r="B86" s="172" t="s">
        <v>310</v>
      </c>
      <c r="C86" s="172" t="s">
        <v>311</v>
      </c>
      <c r="D86" s="173" t="s">
        <v>178</v>
      </c>
      <c r="E86" s="174">
        <v>0.96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1E-3</v>
      </c>
      <c r="O86" s="176">
        <f>ROUND(E86*N86,2)</f>
        <v>0</v>
      </c>
      <c r="P86" s="176">
        <v>3.492E-2</v>
      </c>
      <c r="Q86" s="176">
        <f>ROUND(E86*P86,2)</f>
        <v>0.03</v>
      </c>
      <c r="R86" s="177" t="s">
        <v>282</v>
      </c>
      <c r="S86" s="177" t="s">
        <v>155</v>
      </c>
      <c r="T86" s="176" t="s">
        <v>155</v>
      </c>
      <c r="U86" s="176">
        <v>0.52100000000000002</v>
      </c>
      <c r="V86" s="176">
        <f>ROUND(E86*U86,2)</f>
        <v>0.5</v>
      </c>
      <c r="W86" s="177"/>
      <c r="X86" s="177"/>
      <c r="Y86" s="178"/>
      <c r="Z86" s="178"/>
      <c r="AA86" s="178"/>
      <c r="AB86" s="178"/>
      <c r="AC86" s="178"/>
      <c r="AD86" s="178"/>
      <c r="AE86" s="178" t="s">
        <v>180</v>
      </c>
      <c r="AF86" s="178" t="s">
        <v>312</v>
      </c>
      <c r="AG86" s="178"/>
      <c r="AH86" s="179"/>
      <c r="AI86" s="179"/>
      <c r="AJ86" s="180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</row>
    <row r="87" spans="1:60" outlineLevel="1" x14ac:dyDescent="0.25">
      <c r="A87" s="187"/>
      <c r="B87" s="196" t="s">
        <v>313</v>
      </c>
      <c r="C87" s="196"/>
      <c r="D87" s="197"/>
      <c r="E87" s="198">
        <v>0.96</v>
      </c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9"/>
      <c r="S87" s="199"/>
      <c r="T87" s="191"/>
      <c r="U87" s="191"/>
      <c r="V87" s="191"/>
      <c r="W87" s="199"/>
      <c r="X87" s="199"/>
      <c r="Y87" s="178"/>
      <c r="Z87" s="178"/>
      <c r="AA87" s="178"/>
      <c r="AB87" s="178"/>
      <c r="AC87" s="178"/>
      <c r="AD87" s="178"/>
      <c r="AE87" s="178" t="s">
        <v>183</v>
      </c>
      <c r="AF87" s="178">
        <v>0</v>
      </c>
      <c r="AG87" s="178"/>
      <c r="AH87" s="179"/>
      <c r="AI87" s="200" t="s">
        <v>313</v>
      </c>
      <c r="AJ87" s="180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</row>
    <row r="88" spans="1:60" outlineLevel="1" x14ac:dyDescent="0.25">
      <c r="A88" s="171">
        <v>32</v>
      </c>
      <c r="B88" s="172" t="s">
        <v>314</v>
      </c>
      <c r="C88" s="172" t="s">
        <v>315</v>
      </c>
      <c r="D88" s="173" t="s">
        <v>222</v>
      </c>
      <c r="E88" s="174">
        <v>4.0999999999999996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1.383E-2</v>
      </c>
      <c r="Q88" s="176">
        <f>ROUND(E88*P88,2)</f>
        <v>0.06</v>
      </c>
      <c r="R88" s="177" t="s">
        <v>282</v>
      </c>
      <c r="S88" s="177" t="s">
        <v>155</v>
      </c>
      <c r="T88" s="176" t="s">
        <v>155</v>
      </c>
      <c r="U88" s="176">
        <v>0.12</v>
      </c>
      <c r="V88" s="176">
        <f>ROUND(E88*U88,2)</f>
        <v>0.49</v>
      </c>
      <c r="W88" s="177"/>
      <c r="X88" s="177"/>
      <c r="Y88" s="178"/>
      <c r="Z88" s="178"/>
      <c r="AA88" s="178"/>
      <c r="AB88" s="178"/>
      <c r="AC88" s="178"/>
      <c r="AD88" s="178"/>
      <c r="AE88" s="178" t="s">
        <v>180</v>
      </c>
      <c r="AF88" s="178" t="s">
        <v>316</v>
      </c>
      <c r="AG88" s="178"/>
      <c r="AH88" s="179"/>
      <c r="AI88" s="179"/>
      <c r="AJ88" s="180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</row>
    <row r="89" spans="1:60" outlineLevel="1" x14ac:dyDescent="0.25">
      <c r="A89" s="187"/>
      <c r="B89" s="196" t="s">
        <v>247</v>
      </c>
      <c r="C89" s="196"/>
      <c r="D89" s="197"/>
      <c r="E89" s="198">
        <v>4.0999999999999996</v>
      </c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9"/>
      <c r="S89" s="199"/>
      <c r="T89" s="191"/>
      <c r="U89" s="191"/>
      <c r="V89" s="191"/>
      <c r="W89" s="199"/>
      <c r="X89" s="199"/>
      <c r="Y89" s="178"/>
      <c r="Z89" s="178"/>
      <c r="AA89" s="178"/>
      <c r="AB89" s="178"/>
      <c r="AC89" s="178"/>
      <c r="AD89" s="178"/>
      <c r="AE89" s="178" t="s">
        <v>183</v>
      </c>
      <c r="AF89" s="178">
        <v>0</v>
      </c>
      <c r="AG89" s="178"/>
      <c r="AH89" s="179"/>
      <c r="AI89" s="200" t="s">
        <v>247</v>
      </c>
      <c r="AJ89" s="180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</row>
    <row r="90" spans="1:60" outlineLevel="1" x14ac:dyDescent="0.25">
      <c r="A90" s="171">
        <v>33</v>
      </c>
      <c r="B90" s="172" t="s">
        <v>317</v>
      </c>
      <c r="C90" s="172" t="s">
        <v>318</v>
      </c>
      <c r="D90" s="173" t="s">
        <v>178</v>
      </c>
      <c r="E90" s="174">
        <v>51.88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0</v>
      </c>
      <c r="O90" s="176">
        <f>ROUND(E90*N90,2)</f>
        <v>0</v>
      </c>
      <c r="P90" s="176">
        <v>4.5999999999999999E-2</v>
      </c>
      <c r="Q90" s="176">
        <f>ROUND(E90*P90,2)</f>
        <v>2.39</v>
      </c>
      <c r="R90" s="177" t="s">
        <v>282</v>
      </c>
      <c r="S90" s="177" t="s">
        <v>155</v>
      </c>
      <c r="T90" s="176" t="s">
        <v>155</v>
      </c>
      <c r="U90" s="176">
        <v>0.26</v>
      </c>
      <c r="V90" s="176">
        <f>ROUND(E90*U90,2)</f>
        <v>13.49</v>
      </c>
      <c r="W90" s="177"/>
      <c r="X90" s="177"/>
      <c r="Y90" s="178"/>
      <c r="Z90" s="178"/>
      <c r="AA90" s="178"/>
      <c r="AB90" s="178"/>
      <c r="AC90" s="178"/>
      <c r="AD90" s="178"/>
      <c r="AE90" s="178" t="s">
        <v>180</v>
      </c>
      <c r="AF90" s="178" t="s">
        <v>319</v>
      </c>
      <c r="AG90" s="178"/>
      <c r="AH90" s="179"/>
      <c r="AI90" s="179"/>
      <c r="AJ90" s="180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</row>
    <row r="91" spans="1:60" outlineLevel="1" x14ac:dyDescent="0.25">
      <c r="A91" s="187"/>
      <c r="B91" s="196" t="s">
        <v>320</v>
      </c>
      <c r="C91" s="196"/>
      <c r="D91" s="197"/>
      <c r="E91" s="198">
        <v>58.32</v>
      </c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9"/>
      <c r="S91" s="199"/>
      <c r="T91" s="191"/>
      <c r="U91" s="191"/>
      <c r="V91" s="191"/>
      <c r="W91" s="199"/>
      <c r="X91" s="199"/>
      <c r="Y91" s="178"/>
      <c r="Z91" s="178"/>
      <c r="AA91" s="178"/>
      <c r="AB91" s="178"/>
      <c r="AC91" s="178"/>
      <c r="AD91" s="178"/>
      <c r="AE91" s="178" t="s">
        <v>183</v>
      </c>
      <c r="AF91" s="178">
        <v>0</v>
      </c>
      <c r="AG91" s="178"/>
      <c r="AH91" s="179"/>
      <c r="AI91" s="200" t="s">
        <v>320</v>
      </c>
      <c r="AJ91" s="180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</row>
    <row r="92" spans="1:60" outlineLevel="1" x14ac:dyDescent="0.25">
      <c r="A92" s="187"/>
      <c r="B92" s="196" t="s">
        <v>206</v>
      </c>
      <c r="C92" s="196"/>
      <c r="D92" s="197"/>
      <c r="E92" s="198">
        <v>-10.6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9"/>
      <c r="S92" s="199"/>
      <c r="T92" s="191"/>
      <c r="U92" s="191"/>
      <c r="V92" s="191"/>
      <c r="W92" s="199"/>
      <c r="X92" s="199"/>
      <c r="Y92" s="178"/>
      <c r="Z92" s="178"/>
      <c r="AA92" s="178"/>
      <c r="AB92" s="178"/>
      <c r="AC92" s="178"/>
      <c r="AD92" s="178"/>
      <c r="AE92" s="178" t="s">
        <v>183</v>
      </c>
      <c r="AF92" s="178">
        <v>0</v>
      </c>
      <c r="AG92" s="178"/>
      <c r="AH92" s="179"/>
      <c r="AI92" s="200" t="s">
        <v>206</v>
      </c>
      <c r="AJ92" s="180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</row>
    <row r="93" spans="1:60" outlineLevel="1" x14ac:dyDescent="0.25">
      <c r="A93" s="187"/>
      <c r="B93" s="196" t="s">
        <v>207</v>
      </c>
      <c r="C93" s="196"/>
      <c r="D93" s="197"/>
      <c r="E93" s="198">
        <v>4.16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9"/>
      <c r="S93" s="199"/>
      <c r="T93" s="191"/>
      <c r="U93" s="191"/>
      <c r="V93" s="191"/>
      <c r="W93" s="199"/>
      <c r="X93" s="199"/>
      <c r="Y93" s="178"/>
      <c r="Z93" s="178"/>
      <c r="AA93" s="178"/>
      <c r="AB93" s="178"/>
      <c r="AC93" s="178"/>
      <c r="AD93" s="178"/>
      <c r="AE93" s="178" t="s">
        <v>183</v>
      </c>
      <c r="AF93" s="178">
        <v>0</v>
      </c>
      <c r="AG93" s="178"/>
      <c r="AH93" s="179"/>
      <c r="AI93" s="200" t="s">
        <v>207</v>
      </c>
      <c r="AJ93" s="180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</row>
    <row r="94" spans="1:60" outlineLevel="1" x14ac:dyDescent="0.25">
      <c r="A94" s="171">
        <v>34</v>
      </c>
      <c r="B94" s="172" t="s">
        <v>321</v>
      </c>
      <c r="C94" s="172" t="s">
        <v>322</v>
      </c>
      <c r="D94" s="173" t="s">
        <v>178</v>
      </c>
      <c r="E94" s="174">
        <v>43.6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6.8000000000000005E-2</v>
      </c>
      <c r="Q94" s="176">
        <f>ROUND(E94*P94,2)</f>
        <v>2.96</v>
      </c>
      <c r="R94" s="177" t="s">
        <v>282</v>
      </c>
      <c r="S94" s="177" t="s">
        <v>155</v>
      </c>
      <c r="T94" s="176" t="s">
        <v>155</v>
      </c>
      <c r="U94" s="176">
        <v>0.48</v>
      </c>
      <c r="V94" s="176">
        <f>ROUND(E94*U94,2)</f>
        <v>20.93</v>
      </c>
      <c r="W94" s="177"/>
      <c r="X94" s="177"/>
      <c r="Y94" s="178"/>
      <c r="Z94" s="178"/>
      <c r="AA94" s="178"/>
      <c r="AB94" s="178"/>
      <c r="AC94" s="178"/>
      <c r="AD94" s="178"/>
      <c r="AE94" s="178" t="s">
        <v>180</v>
      </c>
      <c r="AF94" s="178" t="s">
        <v>323</v>
      </c>
      <c r="AG94" s="178"/>
      <c r="AH94" s="179"/>
      <c r="AI94" s="179"/>
      <c r="AJ94" s="180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</row>
    <row r="95" spans="1:60" outlineLevel="1" x14ac:dyDescent="0.25">
      <c r="A95" s="187"/>
      <c r="B95" s="196" t="s">
        <v>324</v>
      </c>
      <c r="C95" s="196"/>
      <c r="D95" s="197"/>
      <c r="E95" s="198">
        <v>43.6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9"/>
      <c r="S95" s="199"/>
      <c r="T95" s="191"/>
      <c r="U95" s="191"/>
      <c r="V95" s="191"/>
      <c r="W95" s="199"/>
      <c r="X95" s="199"/>
      <c r="Y95" s="178"/>
      <c r="Z95" s="178"/>
      <c r="AA95" s="178"/>
      <c r="AB95" s="178"/>
      <c r="AC95" s="178"/>
      <c r="AD95" s="178"/>
      <c r="AE95" s="178" t="s">
        <v>183</v>
      </c>
      <c r="AF95" s="178">
        <v>0</v>
      </c>
      <c r="AG95" s="178"/>
      <c r="AH95" s="179"/>
      <c r="AI95" s="200" t="s">
        <v>324</v>
      </c>
      <c r="AJ95" s="180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</row>
    <row r="96" spans="1:60" x14ac:dyDescent="0.25">
      <c r="A96" s="156"/>
      <c r="B96" s="50"/>
      <c r="C96" s="50"/>
      <c r="D96" s="157"/>
      <c r="E96" s="158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60"/>
      <c r="S96" s="160"/>
      <c r="T96" s="159"/>
      <c r="U96" s="159"/>
      <c r="V96" s="159"/>
      <c r="W96" s="160"/>
      <c r="X96" s="160"/>
      <c r="AH96" s="161"/>
      <c r="AI96" s="161"/>
      <c r="AJ96" s="162"/>
    </row>
    <row r="97" spans="1:60" x14ac:dyDescent="0.25">
      <c r="A97" s="163" t="s">
        <v>143</v>
      </c>
      <c r="B97" s="164" t="s">
        <v>83</v>
      </c>
      <c r="C97" s="164" t="s">
        <v>84</v>
      </c>
      <c r="D97" s="165"/>
      <c r="E97" s="166"/>
      <c r="F97" s="167"/>
      <c r="G97" s="168">
        <f>SUMIF(AE98:AE98,"&lt;&gt;NOR",G98:G98)</f>
        <v>0</v>
      </c>
      <c r="H97" s="167"/>
      <c r="I97" s="167">
        <f>SUM(I98:I98)</f>
        <v>0</v>
      </c>
      <c r="J97" s="167"/>
      <c r="K97" s="167">
        <f>SUM(K98:K98)</f>
        <v>0</v>
      </c>
      <c r="L97" s="167"/>
      <c r="M97" s="167">
        <f>SUM(M98:M98)</f>
        <v>0</v>
      </c>
      <c r="N97" s="167"/>
      <c r="O97" s="167">
        <f>SUM(O98:O98)</f>
        <v>0</v>
      </c>
      <c r="P97" s="167"/>
      <c r="Q97" s="167">
        <f>SUM(Q98:Q98)</f>
        <v>0</v>
      </c>
      <c r="R97" s="169"/>
      <c r="S97" s="169"/>
      <c r="T97" s="167"/>
      <c r="U97" s="167"/>
      <c r="V97" s="167">
        <f>SUM(V98:V98)</f>
        <v>0</v>
      </c>
      <c r="W97" s="169"/>
      <c r="X97" s="170"/>
      <c r="AE97" t="s">
        <v>144</v>
      </c>
      <c r="AH97" s="161"/>
      <c r="AI97" s="161"/>
      <c r="AJ97" s="162"/>
    </row>
    <row r="98" spans="1:60" outlineLevel="1" x14ac:dyDescent="0.25">
      <c r="A98" s="171">
        <v>35</v>
      </c>
      <c r="B98" s="172" t="s">
        <v>325</v>
      </c>
      <c r="C98" s="172" t="s">
        <v>326</v>
      </c>
      <c r="D98" s="173" t="s">
        <v>255</v>
      </c>
      <c r="E98" s="174">
        <v>20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7"/>
      <c r="S98" s="177" t="s">
        <v>148</v>
      </c>
      <c r="T98" s="176" t="s">
        <v>149</v>
      </c>
      <c r="U98" s="176">
        <v>0</v>
      </c>
      <c r="V98" s="176">
        <f>ROUND(E98*U98,2)</f>
        <v>0</v>
      </c>
      <c r="W98" s="177"/>
      <c r="X98" s="177"/>
      <c r="Y98" s="178"/>
      <c r="Z98" s="178"/>
      <c r="AA98" s="178"/>
      <c r="AB98" s="178"/>
      <c r="AC98" s="178"/>
      <c r="AD98" s="178"/>
      <c r="AE98" s="178" t="s">
        <v>180</v>
      </c>
      <c r="AF98" s="178" t="s">
        <v>327</v>
      </c>
      <c r="AG98" s="178"/>
      <c r="AH98" s="179"/>
      <c r="AI98" s="179"/>
      <c r="AJ98" s="180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</row>
    <row r="99" spans="1:60" x14ac:dyDescent="0.25">
      <c r="A99" s="156"/>
      <c r="B99" s="50"/>
      <c r="C99" s="50"/>
      <c r="D99" s="157"/>
      <c r="E99" s="158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60"/>
      <c r="S99" s="160"/>
      <c r="T99" s="159"/>
      <c r="U99" s="159"/>
      <c r="V99" s="159"/>
      <c r="W99" s="160"/>
      <c r="X99" s="160"/>
      <c r="AH99" s="161"/>
      <c r="AI99" s="161"/>
      <c r="AJ99" s="162"/>
    </row>
    <row r="100" spans="1:60" x14ac:dyDescent="0.25">
      <c r="A100" s="163" t="s">
        <v>143</v>
      </c>
      <c r="B100" s="164" t="s">
        <v>85</v>
      </c>
      <c r="C100" s="164" t="s">
        <v>86</v>
      </c>
      <c r="D100" s="165"/>
      <c r="E100" s="166"/>
      <c r="F100" s="167"/>
      <c r="G100" s="168">
        <f>SUMIF(AE101:AE104,"&lt;&gt;NOR",G101:G104)</f>
        <v>0</v>
      </c>
      <c r="H100" s="167"/>
      <c r="I100" s="167">
        <f>SUM(I101:I104)</f>
        <v>0</v>
      </c>
      <c r="J100" s="167"/>
      <c r="K100" s="167">
        <f>SUM(K101:K104)</f>
        <v>0</v>
      </c>
      <c r="L100" s="167"/>
      <c r="M100" s="167">
        <f>SUM(M101:M104)</f>
        <v>0</v>
      </c>
      <c r="N100" s="167"/>
      <c r="O100" s="167">
        <f>SUM(O101:O104)</f>
        <v>0</v>
      </c>
      <c r="P100" s="167"/>
      <c r="Q100" s="167">
        <f>SUM(Q101:Q104)</f>
        <v>0</v>
      </c>
      <c r="R100" s="169"/>
      <c r="S100" s="169"/>
      <c r="T100" s="167"/>
      <c r="U100" s="167"/>
      <c r="V100" s="167">
        <f>SUM(V101:V104)</f>
        <v>9.23</v>
      </c>
      <c r="W100" s="169"/>
      <c r="X100" s="170"/>
      <c r="AE100" t="s">
        <v>144</v>
      </c>
      <c r="AH100" s="161"/>
      <c r="AI100" s="161"/>
      <c r="AJ100" s="162"/>
    </row>
    <row r="101" spans="1:60" outlineLevel="1" x14ac:dyDescent="0.25">
      <c r="A101" s="171">
        <v>36</v>
      </c>
      <c r="B101" s="172" t="s">
        <v>328</v>
      </c>
      <c r="C101" s="172" t="s">
        <v>329</v>
      </c>
      <c r="D101" s="173" t="s">
        <v>330</v>
      </c>
      <c r="E101" s="174">
        <v>4.3954500000000003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7" t="s">
        <v>187</v>
      </c>
      <c r="S101" s="177" t="s">
        <v>148</v>
      </c>
      <c r="T101" s="176" t="s">
        <v>155</v>
      </c>
      <c r="U101" s="176">
        <v>2.1</v>
      </c>
      <c r="V101" s="176">
        <f>ROUND(E101*U101,2)</f>
        <v>9.23</v>
      </c>
      <c r="W101" s="177"/>
      <c r="X101" s="177"/>
      <c r="Y101" s="178"/>
      <c r="Z101" s="178"/>
      <c r="AA101" s="178"/>
      <c r="AB101" s="178"/>
      <c r="AC101" s="178"/>
      <c r="AD101" s="178"/>
      <c r="AE101" s="178" t="s">
        <v>331</v>
      </c>
      <c r="AF101" s="178" t="s">
        <v>332</v>
      </c>
      <c r="AG101" s="178"/>
      <c r="AH101" s="179"/>
      <c r="AI101" s="179"/>
      <c r="AJ101" s="180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</row>
    <row r="102" spans="1:60" outlineLevel="1" x14ac:dyDescent="0.25">
      <c r="A102" s="187"/>
      <c r="B102" s="196" t="s">
        <v>333</v>
      </c>
      <c r="C102" s="196"/>
      <c r="D102" s="197"/>
      <c r="E102" s="198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9"/>
      <c r="S102" s="199"/>
      <c r="T102" s="191"/>
      <c r="U102" s="191"/>
      <c r="V102" s="191"/>
      <c r="W102" s="199"/>
      <c r="X102" s="199"/>
      <c r="Y102" s="178"/>
      <c r="Z102" s="178"/>
      <c r="AA102" s="178"/>
      <c r="AB102" s="178"/>
      <c r="AC102" s="178"/>
      <c r="AD102" s="178"/>
      <c r="AE102" s="178" t="s">
        <v>183</v>
      </c>
      <c r="AF102" s="178">
        <v>0</v>
      </c>
      <c r="AG102" s="178"/>
      <c r="AH102" s="179"/>
      <c r="AI102" s="200" t="s">
        <v>333</v>
      </c>
      <c r="AJ102" s="180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</row>
    <row r="103" spans="1:60" ht="12.75" customHeight="1" outlineLevel="1" x14ac:dyDescent="0.25">
      <c r="A103" s="187"/>
      <c r="B103" s="227" t="s">
        <v>334</v>
      </c>
      <c r="C103" s="227"/>
      <c r="D103" s="227"/>
      <c r="E103" s="198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9"/>
      <c r="S103" s="199"/>
      <c r="T103" s="191"/>
      <c r="U103" s="191"/>
      <c r="V103" s="191"/>
      <c r="W103" s="199"/>
      <c r="X103" s="199"/>
      <c r="Y103" s="178"/>
      <c r="Z103" s="178"/>
      <c r="AA103" s="178"/>
      <c r="AB103" s="178"/>
      <c r="AC103" s="178"/>
      <c r="AD103" s="178"/>
      <c r="AE103" s="178" t="s">
        <v>183</v>
      </c>
      <c r="AF103" s="178">
        <v>0</v>
      </c>
      <c r="AG103" s="178"/>
      <c r="AH103" s="179"/>
      <c r="AI103" s="200" t="s">
        <v>334</v>
      </c>
      <c r="AJ103" s="180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</row>
    <row r="104" spans="1:60" outlineLevel="1" x14ac:dyDescent="0.25">
      <c r="A104" s="187"/>
      <c r="B104" s="196" t="s">
        <v>335</v>
      </c>
      <c r="C104" s="196"/>
      <c r="D104" s="197"/>
      <c r="E104" s="198">
        <v>4.3954500000000003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9"/>
      <c r="S104" s="199"/>
      <c r="T104" s="191"/>
      <c r="U104" s="191"/>
      <c r="V104" s="191"/>
      <c r="W104" s="199"/>
      <c r="X104" s="199"/>
      <c r="Y104" s="178"/>
      <c r="Z104" s="178"/>
      <c r="AA104" s="178"/>
      <c r="AB104" s="178"/>
      <c r="AC104" s="178"/>
      <c r="AD104" s="178"/>
      <c r="AE104" s="178" t="s">
        <v>183</v>
      </c>
      <c r="AF104" s="178">
        <v>0</v>
      </c>
      <c r="AG104" s="178"/>
      <c r="AH104" s="179"/>
      <c r="AI104" s="200" t="s">
        <v>335</v>
      </c>
      <c r="AJ104" s="180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</row>
    <row r="105" spans="1:60" x14ac:dyDescent="0.25">
      <c r="A105" s="156"/>
      <c r="B105" s="50"/>
      <c r="C105" s="50"/>
      <c r="D105" s="157"/>
      <c r="E105" s="158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60"/>
      <c r="S105" s="160"/>
      <c r="T105" s="159"/>
      <c r="U105" s="159"/>
      <c r="V105" s="159"/>
      <c r="W105" s="160"/>
      <c r="X105" s="160"/>
      <c r="AH105" s="161"/>
      <c r="AI105" s="161"/>
      <c r="AJ105" s="162"/>
    </row>
    <row r="106" spans="1:60" x14ac:dyDescent="0.25">
      <c r="A106" s="163" t="s">
        <v>143</v>
      </c>
      <c r="B106" s="164" t="s">
        <v>93</v>
      </c>
      <c r="C106" s="164" t="s">
        <v>94</v>
      </c>
      <c r="D106" s="165"/>
      <c r="E106" s="166"/>
      <c r="F106" s="167"/>
      <c r="G106" s="168">
        <f>SUMIF(AE107:AE115,"&lt;&gt;NOR",G107:G115)</f>
        <v>0</v>
      </c>
      <c r="H106" s="167"/>
      <c r="I106" s="167">
        <f>SUM(I107:I115)</f>
        <v>0</v>
      </c>
      <c r="J106" s="167"/>
      <c r="K106" s="167">
        <f>SUM(K107:K115)</f>
        <v>0</v>
      </c>
      <c r="L106" s="167"/>
      <c r="M106" s="167">
        <f>SUM(M107:M115)</f>
        <v>0</v>
      </c>
      <c r="N106" s="167"/>
      <c r="O106" s="167">
        <f>SUM(O107:O115)</f>
        <v>0.04</v>
      </c>
      <c r="P106" s="167"/>
      <c r="Q106" s="167">
        <f>SUM(Q107:Q115)</f>
        <v>0</v>
      </c>
      <c r="R106" s="169"/>
      <c r="S106" s="169"/>
      <c r="T106" s="167"/>
      <c r="U106" s="167"/>
      <c r="V106" s="167">
        <f>SUM(V107:V115)</f>
        <v>4.6499999999999995</v>
      </c>
      <c r="W106" s="169"/>
      <c r="X106" s="170"/>
      <c r="AE106" t="s">
        <v>144</v>
      </c>
      <c r="AH106" s="161"/>
      <c r="AI106" s="161"/>
      <c r="AJ106" s="162"/>
    </row>
    <row r="107" spans="1:60" outlineLevel="1" x14ac:dyDescent="0.25">
      <c r="A107" s="171">
        <v>37</v>
      </c>
      <c r="B107" s="172" t="s">
        <v>336</v>
      </c>
      <c r="C107" s="172" t="s">
        <v>337</v>
      </c>
      <c r="D107" s="173" t="s">
        <v>193</v>
      </c>
      <c r="E107" s="174">
        <v>2</v>
      </c>
      <c r="F107" s="175"/>
      <c r="G107" s="176">
        <f t="shared" ref="G107:G112" si="0">ROUND(E107*F107,2)</f>
        <v>0</v>
      </c>
      <c r="H107" s="175"/>
      <c r="I107" s="176">
        <f t="shared" ref="I107:I112" si="1">ROUND(E107*H107,2)</f>
        <v>0</v>
      </c>
      <c r="J107" s="175"/>
      <c r="K107" s="176">
        <f t="shared" ref="K107:K112" si="2">ROUND(E107*J107,2)</f>
        <v>0</v>
      </c>
      <c r="L107" s="176">
        <v>21</v>
      </c>
      <c r="M107" s="176">
        <f t="shared" ref="M107:M112" si="3">G107*(1+L107/100)</f>
        <v>0</v>
      </c>
      <c r="N107" s="176">
        <v>0</v>
      </c>
      <c r="O107" s="176">
        <f t="shared" ref="O107:O112" si="4">ROUND(E107*N107,2)</f>
        <v>0</v>
      </c>
      <c r="P107" s="176">
        <v>0</v>
      </c>
      <c r="Q107" s="176">
        <f t="shared" ref="Q107:Q112" si="5">ROUND(E107*P107,2)</f>
        <v>0</v>
      </c>
      <c r="R107" s="177" t="s">
        <v>338</v>
      </c>
      <c r="S107" s="177" t="s">
        <v>155</v>
      </c>
      <c r="T107" s="176" t="s">
        <v>155</v>
      </c>
      <c r="U107" s="176">
        <v>1.5</v>
      </c>
      <c r="V107" s="176">
        <f t="shared" ref="V107:V112" si="6">ROUND(E107*U107,2)</f>
        <v>3</v>
      </c>
      <c r="W107" s="177"/>
      <c r="X107" s="177"/>
      <c r="Y107" s="178"/>
      <c r="Z107" s="178"/>
      <c r="AA107" s="178"/>
      <c r="AB107" s="178"/>
      <c r="AC107" s="178"/>
      <c r="AD107" s="178"/>
      <c r="AE107" s="178" t="s">
        <v>180</v>
      </c>
      <c r="AF107" s="178" t="s">
        <v>339</v>
      </c>
      <c r="AG107" s="178"/>
      <c r="AH107" s="179"/>
      <c r="AI107" s="179"/>
      <c r="AJ107" s="180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</row>
    <row r="108" spans="1:60" outlineLevel="1" x14ac:dyDescent="0.25">
      <c r="A108" s="202">
        <v>38</v>
      </c>
      <c r="B108" s="203" t="s">
        <v>340</v>
      </c>
      <c r="C108" s="203" t="s">
        <v>341</v>
      </c>
      <c r="D108" s="204" t="s">
        <v>193</v>
      </c>
      <c r="E108" s="205">
        <v>2</v>
      </c>
      <c r="F108" s="206"/>
      <c r="G108" s="207">
        <f t="shared" si="0"/>
        <v>0</v>
      </c>
      <c r="H108" s="206"/>
      <c r="I108" s="207">
        <f t="shared" si="1"/>
        <v>0</v>
      </c>
      <c r="J108" s="206"/>
      <c r="K108" s="207">
        <f t="shared" si="2"/>
        <v>0</v>
      </c>
      <c r="L108" s="207">
        <v>21</v>
      </c>
      <c r="M108" s="207">
        <f t="shared" si="3"/>
        <v>0</v>
      </c>
      <c r="N108" s="207">
        <v>0</v>
      </c>
      <c r="O108" s="207">
        <f t="shared" si="4"/>
        <v>0</v>
      </c>
      <c r="P108" s="207">
        <v>0</v>
      </c>
      <c r="Q108" s="207">
        <f t="shared" si="5"/>
        <v>0</v>
      </c>
      <c r="R108" s="208" t="s">
        <v>338</v>
      </c>
      <c r="S108" s="208" t="s">
        <v>155</v>
      </c>
      <c r="T108" s="207" t="s">
        <v>155</v>
      </c>
      <c r="U108" s="207">
        <v>0.77500000000000002</v>
      </c>
      <c r="V108" s="207">
        <f t="shared" si="6"/>
        <v>1.55</v>
      </c>
      <c r="W108" s="208"/>
      <c r="X108" s="208"/>
      <c r="Y108" s="178"/>
      <c r="Z108" s="178"/>
      <c r="AA108" s="178"/>
      <c r="AB108" s="178"/>
      <c r="AC108" s="178"/>
      <c r="AD108" s="178"/>
      <c r="AE108" s="178" t="s">
        <v>180</v>
      </c>
      <c r="AF108" s="178" t="s">
        <v>342</v>
      </c>
      <c r="AG108" s="178"/>
      <c r="AH108" s="179"/>
      <c r="AI108" s="179"/>
      <c r="AJ108" s="180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</row>
    <row r="109" spans="1:60" outlineLevel="1" x14ac:dyDescent="0.25">
      <c r="A109" s="171">
        <v>39</v>
      </c>
      <c r="B109" s="172" t="s">
        <v>343</v>
      </c>
      <c r="C109" s="172" t="s">
        <v>344</v>
      </c>
      <c r="D109" s="173" t="s">
        <v>193</v>
      </c>
      <c r="E109" s="174">
        <v>2</v>
      </c>
      <c r="F109" s="175"/>
      <c r="G109" s="176">
        <f t="shared" si="0"/>
        <v>0</v>
      </c>
      <c r="H109" s="175"/>
      <c r="I109" s="176">
        <f t="shared" si="1"/>
        <v>0</v>
      </c>
      <c r="J109" s="175"/>
      <c r="K109" s="176">
        <f t="shared" si="2"/>
        <v>0</v>
      </c>
      <c r="L109" s="176">
        <v>21</v>
      </c>
      <c r="M109" s="176">
        <f t="shared" si="3"/>
        <v>0</v>
      </c>
      <c r="N109" s="176">
        <v>8.0000000000000004E-4</v>
      </c>
      <c r="O109" s="176">
        <f t="shared" si="4"/>
        <v>0</v>
      </c>
      <c r="P109" s="176">
        <v>0</v>
      </c>
      <c r="Q109" s="176">
        <f t="shared" si="5"/>
        <v>0</v>
      </c>
      <c r="R109" s="177"/>
      <c r="S109" s="177" t="s">
        <v>148</v>
      </c>
      <c r="T109" s="176" t="s">
        <v>235</v>
      </c>
      <c r="U109" s="176">
        <v>0</v>
      </c>
      <c r="V109" s="176">
        <f t="shared" si="6"/>
        <v>0</v>
      </c>
      <c r="W109" s="177"/>
      <c r="X109" s="177"/>
      <c r="Y109" s="178"/>
      <c r="Z109" s="178"/>
      <c r="AA109" s="178"/>
      <c r="AB109" s="178"/>
      <c r="AC109" s="178"/>
      <c r="AD109" s="178"/>
      <c r="AE109" s="178" t="s">
        <v>251</v>
      </c>
      <c r="AF109" s="178" t="s">
        <v>345</v>
      </c>
      <c r="AG109" s="178"/>
      <c r="AH109" s="179"/>
      <c r="AI109" s="179"/>
      <c r="AJ109" s="180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</row>
    <row r="110" spans="1:60" outlineLevel="1" x14ac:dyDescent="0.25">
      <c r="A110" s="171">
        <v>40</v>
      </c>
      <c r="B110" s="172" t="s">
        <v>346</v>
      </c>
      <c r="C110" s="172" t="s">
        <v>347</v>
      </c>
      <c r="D110" s="173" t="s">
        <v>193</v>
      </c>
      <c r="E110" s="174">
        <v>2</v>
      </c>
      <c r="F110" s="175"/>
      <c r="G110" s="176">
        <f t="shared" si="0"/>
        <v>0</v>
      </c>
      <c r="H110" s="175"/>
      <c r="I110" s="176">
        <f t="shared" si="1"/>
        <v>0</v>
      </c>
      <c r="J110" s="175"/>
      <c r="K110" s="176">
        <f t="shared" si="2"/>
        <v>0</v>
      </c>
      <c r="L110" s="176">
        <v>21</v>
      </c>
      <c r="M110" s="176">
        <f t="shared" si="3"/>
        <v>0</v>
      </c>
      <c r="N110" s="176">
        <v>4.4999999999999999E-4</v>
      </c>
      <c r="O110" s="176">
        <f t="shared" si="4"/>
        <v>0</v>
      </c>
      <c r="P110" s="176">
        <v>0</v>
      </c>
      <c r="Q110" s="176">
        <f t="shared" si="5"/>
        <v>0</v>
      </c>
      <c r="R110" s="177" t="s">
        <v>250</v>
      </c>
      <c r="S110" s="177" t="s">
        <v>155</v>
      </c>
      <c r="T110" s="176" t="s">
        <v>155</v>
      </c>
      <c r="U110" s="176">
        <v>0</v>
      </c>
      <c r="V110" s="176">
        <f t="shared" si="6"/>
        <v>0</v>
      </c>
      <c r="W110" s="177"/>
      <c r="X110" s="177"/>
      <c r="Y110" s="178"/>
      <c r="Z110" s="178"/>
      <c r="AA110" s="178"/>
      <c r="AB110" s="178"/>
      <c r="AC110" s="178"/>
      <c r="AD110" s="178"/>
      <c r="AE110" s="178" t="s">
        <v>251</v>
      </c>
      <c r="AF110" s="178" t="s">
        <v>348</v>
      </c>
      <c r="AG110" s="178"/>
      <c r="AH110" s="179"/>
      <c r="AI110" s="179"/>
      <c r="AJ110" s="180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</row>
    <row r="111" spans="1:60" outlineLevel="1" x14ac:dyDescent="0.25">
      <c r="A111" s="171">
        <v>41</v>
      </c>
      <c r="B111" s="172" t="s">
        <v>349</v>
      </c>
      <c r="C111" s="172" t="s">
        <v>350</v>
      </c>
      <c r="D111" s="173" t="s">
        <v>193</v>
      </c>
      <c r="E111" s="174">
        <v>2</v>
      </c>
      <c r="F111" s="175"/>
      <c r="G111" s="176">
        <f t="shared" si="0"/>
        <v>0</v>
      </c>
      <c r="H111" s="175"/>
      <c r="I111" s="176">
        <f t="shared" si="1"/>
        <v>0</v>
      </c>
      <c r="J111" s="175"/>
      <c r="K111" s="176">
        <f t="shared" si="2"/>
        <v>0</v>
      </c>
      <c r="L111" s="176">
        <v>21</v>
      </c>
      <c r="M111" s="176">
        <f t="shared" si="3"/>
        <v>0</v>
      </c>
      <c r="N111" s="176">
        <v>2.1000000000000001E-2</v>
      </c>
      <c r="O111" s="176">
        <f t="shared" si="4"/>
        <v>0.04</v>
      </c>
      <c r="P111" s="176">
        <v>0</v>
      </c>
      <c r="Q111" s="176">
        <f t="shared" si="5"/>
        <v>0</v>
      </c>
      <c r="R111" s="177" t="s">
        <v>250</v>
      </c>
      <c r="S111" s="177" t="s">
        <v>155</v>
      </c>
      <c r="T111" s="176" t="s">
        <v>155</v>
      </c>
      <c r="U111" s="176">
        <v>0</v>
      </c>
      <c r="V111" s="176">
        <f t="shared" si="6"/>
        <v>0</v>
      </c>
      <c r="W111" s="177"/>
      <c r="X111" s="177"/>
      <c r="Y111" s="178"/>
      <c r="Z111" s="178"/>
      <c r="AA111" s="178"/>
      <c r="AB111" s="178"/>
      <c r="AC111" s="178"/>
      <c r="AD111" s="178"/>
      <c r="AE111" s="178" t="s">
        <v>251</v>
      </c>
      <c r="AF111" s="178" t="s">
        <v>351</v>
      </c>
      <c r="AG111" s="178"/>
      <c r="AH111" s="179"/>
      <c r="AI111" s="179"/>
      <c r="AJ111" s="180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</row>
    <row r="112" spans="1:60" outlineLevel="1" x14ac:dyDescent="0.25">
      <c r="A112" s="171">
        <v>42</v>
      </c>
      <c r="B112" s="172" t="s">
        <v>352</v>
      </c>
      <c r="C112" s="172" t="s">
        <v>353</v>
      </c>
      <c r="D112" s="173" t="s">
        <v>330</v>
      </c>
      <c r="E112" s="174">
        <v>4.4499999999999998E-2</v>
      </c>
      <c r="F112" s="175"/>
      <c r="G112" s="176">
        <f t="shared" si="0"/>
        <v>0</v>
      </c>
      <c r="H112" s="175"/>
      <c r="I112" s="176">
        <f t="shared" si="1"/>
        <v>0</v>
      </c>
      <c r="J112" s="175"/>
      <c r="K112" s="176">
        <f t="shared" si="2"/>
        <v>0</v>
      </c>
      <c r="L112" s="176">
        <v>21</v>
      </c>
      <c r="M112" s="176">
        <f t="shared" si="3"/>
        <v>0</v>
      </c>
      <c r="N112" s="176">
        <v>0</v>
      </c>
      <c r="O112" s="176">
        <f t="shared" si="4"/>
        <v>0</v>
      </c>
      <c r="P112" s="176">
        <v>0</v>
      </c>
      <c r="Q112" s="176">
        <f t="shared" si="5"/>
        <v>0</v>
      </c>
      <c r="R112" s="177" t="s">
        <v>338</v>
      </c>
      <c r="S112" s="177" t="s">
        <v>155</v>
      </c>
      <c r="T112" s="176" t="s">
        <v>155</v>
      </c>
      <c r="U112" s="176">
        <v>2.2549999999999999</v>
      </c>
      <c r="V112" s="176">
        <f t="shared" si="6"/>
        <v>0.1</v>
      </c>
      <c r="W112" s="177"/>
      <c r="X112" s="177"/>
      <c r="Y112" s="178"/>
      <c r="Z112" s="178"/>
      <c r="AA112" s="178"/>
      <c r="AB112" s="178"/>
      <c r="AC112" s="178"/>
      <c r="AD112" s="178"/>
      <c r="AE112" s="178" t="s">
        <v>331</v>
      </c>
      <c r="AF112" s="178" t="s">
        <v>354</v>
      </c>
      <c r="AG112" s="178"/>
      <c r="AH112" s="179"/>
      <c r="AI112" s="179"/>
      <c r="AJ112" s="180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</row>
    <row r="113" spans="1:60" outlineLevel="1" x14ac:dyDescent="0.25">
      <c r="A113" s="187"/>
      <c r="B113" s="196" t="s">
        <v>333</v>
      </c>
      <c r="C113" s="196"/>
      <c r="D113" s="197"/>
      <c r="E113" s="198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9"/>
      <c r="S113" s="199"/>
      <c r="T113" s="191"/>
      <c r="U113" s="191"/>
      <c r="V113" s="191"/>
      <c r="W113" s="199"/>
      <c r="X113" s="199"/>
      <c r="Y113" s="178"/>
      <c r="Z113" s="178"/>
      <c r="AA113" s="178"/>
      <c r="AB113" s="178"/>
      <c r="AC113" s="178"/>
      <c r="AD113" s="178"/>
      <c r="AE113" s="178" t="s">
        <v>183</v>
      </c>
      <c r="AF113" s="178">
        <v>0</v>
      </c>
      <c r="AG113" s="178"/>
      <c r="AH113" s="179"/>
      <c r="AI113" s="200" t="s">
        <v>333</v>
      </c>
      <c r="AJ113" s="180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</row>
    <row r="114" spans="1:60" outlineLevel="1" x14ac:dyDescent="0.25">
      <c r="A114" s="187"/>
      <c r="B114" s="196" t="s">
        <v>355</v>
      </c>
      <c r="C114" s="196"/>
      <c r="D114" s="197"/>
      <c r="E114" s="198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9"/>
      <c r="S114" s="199"/>
      <c r="T114" s="191"/>
      <c r="U114" s="191"/>
      <c r="V114" s="191"/>
      <c r="W114" s="199"/>
      <c r="X114" s="199"/>
      <c r="Y114" s="178"/>
      <c r="Z114" s="178"/>
      <c r="AA114" s="178"/>
      <c r="AB114" s="178"/>
      <c r="AC114" s="178"/>
      <c r="AD114" s="178"/>
      <c r="AE114" s="178" t="s">
        <v>183</v>
      </c>
      <c r="AF114" s="178">
        <v>0</v>
      </c>
      <c r="AG114" s="178"/>
      <c r="AH114" s="179"/>
      <c r="AI114" s="200" t="s">
        <v>355</v>
      </c>
      <c r="AJ114" s="180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</row>
    <row r="115" spans="1:60" outlineLevel="1" x14ac:dyDescent="0.25">
      <c r="A115" s="187"/>
      <c r="B115" s="196" t="s">
        <v>356</v>
      </c>
      <c r="C115" s="196"/>
      <c r="D115" s="197"/>
      <c r="E115" s="198">
        <v>4.4499999999999998E-2</v>
      </c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9"/>
      <c r="S115" s="199"/>
      <c r="T115" s="191"/>
      <c r="U115" s="191"/>
      <c r="V115" s="191"/>
      <c r="W115" s="199"/>
      <c r="X115" s="199"/>
      <c r="Y115" s="178"/>
      <c r="Z115" s="178"/>
      <c r="AA115" s="178"/>
      <c r="AB115" s="178"/>
      <c r="AC115" s="178"/>
      <c r="AD115" s="178"/>
      <c r="AE115" s="178" t="s">
        <v>183</v>
      </c>
      <c r="AF115" s="178">
        <v>0</v>
      </c>
      <c r="AG115" s="178"/>
      <c r="AH115" s="179"/>
      <c r="AI115" s="200" t="s">
        <v>356</v>
      </c>
      <c r="AJ115" s="180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</row>
    <row r="116" spans="1:60" x14ac:dyDescent="0.25">
      <c r="A116" s="156"/>
      <c r="B116" s="50"/>
      <c r="C116" s="50"/>
      <c r="D116" s="157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60"/>
      <c r="S116" s="160"/>
      <c r="T116" s="159"/>
      <c r="U116" s="159"/>
      <c r="V116" s="159"/>
      <c r="W116" s="160"/>
      <c r="X116" s="160"/>
      <c r="AH116" s="161"/>
      <c r="AI116" s="161"/>
      <c r="AJ116" s="162"/>
    </row>
    <row r="117" spans="1:60" x14ac:dyDescent="0.25">
      <c r="A117" s="163" t="s">
        <v>143</v>
      </c>
      <c r="B117" s="164" t="s">
        <v>95</v>
      </c>
      <c r="C117" s="164" t="s">
        <v>96</v>
      </c>
      <c r="D117" s="165"/>
      <c r="E117" s="166"/>
      <c r="F117" s="167"/>
      <c r="G117" s="168">
        <f>SUMIF(AE118:AE143,"&lt;&gt;NOR",G118:G143)</f>
        <v>0</v>
      </c>
      <c r="H117" s="167"/>
      <c r="I117" s="167">
        <f>SUM(I118:I143)</f>
        <v>0</v>
      </c>
      <c r="J117" s="167"/>
      <c r="K117" s="167">
        <f>SUM(K118:K143)</f>
        <v>0</v>
      </c>
      <c r="L117" s="167"/>
      <c r="M117" s="167">
        <f>SUM(M118:M143)</f>
        <v>0</v>
      </c>
      <c r="N117" s="167"/>
      <c r="O117" s="167">
        <f>SUM(O118:O143)</f>
        <v>0.12000000000000001</v>
      </c>
      <c r="P117" s="167"/>
      <c r="Q117" s="167">
        <f>SUM(Q118:Q143)</f>
        <v>0</v>
      </c>
      <c r="R117" s="169"/>
      <c r="S117" s="169"/>
      <c r="T117" s="167"/>
      <c r="U117" s="167"/>
      <c r="V117" s="167">
        <f>SUM(V118:V143)</f>
        <v>28.62</v>
      </c>
      <c r="W117" s="169"/>
      <c r="X117" s="170"/>
      <c r="AE117" t="s">
        <v>144</v>
      </c>
      <c r="AH117" s="161"/>
      <c r="AI117" s="161"/>
      <c r="AJ117" s="162"/>
    </row>
    <row r="118" spans="1:60" outlineLevel="1" x14ac:dyDescent="0.25">
      <c r="A118" s="171">
        <v>43</v>
      </c>
      <c r="B118" s="172" t="s">
        <v>357</v>
      </c>
      <c r="C118" s="172" t="s">
        <v>358</v>
      </c>
      <c r="D118" s="173" t="s">
        <v>178</v>
      </c>
      <c r="E118" s="174">
        <v>43.1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7" t="s">
        <v>277</v>
      </c>
      <c r="S118" s="177" t="s">
        <v>155</v>
      </c>
      <c r="T118" s="176" t="s">
        <v>155</v>
      </c>
      <c r="U118" s="176">
        <v>1.6E-2</v>
      </c>
      <c r="V118" s="176">
        <f>ROUND(E118*U118,2)</f>
        <v>0.69</v>
      </c>
      <c r="W118" s="177"/>
      <c r="X118" s="177"/>
      <c r="Y118" s="178"/>
      <c r="Z118" s="178"/>
      <c r="AA118" s="178"/>
      <c r="AB118" s="178"/>
      <c r="AC118" s="178"/>
      <c r="AD118" s="178"/>
      <c r="AE118" s="178" t="s">
        <v>180</v>
      </c>
      <c r="AF118" s="178" t="s">
        <v>359</v>
      </c>
      <c r="AG118" s="178"/>
      <c r="AH118" s="179"/>
      <c r="AI118" s="179"/>
      <c r="AJ118" s="180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8"/>
    </row>
    <row r="119" spans="1:60" outlineLevel="1" x14ac:dyDescent="0.25">
      <c r="A119" s="187"/>
      <c r="B119" s="196" t="s">
        <v>240</v>
      </c>
      <c r="C119" s="196"/>
      <c r="D119" s="197"/>
      <c r="E119" s="198">
        <v>28.9</v>
      </c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9"/>
      <c r="S119" s="199"/>
      <c r="T119" s="191"/>
      <c r="U119" s="191"/>
      <c r="V119" s="191"/>
      <c r="W119" s="199"/>
      <c r="X119" s="199"/>
      <c r="Y119" s="178"/>
      <c r="Z119" s="178"/>
      <c r="AA119" s="178"/>
      <c r="AB119" s="178"/>
      <c r="AC119" s="178"/>
      <c r="AD119" s="178"/>
      <c r="AE119" s="178" t="s">
        <v>183</v>
      </c>
      <c r="AF119" s="178">
        <v>0</v>
      </c>
      <c r="AG119" s="178"/>
      <c r="AH119" s="179"/>
      <c r="AI119" s="200" t="s">
        <v>240</v>
      </c>
      <c r="AJ119" s="180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</row>
    <row r="120" spans="1:60" outlineLevel="1" x14ac:dyDescent="0.25">
      <c r="A120" s="187"/>
      <c r="B120" s="196" t="s">
        <v>360</v>
      </c>
      <c r="C120" s="196"/>
      <c r="D120" s="197"/>
      <c r="E120" s="198">
        <v>14.2</v>
      </c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9"/>
      <c r="S120" s="199"/>
      <c r="T120" s="191"/>
      <c r="U120" s="191"/>
      <c r="V120" s="191"/>
      <c r="W120" s="199"/>
      <c r="X120" s="199"/>
      <c r="Y120" s="178"/>
      <c r="Z120" s="178"/>
      <c r="AA120" s="178"/>
      <c r="AB120" s="178"/>
      <c r="AC120" s="178"/>
      <c r="AD120" s="178"/>
      <c r="AE120" s="178" t="s">
        <v>183</v>
      </c>
      <c r="AF120" s="178">
        <v>0</v>
      </c>
      <c r="AG120" s="178"/>
      <c r="AH120" s="179"/>
      <c r="AI120" s="200" t="s">
        <v>360</v>
      </c>
      <c r="AJ120" s="180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</row>
    <row r="121" spans="1:60" outlineLevel="1" x14ac:dyDescent="0.25">
      <c r="A121" s="171">
        <v>44</v>
      </c>
      <c r="B121" s="172" t="s">
        <v>361</v>
      </c>
      <c r="C121" s="172" t="s">
        <v>362</v>
      </c>
      <c r="D121" s="173" t="s">
        <v>178</v>
      </c>
      <c r="E121" s="174">
        <v>31.18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7" t="s">
        <v>277</v>
      </c>
      <c r="S121" s="177" t="s">
        <v>155</v>
      </c>
      <c r="T121" s="176" t="s">
        <v>155</v>
      </c>
      <c r="U121" s="176">
        <v>4.5999999999999999E-2</v>
      </c>
      <c r="V121" s="176">
        <f>ROUND(E121*U121,2)</f>
        <v>1.43</v>
      </c>
      <c r="W121" s="177"/>
      <c r="X121" s="177"/>
      <c r="Y121" s="178"/>
      <c r="Z121" s="178"/>
      <c r="AA121" s="178"/>
      <c r="AB121" s="178"/>
      <c r="AC121" s="178"/>
      <c r="AD121" s="178"/>
      <c r="AE121" s="178" t="s">
        <v>180</v>
      </c>
      <c r="AF121" s="178" t="s">
        <v>363</v>
      </c>
      <c r="AG121" s="178"/>
      <c r="AH121" s="179"/>
      <c r="AI121" s="179"/>
      <c r="AJ121" s="180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</row>
    <row r="122" spans="1:60" outlineLevel="1" x14ac:dyDescent="0.25">
      <c r="A122" s="171">
        <v>45</v>
      </c>
      <c r="B122" s="172" t="s">
        <v>364</v>
      </c>
      <c r="C122" s="172" t="s">
        <v>365</v>
      </c>
      <c r="D122" s="173" t="s">
        <v>222</v>
      </c>
      <c r="E122" s="174">
        <v>3.83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3.0000000000000001E-5</v>
      </c>
      <c r="O122" s="176">
        <f>ROUND(E122*N122,2)</f>
        <v>0</v>
      </c>
      <c r="P122" s="176">
        <v>0</v>
      </c>
      <c r="Q122" s="176">
        <f>ROUND(E122*P122,2)</f>
        <v>0</v>
      </c>
      <c r="R122" s="177" t="s">
        <v>277</v>
      </c>
      <c r="S122" s="177" t="s">
        <v>155</v>
      </c>
      <c r="T122" s="176" t="s">
        <v>155</v>
      </c>
      <c r="U122" s="176">
        <v>0.13719999999999999</v>
      </c>
      <c r="V122" s="176">
        <f>ROUND(E122*U122,2)</f>
        <v>0.53</v>
      </c>
      <c r="W122" s="177"/>
      <c r="X122" s="177"/>
      <c r="Y122" s="178"/>
      <c r="Z122" s="178"/>
      <c r="AA122" s="178"/>
      <c r="AB122" s="178"/>
      <c r="AC122" s="178"/>
      <c r="AD122" s="178"/>
      <c r="AE122" s="178" t="s">
        <v>180</v>
      </c>
      <c r="AF122" s="178" t="s">
        <v>366</v>
      </c>
      <c r="AG122" s="178"/>
      <c r="AH122" s="179"/>
      <c r="AI122" s="179"/>
      <c r="AJ122" s="180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</row>
    <row r="123" spans="1:60" outlineLevel="1" x14ac:dyDescent="0.25">
      <c r="A123" s="187"/>
      <c r="B123" s="196" t="s">
        <v>367</v>
      </c>
      <c r="C123" s="196"/>
      <c r="D123" s="197"/>
      <c r="E123" s="198">
        <v>3.83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9"/>
      <c r="S123" s="199"/>
      <c r="T123" s="191"/>
      <c r="U123" s="191"/>
      <c r="V123" s="191"/>
      <c r="W123" s="199"/>
      <c r="X123" s="199"/>
      <c r="Y123" s="178"/>
      <c r="Z123" s="178"/>
      <c r="AA123" s="178"/>
      <c r="AB123" s="178"/>
      <c r="AC123" s="178"/>
      <c r="AD123" s="178"/>
      <c r="AE123" s="178" t="s">
        <v>183</v>
      </c>
      <c r="AF123" s="178">
        <v>0</v>
      </c>
      <c r="AG123" s="178"/>
      <c r="AH123" s="179"/>
      <c r="AI123" s="200" t="s">
        <v>367</v>
      </c>
      <c r="AJ123" s="180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</row>
    <row r="124" spans="1:60" outlineLevel="1" x14ac:dyDescent="0.25">
      <c r="A124" s="171">
        <v>46</v>
      </c>
      <c r="B124" s="172" t="s">
        <v>368</v>
      </c>
      <c r="C124" s="172" t="s">
        <v>369</v>
      </c>
      <c r="D124" s="173" t="s">
        <v>222</v>
      </c>
      <c r="E124" s="174">
        <v>19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2.2000000000000001E-4</v>
      </c>
      <c r="O124" s="176">
        <f>ROUND(E124*N124,2)</f>
        <v>0</v>
      </c>
      <c r="P124" s="176">
        <v>0</v>
      </c>
      <c r="Q124" s="176">
        <f>ROUND(E124*P124,2)</f>
        <v>0</v>
      </c>
      <c r="R124" s="177" t="s">
        <v>277</v>
      </c>
      <c r="S124" s="177" t="s">
        <v>155</v>
      </c>
      <c r="T124" s="176" t="s">
        <v>155</v>
      </c>
      <c r="U124" s="176">
        <v>0.23</v>
      </c>
      <c r="V124" s="176">
        <f>ROUND(E124*U124,2)</f>
        <v>4.37</v>
      </c>
      <c r="W124" s="177"/>
      <c r="X124" s="177"/>
      <c r="Y124" s="178"/>
      <c r="Z124" s="178"/>
      <c r="AA124" s="178"/>
      <c r="AB124" s="178"/>
      <c r="AC124" s="178"/>
      <c r="AD124" s="178"/>
      <c r="AE124" s="178" t="s">
        <v>180</v>
      </c>
      <c r="AF124" s="178" t="s">
        <v>370</v>
      </c>
      <c r="AG124" s="178"/>
      <c r="AH124" s="179"/>
      <c r="AI124" s="179"/>
      <c r="AJ124" s="180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8"/>
    </row>
    <row r="125" spans="1:60" outlineLevel="1" x14ac:dyDescent="0.25">
      <c r="A125" s="187"/>
      <c r="B125" s="196" t="s">
        <v>371</v>
      </c>
      <c r="C125" s="196"/>
      <c r="D125" s="197"/>
      <c r="E125" s="198">
        <v>19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9"/>
      <c r="S125" s="199"/>
      <c r="T125" s="191"/>
      <c r="U125" s="191"/>
      <c r="V125" s="191"/>
      <c r="W125" s="199"/>
      <c r="X125" s="199"/>
      <c r="Y125" s="178"/>
      <c r="Z125" s="178"/>
      <c r="AA125" s="178"/>
      <c r="AB125" s="178"/>
      <c r="AC125" s="178"/>
      <c r="AD125" s="178"/>
      <c r="AE125" s="178" t="s">
        <v>183</v>
      </c>
      <c r="AF125" s="178">
        <v>0</v>
      </c>
      <c r="AG125" s="178"/>
      <c r="AH125" s="179"/>
      <c r="AI125" s="200" t="s">
        <v>371</v>
      </c>
      <c r="AJ125" s="180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</row>
    <row r="126" spans="1:60" ht="20.399999999999999" outlineLevel="1" x14ac:dyDescent="0.25">
      <c r="A126" s="171">
        <v>47</v>
      </c>
      <c r="B126" s="172" t="s">
        <v>372</v>
      </c>
      <c r="C126" s="172" t="s">
        <v>373</v>
      </c>
      <c r="D126" s="173" t="s">
        <v>178</v>
      </c>
      <c r="E126" s="174">
        <v>3.11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2.5000000000000001E-4</v>
      </c>
      <c r="O126" s="176">
        <f>ROUND(E126*N126,2)</f>
        <v>0</v>
      </c>
      <c r="P126" s="176">
        <v>0</v>
      </c>
      <c r="Q126" s="176">
        <f>ROUND(E126*P126,2)</f>
        <v>0</v>
      </c>
      <c r="R126" s="177" t="s">
        <v>277</v>
      </c>
      <c r="S126" s="177" t="s">
        <v>155</v>
      </c>
      <c r="T126" s="176" t="s">
        <v>155</v>
      </c>
      <c r="U126" s="176">
        <v>0.38</v>
      </c>
      <c r="V126" s="176">
        <f>ROUND(E126*U126,2)</f>
        <v>1.18</v>
      </c>
      <c r="W126" s="177"/>
      <c r="X126" s="177"/>
      <c r="Y126" s="178"/>
      <c r="Z126" s="178"/>
      <c r="AA126" s="178"/>
      <c r="AB126" s="178"/>
      <c r="AC126" s="178"/>
      <c r="AD126" s="178"/>
      <c r="AE126" s="178" t="s">
        <v>180</v>
      </c>
      <c r="AF126" s="178" t="s">
        <v>374</v>
      </c>
      <c r="AG126" s="178"/>
      <c r="AH126" s="179"/>
      <c r="AI126" s="179"/>
      <c r="AJ126" s="180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</row>
    <row r="127" spans="1:60" outlineLevel="1" x14ac:dyDescent="0.25">
      <c r="A127" s="187"/>
      <c r="B127" s="196" t="s">
        <v>375</v>
      </c>
      <c r="C127" s="196"/>
      <c r="D127" s="197"/>
      <c r="E127" s="198">
        <v>3.11</v>
      </c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9"/>
      <c r="S127" s="199"/>
      <c r="T127" s="191"/>
      <c r="U127" s="191"/>
      <c r="V127" s="191"/>
      <c r="W127" s="199"/>
      <c r="X127" s="199"/>
      <c r="Y127" s="178"/>
      <c r="Z127" s="178"/>
      <c r="AA127" s="178"/>
      <c r="AB127" s="178"/>
      <c r="AC127" s="178"/>
      <c r="AD127" s="178"/>
      <c r="AE127" s="178" t="s">
        <v>183</v>
      </c>
      <c r="AF127" s="178">
        <v>0</v>
      </c>
      <c r="AG127" s="178"/>
      <c r="AH127" s="179"/>
      <c r="AI127" s="200" t="s">
        <v>375</v>
      </c>
      <c r="AJ127" s="180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</row>
    <row r="128" spans="1:60" outlineLevel="1" x14ac:dyDescent="0.25">
      <c r="A128" s="171">
        <v>48</v>
      </c>
      <c r="B128" s="172" t="s">
        <v>376</v>
      </c>
      <c r="C128" s="172" t="s">
        <v>377</v>
      </c>
      <c r="D128" s="173" t="s">
        <v>178</v>
      </c>
      <c r="E128" s="174">
        <v>28.9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4.2000000000000002E-4</v>
      </c>
      <c r="O128" s="176">
        <f>ROUND(E128*N128,2)</f>
        <v>0.01</v>
      </c>
      <c r="P128" s="176">
        <v>0</v>
      </c>
      <c r="Q128" s="176">
        <f>ROUND(E128*P128,2)</f>
        <v>0</v>
      </c>
      <c r="R128" s="177" t="s">
        <v>277</v>
      </c>
      <c r="S128" s="177" t="s">
        <v>155</v>
      </c>
      <c r="T128" s="176" t="s">
        <v>155</v>
      </c>
      <c r="U128" s="176">
        <v>0.68</v>
      </c>
      <c r="V128" s="176">
        <f>ROUND(E128*U128,2)</f>
        <v>19.649999999999999</v>
      </c>
      <c r="W128" s="177"/>
      <c r="X128" s="177"/>
      <c r="Y128" s="178"/>
      <c r="Z128" s="178"/>
      <c r="AA128" s="178"/>
      <c r="AB128" s="178"/>
      <c r="AC128" s="178"/>
      <c r="AD128" s="178"/>
      <c r="AE128" s="178" t="s">
        <v>180</v>
      </c>
      <c r="AF128" s="178" t="s">
        <v>378</v>
      </c>
      <c r="AG128" s="178"/>
      <c r="AH128" s="179"/>
      <c r="AI128" s="179"/>
      <c r="AJ128" s="180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</row>
    <row r="129" spans="1:60" outlineLevel="1" x14ac:dyDescent="0.25">
      <c r="A129" s="187"/>
      <c r="B129" s="196" t="s">
        <v>240</v>
      </c>
      <c r="C129" s="196"/>
      <c r="D129" s="197"/>
      <c r="E129" s="198">
        <v>28.9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9"/>
      <c r="S129" s="199"/>
      <c r="T129" s="191"/>
      <c r="U129" s="191"/>
      <c r="V129" s="191"/>
      <c r="W129" s="199"/>
      <c r="X129" s="199"/>
      <c r="Y129" s="178"/>
      <c r="Z129" s="178"/>
      <c r="AA129" s="178"/>
      <c r="AB129" s="178"/>
      <c r="AC129" s="178"/>
      <c r="AD129" s="178"/>
      <c r="AE129" s="178" t="s">
        <v>183</v>
      </c>
      <c r="AF129" s="178">
        <v>0</v>
      </c>
      <c r="AG129" s="178"/>
      <c r="AH129" s="179"/>
      <c r="AI129" s="200" t="s">
        <v>240</v>
      </c>
      <c r="AJ129" s="180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</row>
    <row r="130" spans="1:60" outlineLevel="1" x14ac:dyDescent="0.25">
      <c r="A130" s="171">
        <v>49</v>
      </c>
      <c r="B130" s="172" t="s">
        <v>379</v>
      </c>
      <c r="C130" s="172" t="s">
        <v>380</v>
      </c>
      <c r="D130" s="173" t="s">
        <v>222</v>
      </c>
      <c r="E130" s="174">
        <v>8.1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4.0000000000000003E-5</v>
      </c>
      <c r="O130" s="176">
        <f>ROUND(E130*N130,2)</f>
        <v>0</v>
      </c>
      <c r="P130" s="176">
        <v>0</v>
      </c>
      <c r="Q130" s="176">
        <f>ROUND(E130*P130,2)</f>
        <v>0</v>
      </c>
      <c r="R130" s="177" t="s">
        <v>277</v>
      </c>
      <c r="S130" s="177" t="s">
        <v>155</v>
      </c>
      <c r="T130" s="176" t="s">
        <v>155</v>
      </c>
      <c r="U130" s="176">
        <v>7.8200000000000006E-2</v>
      </c>
      <c r="V130" s="176">
        <f>ROUND(E130*U130,2)</f>
        <v>0.63</v>
      </c>
      <c r="W130" s="177"/>
      <c r="X130" s="177"/>
      <c r="Y130" s="178"/>
      <c r="Z130" s="178"/>
      <c r="AA130" s="178"/>
      <c r="AB130" s="178"/>
      <c r="AC130" s="178"/>
      <c r="AD130" s="178"/>
      <c r="AE130" s="178" t="s">
        <v>180</v>
      </c>
      <c r="AF130" s="178" t="s">
        <v>381</v>
      </c>
      <c r="AG130" s="178"/>
      <c r="AH130" s="179"/>
      <c r="AI130" s="179"/>
      <c r="AJ130" s="180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</row>
    <row r="131" spans="1:60" outlineLevel="1" x14ac:dyDescent="0.25">
      <c r="A131" s="187"/>
      <c r="B131" s="196" t="s">
        <v>382</v>
      </c>
      <c r="C131" s="196"/>
      <c r="D131" s="197"/>
      <c r="E131" s="198">
        <v>5</v>
      </c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9"/>
      <c r="S131" s="199"/>
      <c r="T131" s="191"/>
      <c r="U131" s="191"/>
      <c r="V131" s="191"/>
      <c r="W131" s="199"/>
      <c r="X131" s="199"/>
      <c r="Y131" s="178"/>
      <c r="Z131" s="178"/>
      <c r="AA131" s="178"/>
      <c r="AB131" s="178"/>
      <c r="AC131" s="178"/>
      <c r="AD131" s="178"/>
      <c r="AE131" s="178" t="s">
        <v>183</v>
      </c>
      <c r="AF131" s="178">
        <v>0</v>
      </c>
      <c r="AG131" s="178"/>
      <c r="AH131" s="179"/>
      <c r="AI131" s="200" t="s">
        <v>382</v>
      </c>
      <c r="AJ131" s="180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</row>
    <row r="132" spans="1:60" outlineLevel="1" x14ac:dyDescent="0.25">
      <c r="A132" s="187"/>
      <c r="B132" s="196" t="s">
        <v>383</v>
      </c>
      <c r="C132" s="196"/>
      <c r="D132" s="197"/>
      <c r="E132" s="198">
        <v>3.1</v>
      </c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9"/>
      <c r="S132" s="199"/>
      <c r="T132" s="191"/>
      <c r="U132" s="191"/>
      <c r="V132" s="191"/>
      <c r="W132" s="199"/>
      <c r="X132" s="199"/>
      <c r="Y132" s="178"/>
      <c r="Z132" s="178"/>
      <c r="AA132" s="178"/>
      <c r="AB132" s="178"/>
      <c r="AC132" s="178"/>
      <c r="AD132" s="178"/>
      <c r="AE132" s="178" t="s">
        <v>183</v>
      </c>
      <c r="AF132" s="178">
        <v>0</v>
      </c>
      <c r="AG132" s="178"/>
      <c r="AH132" s="179"/>
      <c r="AI132" s="200" t="s">
        <v>383</v>
      </c>
      <c r="AJ132" s="180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</row>
    <row r="133" spans="1:60" outlineLevel="1" x14ac:dyDescent="0.25">
      <c r="A133" s="171">
        <v>50</v>
      </c>
      <c r="B133" s="172" t="s">
        <v>384</v>
      </c>
      <c r="C133" s="172" t="s">
        <v>231</v>
      </c>
      <c r="D133" s="173" t="s">
        <v>385</v>
      </c>
      <c r="E133" s="174">
        <v>7.7949999999999999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9.5E-4</v>
      </c>
      <c r="O133" s="176">
        <f>ROUND(E133*N133,2)</f>
        <v>0.01</v>
      </c>
      <c r="P133" s="176">
        <v>0</v>
      </c>
      <c r="Q133" s="176">
        <f>ROUND(E133*P133,2)</f>
        <v>0</v>
      </c>
      <c r="R133" s="177" t="s">
        <v>250</v>
      </c>
      <c r="S133" s="177" t="s">
        <v>155</v>
      </c>
      <c r="T133" s="176" t="s">
        <v>155</v>
      </c>
      <c r="U133" s="176">
        <v>0</v>
      </c>
      <c r="V133" s="176">
        <f>ROUND(E133*U133,2)</f>
        <v>0</v>
      </c>
      <c r="W133" s="177"/>
      <c r="X133" s="177"/>
      <c r="Y133" s="178"/>
      <c r="Z133" s="178"/>
      <c r="AA133" s="178"/>
      <c r="AB133" s="178"/>
      <c r="AC133" s="178"/>
      <c r="AD133" s="178"/>
      <c r="AE133" s="178" t="s">
        <v>251</v>
      </c>
      <c r="AF133" s="178" t="s">
        <v>386</v>
      </c>
      <c r="AG133" s="178"/>
      <c r="AH133" s="179"/>
      <c r="AI133" s="179"/>
      <c r="AJ133" s="180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</row>
    <row r="134" spans="1:60" outlineLevel="1" x14ac:dyDescent="0.25">
      <c r="A134" s="187"/>
      <c r="B134" s="196" t="s">
        <v>387</v>
      </c>
      <c r="C134" s="196"/>
      <c r="D134" s="197"/>
      <c r="E134" s="198">
        <v>7.7949999999999999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9"/>
      <c r="S134" s="199"/>
      <c r="T134" s="191"/>
      <c r="U134" s="191"/>
      <c r="V134" s="191"/>
      <c r="W134" s="199"/>
      <c r="X134" s="199"/>
      <c r="Y134" s="178"/>
      <c r="Z134" s="178"/>
      <c r="AA134" s="178"/>
      <c r="AB134" s="178"/>
      <c r="AC134" s="178"/>
      <c r="AD134" s="178"/>
      <c r="AE134" s="178" t="s">
        <v>183</v>
      </c>
      <c r="AF134" s="178">
        <v>0</v>
      </c>
      <c r="AG134" s="178"/>
      <c r="AH134" s="179"/>
      <c r="AI134" s="200" t="s">
        <v>387</v>
      </c>
      <c r="AJ134" s="180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</row>
    <row r="135" spans="1:60" outlineLevel="1" x14ac:dyDescent="0.25">
      <c r="A135" s="171">
        <v>51</v>
      </c>
      <c r="B135" s="172" t="s">
        <v>388</v>
      </c>
      <c r="C135" s="172" t="s">
        <v>389</v>
      </c>
      <c r="D135" s="173" t="s">
        <v>222</v>
      </c>
      <c r="E135" s="174">
        <v>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5.0000000000000002E-5</v>
      </c>
      <c r="O135" s="176">
        <f>ROUND(E135*N135,2)</f>
        <v>0</v>
      </c>
      <c r="P135" s="176">
        <v>0</v>
      </c>
      <c r="Q135" s="176">
        <f>ROUND(E135*P135,2)</f>
        <v>0</v>
      </c>
      <c r="R135" s="177" t="s">
        <v>250</v>
      </c>
      <c r="S135" s="177" t="s">
        <v>155</v>
      </c>
      <c r="T135" s="176" t="s">
        <v>155</v>
      </c>
      <c r="U135" s="176">
        <v>0</v>
      </c>
      <c r="V135" s="176">
        <f>ROUND(E135*U135,2)</f>
        <v>0</v>
      </c>
      <c r="W135" s="177"/>
      <c r="X135" s="177"/>
      <c r="Y135" s="178"/>
      <c r="Z135" s="178"/>
      <c r="AA135" s="178"/>
      <c r="AB135" s="178"/>
      <c r="AC135" s="178"/>
      <c r="AD135" s="178"/>
      <c r="AE135" s="178" t="s">
        <v>251</v>
      </c>
      <c r="AF135" s="178" t="s">
        <v>390</v>
      </c>
      <c r="AG135" s="178"/>
      <c r="AH135" s="179"/>
      <c r="AI135" s="179"/>
      <c r="AJ135" s="180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</row>
    <row r="136" spans="1:60" outlineLevel="1" x14ac:dyDescent="0.25">
      <c r="A136" s="187"/>
      <c r="B136" s="196" t="s">
        <v>391</v>
      </c>
      <c r="C136" s="196"/>
      <c r="D136" s="197"/>
      <c r="E136" s="198">
        <v>5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9"/>
      <c r="S136" s="199"/>
      <c r="T136" s="191"/>
      <c r="U136" s="191"/>
      <c r="V136" s="191"/>
      <c r="W136" s="199"/>
      <c r="X136" s="199"/>
      <c r="Y136" s="178"/>
      <c r="Z136" s="178"/>
      <c r="AA136" s="178"/>
      <c r="AB136" s="178"/>
      <c r="AC136" s="178"/>
      <c r="AD136" s="178"/>
      <c r="AE136" s="178" t="s">
        <v>183</v>
      </c>
      <c r="AF136" s="178">
        <v>0</v>
      </c>
      <c r="AG136" s="178"/>
      <c r="AH136" s="179"/>
      <c r="AI136" s="200" t="s">
        <v>391</v>
      </c>
      <c r="AJ136" s="180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</row>
    <row r="137" spans="1:60" outlineLevel="1" x14ac:dyDescent="0.25">
      <c r="A137" s="171">
        <v>52</v>
      </c>
      <c r="B137" s="172" t="s">
        <v>392</v>
      </c>
      <c r="C137" s="172" t="s">
        <v>393</v>
      </c>
      <c r="D137" s="173" t="s">
        <v>178</v>
      </c>
      <c r="E137" s="174">
        <v>34.982999999999997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3.0000000000000001E-3</v>
      </c>
      <c r="O137" s="176">
        <f>ROUND(E137*N137,2)</f>
        <v>0.1</v>
      </c>
      <c r="P137" s="176">
        <v>0</v>
      </c>
      <c r="Q137" s="176">
        <f>ROUND(E137*P137,2)</f>
        <v>0</v>
      </c>
      <c r="R137" s="177" t="s">
        <v>250</v>
      </c>
      <c r="S137" s="177" t="s">
        <v>155</v>
      </c>
      <c r="T137" s="176" t="s">
        <v>155</v>
      </c>
      <c r="U137" s="176">
        <v>0</v>
      </c>
      <c r="V137" s="176">
        <f>ROUND(E137*U137,2)</f>
        <v>0</v>
      </c>
      <c r="W137" s="177"/>
      <c r="X137" s="177"/>
      <c r="Y137" s="178"/>
      <c r="Z137" s="178"/>
      <c r="AA137" s="178"/>
      <c r="AB137" s="178"/>
      <c r="AC137" s="178"/>
      <c r="AD137" s="178"/>
      <c r="AE137" s="178" t="s">
        <v>251</v>
      </c>
      <c r="AF137" s="178" t="s">
        <v>394</v>
      </c>
      <c r="AG137" s="178"/>
      <c r="AH137" s="179"/>
      <c r="AI137" s="179"/>
      <c r="AJ137" s="180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</row>
    <row r="138" spans="1:60" outlineLevel="1" x14ac:dyDescent="0.25">
      <c r="A138" s="187"/>
      <c r="B138" s="196" t="s">
        <v>395</v>
      </c>
      <c r="C138" s="196"/>
      <c r="D138" s="197"/>
      <c r="E138" s="198">
        <v>30.42</v>
      </c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9"/>
      <c r="S138" s="199"/>
      <c r="T138" s="191"/>
      <c r="U138" s="191"/>
      <c r="V138" s="191"/>
      <c r="W138" s="199"/>
      <c r="X138" s="199"/>
      <c r="Y138" s="178"/>
      <c r="Z138" s="178"/>
      <c r="AA138" s="178"/>
      <c r="AB138" s="178"/>
      <c r="AC138" s="178"/>
      <c r="AD138" s="178"/>
      <c r="AE138" s="178" t="s">
        <v>183</v>
      </c>
      <c r="AF138" s="178">
        <v>0</v>
      </c>
      <c r="AG138" s="178"/>
      <c r="AH138" s="179"/>
      <c r="AI138" s="200" t="s">
        <v>395</v>
      </c>
      <c r="AJ138" s="180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</row>
    <row r="139" spans="1:60" outlineLevel="1" x14ac:dyDescent="0.25">
      <c r="A139" s="187"/>
      <c r="B139" s="196" t="s">
        <v>396</v>
      </c>
      <c r="C139" s="196"/>
      <c r="D139" s="197"/>
      <c r="E139" s="198">
        <v>4.5629999999999997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9"/>
      <c r="S139" s="199"/>
      <c r="T139" s="191"/>
      <c r="U139" s="191"/>
      <c r="V139" s="191"/>
      <c r="W139" s="199"/>
      <c r="X139" s="199"/>
      <c r="Y139" s="178"/>
      <c r="Z139" s="178"/>
      <c r="AA139" s="178"/>
      <c r="AB139" s="178"/>
      <c r="AC139" s="178"/>
      <c r="AD139" s="178"/>
      <c r="AE139" s="178" t="s">
        <v>183</v>
      </c>
      <c r="AF139" s="178">
        <v>4</v>
      </c>
      <c r="AG139" s="178"/>
      <c r="AH139" s="179"/>
      <c r="AI139" s="200" t="s">
        <v>396</v>
      </c>
      <c r="AJ139" s="180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</row>
    <row r="140" spans="1:60" outlineLevel="1" x14ac:dyDescent="0.25">
      <c r="A140" s="171">
        <v>53</v>
      </c>
      <c r="B140" s="172" t="s">
        <v>397</v>
      </c>
      <c r="C140" s="172" t="s">
        <v>398</v>
      </c>
      <c r="D140" s="173" t="s">
        <v>330</v>
      </c>
      <c r="E140" s="174">
        <v>0.13014000000000001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7" t="s">
        <v>277</v>
      </c>
      <c r="S140" s="177" t="s">
        <v>155</v>
      </c>
      <c r="T140" s="176" t="s">
        <v>155</v>
      </c>
      <c r="U140" s="176">
        <v>1.1020000000000001</v>
      </c>
      <c r="V140" s="176">
        <f>ROUND(E140*U140,2)</f>
        <v>0.14000000000000001</v>
      </c>
      <c r="W140" s="177"/>
      <c r="X140" s="177"/>
      <c r="Y140" s="178"/>
      <c r="Z140" s="178"/>
      <c r="AA140" s="178"/>
      <c r="AB140" s="178"/>
      <c r="AC140" s="178"/>
      <c r="AD140" s="178"/>
      <c r="AE140" s="178" t="s">
        <v>331</v>
      </c>
      <c r="AF140" s="178" t="s">
        <v>399</v>
      </c>
      <c r="AG140" s="178"/>
      <c r="AH140" s="179"/>
      <c r="AI140" s="179"/>
      <c r="AJ140" s="180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</row>
    <row r="141" spans="1:60" outlineLevel="1" x14ac:dyDescent="0.25">
      <c r="A141" s="187"/>
      <c r="B141" s="196" t="s">
        <v>333</v>
      </c>
      <c r="C141" s="196"/>
      <c r="D141" s="197"/>
      <c r="E141" s="198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9"/>
      <c r="S141" s="199"/>
      <c r="T141" s="191"/>
      <c r="U141" s="191"/>
      <c r="V141" s="191"/>
      <c r="W141" s="199"/>
      <c r="X141" s="199"/>
      <c r="Y141" s="178"/>
      <c r="Z141" s="178"/>
      <c r="AA141" s="178"/>
      <c r="AB141" s="178"/>
      <c r="AC141" s="178"/>
      <c r="AD141" s="178"/>
      <c r="AE141" s="178" t="s">
        <v>183</v>
      </c>
      <c r="AF141" s="178">
        <v>0</v>
      </c>
      <c r="AG141" s="178"/>
      <c r="AH141" s="179"/>
      <c r="AI141" s="200" t="s">
        <v>333</v>
      </c>
      <c r="AJ141" s="180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</row>
    <row r="142" spans="1:60" outlineLevel="1" x14ac:dyDescent="0.25">
      <c r="A142" s="187"/>
      <c r="B142" s="196" t="s">
        <v>400</v>
      </c>
      <c r="C142" s="196"/>
      <c r="D142" s="197"/>
      <c r="E142" s="198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9"/>
      <c r="S142" s="199"/>
      <c r="T142" s="191"/>
      <c r="U142" s="191"/>
      <c r="V142" s="191"/>
      <c r="W142" s="199"/>
      <c r="X142" s="199"/>
      <c r="Y142" s="178"/>
      <c r="Z142" s="178"/>
      <c r="AA142" s="178"/>
      <c r="AB142" s="178"/>
      <c r="AC142" s="178"/>
      <c r="AD142" s="178"/>
      <c r="AE142" s="178" t="s">
        <v>183</v>
      </c>
      <c r="AF142" s="178">
        <v>0</v>
      </c>
      <c r="AG142" s="178"/>
      <c r="AH142" s="179"/>
      <c r="AI142" s="200" t="s">
        <v>400</v>
      </c>
      <c r="AJ142" s="180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</row>
    <row r="143" spans="1:60" outlineLevel="1" x14ac:dyDescent="0.25">
      <c r="A143" s="187"/>
      <c r="B143" s="196" t="s">
        <v>401</v>
      </c>
      <c r="C143" s="196"/>
      <c r="D143" s="197"/>
      <c r="E143" s="198">
        <v>0.13014000000000001</v>
      </c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9"/>
      <c r="S143" s="199"/>
      <c r="T143" s="191"/>
      <c r="U143" s="191"/>
      <c r="V143" s="191"/>
      <c r="W143" s="199"/>
      <c r="X143" s="199"/>
      <c r="Y143" s="178"/>
      <c r="Z143" s="178"/>
      <c r="AA143" s="178"/>
      <c r="AB143" s="178"/>
      <c r="AC143" s="178"/>
      <c r="AD143" s="178"/>
      <c r="AE143" s="178" t="s">
        <v>183</v>
      </c>
      <c r="AF143" s="178">
        <v>0</v>
      </c>
      <c r="AG143" s="178"/>
      <c r="AH143" s="179"/>
      <c r="AI143" s="200" t="s">
        <v>401</v>
      </c>
      <c r="AJ143" s="180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</row>
    <row r="144" spans="1:60" x14ac:dyDescent="0.25">
      <c r="A144" s="156"/>
      <c r="B144" s="50"/>
      <c r="C144" s="50"/>
      <c r="D144" s="157"/>
      <c r="E144" s="158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60"/>
      <c r="S144" s="160"/>
      <c r="T144" s="159"/>
      <c r="U144" s="159"/>
      <c r="V144" s="159"/>
      <c r="W144" s="160"/>
      <c r="X144" s="160"/>
      <c r="AH144" s="161"/>
      <c r="AI144" s="161"/>
      <c r="AJ144" s="162"/>
    </row>
    <row r="145" spans="1:60" x14ac:dyDescent="0.25">
      <c r="A145" s="163" t="s">
        <v>143</v>
      </c>
      <c r="B145" s="164" t="s">
        <v>97</v>
      </c>
      <c r="C145" s="164" t="s">
        <v>98</v>
      </c>
      <c r="D145" s="165"/>
      <c r="E145" s="166"/>
      <c r="F145" s="167"/>
      <c r="G145" s="168">
        <f>SUMIF(AE146:AE150,"&lt;&gt;NOR",G146:G150)</f>
        <v>0</v>
      </c>
      <c r="H145" s="167"/>
      <c r="I145" s="167">
        <f>SUM(I146:I150)</f>
        <v>0</v>
      </c>
      <c r="J145" s="167"/>
      <c r="K145" s="167">
        <f>SUM(K146:K150)</f>
        <v>0</v>
      </c>
      <c r="L145" s="167"/>
      <c r="M145" s="167">
        <f>SUM(M146:M150)</f>
        <v>0</v>
      </c>
      <c r="N145" s="167"/>
      <c r="O145" s="167">
        <f>SUM(O146:O150)</f>
        <v>0.03</v>
      </c>
      <c r="P145" s="167"/>
      <c r="Q145" s="167">
        <f>SUM(Q146:Q150)</f>
        <v>0</v>
      </c>
      <c r="R145" s="169"/>
      <c r="S145" s="169"/>
      <c r="T145" s="167"/>
      <c r="U145" s="167"/>
      <c r="V145" s="167">
        <f>SUM(V146:V150)</f>
        <v>6.69</v>
      </c>
      <c r="W145" s="169"/>
      <c r="X145" s="170"/>
      <c r="AE145" t="s">
        <v>144</v>
      </c>
      <c r="AH145" s="161"/>
      <c r="AI145" s="161"/>
      <c r="AJ145" s="162"/>
    </row>
    <row r="146" spans="1:60" ht="20.399999999999999" outlineLevel="1" x14ac:dyDescent="0.25">
      <c r="A146" s="171">
        <v>54</v>
      </c>
      <c r="B146" s="172" t="s">
        <v>402</v>
      </c>
      <c r="C146" s="172" t="s">
        <v>403</v>
      </c>
      <c r="D146" s="173" t="s">
        <v>178</v>
      </c>
      <c r="E146" s="174">
        <v>36.299999999999997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8.4000000000000003E-4</v>
      </c>
      <c r="O146" s="176">
        <f>ROUND(E146*N146,2)</f>
        <v>0.03</v>
      </c>
      <c r="P146" s="176">
        <v>0</v>
      </c>
      <c r="Q146" s="176">
        <f>ROUND(E146*P146,2)</f>
        <v>0</v>
      </c>
      <c r="R146" s="177" t="s">
        <v>404</v>
      </c>
      <c r="S146" s="177" t="s">
        <v>148</v>
      </c>
      <c r="T146" s="176" t="s">
        <v>235</v>
      </c>
      <c r="U146" s="176">
        <v>0.18</v>
      </c>
      <c r="V146" s="176">
        <f>ROUND(E146*U146,2)</f>
        <v>6.53</v>
      </c>
      <c r="W146" s="177"/>
      <c r="X146" s="177"/>
      <c r="Y146" s="178"/>
      <c r="Z146" s="178"/>
      <c r="AA146" s="178"/>
      <c r="AB146" s="178"/>
      <c r="AC146" s="178"/>
      <c r="AD146" s="178"/>
      <c r="AE146" s="178" t="s">
        <v>180</v>
      </c>
      <c r="AF146" s="178" t="s">
        <v>405</v>
      </c>
      <c r="AG146" s="178"/>
      <c r="AH146" s="179"/>
      <c r="AI146" s="179"/>
      <c r="AJ146" s="180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</row>
    <row r="147" spans="1:60" outlineLevel="1" x14ac:dyDescent="0.25">
      <c r="A147" s="187"/>
      <c r="B147" s="196" t="s">
        <v>406</v>
      </c>
      <c r="C147" s="196"/>
      <c r="D147" s="197"/>
      <c r="E147" s="198">
        <v>43.2</v>
      </c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9"/>
      <c r="S147" s="199"/>
      <c r="T147" s="191"/>
      <c r="U147" s="191"/>
      <c r="V147" s="191"/>
      <c r="W147" s="199"/>
      <c r="X147" s="199"/>
      <c r="Y147" s="178"/>
      <c r="Z147" s="178"/>
      <c r="AA147" s="178"/>
      <c r="AB147" s="178"/>
      <c r="AC147" s="178"/>
      <c r="AD147" s="178"/>
      <c r="AE147" s="178" t="s">
        <v>183</v>
      </c>
      <c r="AF147" s="178">
        <v>0</v>
      </c>
      <c r="AG147" s="178"/>
      <c r="AH147" s="179"/>
      <c r="AI147" s="200" t="s">
        <v>406</v>
      </c>
      <c r="AJ147" s="180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</row>
    <row r="148" spans="1:60" outlineLevel="1" x14ac:dyDescent="0.25">
      <c r="A148" s="187"/>
      <c r="B148" s="196" t="s">
        <v>407</v>
      </c>
      <c r="C148" s="196"/>
      <c r="D148" s="197"/>
      <c r="E148" s="198">
        <v>-8.82</v>
      </c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9"/>
      <c r="S148" s="199"/>
      <c r="T148" s="191"/>
      <c r="U148" s="191"/>
      <c r="V148" s="191"/>
      <c r="W148" s="199"/>
      <c r="X148" s="199"/>
      <c r="Y148" s="178"/>
      <c r="Z148" s="178"/>
      <c r="AA148" s="178"/>
      <c r="AB148" s="178"/>
      <c r="AC148" s="178"/>
      <c r="AD148" s="178"/>
      <c r="AE148" s="178" t="s">
        <v>183</v>
      </c>
      <c r="AF148" s="178">
        <v>0</v>
      </c>
      <c r="AG148" s="178"/>
      <c r="AH148" s="179"/>
      <c r="AI148" s="200" t="s">
        <v>407</v>
      </c>
      <c r="AJ148" s="180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</row>
    <row r="149" spans="1:60" outlineLevel="1" x14ac:dyDescent="0.25">
      <c r="A149" s="187"/>
      <c r="B149" s="196" t="s">
        <v>408</v>
      </c>
      <c r="C149" s="196"/>
      <c r="D149" s="197"/>
      <c r="E149" s="198">
        <v>1.92</v>
      </c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9"/>
      <c r="S149" s="199"/>
      <c r="T149" s="191"/>
      <c r="U149" s="191"/>
      <c r="V149" s="191"/>
      <c r="W149" s="199"/>
      <c r="X149" s="199"/>
      <c r="Y149" s="178"/>
      <c r="Z149" s="178"/>
      <c r="AA149" s="178"/>
      <c r="AB149" s="178"/>
      <c r="AC149" s="178"/>
      <c r="AD149" s="178"/>
      <c r="AE149" s="178" t="s">
        <v>183</v>
      </c>
      <c r="AF149" s="178">
        <v>0</v>
      </c>
      <c r="AG149" s="178"/>
      <c r="AH149" s="179"/>
      <c r="AI149" s="200" t="s">
        <v>408</v>
      </c>
      <c r="AJ149" s="180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</row>
    <row r="150" spans="1:60" outlineLevel="1" x14ac:dyDescent="0.25">
      <c r="A150" s="171">
        <v>55</v>
      </c>
      <c r="B150" s="172" t="s">
        <v>409</v>
      </c>
      <c r="C150" s="172" t="s">
        <v>410</v>
      </c>
      <c r="D150" s="173" t="s">
        <v>193</v>
      </c>
      <c r="E150" s="174">
        <v>2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1.3999999999999999E-4</v>
      </c>
      <c r="O150" s="176">
        <f>ROUND(E150*N150,2)</f>
        <v>0</v>
      </c>
      <c r="P150" s="176">
        <v>0</v>
      </c>
      <c r="Q150" s="176">
        <f>ROUND(E150*P150,2)</f>
        <v>0</v>
      </c>
      <c r="R150" s="177" t="s">
        <v>404</v>
      </c>
      <c r="S150" s="177" t="s">
        <v>148</v>
      </c>
      <c r="T150" s="176" t="s">
        <v>235</v>
      </c>
      <c r="U150" s="176">
        <v>7.9000000000000001E-2</v>
      </c>
      <c r="V150" s="176">
        <f>ROUND(E150*U150,2)</f>
        <v>0.16</v>
      </c>
      <c r="W150" s="177"/>
      <c r="X150" s="177"/>
      <c r="Y150" s="178"/>
      <c r="Z150" s="178"/>
      <c r="AA150" s="178"/>
      <c r="AB150" s="178"/>
      <c r="AC150" s="178"/>
      <c r="AD150" s="178"/>
      <c r="AE150" s="178" t="s">
        <v>180</v>
      </c>
      <c r="AF150" s="178" t="s">
        <v>411</v>
      </c>
      <c r="AG150" s="178"/>
      <c r="AH150" s="179"/>
      <c r="AI150" s="179"/>
      <c r="AJ150" s="180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</row>
    <row r="151" spans="1:60" x14ac:dyDescent="0.25">
      <c r="A151" s="156"/>
      <c r="B151" s="50"/>
      <c r="C151" s="50"/>
      <c r="D151" s="157"/>
      <c r="E151" s="158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60"/>
      <c r="S151" s="160"/>
      <c r="T151" s="159"/>
      <c r="U151" s="159"/>
      <c r="V151" s="159"/>
      <c r="W151" s="160"/>
      <c r="X151" s="160"/>
      <c r="AH151" s="161"/>
      <c r="AI151" s="161"/>
      <c r="AJ151" s="162"/>
    </row>
    <row r="152" spans="1:60" x14ac:dyDescent="0.25">
      <c r="A152" s="163" t="s">
        <v>143</v>
      </c>
      <c r="B152" s="164" t="s">
        <v>99</v>
      </c>
      <c r="C152" s="164" t="s">
        <v>100</v>
      </c>
      <c r="D152" s="165"/>
      <c r="E152" s="166"/>
      <c r="F152" s="167"/>
      <c r="G152" s="168">
        <f>SUMIF(AE153:AE164,"&lt;&gt;NOR",G153:G164)</f>
        <v>0</v>
      </c>
      <c r="H152" s="167"/>
      <c r="I152" s="167">
        <f>SUM(I153:I164)</f>
        <v>0</v>
      </c>
      <c r="J152" s="167"/>
      <c r="K152" s="167">
        <f>SUM(K153:K164)</f>
        <v>0</v>
      </c>
      <c r="L152" s="167"/>
      <c r="M152" s="167">
        <f>SUM(M153:M164)</f>
        <v>0</v>
      </c>
      <c r="N152" s="167"/>
      <c r="O152" s="167">
        <f>SUM(O153:O164)</f>
        <v>6.0000000000000005E-2</v>
      </c>
      <c r="P152" s="167"/>
      <c r="Q152" s="167">
        <f>SUM(Q153:Q164)</f>
        <v>0</v>
      </c>
      <c r="R152" s="169"/>
      <c r="S152" s="169"/>
      <c r="T152" s="167"/>
      <c r="U152" s="167"/>
      <c r="V152" s="167">
        <f>SUM(V153:V164)</f>
        <v>15</v>
      </c>
      <c r="W152" s="169"/>
      <c r="X152" s="170"/>
      <c r="AE152" t="s">
        <v>144</v>
      </c>
      <c r="AH152" s="161"/>
      <c r="AI152" s="161"/>
      <c r="AJ152" s="162"/>
    </row>
    <row r="153" spans="1:60" outlineLevel="1" x14ac:dyDescent="0.25">
      <c r="A153" s="171">
        <v>56</v>
      </c>
      <c r="B153" s="172" t="s">
        <v>412</v>
      </c>
      <c r="C153" s="172" t="s">
        <v>413</v>
      </c>
      <c r="D153" s="173" t="s">
        <v>178</v>
      </c>
      <c r="E153" s="174">
        <v>94.82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7" t="s">
        <v>414</v>
      </c>
      <c r="S153" s="177" t="s">
        <v>155</v>
      </c>
      <c r="T153" s="176" t="s">
        <v>155</v>
      </c>
      <c r="U153" s="176">
        <v>7.0000000000000001E-3</v>
      </c>
      <c r="V153" s="176">
        <f>ROUND(E153*U153,2)</f>
        <v>0.66</v>
      </c>
      <c r="W153" s="177"/>
      <c r="X153" s="177"/>
      <c r="Y153" s="178"/>
      <c r="Z153" s="178"/>
      <c r="AA153" s="178"/>
      <c r="AB153" s="178"/>
      <c r="AC153" s="178"/>
      <c r="AD153" s="178"/>
      <c r="AE153" s="178" t="s">
        <v>180</v>
      </c>
      <c r="AF153" s="178" t="s">
        <v>415</v>
      </c>
      <c r="AG153" s="178"/>
      <c r="AH153" s="179"/>
      <c r="AI153" s="179"/>
      <c r="AJ153" s="180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</row>
    <row r="154" spans="1:60" outlineLevel="1" x14ac:dyDescent="0.25">
      <c r="A154" s="187"/>
      <c r="B154" s="196" t="s">
        <v>416</v>
      </c>
      <c r="C154" s="196"/>
      <c r="D154" s="197"/>
      <c r="E154" s="198">
        <v>94.82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9"/>
      <c r="S154" s="199"/>
      <c r="T154" s="191"/>
      <c r="U154" s="191"/>
      <c r="V154" s="191"/>
      <c r="W154" s="199"/>
      <c r="X154" s="199"/>
      <c r="Y154" s="178"/>
      <c r="Z154" s="178"/>
      <c r="AA154" s="178"/>
      <c r="AB154" s="178"/>
      <c r="AC154" s="178"/>
      <c r="AD154" s="178"/>
      <c r="AE154" s="178" t="s">
        <v>183</v>
      </c>
      <c r="AF154" s="178">
        <v>0</v>
      </c>
      <c r="AG154" s="178"/>
      <c r="AH154" s="179"/>
      <c r="AI154" s="200" t="s">
        <v>416</v>
      </c>
      <c r="AJ154" s="180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</row>
    <row r="155" spans="1:60" outlineLevel="1" x14ac:dyDescent="0.25">
      <c r="A155" s="171">
        <v>57</v>
      </c>
      <c r="B155" s="172" t="s">
        <v>417</v>
      </c>
      <c r="C155" s="172" t="s">
        <v>418</v>
      </c>
      <c r="D155" s="173" t="s">
        <v>222</v>
      </c>
      <c r="E155" s="174">
        <v>20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7" t="s">
        <v>414</v>
      </c>
      <c r="S155" s="177" t="s">
        <v>155</v>
      </c>
      <c r="T155" s="176" t="s">
        <v>155</v>
      </c>
      <c r="U155" s="176">
        <v>2.375E-2</v>
      </c>
      <c r="V155" s="176">
        <f>ROUND(E155*U155,2)</f>
        <v>0.48</v>
      </c>
      <c r="W155" s="177"/>
      <c r="X155" s="177"/>
      <c r="Y155" s="178"/>
      <c r="Z155" s="178"/>
      <c r="AA155" s="178"/>
      <c r="AB155" s="178"/>
      <c r="AC155" s="178"/>
      <c r="AD155" s="178"/>
      <c r="AE155" s="178" t="s">
        <v>180</v>
      </c>
      <c r="AF155" s="178" t="s">
        <v>419</v>
      </c>
      <c r="AG155" s="178"/>
      <c r="AH155" s="179"/>
      <c r="AI155" s="179"/>
      <c r="AJ155" s="180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</row>
    <row r="156" spans="1:60" outlineLevel="1" x14ac:dyDescent="0.25">
      <c r="A156" s="171">
        <v>58</v>
      </c>
      <c r="B156" s="172" t="s">
        <v>420</v>
      </c>
      <c r="C156" s="172" t="s">
        <v>421</v>
      </c>
      <c r="D156" s="173" t="s">
        <v>178</v>
      </c>
      <c r="E156" s="174">
        <v>15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7" t="s">
        <v>414</v>
      </c>
      <c r="S156" s="177" t="s">
        <v>155</v>
      </c>
      <c r="T156" s="176" t="s">
        <v>155</v>
      </c>
      <c r="U156" s="176">
        <v>2.9000000000000001E-2</v>
      </c>
      <c r="V156" s="176">
        <f>ROUND(E156*U156,2)</f>
        <v>0.44</v>
      </c>
      <c r="W156" s="177"/>
      <c r="X156" s="177"/>
      <c r="Y156" s="178"/>
      <c r="Z156" s="178"/>
      <c r="AA156" s="178"/>
      <c r="AB156" s="178"/>
      <c r="AC156" s="178"/>
      <c r="AD156" s="178"/>
      <c r="AE156" s="178" t="s">
        <v>180</v>
      </c>
      <c r="AF156" s="178" t="s">
        <v>422</v>
      </c>
      <c r="AG156" s="178"/>
      <c r="AH156" s="179"/>
      <c r="AI156" s="179"/>
      <c r="AJ156" s="180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</row>
    <row r="157" spans="1:60" ht="20.399999999999999" outlineLevel="1" x14ac:dyDescent="0.25">
      <c r="A157" s="171">
        <v>59</v>
      </c>
      <c r="B157" s="172" t="s">
        <v>423</v>
      </c>
      <c r="C157" s="172" t="s">
        <v>424</v>
      </c>
      <c r="D157" s="173" t="s">
        <v>178</v>
      </c>
      <c r="E157" s="174">
        <v>50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3.5E-4</v>
      </c>
      <c r="O157" s="176">
        <f>ROUND(E157*N157,2)</f>
        <v>0.02</v>
      </c>
      <c r="P157" s="176">
        <v>0</v>
      </c>
      <c r="Q157" s="176">
        <f>ROUND(E157*P157,2)</f>
        <v>0</v>
      </c>
      <c r="R157" s="177" t="s">
        <v>414</v>
      </c>
      <c r="S157" s="177" t="s">
        <v>155</v>
      </c>
      <c r="T157" s="176" t="s">
        <v>155</v>
      </c>
      <c r="U157" s="176">
        <v>1.35E-2</v>
      </c>
      <c r="V157" s="176">
        <f>ROUND(E157*U157,2)</f>
        <v>0.68</v>
      </c>
      <c r="W157" s="177"/>
      <c r="X157" s="177"/>
      <c r="Y157" s="178"/>
      <c r="Z157" s="178"/>
      <c r="AA157" s="178"/>
      <c r="AB157" s="178"/>
      <c r="AC157" s="178"/>
      <c r="AD157" s="178"/>
      <c r="AE157" s="178" t="s">
        <v>180</v>
      </c>
      <c r="AF157" s="178" t="s">
        <v>425</v>
      </c>
      <c r="AG157" s="178"/>
      <c r="AH157" s="179"/>
      <c r="AI157" s="179"/>
      <c r="AJ157" s="180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</row>
    <row r="158" spans="1:60" outlineLevel="1" x14ac:dyDescent="0.25">
      <c r="A158" s="171">
        <v>60</v>
      </c>
      <c r="B158" s="172" t="s">
        <v>426</v>
      </c>
      <c r="C158" s="172" t="s">
        <v>427</v>
      </c>
      <c r="D158" s="173" t="s">
        <v>178</v>
      </c>
      <c r="E158" s="174">
        <v>65.92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4.2000000000000002E-4</v>
      </c>
      <c r="O158" s="176">
        <f>ROUND(E158*N158,2)</f>
        <v>0.03</v>
      </c>
      <c r="P158" s="176">
        <v>0</v>
      </c>
      <c r="Q158" s="176">
        <f>ROUND(E158*P158,2)</f>
        <v>0</v>
      </c>
      <c r="R158" s="177" t="s">
        <v>428</v>
      </c>
      <c r="S158" s="177" t="s">
        <v>155</v>
      </c>
      <c r="T158" s="176" t="s">
        <v>155</v>
      </c>
      <c r="U158" s="176">
        <v>0.13439000000000001</v>
      </c>
      <c r="V158" s="176">
        <f>ROUND(E158*U158,2)</f>
        <v>8.86</v>
      </c>
      <c r="W158" s="177"/>
      <c r="X158" s="177"/>
      <c r="Y158" s="178"/>
      <c r="Z158" s="178"/>
      <c r="AA158" s="178"/>
      <c r="AB158" s="178"/>
      <c r="AC158" s="178"/>
      <c r="AD158" s="178"/>
      <c r="AE158" s="178" t="s">
        <v>195</v>
      </c>
      <c r="AF158" s="178" t="s">
        <v>429</v>
      </c>
      <c r="AG158" s="178"/>
      <c r="AH158" s="179"/>
      <c r="AI158" s="179"/>
      <c r="AJ158" s="180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</row>
    <row r="159" spans="1:60" outlineLevel="1" x14ac:dyDescent="0.25">
      <c r="A159" s="187"/>
      <c r="B159" s="196" t="s">
        <v>430</v>
      </c>
      <c r="C159" s="196"/>
      <c r="D159" s="197"/>
      <c r="E159" s="198">
        <v>15.12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9"/>
      <c r="S159" s="199"/>
      <c r="T159" s="191"/>
      <c r="U159" s="191"/>
      <c r="V159" s="191"/>
      <c r="W159" s="199"/>
      <c r="X159" s="199"/>
      <c r="Y159" s="178"/>
      <c r="Z159" s="178"/>
      <c r="AA159" s="178"/>
      <c r="AB159" s="178"/>
      <c r="AC159" s="178"/>
      <c r="AD159" s="178"/>
      <c r="AE159" s="178" t="s">
        <v>183</v>
      </c>
      <c r="AF159" s="178">
        <v>0</v>
      </c>
      <c r="AG159" s="178"/>
      <c r="AH159" s="179"/>
      <c r="AI159" s="200" t="s">
        <v>430</v>
      </c>
      <c r="AJ159" s="180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  <c r="BD159" s="178"/>
      <c r="BE159" s="178"/>
      <c r="BF159" s="178"/>
      <c r="BG159" s="178"/>
      <c r="BH159" s="178"/>
    </row>
    <row r="160" spans="1:60" outlineLevel="1" x14ac:dyDescent="0.25">
      <c r="A160" s="187"/>
      <c r="B160" s="196" t="s">
        <v>431</v>
      </c>
      <c r="C160" s="196"/>
      <c r="D160" s="197"/>
      <c r="E160" s="198">
        <v>32.4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9"/>
      <c r="S160" s="199"/>
      <c r="T160" s="191"/>
      <c r="U160" s="191"/>
      <c r="V160" s="191"/>
      <c r="W160" s="199"/>
      <c r="X160" s="199"/>
      <c r="Y160" s="178"/>
      <c r="Z160" s="178"/>
      <c r="AA160" s="178"/>
      <c r="AB160" s="178"/>
      <c r="AC160" s="178"/>
      <c r="AD160" s="178"/>
      <c r="AE160" s="178" t="s">
        <v>183</v>
      </c>
      <c r="AF160" s="178">
        <v>0</v>
      </c>
      <c r="AG160" s="178"/>
      <c r="AH160" s="179"/>
      <c r="AI160" s="200" t="s">
        <v>431</v>
      </c>
      <c r="AJ160" s="180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  <c r="BD160" s="178"/>
      <c r="BE160" s="178"/>
      <c r="BF160" s="178"/>
      <c r="BG160" s="178"/>
      <c r="BH160" s="178"/>
    </row>
    <row r="161" spans="1:60" outlineLevel="1" x14ac:dyDescent="0.25">
      <c r="A161" s="187"/>
      <c r="B161" s="196" t="s">
        <v>432</v>
      </c>
      <c r="C161" s="196"/>
      <c r="D161" s="197"/>
      <c r="E161" s="198">
        <v>18.399999999999999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9"/>
      <c r="S161" s="199"/>
      <c r="T161" s="191"/>
      <c r="U161" s="191"/>
      <c r="V161" s="191"/>
      <c r="W161" s="199"/>
      <c r="X161" s="199"/>
      <c r="Y161" s="178"/>
      <c r="Z161" s="178"/>
      <c r="AA161" s="178"/>
      <c r="AB161" s="178"/>
      <c r="AC161" s="178"/>
      <c r="AD161" s="178"/>
      <c r="AE161" s="178" t="s">
        <v>183</v>
      </c>
      <c r="AF161" s="178">
        <v>0</v>
      </c>
      <c r="AG161" s="178"/>
      <c r="AH161" s="179"/>
      <c r="AI161" s="200" t="s">
        <v>432</v>
      </c>
      <c r="AJ161" s="180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  <c r="BD161" s="178"/>
      <c r="BE161" s="178"/>
      <c r="BF161" s="178"/>
      <c r="BG161" s="178"/>
      <c r="BH161" s="178"/>
    </row>
    <row r="162" spans="1:60" outlineLevel="1" x14ac:dyDescent="0.25">
      <c r="A162" s="171">
        <v>61</v>
      </c>
      <c r="B162" s="172" t="s">
        <v>433</v>
      </c>
      <c r="C162" s="172" t="s">
        <v>434</v>
      </c>
      <c r="D162" s="173" t="s">
        <v>178</v>
      </c>
      <c r="E162" s="174">
        <v>28.9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3.6999999999999999E-4</v>
      </c>
      <c r="O162" s="176">
        <f>ROUND(E162*N162,2)</f>
        <v>0.01</v>
      </c>
      <c r="P162" s="176">
        <v>0</v>
      </c>
      <c r="Q162" s="176">
        <f>ROUND(E162*P162,2)</f>
        <v>0</v>
      </c>
      <c r="R162" s="177" t="s">
        <v>428</v>
      </c>
      <c r="S162" s="177" t="s">
        <v>155</v>
      </c>
      <c r="T162" s="176" t="s">
        <v>155</v>
      </c>
      <c r="U162" s="176">
        <v>0.13439000000000001</v>
      </c>
      <c r="V162" s="176">
        <f>ROUND(E162*U162,2)</f>
        <v>3.88</v>
      </c>
      <c r="W162" s="177"/>
      <c r="X162" s="177"/>
      <c r="Y162" s="178"/>
      <c r="Z162" s="178"/>
      <c r="AA162" s="178"/>
      <c r="AB162" s="178"/>
      <c r="AC162" s="178"/>
      <c r="AD162" s="178"/>
      <c r="AE162" s="178" t="s">
        <v>195</v>
      </c>
      <c r="AF162" s="178" t="s">
        <v>435</v>
      </c>
      <c r="AG162" s="178"/>
      <c r="AH162" s="179"/>
      <c r="AI162" s="179"/>
      <c r="AJ162" s="180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</row>
    <row r="163" spans="1:60" outlineLevel="1" x14ac:dyDescent="0.25">
      <c r="A163" s="187"/>
      <c r="B163" s="196" t="s">
        <v>436</v>
      </c>
      <c r="C163" s="196"/>
      <c r="D163" s="197"/>
      <c r="E163" s="198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9"/>
      <c r="S163" s="199"/>
      <c r="T163" s="191"/>
      <c r="U163" s="191"/>
      <c r="V163" s="191"/>
      <c r="W163" s="199"/>
      <c r="X163" s="199"/>
      <c r="Y163" s="178"/>
      <c r="Z163" s="178"/>
      <c r="AA163" s="178"/>
      <c r="AB163" s="178"/>
      <c r="AC163" s="178"/>
      <c r="AD163" s="178"/>
      <c r="AE163" s="178" t="s">
        <v>183</v>
      </c>
      <c r="AF163" s="178">
        <v>0</v>
      </c>
      <c r="AG163" s="178"/>
      <c r="AH163" s="179"/>
      <c r="AI163" s="200" t="s">
        <v>436</v>
      </c>
      <c r="AJ163" s="180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</row>
    <row r="164" spans="1:60" outlineLevel="1" x14ac:dyDescent="0.25">
      <c r="A164" s="187"/>
      <c r="B164" s="196" t="s">
        <v>240</v>
      </c>
      <c r="C164" s="196"/>
      <c r="D164" s="197"/>
      <c r="E164" s="198">
        <v>28.9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9"/>
      <c r="S164" s="199"/>
      <c r="T164" s="191"/>
      <c r="U164" s="191"/>
      <c r="V164" s="191"/>
      <c r="W164" s="199"/>
      <c r="X164" s="199"/>
      <c r="Y164" s="178"/>
      <c r="Z164" s="178"/>
      <c r="AA164" s="178"/>
      <c r="AB164" s="178"/>
      <c r="AC164" s="178"/>
      <c r="AD164" s="178"/>
      <c r="AE164" s="178" t="s">
        <v>183</v>
      </c>
      <c r="AF164" s="178">
        <v>0</v>
      </c>
      <c r="AG164" s="178"/>
      <c r="AH164" s="179"/>
      <c r="AI164" s="200" t="s">
        <v>240</v>
      </c>
      <c r="AJ164" s="180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</row>
    <row r="165" spans="1:60" x14ac:dyDescent="0.25">
      <c r="A165" s="156"/>
      <c r="B165" s="50"/>
      <c r="C165" s="50"/>
      <c r="D165" s="157"/>
      <c r="E165" s="158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60"/>
      <c r="S165" s="160"/>
      <c r="T165" s="159"/>
      <c r="U165" s="159"/>
      <c r="V165" s="159"/>
      <c r="W165" s="160"/>
      <c r="X165" s="160"/>
      <c r="AH165" s="161"/>
      <c r="AI165" s="161"/>
      <c r="AJ165" s="162"/>
    </row>
    <row r="166" spans="1:60" x14ac:dyDescent="0.25">
      <c r="A166" s="163" t="s">
        <v>143</v>
      </c>
      <c r="B166" s="164" t="s">
        <v>101</v>
      </c>
      <c r="C166" s="164" t="s">
        <v>102</v>
      </c>
      <c r="D166" s="165"/>
      <c r="E166" s="166"/>
      <c r="F166" s="167"/>
      <c r="G166" s="168">
        <f>SUMIF(AE167:AE186,"&lt;&gt;NOR",G167:G186)</f>
        <v>0</v>
      </c>
      <c r="H166" s="167"/>
      <c r="I166" s="167">
        <f>SUM(I167:I186)</f>
        <v>0</v>
      </c>
      <c r="J166" s="167"/>
      <c r="K166" s="167">
        <f>SUM(K167:K186)</f>
        <v>0</v>
      </c>
      <c r="L166" s="167"/>
      <c r="M166" s="167">
        <f>SUM(M167:M186)</f>
        <v>0</v>
      </c>
      <c r="N166" s="167"/>
      <c r="O166" s="167">
        <f>SUM(O167:O186)</f>
        <v>0</v>
      </c>
      <c r="P166" s="167"/>
      <c r="Q166" s="167">
        <f>SUM(Q167:Q186)</f>
        <v>0</v>
      </c>
      <c r="R166" s="169"/>
      <c r="S166" s="169"/>
      <c r="T166" s="167"/>
      <c r="U166" s="167"/>
      <c r="V166" s="167">
        <f>SUM(V167:V186)</f>
        <v>38.19</v>
      </c>
      <c r="W166" s="169"/>
      <c r="X166" s="170"/>
      <c r="AE166" t="s">
        <v>144</v>
      </c>
      <c r="AH166" s="161"/>
      <c r="AI166" s="161"/>
      <c r="AJ166" s="162"/>
    </row>
    <row r="167" spans="1:60" outlineLevel="1" x14ac:dyDescent="0.25">
      <c r="A167" s="171">
        <v>62</v>
      </c>
      <c r="B167" s="172" t="s">
        <v>437</v>
      </c>
      <c r="C167" s="172" t="s">
        <v>438</v>
      </c>
      <c r="D167" s="173" t="s">
        <v>330</v>
      </c>
      <c r="E167" s="174">
        <v>20.62237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7" t="s">
        <v>282</v>
      </c>
      <c r="S167" s="177" t="s">
        <v>155</v>
      </c>
      <c r="T167" s="176" t="s">
        <v>155</v>
      </c>
      <c r="U167" s="176">
        <v>0.49</v>
      </c>
      <c r="V167" s="176">
        <f>ROUND(E167*U167,2)</f>
        <v>10.1</v>
      </c>
      <c r="W167" s="177"/>
      <c r="X167" s="177"/>
      <c r="Y167" s="178"/>
      <c r="Z167" s="178"/>
      <c r="AA167" s="178"/>
      <c r="AB167" s="178"/>
      <c r="AC167" s="178"/>
      <c r="AD167" s="178"/>
      <c r="AE167" s="178" t="s">
        <v>439</v>
      </c>
      <c r="AF167" s="178" t="s">
        <v>440</v>
      </c>
      <c r="AG167" s="178"/>
      <c r="AH167" s="179"/>
      <c r="AI167" s="179"/>
      <c r="AJ167" s="180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8"/>
      <c r="BD167" s="178"/>
      <c r="BE167" s="178"/>
      <c r="BF167" s="178"/>
      <c r="BG167" s="178"/>
      <c r="BH167" s="178"/>
    </row>
    <row r="168" spans="1:60" outlineLevel="1" x14ac:dyDescent="0.25">
      <c r="A168" s="187"/>
      <c r="B168" s="196" t="s">
        <v>441</v>
      </c>
      <c r="C168" s="196"/>
      <c r="D168" s="197"/>
      <c r="E168" s="198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9"/>
      <c r="S168" s="199"/>
      <c r="T168" s="191"/>
      <c r="U168" s="191"/>
      <c r="V168" s="191"/>
      <c r="W168" s="199"/>
      <c r="X168" s="199"/>
      <c r="Y168" s="178"/>
      <c r="Z168" s="178"/>
      <c r="AA168" s="178"/>
      <c r="AB168" s="178"/>
      <c r="AC168" s="178"/>
      <c r="AD168" s="178"/>
      <c r="AE168" s="178" t="s">
        <v>183</v>
      </c>
      <c r="AF168" s="178">
        <v>0</v>
      </c>
      <c r="AG168" s="178"/>
      <c r="AH168" s="179"/>
      <c r="AI168" s="200" t="s">
        <v>441</v>
      </c>
      <c r="AJ168" s="180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8"/>
      <c r="BD168" s="178"/>
      <c r="BE168" s="178"/>
      <c r="BF168" s="178"/>
      <c r="BG168" s="178"/>
      <c r="BH168" s="178"/>
    </row>
    <row r="169" spans="1:60" outlineLevel="1" x14ac:dyDescent="0.25">
      <c r="A169" s="187"/>
      <c r="B169" s="196" t="s">
        <v>442</v>
      </c>
      <c r="C169" s="196"/>
      <c r="D169" s="197"/>
      <c r="E169" s="198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9"/>
      <c r="S169" s="199"/>
      <c r="T169" s="191"/>
      <c r="U169" s="191"/>
      <c r="V169" s="191"/>
      <c r="W169" s="199"/>
      <c r="X169" s="199"/>
      <c r="Y169" s="178"/>
      <c r="Z169" s="178"/>
      <c r="AA169" s="178"/>
      <c r="AB169" s="178"/>
      <c r="AC169" s="178"/>
      <c r="AD169" s="178"/>
      <c r="AE169" s="178" t="s">
        <v>183</v>
      </c>
      <c r="AF169" s="178">
        <v>0</v>
      </c>
      <c r="AG169" s="178"/>
      <c r="AH169" s="179"/>
      <c r="AI169" s="200" t="s">
        <v>442</v>
      </c>
      <c r="AJ169" s="180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</row>
    <row r="170" spans="1:60" outlineLevel="1" x14ac:dyDescent="0.25">
      <c r="A170" s="187"/>
      <c r="B170" s="196" t="s">
        <v>443</v>
      </c>
      <c r="C170" s="196"/>
      <c r="D170" s="197"/>
      <c r="E170" s="198">
        <v>20.62237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9"/>
      <c r="S170" s="199"/>
      <c r="T170" s="191"/>
      <c r="U170" s="191"/>
      <c r="V170" s="191"/>
      <c r="W170" s="199"/>
      <c r="X170" s="199"/>
      <c r="Y170" s="178"/>
      <c r="Z170" s="178"/>
      <c r="AA170" s="178"/>
      <c r="AB170" s="178"/>
      <c r="AC170" s="178"/>
      <c r="AD170" s="178"/>
      <c r="AE170" s="178" t="s">
        <v>183</v>
      </c>
      <c r="AF170" s="178">
        <v>0</v>
      </c>
      <c r="AG170" s="178"/>
      <c r="AH170" s="179"/>
      <c r="AI170" s="200" t="s">
        <v>443</v>
      </c>
      <c r="AJ170" s="180"/>
      <c r="AK170" s="178"/>
      <c r="AL170" s="178"/>
      <c r="AM170" s="178"/>
      <c r="AN170" s="178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</row>
    <row r="171" spans="1:60" outlineLevel="1" x14ac:dyDescent="0.25">
      <c r="A171" s="171">
        <v>63</v>
      </c>
      <c r="B171" s="172" t="s">
        <v>444</v>
      </c>
      <c r="C171" s="172" t="s">
        <v>445</v>
      </c>
      <c r="D171" s="173" t="s">
        <v>330</v>
      </c>
      <c r="E171" s="174">
        <v>268.09075999999999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7" t="s">
        <v>282</v>
      </c>
      <c r="S171" s="177" t="s">
        <v>155</v>
      </c>
      <c r="T171" s="176" t="s">
        <v>155</v>
      </c>
      <c r="U171" s="176">
        <v>0</v>
      </c>
      <c r="V171" s="176">
        <f>ROUND(E171*U171,2)</f>
        <v>0</v>
      </c>
      <c r="W171" s="177"/>
      <c r="X171" s="177"/>
      <c r="Y171" s="178"/>
      <c r="Z171" s="178"/>
      <c r="AA171" s="178"/>
      <c r="AB171" s="178"/>
      <c r="AC171" s="178"/>
      <c r="AD171" s="178"/>
      <c r="AE171" s="178" t="s">
        <v>439</v>
      </c>
      <c r="AF171" s="178" t="s">
        <v>446</v>
      </c>
      <c r="AG171" s="178"/>
      <c r="AH171" s="179"/>
      <c r="AI171" s="179"/>
      <c r="AJ171" s="180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</row>
    <row r="172" spans="1:60" outlineLevel="1" x14ac:dyDescent="0.25">
      <c r="A172" s="187"/>
      <c r="B172" s="196" t="s">
        <v>441</v>
      </c>
      <c r="C172" s="196"/>
      <c r="D172" s="197"/>
      <c r="E172" s="198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9"/>
      <c r="S172" s="199"/>
      <c r="T172" s="191"/>
      <c r="U172" s="191"/>
      <c r="V172" s="191"/>
      <c r="W172" s="199"/>
      <c r="X172" s="199"/>
      <c r="Y172" s="178"/>
      <c r="Z172" s="178"/>
      <c r="AA172" s="178"/>
      <c r="AB172" s="178"/>
      <c r="AC172" s="178"/>
      <c r="AD172" s="178"/>
      <c r="AE172" s="178" t="s">
        <v>183</v>
      </c>
      <c r="AF172" s="178">
        <v>0</v>
      </c>
      <c r="AG172" s="178"/>
      <c r="AH172" s="179"/>
      <c r="AI172" s="200" t="s">
        <v>441</v>
      </c>
      <c r="AJ172" s="180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</row>
    <row r="173" spans="1:60" outlineLevel="1" x14ac:dyDescent="0.25">
      <c r="A173" s="187"/>
      <c r="B173" s="196" t="s">
        <v>442</v>
      </c>
      <c r="C173" s="196"/>
      <c r="D173" s="197"/>
      <c r="E173" s="198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9"/>
      <c r="S173" s="199"/>
      <c r="T173" s="191"/>
      <c r="U173" s="191"/>
      <c r="V173" s="191"/>
      <c r="W173" s="199"/>
      <c r="X173" s="199"/>
      <c r="Y173" s="178"/>
      <c r="Z173" s="178"/>
      <c r="AA173" s="178"/>
      <c r="AB173" s="178"/>
      <c r="AC173" s="178"/>
      <c r="AD173" s="178"/>
      <c r="AE173" s="178" t="s">
        <v>183</v>
      </c>
      <c r="AF173" s="178">
        <v>0</v>
      </c>
      <c r="AG173" s="178"/>
      <c r="AH173" s="179"/>
      <c r="AI173" s="200" t="s">
        <v>442</v>
      </c>
      <c r="AJ173" s="180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</row>
    <row r="174" spans="1:60" outlineLevel="1" x14ac:dyDescent="0.25">
      <c r="A174" s="187"/>
      <c r="B174" s="196" t="s">
        <v>447</v>
      </c>
      <c r="C174" s="196"/>
      <c r="D174" s="197"/>
      <c r="E174" s="198">
        <v>268.09075999999999</v>
      </c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9"/>
      <c r="S174" s="199"/>
      <c r="T174" s="191"/>
      <c r="U174" s="191"/>
      <c r="V174" s="191"/>
      <c r="W174" s="199"/>
      <c r="X174" s="199"/>
      <c r="Y174" s="178"/>
      <c r="Z174" s="178"/>
      <c r="AA174" s="178"/>
      <c r="AB174" s="178"/>
      <c r="AC174" s="178"/>
      <c r="AD174" s="178"/>
      <c r="AE174" s="178" t="s">
        <v>183</v>
      </c>
      <c r="AF174" s="178">
        <v>0</v>
      </c>
      <c r="AG174" s="178"/>
      <c r="AH174" s="179"/>
      <c r="AI174" s="200" t="s">
        <v>447</v>
      </c>
      <c r="AJ174" s="180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</row>
    <row r="175" spans="1:60" outlineLevel="1" x14ac:dyDescent="0.25">
      <c r="A175" s="171">
        <v>64</v>
      </c>
      <c r="B175" s="172" t="s">
        <v>448</v>
      </c>
      <c r="C175" s="172" t="s">
        <v>449</v>
      </c>
      <c r="D175" s="173" t="s">
        <v>330</v>
      </c>
      <c r="E175" s="174">
        <v>20.62237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7" t="s">
        <v>282</v>
      </c>
      <c r="S175" s="177" t="s">
        <v>155</v>
      </c>
      <c r="T175" s="176" t="s">
        <v>155</v>
      </c>
      <c r="U175" s="176">
        <v>0.94199999999999995</v>
      </c>
      <c r="V175" s="176">
        <f>ROUND(E175*U175,2)</f>
        <v>19.43</v>
      </c>
      <c r="W175" s="177"/>
      <c r="X175" s="177"/>
      <c r="Y175" s="178"/>
      <c r="Z175" s="178"/>
      <c r="AA175" s="178"/>
      <c r="AB175" s="178"/>
      <c r="AC175" s="178"/>
      <c r="AD175" s="178"/>
      <c r="AE175" s="178" t="s">
        <v>439</v>
      </c>
      <c r="AF175" s="178" t="s">
        <v>450</v>
      </c>
      <c r="AG175" s="178"/>
      <c r="AH175" s="179"/>
      <c r="AI175" s="179"/>
      <c r="AJ175" s="180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</row>
    <row r="176" spans="1:60" outlineLevel="1" x14ac:dyDescent="0.25">
      <c r="A176" s="187"/>
      <c r="B176" s="196" t="s">
        <v>441</v>
      </c>
      <c r="C176" s="196"/>
      <c r="D176" s="197"/>
      <c r="E176" s="198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9"/>
      <c r="S176" s="199"/>
      <c r="T176" s="191"/>
      <c r="U176" s="191"/>
      <c r="V176" s="191"/>
      <c r="W176" s="199"/>
      <c r="X176" s="199"/>
      <c r="Y176" s="178"/>
      <c r="Z176" s="178"/>
      <c r="AA176" s="178"/>
      <c r="AB176" s="178"/>
      <c r="AC176" s="178"/>
      <c r="AD176" s="178"/>
      <c r="AE176" s="178" t="s">
        <v>183</v>
      </c>
      <c r="AF176" s="178">
        <v>0</v>
      </c>
      <c r="AG176" s="178"/>
      <c r="AH176" s="179"/>
      <c r="AI176" s="200" t="s">
        <v>441</v>
      </c>
      <c r="AJ176" s="180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</row>
    <row r="177" spans="1:60" outlineLevel="1" x14ac:dyDescent="0.25">
      <c r="A177" s="187"/>
      <c r="B177" s="196" t="s">
        <v>442</v>
      </c>
      <c r="C177" s="196"/>
      <c r="D177" s="197"/>
      <c r="E177" s="198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9"/>
      <c r="S177" s="199"/>
      <c r="T177" s="191"/>
      <c r="U177" s="191"/>
      <c r="V177" s="191"/>
      <c r="W177" s="199"/>
      <c r="X177" s="199"/>
      <c r="Y177" s="178"/>
      <c r="Z177" s="178"/>
      <c r="AA177" s="178"/>
      <c r="AB177" s="178"/>
      <c r="AC177" s="178"/>
      <c r="AD177" s="178"/>
      <c r="AE177" s="178" t="s">
        <v>183</v>
      </c>
      <c r="AF177" s="178">
        <v>0</v>
      </c>
      <c r="AG177" s="178"/>
      <c r="AH177" s="179"/>
      <c r="AI177" s="200" t="s">
        <v>442</v>
      </c>
      <c r="AJ177" s="180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</row>
    <row r="178" spans="1:60" outlineLevel="1" x14ac:dyDescent="0.25">
      <c r="A178" s="187"/>
      <c r="B178" s="196" t="s">
        <v>443</v>
      </c>
      <c r="C178" s="196"/>
      <c r="D178" s="197"/>
      <c r="E178" s="198">
        <v>20.62237</v>
      </c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9"/>
      <c r="S178" s="199"/>
      <c r="T178" s="191"/>
      <c r="U178" s="191"/>
      <c r="V178" s="191"/>
      <c r="W178" s="199"/>
      <c r="X178" s="199"/>
      <c r="Y178" s="178"/>
      <c r="Z178" s="178"/>
      <c r="AA178" s="178"/>
      <c r="AB178" s="178"/>
      <c r="AC178" s="178"/>
      <c r="AD178" s="178"/>
      <c r="AE178" s="178" t="s">
        <v>183</v>
      </c>
      <c r="AF178" s="178">
        <v>0</v>
      </c>
      <c r="AG178" s="178"/>
      <c r="AH178" s="179"/>
      <c r="AI178" s="200" t="s">
        <v>443</v>
      </c>
      <c r="AJ178" s="180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</row>
    <row r="179" spans="1:60" outlineLevel="1" x14ac:dyDescent="0.25">
      <c r="A179" s="171">
        <v>65</v>
      </c>
      <c r="B179" s="172" t="s">
        <v>451</v>
      </c>
      <c r="C179" s="172" t="s">
        <v>452</v>
      </c>
      <c r="D179" s="173" t="s">
        <v>330</v>
      </c>
      <c r="E179" s="174">
        <v>82.489459999999994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7" t="s">
        <v>282</v>
      </c>
      <c r="S179" s="177" t="s">
        <v>155</v>
      </c>
      <c r="T179" s="176" t="s">
        <v>155</v>
      </c>
      <c r="U179" s="176">
        <v>0.105</v>
      </c>
      <c r="V179" s="176">
        <f>ROUND(E179*U179,2)</f>
        <v>8.66</v>
      </c>
      <c r="W179" s="177"/>
      <c r="X179" s="177"/>
      <c r="Y179" s="178"/>
      <c r="Z179" s="178"/>
      <c r="AA179" s="178"/>
      <c r="AB179" s="178"/>
      <c r="AC179" s="178"/>
      <c r="AD179" s="178"/>
      <c r="AE179" s="178" t="s">
        <v>439</v>
      </c>
      <c r="AF179" s="178" t="s">
        <v>453</v>
      </c>
      <c r="AG179" s="178"/>
      <c r="AH179" s="179"/>
      <c r="AI179" s="179"/>
      <c r="AJ179" s="180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</row>
    <row r="180" spans="1:60" outlineLevel="1" x14ac:dyDescent="0.25">
      <c r="A180" s="187"/>
      <c r="B180" s="196" t="s">
        <v>441</v>
      </c>
      <c r="C180" s="196"/>
      <c r="D180" s="197"/>
      <c r="E180" s="198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9"/>
      <c r="S180" s="199"/>
      <c r="T180" s="191"/>
      <c r="U180" s="191"/>
      <c r="V180" s="191"/>
      <c r="W180" s="199"/>
      <c r="X180" s="199"/>
      <c r="Y180" s="178"/>
      <c r="Z180" s="178"/>
      <c r="AA180" s="178"/>
      <c r="AB180" s="178"/>
      <c r="AC180" s="178"/>
      <c r="AD180" s="178"/>
      <c r="AE180" s="178" t="s">
        <v>183</v>
      </c>
      <c r="AF180" s="178">
        <v>0</v>
      </c>
      <c r="AG180" s="178"/>
      <c r="AH180" s="179"/>
      <c r="AI180" s="200" t="s">
        <v>441</v>
      </c>
      <c r="AJ180" s="180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</row>
    <row r="181" spans="1:60" outlineLevel="1" x14ac:dyDescent="0.25">
      <c r="A181" s="187"/>
      <c r="B181" s="196" t="s">
        <v>442</v>
      </c>
      <c r="C181" s="196"/>
      <c r="D181" s="197"/>
      <c r="E181" s="198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9"/>
      <c r="S181" s="199"/>
      <c r="T181" s="191"/>
      <c r="U181" s="191"/>
      <c r="V181" s="191"/>
      <c r="W181" s="199"/>
      <c r="X181" s="199"/>
      <c r="Y181" s="178"/>
      <c r="Z181" s="178"/>
      <c r="AA181" s="178"/>
      <c r="AB181" s="178"/>
      <c r="AC181" s="178"/>
      <c r="AD181" s="178"/>
      <c r="AE181" s="178" t="s">
        <v>183</v>
      </c>
      <c r="AF181" s="178">
        <v>0</v>
      </c>
      <c r="AG181" s="178"/>
      <c r="AH181" s="179"/>
      <c r="AI181" s="200" t="s">
        <v>442</v>
      </c>
      <c r="AJ181" s="180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</row>
    <row r="182" spans="1:60" outlineLevel="1" x14ac:dyDescent="0.25">
      <c r="A182" s="187"/>
      <c r="B182" s="196" t="s">
        <v>454</v>
      </c>
      <c r="C182" s="196"/>
      <c r="D182" s="197"/>
      <c r="E182" s="198">
        <v>82.489459999999994</v>
      </c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9"/>
      <c r="S182" s="199"/>
      <c r="T182" s="191"/>
      <c r="U182" s="191"/>
      <c r="V182" s="191"/>
      <c r="W182" s="199"/>
      <c r="X182" s="199"/>
      <c r="Y182" s="178"/>
      <c r="Z182" s="178"/>
      <c r="AA182" s="178"/>
      <c r="AB182" s="178"/>
      <c r="AC182" s="178"/>
      <c r="AD182" s="178"/>
      <c r="AE182" s="178" t="s">
        <v>183</v>
      </c>
      <c r="AF182" s="178">
        <v>0</v>
      </c>
      <c r="AG182" s="178"/>
      <c r="AH182" s="179"/>
      <c r="AI182" s="200" t="s">
        <v>454</v>
      </c>
      <c r="AJ182" s="180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</row>
    <row r="183" spans="1:60" outlineLevel="1" x14ac:dyDescent="0.25">
      <c r="A183" s="171">
        <v>66</v>
      </c>
      <c r="B183" s="172" t="s">
        <v>455</v>
      </c>
      <c r="C183" s="172" t="s">
        <v>456</v>
      </c>
      <c r="D183" s="173" t="s">
        <v>330</v>
      </c>
      <c r="E183" s="174">
        <v>20.62237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</v>
      </c>
      <c r="O183" s="176">
        <f>ROUND(E183*N183,2)</f>
        <v>0</v>
      </c>
      <c r="P183" s="176">
        <v>0</v>
      </c>
      <c r="Q183" s="176">
        <f>ROUND(E183*P183,2)</f>
        <v>0</v>
      </c>
      <c r="R183" s="177" t="s">
        <v>282</v>
      </c>
      <c r="S183" s="177" t="s">
        <v>148</v>
      </c>
      <c r="T183" s="176" t="s">
        <v>149</v>
      </c>
      <c r="U183" s="176">
        <v>0</v>
      </c>
      <c r="V183" s="176">
        <f>ROUND(E183*U183,2)</f>
        <v>0</v>
      </c>
      <c r="W183" s="177"/>
      <c r="X183" s="177"/>
      <c r="Y183" s="178"/>
      <c r="Z183" s="178"/>
      <c r="AA183" s="178"/>
      <c r="AB183" s="178"/>
      <c r="AC183" s="178"/>
      <c r="AD183" s="178"/>
      <c r="AE183" s="178" t="s">
        <v>439</v>
      </c>
      <c r="AF183" s="178" t="s">
        <v>457</v>
      </c>
      <c r="AG183" s="178"/>
      <c r="AH183" s="179"/>
      <c r="AI183" s="179"/>
      <c r="AJ183" s="180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</row>
    <row r="184" spans="1:60" outlineLevel="1" x14ac:dyDescent="0.25">
      <c r="A184" s="187"/>
      <c r="B184" s="196" t="s">
        <v>441</v>
      </c>
      <c r="C184" s="196"/>
      <c r="D184" s="197"/>
      <c r="E184" s="198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9"/>
      <c r="S184" s="199"/>
      <c r="T184" s="191"/>
      <c r="U184" s="191"/>
      <c r="V184" s="191"/>
      <c r="W184" s="199"/>
      <c r="X184" s="199"/>
      <c r="Y184" s="178"/>
      <c r="Z184" s="178"/>
      <c r="AA184" s="178"/>
      <c r="AB184" s="178"/>
      <c r="AC184" s="178"/>
      <c r="AD184" s="178"/>
      <c r="AE184" s="178" t="s">
        <v>183</v>
      </c>
      <c r="AF184" s="178">
        <v>0</v>
      </c>
      <c r="AG184" s="178"/>
      <c r="AH184" s="179"/>
      <c r="AI184" s="200" t="s">
        <v>441</v>
      </c>
      <c r="AJ184" s="180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</row>
    <row r="185" spans="1:60" outlineLevel="1" x14ac:dyDescent="0.25">
      <c r="A185" s="187"/>
      <c r="B185" s="196" t="s">
        <v>442</v>
      </c>
      <c r="C185" s="196"/>
      <c r="D185" s="197"/>
      <c r="E185" s="198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9"/>
      <c r="S185" s="199"/>
      <c r="T185" s="191"/>
      <c r="U185" s="191"/>
      <c r="V185" s="191"/>
      <c r="W185" s="199"/>
      <c r="X185" s="199"/>
      <c r="Y185" s="178"/>
      <c r="Z185" s="178"/>
      <c r="AA185" s="178"/>
      <c r="AB185" s="178"/>
      <c r="AC185" s="178"/>
      <c r="AD185" s="178"/>
      <c r="AE185" s="178" t="s">
        <v>183</v>
      </c>
      <c r="AF185" s="178">
        <v>0</v>
      </c>
      <c r="AG185" s="178"/>
      <c r="AH185" s="179"/>
      <c r="AI185" s="200" t="s">
        <v>442</v>
      </c>
      <c r="AJ185" s="180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</row>
    <row r="186" spans="1:60" outlineLevel="1" x14ac:dyDescent="0.25">
      <c r="A186" s="187"/>
      <c r="B186" s="196" t="s">
        <v>443</v>
      </c>
      <c r="C186" s="196"/>
      <c r="D186" s="197"/>
      <c r="E186" s="198">
        <v>20.62237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9"/>
      <c r="S186" s="199"/>
      <c r="T186" s="191"/>
      <c r="U186" s="191"/>
      <c r="V186" s="191"/>
      <c r="W186" s="199"/>
      <c r="X186" s="199"/>
      <c r="Y186" s="178"/>
      <c r="Z186" s="178"/>
      <c r="AA186" s="178"/>
      <c r="AB186" s="178"/>
      <c r="AC186" s="178"/>
      <c r="AD186" s="178"/>
      <c r="AE186" s="178" t="s">
        <v>183</v>
      </c>
      <c r="AF186" s="178">
        <v>0</v>
      </c>
      <c r="AG186" s="178"/>
      <c r="AH186" s="179"/>
      <c r="AI186" s="200" t="s">
        <v>443</v>
      </c>
      <c r="AJ186" s="180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</row>
    <row r="187" spans="1:60" x14ac:dyDescent="0.25">
      <c r="A187" s="156"/>
      <c r="B187" s="50"/>
      <c r="C187" s="50"/>
      <c r="D187" s="157"/>
      <c r="E187" s="158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60"/>
      <c r="S187" s="160"/>
      <c r="T187" s="159"/>
      <c r="U187" s="159"/>
      <c r="V187" s="159"/>
      <c r="W187" s="160"/>
      <c r="X187" s="160"/>
      <c r="AC187">
        <v>15</v>
      </c>
      <c r="AD187">
        <v>21</v>
      </c>
      <c r="AH187" s="161"/>
      <c r="AI187" s="161"/>
      <c r="AJ187" s="162"/>
    </row>
    <row r="188" spans="1:60" x14ac:dyDescent="0.25">
      <c r="A188" s="181"/>
      <c r="B188" s="182" t="s">
        <v>22</v>
      </c>
      <c r="C188" s="182"/>
      <c r="D188" s="183"/>
      <c r="E188" s="184"/>
      <c r="F188" s="185"/>
      <c r="G188" s="186">
        <f>G10+G19+G23+G42+G48+G54+G57+G60+G64+G97+G100+G106+G117+G145+G152+G166</f>
        <v>0</v>
      </c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60"/>
      <c r="S188" s="160"/>
      <c r="T188" s="159"/>
      <c r="U188" s="159"/>
      <c r="V188" s="159"/>
      <c r="W188" s="160"/>
      <c r="X188" s="160"/>
      <c r="AC188">
        <f>SUMIF(L7:L186,AC187,G7:G186)</f>
        <v>0</v>
      </c>
      <c r="AD188">
        <f>SUMIF(L7:L186,AD187,G7:G186)</f>
        <v>0</v>
      </c>
      <c r="AE188" t="s">
        <v>171</v>
      </c>
      <c r="AH188" s="161"/>
      <c r="AI188" s="161"/>
      <c r="AJ188" s="162"/>
    </row>
    <row r="189" spans="1:60" x14ac:dyDescent="0.25">
      <c r="A189" s="187"/>
      <c r="B189" s="188"/>
      <c r="C189" s="188"/>
      <c r="D189" s="189"/>
      <c r="E189" s="190"/>
      <c r="F189" s="191"/>
      <c r="G189" s="191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60"/>
      <c r="S189" s="160"/>
      <c r="T189" s="159"/>
      <c r="U189" s="159"/>
      <c r="V189" s="159"/>
      <c r="W189" s="160"/>
      <c r="X189" s="160"/>
      <c r="AH189" s="161"/>
      <c r="AI189" s="161"/>
      <c r="AJ189" s="162"/>
    </row>
    <row r="190" spans="1:60" x14ac:dyDescent="0.25">
      <c r="A190" s="187"/>
      <c r="B190" s="188"/>
      <c r="C190" s="188"/>
      <c r="D190" s="189"/>
      <c r="E190" s="190"/>
      <c r="F190" s="191"/>
      <c r="G190" s="191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60"/>
      <c r="S190" s="160"/>
      <c r="T190" s="159"/>
      <c r="U190" s="159"/>
      <c r="V190" s="159"/>
      <c r="W190" s="160"/>
      <c r="X190" s="160"/>
      <c r="AH190" s="161"/>
      <c r="AI190" s="161"/>
      <c r="AJ190" s="162"/>
    </row>
    <row r="191" spans="1:60" x14ac:dyDescent="0.25">
      <c r="A191" s="192" t="s">
        <v>172</v>
      </c>
      <c r="B191" s="188"/>
      <c r="C191" s="188"/>
      <c r="D191" s="189"/>
      <c r="E191" s="190"/>
      <c r="F191" s="191"/>
      <c r="G191" s="191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60"/>
      <c r="S191" s="160"/>
      <c r="T191" s="159"/>
      <c r="U191" s="159"/>
      <c r="V191" s="159"/>
      <c r="W191" s="160"/>
      <c r="X191" s="160"/>
      <c r="AH191" s="161"/>
      <c r="AI191" s="161"/>
      <c r="AJ191" s="162"/>
    </row>
    <row r="192" spans="1:60" x14ac:dyDescent="0.25">
      <c r="A192" s="226"/>
      <c r="B192" s="226"/>
      <c r="C192" s="226"/>
      <c r="D192" s="226"/>
      <c r="E192" s="226"/>
      <c r="F192" s="226"/>
      <c r="G192" s="226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60"/>
      <c r="S192" s="160"/>
      <c r="T192" s="159"/>
      <c r="U192" s="159"/>
      <c r="V192" s="159"/>
      <c r="W192" s="160"/>
      <c r="X192" s="160"/>
      <c r="AE192" t="s">
        <v>173</v>
      </c>
      <c r="AH192" s="161"/>
      <c r="AI192" s="161"/>
      <c r="AJ192" s="162"/>
    </row>
    <row r="193" spans="1:36" x14ac:dyDescent="0.25">
      <c r="A193" s="226"/>
      <c r="B193" s="226"/>
      <c r="C193" s="226"/>
      <c r="D193" s="226"/>
      <c r="E193" s="226"/>
      <c r="F193" s="226"/>
      <c r="G193" s="226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60"/>
      <c r="S193" s="160"/>
      <c r="T193" s="159"/>
      <c r="U193" s="159"/>
      <c r="V193" s="159"/>
      <c r="W193" s="160"/>
      <c r="X193" s="160"/>
      <c r="AH193" s="161"/>
      <c r="AI193" s="161"/>
      <c r="AJ193" s="162"/>
    </row>
    <row r="194" spans="1:36" x14ac:dyDescent="0.25">
      <c r="A194" s="226"/>
      <c r="B194" s="226"/>
      <c r="C194" s="226"/>
      <c r="D194" s="226"/>
      <c r="E194" s="226"/>
      <c r="F194" s="226"/>
      <c r="G194" s="226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60"/>
      <c r="S194" s="160"/>
      <c r="T194" s="159"/>
      <c r="U194" s="159"/>
      <c r="V194" s="159"/>
      <c r="W194" s="160"/>
      <c r="X194" s="160"/>
      <c r="AH194" s="161"/>
      <c r="AI194" s="161"/>
      <c r="AJ194" s="162"/>
    </row>
    <row r="195" spans="1:36" x14ac:dyDescent="0.25">
      <c r="A195" s="226"/>
      <c r="B195" s="226"/>
      <c r="C195" s="226"/>
      <c r="D195" s="226"/>
      <c r="E195" s="226"/>
      <c r="F195" s="226"/>
      <c r="G195" s="226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60"/>
      <c r="S195" s="160"/>
      <c r="T195" s="159"/>
      <c r="U195" s="159"/>
      <c r="V195" s="159"/>
      <c r="W195" s="160"/>
      <c r="X195" s="160"/>
      <c r="AH195" s="161"/>
      <c r="AI195" s="161"/>
      <c r="AJ195" s="162"/>
    </row>
    <row r="196" spans="1:36" x14ac:dyDescent="0.25">
      <c r="A196" s="226"/>
      <c r="B196" s="226"/>
      <c r="C196" s="226"/>
      <c r="D196" s="226"/>
      <c r="E196" s="226"/>
      <c r="F196" s="226"/>
      <c r="G196" s="226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60"/>
      <c r="S196" s="160"/>
      <c r="T196" s="159"/>
      <c r="U196" s="159"/>
      <c r="V196" s="159"/>
      <c r="W196" s="160"/>
      <c r="X196" s="160"/>
      <c r="AH196" s="161"/>
      <c r="AI196" s="161"/>
      <c r="AJ196" s="162"/>
    </row>
    <row r="197" spans="1:36" x14ac:dyDescent="0.25">
      <c r="A197" s="187"/>
      <c r="B197" s="188"/>
      <c r="C197" s="188"/>
      <c r="D197" s="189"/>
      <c r="E197" s="190"/>
      <c r="F197" s="191"/>
      <c r="G197" s="191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60"/>
      <c r="S197" s="160"/>
      <c r="T197" s="159"/>
      <c r="U197" s="159"/>
      <c r="V197" s="159"/>
      <c r="W197" s="160"/>
      <c r="X197" s="160"/>
      <c r="AH197" s="161"/>
      <c r="AI197" s="161"/>
      <c r="AJ197" s="162"/>
    </row>
    <row r="198" spans="1:36" x14ac:dyDescent="0.25">
      <c r="A198" s="193"/>
      <c r="B198" s="194"/>
      <c r="C198" s="194"/>
      <c r="D198" s="195"/>
      <c r="E198" s="178"/>
      <c r="F198" s="178"/>
      <c r="G198" s="178"/>
      <c r="AE198" t="s">
        <v>174</v>
      </c>
    </row>
    <row r="199" spans="1:36" x14ac:dyDescent="0.25">
      <c r="A199" s="149"/>
      <c r="D199" s="102"/>
    </row>
    <row r="200" spans="1:36" x14ac:dyDescent="0.25">
      <c r="A200" s="149"/>
      <c r="D200" s="102"/>
    </row>
    <row r="201" spans="1:36" x14ac:dyDescent="0.25">
      <c r="A201" s="149"/>
      <c r="D201" s="102"/>
    </row>
    <row r="202" spans="1:36" x14ac:dyDescent="0.25">
      <c r="A202" s="149"/>
      <c r="D202" s="102"/>
    </row>
    <row r="203" spans="1:36" x14ac:dyDescent="0.25">
      <c r="A203" s="149"/>
      <c r="D203" s="102"/>
    </row>
    <row r="204" spans="1:36" x14ac:dyDescent="0.25">
      <c r="A204" s="149"/>
      <c r="D204" s="102"/>
    </row>
    <row r="205" spans="1:36" x14ac:dyDescent="0.25">
      <c r="A205" s="149"/>
      <c r="D205" s="102"/>
    </row>
    <row r="206" spans="1:36" x14ac:dyDescent="0.25">
      <c r="A206" s="149"/>
      <c r="D206" s="102"/>
    </row>
    <row r="207" spans="1:36" x14ac:dyDescent="0.25">
      <c r="A207" s="149"/>
      <c r="D207" s="102"/>
    </row>
    <row r="208" spans="1:36" x14ac:dyDescent="0.25">
      <c r="A208" s="149"/>
      <c r="D208" s="102"/>
    </row>
    <row r="209" spans="1:4" x14ac:dyDescent="0.25">
      <c r="A209" s="149"/>
      <c r="D209" s="102"/>
    </row>
    <row r="210" spans="1:4" x14ac:dyDescent="0.25">
      <c r="A210" s="149"/>
      <c r="D210" s="102"/>
    </row>
    <row r="211" spans="1:4" x14ac:dyDescent="0.25">
      <c r="A211" s="149"/>
      <c r="D211" s="102"/>
    </row>
    <row r="212" spans="1:4" x14ac:dyDescent="0.25">
      <c r="A212" s="149"/>
      <c r="D212" s="102"/>
    </row>
    <row r="213" spans="1:4" x14ac:dyDescent="0.25">
      <c r="A213" s="149"/>
      <c r="D213" s="102"/>
    </row>
    <row r="214" spans="1:4" x14ac:dyDescent="0.25">
      <c r="A214" s="149"/>
      <c r="D214" s="102"/>
    </row>
    <row r="215" spans="1:4" x14ac:dyDescent="0.25">
      <c r="A215" s="149"/>
      <c r="D215" s="102"/>
    </row>
    <row r="216" spans="1:4" x14ac:dyDescent="0.25">
      <c r="A216" s="149"/>
      <c r="D216" s="102"/>
    </row>
    <row r="217" spans="1:4" x14ac:dyDescent="0.25">
      <c r="A217" s="149"/>
      <c r="D217" s="102"/>
    </row>
    <row r="218" spans="1:4" x14ac:dyDescent="0.25">
      <c r="A218" s="149"/>
      <c r="D218" s="102"/>
    </row>
    <row r="219" spans="1:4" x14ac:dyDescent="0.25">
      <c r="A219" s="149"/>
      <c r="D219" s="102"/>
    </row>
    <row r="220" spans="1:4" x14ac:dyDescent="0.25">
      <c r="A220" s="149"/>
      <c r="D220" s="102"/>
    </row>
    <row r="221" spans="1:4" x14ac:dyDescent="0.25">
      <c r="A221" s="149"/>
      <c r="D221" s="102"/>
    </row>
    <row r="222" spans="1:4" x14ac:dyDescent="0.25">
      <c r="A222" s="149"/>
      <c r="D222" s="102"/>
    </row>
    <row r="223" spans="1:4" x14ac:dyDescent="0.25">
      <c r="A223" s="149"/>
      <c r="D223" s="102"/>
    </row>
    <row r="224" spans="1:4" x14ac:dyDescent="0.25">
      <c r="A224" s="149"/>
      <c r="D224" s="102"/>
    </row>
    <row r="225" spans="1:4" x14ac:dyDescent="0.25">
      <c r="A225" s="149"/>
      <c r="D225" s="102"/>
    </row>
    <row r="226" spans="1:4" x14ac:dyDescent="0.25">
      <c r="A226" s="149"/>
      <c r="D226" s="102"/>
    </row>
    <row r="227" spans="1:4" x14ac:dyDescent="0.25">
      <c r="A227" s="149"/>
      <c r="D227" s="102"/>
    </row>
    <row r="228" spans="1:4" x14ac:dyDescent="0.25">
      <c r="A228" s="149"/>
      <c r="D228" s="102"/>
    </row>
    <row r="229" spans="1:4" x14ac:dyDescent="0.25">
      <c r="A229" s="149"/>
      <c r="D229" s="102"/>
    </row>
    <row r="230" spans="1:4" x14ac:dyDescent="0.25">
      <c r="A230" s="149"/>
      <c r="D230" s="102"/>
    </row>
    <row r="231" spans="1:4" x14ac:dyDescent="0.25">
      <c r="A231" s="149"/>
      <c r="D231" s="102"/>
    </row>
    <row r="232" spans="1:4" x14ac:dyDescent="0.25">
      <c r="A232" s="149"/>
      <c r="D232" s="102"/>
    </row>
    <row r="233" spans="1:4" x14ac:dyDescent="0.25">
      <c r="A233" s="149"/>
      <c r="D233" s="102"/>
    </row>
    <row r="234" spans="1:4" x14ac:dyDescent="0.25">
      <c r="A234" s="149"/>
      <c r="D234" s="102"/>
    </row>
    <row r="235" spans="1:4" x14ac:dyDescent="0.25">
      <c r="A235" s="149"/>
      <c r="D235" s="102"/>
    </row>
    <row r="236" spans="1:4" x14ac:dyDescent="0.25">
      <c r="A236" s="149"/>
      <c r="D236" s="102"/>
    </row>
    <row r="237" spans="1:4" x14ac:dyDescent="0.25">
      <c r="A237" s="149"/>
      <c r="D237" s="102"/>
    </row>
    <row r="238" spans="1:4" x14ac:dyDescent="0.25">
      <c r="A238" s="149"/>
      <c r="D238" s="102"/>
    </row>
    <row r="239" spans="1:4" x14ac:dyDescent="0.25">
      <c r="A239" s="149"/>
      <c r="D239" s="102"/>
    </row>
    <row r="240" spans="1:4" x14ac:dyDescent="0.25">
      <c r="A240" s="149"/>
      <c r="D240" s="102"/>
    </row>
    <row r="241" spans="1:4" x14ac:dyDescent="0.25">
      <c r="A241" s="149"/>
      <c r="D241" s="102"/>
    </row>
    <row r="242" spans="1:4" x14ac:dyDescent="0.25">
      <c r="A242" s="149"/>
      <c r="D242" s="102"/>
    </row>
    <row r="243" spans="1:4" x14ac:dyDescent="0.25">
      <c r="A243" s="149"/>
      <c r="D243" s="102"/>
    </row>
    <row r="244" spans="1:4" x14ac:dyDescent="0.25">
      <c r="A244" s="149"/>
      <c r="D244" s="102"/>
    </row>
    <row r="245" spans="1:4" x14ac:dyDescent="0.25">
      <c r="A245" s="149"/>
      <c r="D245" s="102"/>
    </row>
    <row r="246" spans="1:4" x14ac:dyDescent="0.25">
      <c r="A246" s="149"/>
      <c r="D246" s="102"/>
    </row>
    <row r="247" spans="1:4" x14ac:dyDescent="0.25">
      <c r="A247" s="149"/>
      <c r="D247" s="102"/>
    </row>
    <row r="248" spans="1:4" x14ac:dyDescent="0.25">
      <c r="A248" s="149"/>
      <c r="D248" s="102"/>
    </row>
    <row r="249" spans="1:4" x14ac:dyDescent="0.25">
      <c r="A249" s="149"/>
      <c r="D249" s="102"/>
    </row>
    <row r="250" spans="1:4" x14ac:dyDescent="0.25">
      <c r="A250" s="149"/>
      <c r="D250" s="102"/>
    </row>
    <row r="251" spans="1:4" x14ac:dyDescent="0.25">
      <c r="A251" s="149"/>
      <c r="D251" s="102"/>
    </row>
    <row r="252" spans="1:4" x14ac:dyDescent="0.25">
      <c r="A252" s="149"/>
      <c r="D252" s="102"/>
    </row>
    <row r="253" spans="1:4" x14ac:dyDescent="0.25">
      <c r="A253" s="149"/>
      <c r="D253" s="102"/>
    </row>
    <row r="254" spans="1:4" x14ac:dyDescent="0.25">
      <c r="A254" s="149"/>
      <c r="D254" s="102"/>
    </row>
    <row r="255" spans="1:4" x14ac:dyDescent="0.25">
      <c r="A255" s="149"/>
      <c r="D255" s="102"/>
    </row>
    <row r="256" spans="1:4" x14ac:dyDescent="0.25">
      <c r="A256" s="149"/>
      <c r="D256" s="102"/>
    </row>
    <row r="257" spans="1:4" x14ac:dyDescent="0.25">
      <c r="A257" s="149"/>
      <c r="D257" s="102"/>
    </row>
    <row r="258" spans="1:4" x14ac:dyDescent="0.25">
      <c r="A258" s="149"/>
      <c r="D258" s="102"/>
    </row>
    <row r="259" spans="1:4" x14ac:dyDescent="0.25">
      <c r="A259" s="149"/>
      <c r="D259" s="102"/>
    </row>
    <row r="260" spans="1:4" x14ac:dyDescent="0.25">
      <c r="A260" s="149"/>
      <c r="D260" s="102"/>
    </row>
    <row r="261" spans="1:4" x14ac:dyDescent="0.25">
      <c r="A261" s="149"/>
      <c r="D261" s="102"/>
    </row>
    <row r="262" spans="1:4" x14ac:dyDescent="0.25">
      <c r="A262" s="149"/>
      <c r="D262" s="102"/>
    </row>
    <row r="263" spans="1:4" x14ac:dyDescent="0.25">
      <c r="A263" s="149"/>
      <c r="D263" s="102"/>
    </row>
    <row r="264" spans="1:4" x14ac:dyDescent="0.25">
      <c r="A264" s="149"/>
      <c r="D264" s="102"/>
    </row>
    <row r="265" spans="1:4" x14ac:dyDescent="0.25">
      <c r="A265" s="149"/>
      <c r="D265" s="102"/>
    </row>
    <row r="266" spans="1:4" x14ac:dyDescent="0.25">
      <c r="A266" s="149"/>
      <c r="D266" s="102"/>
    </row>
    <row r="267" spans="1:4" x14ac:dyDescent="0.25">
      <c r="A267" s="149"/>
      <c r="D267" s="102"/>
    </row>
    <row r="268" spans="1:4" x14ac:dyDescent="0.25">
      <c r="A268" s="149"/>
      <c r="D268" s="102"/>
    </row>
    <row r="269" spans="1:4" x14ac:dyDescent="0.25">
      <c r="A269" s="149"/>
      <c r="D269" s="102"/>
    </row>
    <row r="270" spans="1:4" x14ac:dyDescent="0.25">
      <c r="A270" s="149"/>
      <c r="D270" s="102"/>
    </row>
    <row r="271" spans="1:4" x14ac:dyDescent="0.25">
      <c r="A271" s="149"/>
      <c r="D271" s="102"/>
    </row>
    <row r="272" spans="1:4" x14ac:dyDescent="0.25">
      <c r="A272" s="149"/>
      <c r="D272" s="102"/>
    </row>
    <row r="273" spans="1:4" x14ac:dyDescent="0.25">
      <c r="A273" s="149"/>
      <c r="D273" s="102"/>
    </row>
    <row r="274" spans="1:4" x14ac:dyDescent="0.25">
      <c r="A274" s="149"/>
      <c r="D274" s="102"/>
    </row>
    <row r="275" spans="1:4" x14ac:dyDescent="0.25">
      <c r="A275" s="149"/>
      <c r="D275" s="102"/>
    </row>
    <row r="276" spans="1:4" x14ac:dyDescent="0.25">
      <c r="A276" s="149"/>
      <c r="D276" s="102"/>
    </row>
    <row r="277" spans="1:4" x14ac:dyDescent="0.25">
      <c r="A277" s="149"/>
      <c r="D277" s="102"/>
    </row>
    <row r="278" spans="1:4" x14ac:dyDescent="0.25">
      <c r="A278" s="149"/>
      <c r="D278" s="102"/>
    </row>
    <row r="279" spans="1:4" x14ac:dyDescent="0.25">
      <c r="A279" s="149"/>
      <c r="D279" s="102"/>
    </row>
    <row r="280" spans="1:4" x14ac:dyDescent="0.25">
      <c r="A280" s="149"/>
      <c r="D280" s="102"/>
    </row>
    <row r="281" spans="1:4" x14ac:dyDescent="0.25">
      <c r="A281" s="149"/>
      <c r="D281" s="102"/>
    </row>
    <row r="282" spans="1:4" x14ac:dyDescent="0.25">
      <c r="A282" s="149"/>
      <c r="D282" s="102"/>
    </row>
    <row r="283" spans="1:4" x14ac:dyDescent="0.25">
      <c r="A283" s="149"/>
      <c r="D283" s="102"/>
    </row>
    <row r="284" spans="1:4" x14ac:dyDescent="0.25">
      <c r="A284" s="149"/>
      <c r="D284" s="102"/>
    </row>
    <row r="285" spans="1:4" x14ac:dyDescent="0.25">
      <c r="A285" s="149"/>
      <c r="D285" s="102"/>
    </row>
    <row r="286" spans="1:4" x14ac:dyDescent="0.25">
      <c r="A286" s="149"/>
      <c r="D286" s="102"/>
    </row>
    <row r="287" spans="1:4" x14ac:dyDescent="0.25">
      <c r="A287" s="149"/>
      <c r="D287" s="102"/>
    </row>
    <row r="288" spans="1:4" x14ac:dyDescent="0.25">
      <c r="A288" s="149"/>
      <c r="D288" s="102"/>
    </row>
    <row r="289" spans="1:4" x14ac:dyDescent="0.25">
      <c r="A289" s="149"/>
      <c r="D289" s="102"/>
    </row>
    <row r="290" spans="1:4" x14ac:dyDescent="0.25">
      <c r="A290" s="149"/>
      <c r="D290" s="102"/>
    </row>
    <row r="291" spans="1:4" x14ac:dyDescent="0.25">
      <c r="A291" s="149"/>
      <c r="D291" s="102"/>
    </row>
    <row r="292" spans="1:4" x14ac:dyDescent="0.25">
      <c r="A292" s="149"/>
      <c r="D292" s="102"/>
    </row>
    <row r="293" spans="1:4" x14ac:dyDescent="0.25">
      <c r="A293" s="149"/>
      <c r="D293" s="102"/>
    </row>
    <row r="294" spans="1:4" x14ac:dyDescent="0.25">
      <c r="A294" s="149"/>
      <c r="D294" s="102"/>
    </row>
    <row r="295" spans="1:4" x14ac:dyDescent="0.25">
      <c r="A295" s="149"/>
      <c r="D295" s="102"/>
    </row>
    <row r="296" spans="1:4" x14ac:dyDescent="0.25">
      <c r="A296" s="149"/>
      <c r="D296" s="102"/>
    </row>
    <row r="297" spans="1:4" x14ac:dyDescent="0.25">
      <c r="A297" s="149"/>
      <c r="D297" s="102"/>
    </row>
    <row r="298" spans="1:4" x14ac:dyDescent="0.25">
      <c r="A298" s="149"/>
      <c r="D298" s="102"/>
    </row>
    <row r="299" spans="1:4" x14ac:dyDescent="0.25">
      <c r="A299" s="149"/>
      <c r="D299" s="102"/>
    </row>
    <row r="300" spans="1:4" x14ac:dyDescent="0.25">
      <c r="A300" s="149"/>
      <c r="D300" s="102"/>
    </row>
    <row r="301" spans="1:4" x14ac:dyDescent="0.25">
      <c r="A301" s="149"/>
      <c r="D301" s="102"/>
    </row>
    <row r="302" spans="1:4" x14ac:dyDescent="0.25">
      <c r="A302" s="149"/>
      <c r="D302" s="102"/>
    </row>
    <row r="303" spans="1:4" x14ac:dyDescent="0.25">
      <c r="A303" s="149"/>
      <c r="D303" s="102"/>
    </row>
    <row r="304" spans="1:4" x14ac:dyDescent="0.25">
      <c r="A304" s="149"/>
      <c r="D304" s="102"/>
    </row>
    <row r="305" spans="1:4" x14ac:dyDescent="0.25">
      <c r="A305" s="149"/>
      <c r="D305" s="102"/>
    </row>
    <row r="306" spans="1:4" x14ac:dyDescent="0.25">
      <c r="A306" s="149"/>
      <c r="D306" s="102"/>
    </row>
    <row r="307" spans="1:4" x14ac:dyDescent="0.25">
      <c r="A307" s="149"/>
      <c r="D307" s="102"/>
    </row>
    <row r="308" spans="1:4" x14ac:dyDescent="0.25">
      <c r="A308" s="149"/>
      <c r="D308" s="102"/>
    </row>
    <row r="309" spans="1:4" x14ac:dyDescent="0.25">
      <c r="A309" s="149"/>
      <c r="D309" s="102"/>
    </row>
    <row r="310" spans="1:4" x14ac:dyDescent="0.25">
      <c r="A310" s="149"/>
      <c r="D310" s="102"/>
    </row>
    <row r="311" spans="1:4" x14ac:dyDescent="0.25">
      <c r="A311" s="149"/>
      <c r="D311" s="102"/>
    </row>
    <row r="312" spans="1:4" x14ac:dyDescent="0.25">
      <c r="A312" s="149"/>
      <c r="D312" s="102"/>
    </row>
    <row r="313" spans="1:4" x14ac:dyDescent="0.25">
      <c r="A313" s="149"/>
      <c r="D313" s="102"/>
    </row>
    <row r="314" spans="1:4" x14ac:dyDescent="0.25">
      <c r="A314" s="149"/>
      <c r="D314" s="102"/>
    </row>
    <row r="315" spans="1:4" x14ac:dyDescent="0.25">
      <c r="A315" s="149"/>
      <c r="D315" s="102"/>
    </row>
    <row r="316" spans="1:4" x14ac:dyDescent="0.25">
      <c r="A316" s="149"/>
      <c r="D316" s="102"/>
    </row>
    <row r="317" spans="1:4" x14ac:dyDescent="0.25">
      <c r="A317" s="149"/>
      <c r="D317" s="102"/>
    </row>
    <row r="318" spans="1:4" x14ac:dyDescent="0.25">
      <c r="A318" s="149"/>
      <c r="D318" s="102"/>
    </row>
    <row r="319" spans="1:4" x14ac:dyDescent="0.25">
      <c r="A319" s="149"/>
      <c r="D319" s="102"/>
    </row>
    <row r="320" spans="1:4" x14ac:dyDescent="0.25">
      <c r="A320" s="149"/>
      <c r="D320" s="102"/>
    </row>
    <row r="321" spans="1:4" x14ac:dyDescent="0.25">
      <c r="A321" s="149"/>
      <c r="D321" s="102"/>
    </row>
    <row r="322" spans="1:4" x14ac:dyDescent="0.25">
      <c r="A322" s="149"/>
      <c r="D322" s="102"/>
    </row>
    <row r="323" spans="1:4" x14ac:dyDescent="0.25">
      <c r="A323" s="149"/>
      <c r="D323" s="102"/>
    </row>
    <row r="324" spans="1:4" x14ac:dyDescent="0.25">
      <c r="A324" s="149"/>
      <c r="D324" s="102"/>
    </row>
    <row r="325" spans="1:4" x14ac:dyDescent="0.25">
      <c r="A325" s="149"/>
      <c r="D325" s="102"/>
    </row>
    <row r="326" spans="1:4" x14ac:dyDescent="0.25">
      <c r="A326" s="149"/>
      <c r="D326" s="102"/>
    </row>
    <row r="327" spans="1:4" x14ac:dyDescent="0.25">
      <c r="A327" s="149"/>
      <c r="D327" s="102"/>
    </row>
    <row r="328" spans="1:4" x14ac:dyDescent="0.25">
      <c r="A328" s="149"/>
      <c r="D328" s="102"/>
    </row>
    <row r="329" spans="1:4" x14ac:dyDescent="0.25">
      <c r="A329" s="149"/>
      <c r="D329" s="102"/>
    </row>
    <row r="330" spans="1:4" x14ac:dyDescent="0.25">
      <c r="A330" s="149"/>
      <c r="D330" s="102"/>
    </row>
    <row r="331" spans="1:4" x14ac:dyDescent="0.25">
      <c r="A331" s="149"/>
      <c r="D331" s="102"/>
    </row>
    <row r="332" spans="1:4" x14ac:dyDescent="0.25">
      <c r="A332" s="149"/>
      <c r="D332" s="102"/>
    </row>
    <row r="333" spans="1:4" x14ac:dyDescent="0.25">
      <c r="A333" s="149"/>
      <c r="D333" s="102"/>
    </row>
    <row r="334" spans="1:4" x14ac:dyDescent="0.25">
      <c r="A334" s="149"/>
      <c r="D334" s="102"/>
    </row>
    <row r="335" spans="1:4" x14ac:dyDescent="0.25">
      <c r="A335" s="149"/>
      <c r="D335" s="102"/>
    </row>
    <row r="336" spans="1:4" x14ac:dyDescent="0.25">
      <c r="A336" s="149"/>
      <c r="D336" s="102"/>
    </row>
    <row r="337" spans="1:4" x14ac:dyDescent="0.25">
      <c r="A337" s="149"/>
      <c r="D337" s="102"/>
    </row>
    <row r="338" spans="1:4" x14ac:dyDescent="0.25">
      <c r="A338" s="149"/>
      <c r="D338" s="102"/>
    </row>
    <row r="339" spans="1:4" x14ac:dyDescent="0.25">
      <c r="A339" s="149"/>
      <c r="D339" s="102"/>
    </row>
    <row r="340" spans="1:4" x14ac:dyDescent="0.25">
      <c r="A340" s="149"/>
      <c r="D340" s="102"/>
    </row>
    <row r="341" spans="1:4" x14ac:dyDescent="0.25">
      <c r="A341" s="149"/>
      <c r="D341" s="102"/>
    </row>
    <row r="342" spans="1:4" x14ac:dyDescent="0.25">
      <c r="A342" s="149"/>
      <c r="D342" s="102"/>
    </row>
    <row r="343" spans="1:4" x14ac:dyDescent="0.25">
      <c r="A343" s="149"/>
      <c r="D343" s="102"/>
    </row>
    <row r="344" spans="1:4" x14ac:dyDescent="0.25">
      <c r="A344" s="149"/>
      <c r="D344" s="102"/>
    </row>
    <row r="345" spans="1:4" x14ac:dyDescent="0.25">
      <c r="A345" s="149"/>
      <c r="D345" s="102"/>
    </row>
    <row r="346" spans="1:4" x14ac:dyDescent="0.25">
      <c r="A346" s="149"/>
      <c r="D346" s="102"/>
    </row>
    <row r="347" spans="1:4" x14ac:dyDescent="0.25">
      <c r="A347" s="149"/>
      <c r="D347" s="102"/>
    </row>
    <row r="348" spans="1:4" x14ac:dyDescent="0.25">
      <c r="A348" s="149"/>
      <c r="D348" s="102"/>
    </row>
    <row r="349" spans="1:4" x14ac:dyDescent="0.25">
      <c r="A349" s="149"/>
      <c r="D349" s="102"/>
    </row>
    <row r="350" spans="1:4" x14ac:dyDescent="0.25">
      <c r="A350" s="149"/>
      <c r="D350" s="102"/>
    </row>
    <row r="351" spans="1:4" x14ac:dyDescent="0.25">
      <c r="A351" s="149"/>
      <c r="D351" s="102"/>
    </row>
    <row r="352" spans="1:4" x14ac:dyDescent="0.25">
      <c r="A352" s="149"/>
      <c r="D352" s="102"/>
    </row>
    <row r="353" spans="1:4" x14ac:dyDescent="0.25">
      <c r="A353" s="149"/>
      <c r="D353" s="102"/>
    </row>
    <row r="354" spans="1:4" x14ac:dyDescent="0.25">
      <c r="A354" s="149"/>
      <c r="D354" s="102"/>
    </row>
    <row r="355" spans="1:4" x14ac:dyDescent="0.25">
      <c r="A355" s="149"/>
      <c r="D355" s="102"/>
    </row>
    <row r="356" spans="1:4" x14ac:dyDescent="0.25">
      <c r="A356" s="149"/>
      <c r="D356" s="102"/>
    </row>
    <row r="357" spans="1:4" x14ac:dyDescent="0.25">
      <c r="A357" s="149"/>
      <c r="D357" s="102"/>
    </row>
    <row r="358" spans="1:4" x14ac:dyDescent="0.25">
      <c r="A358" s="149"/>
      <c r="D358" s="102"/>
    </row>
    <row r="359" spans="1:4" x14ac:dyDescent="0.25">
      <c r="A359" s="149"/>
      <c r="D359" s="102"/>
    </row>
    <row r="360" spans="1:4" x14ac:dyDescent="0.25">
      <c r="A360" s="149"/>
      <c r="D360" s="102"/>
    </row>
    <row r="361" spans="1:4" x14ac:dyDescent="0.25">
      <c r="A361" s="149"/>
      <c r="D361" s="102"/>
    </row>
    <row r="362" spans="1:4" x14ac:dyDescent="0.25">
      <c r="A362" s="149"/>
      <c r="D362" s="102"/>
    </row>
    <row r="363" spans="1:4" x14ac:dyDescent="0.25">
      <c r="A363" s="149"/>
      <c r="D363" s="102"/>
    </row>
    <row r="364" spans="1:4" x14ac:dyDescent="0.25">
      <c r="A364" s="149"/>
      <c r="D364" s="102"/>
    </row>
    <row r="365" spans="1:4" x14ac:dyDescent="0.25">
      <c r="A365" s="149"/>
      <c r="D365" s="102"/>
    </row>
    <row r="366" spans="1:4" x14ac:dyDescent="0.25">
      <c r="A366" s="149"/>
      <c r="D366" s="102"/>
    </row>
    <row r="367" spans="1:4" x14ac:dyDescent="0.25">
      <c r="A367" s="149"/>
      <c r="D367" s="102"/>
    </row>
    <row r="368" spans="1:4" x14ac:dyDescent="0.25">
      <c r="A368" s="149"/>
      <c r="D368" s="102"/>
    </row>
    <row r="369" spans="1:4" x14ac:dyDescent="0.25">
      <c r="A369" s="149"/>
      <c r="D369" s="102"/>
    </row>
    <row r="370" spans="1:4" x14ac:dyDescent="0.25">
      <c r="A370" s="149"/>
      <c r="D370" s="102"/>
    </row>
    <row r="371" spans="1:4" x14ac:dyDescent="0.25">
      <c r="A371" s="149"/>
      <c r="D371" s="102"/>
    </row>
    <row r="372" spans="1:4" x14ac:dyDescent="0.25">
      <c r="A372" s="149"/>
      <c r="D372" s="102"/>
    </row>
    <row r="373" spans="1:4" x14ac:dyDescent="0.25">
      <c r="A373" s="149"/>
      <c r="D373" s="102"/>
    </row>
    <row r="374" spans="1:4" x14ac:dyDescent="0.25">
      <c r="A374" s="149"/>
      <c r="D374" s="102"/>
    </row>
    <row r="375" spans="1:4" x14ac:dyDescent="0.25">
      <c r="A375" s="149"/>
      <c r="D375" s="102"/>
    </row>
    <row r="376" spans="1:4" x14ac:dyDescent="0.25">
      <c r="A376" s="149"/>
      <c r="D376" s="102"/>
    </row>
    <row r="377" spans="1:4" x14ac:dyDescent="0.25">
      <c r="A377" s="149"/>
      <c r="D377" s="102"/>
    </row>
    <row r="378" spans="1:4" x14ac:dyDescent="0.25">
      <c r="A378" s="149"/>
      <c r="D378" s="102"/>
    </row>
    <row r="379" spans="1:4" x14ac:dyDescent="0.25">
      <c r="A379" s="149"/>
      <c r="D379" s="102"/>
    </row>
    <row r="380" spans="1:4" x14ac:dyDescent="0.25">
      <c r="A380" s="149"/>
      <c r="D380" s="102"/>
    </row>
    <row r="381" spans="1:4" x14ac:dyDescent="0.25">
      <c r="A381" s="149"/>
      <c r="D381" s="102"/>
    </row>
    <row r="382" spans="1:4" x14ac:dyDescent="0.25">
      <c r="A382" s="149"/>
      <c r="D382" s="102"/>
    </row>
    <row r="383" spans="1:4" x14ac:dyDescent="0.25">
      <c r="A383" s="149"/>
      <c r="D383" s="102"/>
    </row>
    <row r="384" spans="1:4" x14ac:dyDescent="0.25">
      <c r="A384" s="149"/>
      <c r="D384" s="102"/>
    </row>
    <row r="385" spans="1:4" x14ac:dyDescent="0.25">
      <c r="A385" s="149"/>
      <c r="D385" s="102"/>
    </row>
    <row r="386" spans="1:4" x14ac:dyDescent="0.25">
      <c r="A386" s="149"/>
      <c r="D386" s="102"/>
    </row>
    <row r="387" spans="1:4" x14ac:dyDescent="0.25">
      <c r="A387" s="149"/>
      <c r="D387" s="102"/>
    </row>
    <row r="388" spans="1:4" x14ac:dyDescent="0.25">
      <c r="A388" s="149"/>
      <c r="D388" s="102"/>
    </row>
    <row r="389" spans="1:4" x14ac:dyDescent="0.25">
      <c r="A389" s="149"/>
      <c r="D389" s="102"/>
    </row>
    <row r="390" spans="1:4" x14ac:dyDescent="0.25">
      <c r="A390" s="149"/>
      <c r="D390" s="102"/>
    </row>
    <row r="391" spans="1:4" x14ac:dyDescent="0.25">
      <c r="A391" s="149"/>
      <c r="D391" s="102"/>
    </row>
    <row r="392" spans="1:4" x14ac:dyDescent="0.25">
      <c r="A392" s="149"/>
      <c r="D392" s="102"/>
    </row>
    <row r="393" spans="1:4" x14ac:dyDescent="0.25">
      <c r="A393" s="149"/>
      <c r="D393" s="102"/>
    </row>
    <row r="394" spans="1:4" x14ac:dyDescent="0.25">
      <c r="A394" s="149"/>
      <c r="D394" s="102"/>
    </row>
    <row r="395" spans="1:4" x14ac:dyDescent="0.25">
      <c r="A395" s="149"/>
      <c r="D395" s="102"/>
    </row>
    <row r="396" spans="1:4" x14ac:dyDescent="0.25">
      <c r="A396" s="149"/>
      <c r="D396" s="102"/>
    </row>
    <row r="397" spans="1:4" x14ac:dyDescent="0.25">
      <c r="A397" s="149"/>
      <c r="D397" s="102"/>
    </row>
    <row r="398" spans="1:4" x14ac:dyDescent="0.25">
      <c r="A398" s="149"/>
      <c r="D398" s="102"/>
    </row>
    <row r="399" spans="1:4" x14ac:dyDescent="0.25">
      <c r="A399" s="149"/>
      <c r="D399" s="102"/>
    </row>
    <row r="400" spans="1:4" x14ac:dyDescent="0.25">
      <c r="A400" s="149"/>
      <c r="D400" s="102"/>
    </row>
    <row r="401" spans="1:4" x14ac:dyDescent="0.25">
      <c r="A401" s="149"/>
      <c r="D401" s="102"/>
    </row>
    <row r="402" spans="1:4" x14ac:dyDescent="0.25">
      <c r="A402" s="149"/>
      <c r="D402" s="102"/>
    </row>
    <row r="403" spans="1:4" x14ac:dyDescent="0.25">
      <c r="A403" s="149"/>
      <c r="D403" s="102"/>
    </row>
    <row r="404" spans="1:4" x14ac:dyDescent="0.25">
      <c r="A404" s="149"/>
      <c r="D404" s="102"/>
    </row>
    <row r="405" spans="1:4" x14ac:dyDescent="0.25">
      <c r="A405" s="149"/>
      <c r="D405" s="102"/>
    </row>
    <row r="406" spans="1:4" x14ac:dyDescent="0.25">
      <c r="A406" s="149"/>
      <c r="D406" s="102"/>
    </row>
    <row r="407" spans="1:4" x14ac:dyDescent="0.25">
      <c r="A407" s="149"/>
      <c r="D407" s="102"/>
    </row>
    <row r="408" spans="1:4" x14ac:dyDescent="0.25">
      <c r="A408" s="149"/>
      <c r="D408" s="102"/>
    </row>
    <row r="409" spans="1:4" x14ac:dyDescent="0.25">
      <c r="A409" s="149"/>
      <c r="D409" s="102"/>
    </row>
    <row r="410" spans="1:4" x14ac:dyDescent="0.25">
      <c r="A410" s="149"/>
      <c r="D410" s="102"/>
    </row>
    <row r="411" spans="1:4" x14ac:dyDescent="0.25">
      <c r="A411" s="149"/>
      <c r="D411" s="102"/>
    </row>
    <row r="412" spans="1:4" x14ac:dyDescent="0.25">
      <c r="A412" s="149"/>
      <c r="D412" s="102"/>
    </row>
    <row r="413" spans="1:4" x14ac:dyDescent="0.25">
      <c r="A413" s="149"/>
      <c r="D413" s="102"/>
    </row>
    <row r="414" spans="1:4" x14ac:dyDescent="0.25">
      <c r="A414" s="149"/>
      <c r="D414" s="102"/>
    </row>
    <row r="415" spans="1:4" x14ac:dyDescent="0.25">
      <c r="A415" s="149"/>
      <c r="D415" s="102"/>
    </row>
    <row r="416" spans="1:4" x14ac:dyDescent="0.25">
      <c r="A416" s="149"/>
      <c r="D416" s="102"/>
    </row>
    <row r="417" spans="1:4" x14ac:dyDescent="0.25">
      <c r="A417" s="149"/>
      <c r="D417" s="102"/>
    </row>
    <row r="418" spans="1:4" x14ac:dyDescent="0.25">
      <c r="A418" s="149"/>
      <c r="D418" s="102"/>
    </row>
    <row r="419" spans="1:4" x14ac:dyDescent="0.25">
      <c r="A419" s="149"/>
      <c r="D419" s="102"/>
    </row>
    <row r="420" spans="1:4" x14ac:dyDescent="0.25">
      <c r="A420" s="149"/>
      <c r="D420" s="102"/>
    </row>
    <row r="421" spans="1:4" x14ac:dyDescent="0.25">
      <c r="A421" s="149"/>
      <c r="D421" s="102"/>
    </row>
    <row r="422" spans="1:4" x14ac:dyDescent="0.25">
      <c r="A422" s="149"/>
      <c r="D422" s="102"/>
    </row>
    <row r="423" spans="1:4" x14ac:dyDescent="0.25">
      <c r="A423" s="149"/>
      <c r="D423" s="102"/>
    </row>
    <row r="424" spans="1:4" x14ac:dyDescent="0.25">
      <c r="A424" s="149"/>
      <c r="D424" s="102"/>
    </row>
    <row r="425" spans="1:4" x14ac:dyDescent="0.25">
      <c r="A425" s="149"/>
      <c r="D425" s="102"/>
    </row>
    <row r="426" spans="1:4" x14ac:dyDescent="0.25">
      <c r="A426" s="149"/>
      <c r="D426" s="102"/>
    </row>
    <row r="427" spans="1:4" x14ac:dyDescent="0.25">
      <c r="A427" s="149"/>
      <c r="D427" s="102"/>
    </row>
    <row r="428" spans="1:4" x14ac:dyDescent="0.25">
      <c r="A428" s="149"/>
      <c r="D428" s="102"/>
    </row>
    <row r="429" spans="1:4" x14ac:dyDescent="0.25">
      <c r="A429" s="149"/>
      <c r="D429" s="102"/>
    </row>
    <row r="430" spans="1:4" x14ac:dyDescent="0.25">
      <c r="A430" s="149"/>
      <c r="D430" s="102"/>
    </row>
    <row r="431" spans="1:4" x14ac:dyDescent="0.25">
      <c r="A431" s="149"/>
      <c r="D431" s="102"/>
    </row>
    <row r="432" spans="1:4" x14ac:dyDescent="0.25">
      <c r="A432" s="149"/>
      <c r="D432" s="102"/>
    </row>
    <row r="433" spans="1:4" x14ac:dyDescent="0.25">
      <c r="A433" s="149"/>
      <c r="D433" s="102"/>
    </row>
    <row r="434" spans="1:4" x14ac:dyDescent="0.25">
      <c r="A434" s="149"/>
      <c r="D434" s="102"/>
    </row>
    <row r="435" spans="1:4" x14ac:dyDescent="0.25">
      <c r="A435" s="149"/>
      <c r="D435" s="102"/>
    </row>
    <row r="436" spans="1:4" x14ac:dyDescent="0.25">
      <c r="A436" s="149"/>
      <c r="D436" s="102"/>
    </row>
    <row r="437" spans="1:4" x14ac:dyDescent="0.25">
      <c r="A437" s="149"/>
      <c r="D437" s="102"/>
    </row>
    <row r="438" spans="1:4" x14ac:dyDescent="0.25">
      <c r="A438" s="149"/>
      <c r="D438" s="102"/>
    </row>
    <row r="439" spans="1:4" x14ac:dyDescent="0.25">
      <c r="A439" s="149"/>
      <c r="D439" s="102"/>
    </row>
    <row r="440" spans="1:4" x14ac:dyDescent="0.25">
      <c r="A440" s="149"/>
      <c r="D440" s="102"/>
    </row>
    <row r="441" spans="1:4" x14ac:dyDescent="0.25">
      <c r="A441" s="149"/>
      <c r="D441" s="102"/>
    </row>
    <row r="442" spans="1:4" x14ac:dyDescent="0.25">
      <c r="A442" s="149"/>
      <c r="D442" s="102"/>
    </row>
    <row r="443" spans="1:4" x14ac:dyDescent="0.25">
      <c r="A443" s="149"/>
      <c r="D443" s="102"/>
    </row>
    <row r="444" spans="1:4" x14ac:dyDescent="0.25">
      <c r="A444" s="149"/>
      <c r="D444" s="102"/>
    </row>
    <row r="445" spans="1:4" x14ac:dyDescent="0.25">
      <c r="A445" s="149"/>
      <c r="D445" s="102"/>
    </row>
    <row r="446" spans="1:4" x14ac:dyDescent="0.25">
      <c r="A446" s="149"/>
      <c r="D446" s="102"/>
    </row>
    <row r="447" spans="1:4" x14ac:dyDescent="0.25">
      <c r="A447" s="149"/>
      <c r="D447" s="102"/>
    </row>
    <row r="448" spans="1:4" x14ac:dyDescent="0.25">
      <c r="A448" s="149"/>
      <c r="D448" s="102"/>
    </row>
    <row r="449" spans="1:4" x14ac:dyDescent="0.25">
      <c r="A449" s="149"/>
      <c r="D449" s="102"/>
    </row>
    <row r="450" spans="1:4" x14ac:dyDescent="0.25">
      <c r="A450" s="149"/>
      <c r="D450" s="102"/>
    </row>
    <row r="451" spans="1:4" x14ac:dyDescent="0.25">
      <c r="A451" s="149"/>
      <c r="D451" s="102"/>
    </row>
    <row r="452" spans="1:4" x14ac:dyDescent="0.25">
      <c r="A452" s="149"/>
      <c r="D452" s="102"/>
    </row>
    <row r="453" spans="1:4" x14ac:dyDescent="0.25">
      <c r="A453" s="149"/>
      <c r="D453" s="102"/>
    </row>
    <row r="454" spans="1:4" x14ac:dyDescent="0.25">
      <c r="A454" s="149"/>
      <c r="D454" s="102"/>
    </row>
    <row r="455" spans="1:4" x14ac:dyDescent="0.25">
      <c r="A455" s="149"/>
      <c r="D455" s="102"/>
    </row>
    <row r="456" spans="1:4" x14ac:dyDescent="0.25">
      <c r="A456" s="149"/>
      <c r="D456" s="102"/>
    </row>
    <row r="457" spans="1:4" x14ac:dyDescent="0.25">
      <c r="A457" s="149"/>
      <c r="D457" s="102"/>
    </row>
    <row r="458" spans="1:4" x14ac:dyDescent="0.25">
      <c r="A458" s="149"/>
      <c r="D458" s="102"/>
    </row>
    <row r="459" spans="1:4" x14ac:dyDescent="0.25">
      <c r="A459" s="149"/>
      <c r="D459" s="102"/>
    </row>
    <row r="460" spans="1:4" x14ac:dyDescent="0.25">
      <c r="A460" s="149"/>
      <c r="D460" s="102"/>
    </row>
    <row r="461" spans="1:4" x14ac:dyDescent="0.25">
      <c r="A461" s="149"/>
      <c r="D461" s="102"/>
    </row>
    <row r="462" spans="1:4" x14ac:dyDescent="0.25">
      <c r="A462" s="149"/>
      <c r="D462" s="102"/>
    </row>
    <row r="463" spans="1:4" x14ac:dyDescent="0.25">
      <c r="A463" s="149"/>
      <c r="D463" s="102"/>
    </row>
    <row r="464" spans="1:4" x14ac:dyDescent="0.25">
      <c r="A464" s="149"/>
      <c r="D464" s="102"/>
    </row>
    <row r="465" spans="1:4" x14ac:dyDescent="0.25">
      <c r="A465" s="149"/>
      <c r="D465" s="102"/>
    </row>
    <row r="466" spans="1:4" x14ac:dyDescent="0.25">
      <c r="A466" s="149"/>
      <c r="D466" s="102"/>
    </row>
    <row r="467" spans="1:4" x14ac:dyDescent="0.25">
      <c r="A467" s="149"/>
      <c r="D467" s="102"/>
    </row>
    <row r="468" spans="1:4" x14ac:dyDescent="0.25">
      <c r="A468" s="149"/>
      <c r="D468" s="102"/>
    </row>
    <row r="469" spans="1:4" x14ac:dyDescent="0.25">
      <c r="A469" s="149"/>
      <c r="D469" s="102"/>
    </row>
    <row r="470" spans="1:4" x14ac:dyDescent="0.25">
      <c r="A470" s="149"/>
      <c r="D470" s="102"/>
    </row>
    <row r="471" spans="1:4" x14ac:dyDescent="0.25">
      <c r="A471" s="149"/>
      <c r="D471" s="102"/>
    </row>
    <row r="472" spans="1:4" x14ac:dyDescent="0.25">
      <c r="A472" s="149"/>
      <c r="D472" s="102"/>
    </row>
    <row r="473" spans="1:4" x14ac:dyDescent="0.25">
      <c r="A473" s="149"/>
      <c r="D473" s="102"/>
    </row>
    <row r="474" spans="1:4" x14ac:dyDescent="0.25">
      <c r="A474" s="149"/>
      <c r="D474" s="102"/>
    </row>
    <row r="475" spans="1:4" x14ac:dyDescent="0.25">
      <c r="A475" s="149"/>
      <c r="D475" s="102"/>
    </row>
    <row r="476" spans="1:4" x14ac:dyDescent="0.25">
      <c r="A476" s="149"/>
      <c r="D476" s="102"/>
    </row>
    <row r="477" spans="1:4" x14ac:dyDescent="0.25">
      <c r="A477" s="149"/>
      <c r="D477" s="102"/>
    </row>
    <row r="478" spans="1:4" x14ac:dyDescent="0.25">
      <c r="A478" s="149"/>
      <c r="D478" s="102"/>
    </row>
    <row r="479" spans="1:4" x14ac:dyDescent="0.25">
      <c r="A479" s="149"/>
      <c r="D479" s="102"/>
    </row>
    <row r="480" spans="1:4" x14ac:dyDescent="0.25">
      <c r="A480" s="149"/>
      <c r="D480" s="102"/>
    </row>
    <row r="481" spans="1:4" x14ac:dyDescent="0.25">
      <c r="A481" s="149"/>
      <c r="D481" s="102"/>
    </row>
    <row r="482" spans="1:4" x14ac:dyDescent="0.25">
      <c r="A482" s="149"/>
      <c r="D482" s="102"/>
    </row>
    <row r="483" spans="1:4" x14ac:dyDescent="0.25">
      <c r="A483" s="149"/>
      <c r="D483" s="102"/>
    </row>
    <row r="484" spans="1:4" x14ac:dyDescent="0.25">
      <c r="A484" s="149"/>
      <c r="D484" s="102"/>
    </row>
    <row r="485" spans="1:4" x14ac:dyDescent="0.25">
      <c r="A485" s="149"/>
      <c r="D485" s="102"/>
    </row>
    <row r="486" spans="1:4" x14ac:dyDescent="0.25">
      <c r="A486" s="149"/>
      <c r="D486" s="102"/>
    </row>
    <row r="487" spans="1:4" x14ac:dyDescent="0.25">
      <c r="A487" s="149"/>
      <c r="D487" s="102"/>
    </row>
    <row r="488" spans="1:4" x14ac:dyDescent="0.25">
      <c r="A488" s="149"/>
      <c r="D488" s="102"/>
    </row>
    <row r="489" spans="1:4" x14ac:dyDescent="0.25">
      <c r="A489" s="149"/>
      <c r="D489" s="102"/>
    </row>
    <row r="490" spans="1:4" x14ac:dyDescent="0.25">
      <c r="A490" s="149"/>
      <c r="D490" s="102"/>
    </row>
    <row r="491" spans="1:4" x14ac:dyDescent="0.25">
      <c r="A491" s="149"/>
      <c r="D491" s="102"/>
    </row>
    <row r="492" spans="1:4" x14ac:dyDescent="0.25">
      <c r="A492" s="149"/>
      <c r="D492" s="102"/>
    </row>
    <row r="493" spans="1:4" x14ac:dyDescent="0.25">
      <c r="A493" s="149"/>
      <c r="D493" s="102"/>
    </row>
    <row r="494" spans="1:4" x14ac:dyDescent="0.25">
      <c r="A494" s="149"/>
      <c r="D494" s="102"/>
    </row>
    <row r="495" spans="1:4" x14ac:dyDescent="0.25">
      <c r="A495" s="149"/>
      <c r="D495" s="102"/>
    </row>
    <row r="496" spans="1:4" x14ac:dyDescent="0.25">
      <c r="A496" s="149"/>
      <c r="D496" s="102"/>
    </row>
    <row r="497" spans="1:4" x14ac:dyDescent="0.25">
      <c r="A497" s="149"/>
      <c r="D497" s="102"/>
    </row>
    <row r="498" spans="1:4" x14ac:dyDescent="0.25">
      <c r="A498" s="149"/>
      <c r="D498" s="102"/>
    </row>
    <row r="499" spans="1:4" x14ac:dyDescent="0.25">
      <c r="A499" s="149"/>
      <c r="D499" s="102"/>
    </row>
    <row r="500" spans="1:4" x14ac:dyDescent="0.25">
      <c r="A500" s="149"/>
      <c r="D500" s="102"/>
    </row>
    <row r="501" spans="1:4" x14ac:dyDescent="0.25">
      <c r="A501" s="149"/>
      <c r="D501" s="102"/>
    </row>
    <row r="502" spans="1:4" x14ac:dyDescent="0.25">
      <c r="A502" s="149"/>
      <c r="D502" s="102"/>
    </row>
    <row r="503" spans="1:4" x14ac:dyDescent="0.25">
      <c r="A503" s="149"/>
      <c r="D503" s="102"/>
    </row>
    <row r="504" spans="1:4" x14ac:dyDescent="0.25">
      <c r="A504" s="149"/>
      <c r="D504" s="102"/>
    </row>
    <row r="505" spans="1:4" x14ac:dyDescent="0.25">
      <c r="A505" s="149"/>
      <c r="D505" s="102"/>
    </row>
    <row r="506" spans="1:4" x14ac:dyDescent="0.25">
      <c r="A506" s="149"/>
      <c r="D506" s="102"/>
    </row>
    <row r="507" spans="1:4" x14ac:dyDescent="0.25">
      <c r="A507" s="149"/>
      <c r="D507" s="102"/>
    </row>
    <row r="508" spans="1:4" x14ac:dyDescent="0.25">
      <c r="A508" s="149"/>
      <c r="D508" s="102"/>
    </row>
    <row r="509" spans="1:4" x14ac:dyDescent="0.25">
      <c r="A509" s="149"/>
      <c r="D509" s="102"/>
    </row>
    <row r="510" spans="1:4" x14ac:dyDescent="0.25">
      <c r="A510" s="149"/>
      <c r="D510" s="102"/>
    </row>
    <row r="511" spans="1:4" x14ac:dyDescent="0.25">
      <c r="A511" s="149"/>
      <c r="D511" s="102"/>
    </row>
    <row r="512" spans="1:4" x14ac:dyDescent="0.25">
      <c r="A512" s="149"/>
      <c r="D512" s="102"/>
    </row>
    <row r="513" spans="1:4" x14ac:dyDescent="0.25">
      <c r="A513" s="149"/>
      <c r="D513" s="102"/>
    </row>
    <row r="514" spans="1:4" x14ac:dyDescent="0.25">
      <c r="A514" s="149"/>
      <c r="D514" s="102"/>
    </row>
    <row r="515" spans="1:4" x14ac:dyDescent="0.25">
      <c r="A515" s="149"/>
      <c r="D515" s="102"/>
    </row>
    <row r="516" spans="1:4" x14ac:dyDescent="0.25">
      <c r="A516" s="149"/>
      <c r="D516" s="102"/>
    </row>
    <row r="517" spans="1:4" x14ac:dyDescent="0.25">
      <c r="A517" s="149"/>
      <c r="D517" s="102"/>
    </row>
    <row r="518" spans="1:4" x14ac:dyDescent="0.25">
      <c r="A518" s="149"/>
      <c r="D518" s="102"/>
    </row>
    <row r="519" spans="1:4" x14ac:dyDescent="0.25">
      <c r="A519" s="149"/>
      <c r="D519" s="102"/>
    </row>
    <row r="520" spans="1:4" x14ac:dyDescent="0.25">
      <c r="A520" s="149"/>
      <c r="D520" s="102"/>
    </row>
    <row r="521" spans="1:4" x14ac:dyDescent="0.25">
      <c r="A521" s="149"/>
      <c r="D521" s="102"/>
    </row>
    <row r="522" spans="1:4" x14ac:dyDescent="0.25">
      <c r="A522" s="149"/>
      <c r="D522" s="102"/>
    </row>
    <row r="523" spans="1:4" x14ac:dyDescent="0.25">
      <c r="A523" s="149"/>
      <c r="D523" s="102"/>
    </row>
    <row r="524" spans="1:4" x14ac:dyDescent="0.25">
      <c r="A524" s="149"/>
      <c r="D524" s="102"/>
    </row>
    <row r="525" spans="1:4" x14ac:dyDescent="0.25">
      <c r="A525" s="149"/>
      <c r="D525" s="102"/>
    </row>
    <row r="526" spans="1:4" x14ac:dyDescent="0.25">
      <c r="A526" s="149"/>
      <c r="D526" s="102"/>
    </row>
    <row r="527" spans="1:4" x14ac:dyDescent="0.25">
      <c r="A527" s="149"/>
      <c r="D527" s="102"/>
    </row>
    <row r="528" spans="1:4" x14ac:dyDescent="0.25">
      <c r="A528" s="149"/>
      <c r="D528" s="102"/>
    </row>
    <row r="529" spans="1:4" x14ac:dyDescent="0.25">
      <c r="A529" s="149"/>
      <c r="D529" s="102"/>
    </row>
    <row r="530" spans="1:4" x14ac:dyDescent="0.25">
      <c r="A530" s="149"/>
      <c r="D530" s="102"/>
    </row>
    <row r="531" spans="1:4" x14ac:dyDescent="0.25">
      <c r="A531" s="149"/>
      <c r="D531" s="102"/>
    </row>
    <row r="532" spans="1:4" x14ac:dyDescent="0.25">
      <c r="A532" s="149"/>
      <c r="D532" s="102"/>
    </row>
    <row r="533" spans="1:4" x14ac:dyDescent="0.25">
      <c r="A533" s="149"/>
      <c r="D533" s="102"/>
    </row>
    <row r="534" spans="1:4" x14ac:dyDescent="0.25">
      <c r="A534" s="149"/>
      <c r="D534" s="102"/>
    </row>
    <row r="535" spans="1:4" x14ac:dyDescent="0.25">
      <c r="A535" s="149"/>
      <c r="D535" s="102"/>
    </row>
    <row r="536" spans="1:4" x14ac:dyDescent="0.25">
      <c r="A536" s="149"/>
      <c r="D536" s="102"/>
    </row>
    <row r="537" spans="1:4" x14ac:dyDescent="0.25">
      <c r="A537" s="149"/>
      <c r="D537" s="102"/>
    </row>
    <row r="538" spans="1:4" x14ac:dyDescent="0.25">
      <c r="A538" s="149"/>
      <c r="D538" s="102"/>
    </row>
    <row r="539" spans="1:4" x14ac:dyDescent="0.25">
      <c r="A539" s="149"/>
      <c r="D539" s="102"/>
    </row>
    <row r="540" spans="1:4" x14ac:dyDescent="0.25">
      <c r="A540" s="149"/>
      <c r="D540" s="102"/>
    </row>
    <row r="541" spans="1:4" x14ac:dyDescent="0.25">
      <c r="A541" s="149"/>
      <c r="D541" s="102"/>
    </row>
    <row r="542" spans="1:4" x14ac:dyDescent="0.25">
      <c r="A542" s="149"/>
      <c r="D542" s="102"/>
    </row>
    <row r="543" spans="1:4" x14ac:dyDescent="0.25">
      <c r="A543" s="149"/>
      <c r="D543" s="102"/>
    </row>
    <row r="544" spans="1:4" x14ac:dyDescent="0.25">
      <c r="A544" s="149"/>
      <c r="D544" s="102"/>
    </row>
    <row r="545" spans="1:4" x14ac:dyDescent="0.25">
      <c r="A545" s="149"/>
      <c r="D545" s="102"/>
    </row>
    <row r="546" spans="1:4" x14ac:dyDescent="0.25">
      <c r="A546" s="149"/>
      <c r="D546" s="102"/>
    </row>
    <row r="547" spans="1:4" x14ac:dyDescent="0.25">
      <c r="A547" s="149"/>
      <c r="D547" s="102"/>
    </row>
    <row r="548" spans="1:4" x14ac:dyDescent="0.25">
      <c r="A548" s="149"/>
      <c r="D548" s="102"/>
    </row>
    <row r="549" spans="1:4" x14ac:dyDescent="0.25">
      <c r="A549" s="149"/>
      <c r="D549" s="102"/>
    </row>
    <row r="550" spans="1:4" x14ac:dyDescent="0.25">
      <c r="A550" s="149"/>
      <c r="D550" s="102"/>
    </row>
    <row r="551" spans="1:4" x14ac:dyDescent="0.25">
      <c r="A551" s="149"/>
      <c r="D551" s="102"/>
    </row>
    <row r="552" spans="1:4" x14ac:dyDescent="0.25">
      <c r="A552" s="149"/>
      <c r="D552" s="102"/>
    </row>
    <row r="553" spans="1:4" x14ac:dyDescent="0.25">
      <c r="A553" s="149"/>
      <c r="D553" s="102"/>
    </row>
    <row r="554" spans="1:4" x14ac:dyDescent="0.25">
      <c r="A554" s="149"/>
      <c r="D554" s="102"/>
    </row>
    <row r="555" spans="1:4" x14ac:dyDescent="0.25">
      <c r="A555" s="149"/>
      <c r="D555" s="102"/>
    </row>
    <row r="556" spans="1:4" x14ac:dyDescent="0.25">
      <c r="A556" s="149"/>
      <c r="D556" s="102"/>
    </row>
    <row r="557" spans="1:4" x14ac:dyDescent="0.25">
      <c r="A557" s="149"/>
      <c r="D557" s="102"/>
    </row>
    <row r="558" spans="1:4" x14ac:dyDescent="0.25">
      <c r="A558" s="149"/>
      <c r="D558" s="102"/>
    </row>
    <row r="559" spans="1:4" x14ac:dyDescent="0.25">
      <c r="A559" s="149"/>
      <c r="D559" s="102"/>
    </row>
    <row r="560" spans="1:4" x14ac:dyDescent="0.25">
      <c r="A560" s="149"/>
      <c r="D560" s="102"/>
    </row>
    <row r="561" spans="1:4" x14ac:dyDescent="0.25">
      <c r="A561" s="149"/>
      <c r="D561" s="102"/>
    </row>
    <row r="562" spans="1:4" x14ac:dyDescent="0.25">
      <c r="A562" s="149"/>
      <c r="D562" s="102"/>
    </row>
    <row r="563" spans="1:4" x14ac:dyDescent="0.25">
      <c r="A563" s="149"/>
      <c r="D563" s="102"/>
    </row>
    <row r="564" spans="1:4" x14ac:dyDescent="0.25">
      <c r="A564" s="149"/>
      <c r="D564" s="102"/>
    </row>
    <row r="565" spans="1:4" x14ac:dyDescent="0.25">
      <c r="A565" s="149"/>
      <c r="D565" s="102"/>
    </row>
    <row r="566" spans="1:4" x14ac:dyDescent="0.25">
      <c r="A566" s="149"/>
      <c r="D566" s="102"/>
    </row>
    <row r="567" spans="1:4" x14ac:dyDescent="0.25">
      <c r="A567" s="149"/>
      <c r="D567" s="102"/>
    </row>
    <row r="568" spans="1:4" x14ac:dyDescent="0.25">
      <c r="A568" s="149"/>
      <c r="D568" s="102"/>
    </row>
    <row r="569" spans="1:4" x14ac:dyDescent="0.25">
      <c r="A569" s="149"/>
      <c r="D569" s="102"/>
    </row>
    <row r="570" spans="1:4" x14ac:dyDescent="0.25">
      <c r="A570" s="149"/>
      <c r="D570" s="102"/>
    </row>
    <row r="571" spans="1:4" x14ac:dyDescent="0.25">
      <c r="A571" s="149"/>
      <c r="D571" s="102"/>
    </row>
    <row r="572" spans="1:4" x14ac:dyDescent="0.25">
      <c r="A572" s="149"/>
      <c r="D572" s="102"/>
    </row>
    <row r="573" spans="1:4" x14ac:dyDescent="0.25">
      <c r="A573" s="149"/>
      <c r="D573" s="102"/>
    </row>
    <row r="574" spans="1:4" x14ac:dyDescent="0.25">
      <c r="A574" s="149"/>
      <c r="D574" s="102"/>
    </row>
    <row r="575" spans="1:4" x14ac:dyDescent="0.25">
      <c r="A575" s="149"/>
      <c r="D575" s="102"/>
    </row>
    <row r="576" spans="1:4" x14ac:dyDescent="0.25">
      <c r="A576" s="149"/>
      <c r="D576" s="102"/>
    </row>
    <row r="577" spans="1:4" x14ac:dyDescent="0.25">
      <c r="A577" s="149"/>
      <c r="D577" s="102"/>
    </row>
    <row r="578" spans="1:4" x14ac:dyDescent="0.25">
      <c r="A578" s="149"/>
      <c r="D578" s="102"/>
    </row>
    <row r="579" spans="1:4" x14ac:dyDescent="0.25">
      <c r="A579" s="149"/>
      <c r="D579" s="102"/>
    </row>
    <row r="580" spans="1:4" x14ac:dyDescent="0.25">
      <c r="A580" s="149"/>
      <c r="D580" s="102"/>
    </row>
    <row r="581" spans="1:4" x14ac:dyDescent="0.25">
      <c r="A581" s="149"/>
      <c r="D581" s="102"/>
    </row>
    <row r="582" spans="1:4" x14ac:dyDescent="0.25">
      <c r="A582" s="149"/>
      <c r="D582" s="102"/>
    </row>
    <row r="583" spans="1:4" x14ac:dyDescent="0.25">
      <c r="A583" s="149"/>
      <c r="D583" s="102"/>
    </row>
    <row r="584" spans="1:4" x14ac:dyDescent="0.25">
      <c r="A584" s="149"/>
      <c r="D584" s="102"/>
    </row>
    <row r="585" spans="1:4" x14ac:dyDescent="0.25">
      <c r="A585" s="149"/>
      <c r="D585" s="102"/>
    </row>
    <row r="586" spans="1:4" x14ac:dyDescent="0.25">
      <c r="A586" s="149"/>
      <c r="D586" s="102"/>
    </row>
    <row r="587" spans="1:4" x14ac:dyDescent="0.25">
      <c r="A587" s="149"/>
      <c r="D587" s="102"/>
    </row>
    <row r="588" spans="1:4" x14ac:dyDescent="0.25">
      <c r="A588" s="149"/>
      <c r="D588" s="102"/>
    </row>
    <row r="589" spans="1:4" x14ac:dyDescent="0.25">
      <c r="A589" s="149"/>
      <c r="D589" s="102"/>
    </row>
    <row r="590" spans="1:4" x14ac:dyDescent="0.25">
      <c r="A590" s="149"/>
      <c r="D590" s="102"/>
    </row>
    <row r="591" spans="1:4" x14ac:dyDescent="0.25">
      <c r="A591" s="149"/>
      <c r="D591" s="102"/>
    </row>
    <row r="592" spans="1:4" x14ac:dyDescent="0.25">
      <c r="A592" s="149"/>
      <c r="D592" s="102"/>
    </row>
    <row r="593" spans="1:4" x14ac:dyDescent="0.25">
      <c r="A593" s="149"/>
      <c r="D593" s="102"/>
    </row>
    <row r="594" spans="1:4" x14ac:dyDescent="0.25">
      <c r="A594" s="149"/>
      <c r="D594" s="102"/>
    </row>
    <row r="595" spans="1:4" x14ac:dyDescent="0.25">
      <c r="A595" s="149"/>
      <c r="D595" s="102"/>
    </row>
    <row r="596" spans="1:4" x14ac:dyDescent="0.25">
      <c r="A596" s="149"/>
      <c r="D596" s="102"/>
    </row>
    <row r="597" spans="1:4" x14ac:dyDescent="0.25">
      <c r="A597" s="149"/>
      <c r="D597" s="102"/>
    </row>
    <row r="598" spans="1:4" x14ac:dyDescent="0.25">
      <c r="A598" s="149"/>
      <c r="D598" s="102"/>
    </row>
    <row r="599" spans="1:4" x14ac:dyDescent="0.25">
      <c r="A599" s="149"/>
      <c r="D599" s="102"/>
    </row>
    <row r="600" spans="1:4" x14ac:dyDescent="0.25">
      <c r="A600" s="149"/>
      <c r="D600" s="102"/>
    </row>
    <row r="601" spans="1:4" x14ac:dyDescent="0.25">
      <c r="A601" s="149"/>
      <c r="D601" s="102"/>
    </row>
    <row r="602" spans="1:4" x14ac:dyDescent="0.25">
      <c r="A602" s="149"/>
      <c r="D602" s="102"/>
    </row>
    <row r="603" spans="1:4" x14ac:dyDescent="0.25">
      <c r="A603" s="149"/>
      <c r="D603" s="102"/>
    </row>
    <row r="604" spans="1:4" x14ac:dyDescent="0.25">
      <c r="A604" s="149"/>
      <c r="D604" s="102"/>
    </row>
    <row r="605" spans="1:4" x14ac:dyDescent="0.25">
      <c r="A605" s="149"/>
      <c r="D605" s="102"/>
    </row>
    <row r="606" spans="1:4" x14ac:dyDescent="0.25">
      <c r="A606" s="149"/>
      <c r="D606" s="102"/>
    </row>
    <row r="607" spans="1:4" x14ac:dyDescent="0.25">
      <c r="A607" s="149"/>
      <c r="D607" s="102"/>
    </row>
    <row r="608" spans="1:4" x14ac:dyDescent="0.25">
      <c r="A608" s="149"/>
      <c r="D608" s="102"/>
    </row>
    <row r="609" spans="1:4" x14ac:dyDescent="0.25">
      <c r="A609" s="149"/>
      <c r="D609" s="102"/>
    </row>
    <row r="610" spans="1:4" x14ac:dyDescent="0.25">
      <c r="A610" s="149"/>
      <c r="D610" s="102"/>
    </row>
    <row r="611" spans="1:4" x14ac:dyDescent="0.25">
      <c r="A611" s="149"/>
      <c r="D611" s="102"/>
    </row>
    <row r="612" spans="1:4" x14ac:dyDescent="0.25">
      <c r="A612" s="149"/>
      <c r="D612" s="102"/>
    </row>
    <row r="613" spans="1:4" x14ac:dyDescent="0.25">
      <c r="A613" s="149"/>
      <c r="D613" s="102"/>
    </row>
    <row r="614" spans="1:4" x14ac:dyDescent="0.25">
      <c r="A614" s="149"/>
      <c r="D614" s="102"/>
    </row>
    <row r="615" spans="1:4" x14ac:dyDescent="0.25">
      <c r="A615" s="149"/>
      <c r="D615" s="102"/>
    </row>
    <row r="616" spans="1:4" x14ac:dyDescent="0.25">
      <c r="A616" s="149"/>
      <c r="D616" s="102"/>
    </row>
    <row r="617" spans="1:4" x14ac:dyDescent="0.25">
      <c r="A617" s="149"/>
      <c r="D617" s="102"/>
    </row>
    <row r="618" spans="1:4" x14ac:dyDescent="0.25">
      <c r="A618" s="149"/>
      <c r="D618" s="102"/>
    </row>
    <row r="619" spans="1:4" x14ac:dyDescent="0.25">
      <c r="A619" s="149"/>
      <c r="D619" s="102"/>
    </row>
    <row r="620" spans="1:4" x14ac:dyDescent="0.25">
      <c r="A620" s="149"/>
      <c r="D620" s="102"/>
    </row>
    <row r="621" spans="1:4" x14ac:dyDescent="0.25">
      <c r="A621" s="149"/>
      <c r="D621" s="102"/>
    </row>
    <row r="622" spans="1:4" x14ac:dyDescent="0.25">
      <c r="A622" s="149"/>
      <c r="D622" s="102"/>
    </row>
    <row r="623" spans="1:4" x14ac:dyDescent="0.25">
      <c r="A623" s="149"/>
      <c r="D623" s="102"/>
    </row>
    <row r="624" spans="1:4" x14ac:dyDescent="0.25">
      <c r="A624" s="149"/>
      <c r="D624" s="102"/>
    </row>
    <row r="625" spans="1:4" x14ac:dyDescent="0.25">
      <c r="A625" s="149"/>
      <c r="D625" s="102"/>
    </row>
    <row r="626" spans="1:4" x14ac:dyDescent="0.25">
      <c r="A626" s="149"/>
      <c r="D626" s="102"/>
    </row>
    <row r="627" spans="1:4" x14ac:dyDescent="0.25">
      <c r="A627" s="149"/>
      <c r="D627" s="102"/>
    </row>
    <row r="628" spans="1:4" x14ac:dyDescent="0.25">
      <c r="A628" s="149"/>
      <c r="D628" s="102"/>
    </row>
    <row r="629" spans="1:4" x14ac:dyDescent="0.25">
      <c r="A629" s="149"/>
      <c r="D629" s="102"/>
    </row>
    <row r="630" spans="1:4" x14ac:dyDescent="0.25">
      <c r="A630" s="149"/>
      <c r="D630" s="102"/>
    </row>
    <row r="631" spans="1:4" x14ac:dyDescent="0.25">
      <c r="A631" s="149"/>
      <c r="D631" s="102"/>
    </row>
    <row r="632" spans="1:4" x14ac:dyDescent="0.25">
      <c r="A632" s="149"/>
      <c r="D632" s="102"/>
    </row>
    <row r="633" spans="1:4" x14ac:dyDescent="0.25">
      <c r="A633" s="149"/>
      <c r="D633" s="102"/>
    </row>
    <row r="634" spans="1:4" x14ac:dyDescent="0.25">
      <c r="A634" s="149"/>
      <c r="D634" s="102"/>
    </row>
    <row r="635" spans="1:4" x14ac:dyDescent="0.25">
      <c r="A635" s="149"/>
      <c r="D635" s="102"/>
    </row>
    <row r="636" spans="1:4" x14ac:dyDescent="0.25">
      <c r="A636" s="149"/>
      <c r="D636" s="102"/>
    </row>
    <row r="637" spans="1:4" x14ac:dyDescent="0.25">
      <c r="A637" s="149"/>
      <c r="D637" s="102"/>
    </row>
    <row r="638" spans="1:4" x14ac:dyDescent="0.25">
      <c r="A638" s="149"/>
      <c r="D638" s="102"/>
    </row>
    <row r="639" spans="1:4" x14ac:dyDescent="0.25">
      <c r="A639" s="149"/>
      <c r="D639" s="102"/>
    </row>
    <row r="640" spans="1:4" x14ac:dyDescent="0.25">
      <c r="A640" s="149"/>
      <c r="D640" s="102"/>
    </row>
    <row r="641" spans="1:4" x14ac:dyDescent="0.25">
      <c r="A641" s="149"/>
      <c r="D641" s="102"/>
    </row>
    <row r="642" spans="1:4" x14ac:dyDescent="0.25">
      <c r="A642" s="149"/>
      <c r="D642" s="102"/>
    </row>
    <row r="643" spans="1:4" x14ac:dyDescent="0.25">
      <c r="A643" s="149"/>
      <c r="D643" s="102"/>
    </row>
    <row r="644" spans="1:4" x14ac:dyDescent="0.25">
      <c r="A644" s="149"/>
      <c r="D644" s="102"/>
    </row>
    <row r="645" spans="1:4" x14ac:dyDescent="0.25">
      <c r="A645" s="149"/>
      <c r="D645" s="102"/>
    </row>
    <row r="646" spans="1:4" x14ac:dyDescent="0.25">
      <c r="A646" s="149"/>
      <c r="D646" s="102"/>
    </row>
    <row r="647" spans="1:4" x14ac:dyDescent="0.25">
      <c r="A647" s="149"/>
      <c r="D647" s="102"/>
    </row>
    <row r="648" spans="1:4" x14ac:dyDescent="0.25">
      <c r="A648" s="149"/>
      <c r="D648" s="102"/>
    </row>
    <row r="649" spans="1:4" x14ac:dyDescent="0.25">
      <c r="A649" s="149"/>
      <c r="D649" s="102"/>
    </row>
    <row r="650" spans="1:4" x14ac:dyDescent="0.25">
      <c r="A650" s="149"/>
      <c r="D650" s="102"/>
    </row>
    <row r="651" spans="1:4" x14ac:dyDescent="0.25">
      <c r="A651" s="149"/>
      <c r="D651" s="102"/>
    </row>
    <row r="652" spans="1:4" x14ac:dyDescent="0.25">
      <c r="A652" s="149"/>
      <c r="D652" s="102"/>
    </row>
    <row r="653" spans="1:4" x14ac:dyDescent="0.25">
      <c r="A653" s="149"/>
      <c r="D653" s="102"/>
    </row>
    <row r="654" spans="1:4" x14ac:dyDescent="0.25">
      <c r="A654" s="149"/>
      <c r="D654" s="102"/>
    </row>
    <row r="655" spans="1:4" x14ac:dyDescent="0.25">
      <c r="A655" s="149"/>
      <c r="D655" s="102"/>
    </row>
    <row r="656" spans="1:4" x14ac:dyDescent="0.25">
      <c r="A656" s="149"/>
      <c r="D656" s="102"/>
    </row>
    <row r="657" spans="1:4" x14ac:dyDescent="0.25">
      <c r="A657" s="149"/>
      <c r="D657" s="102"/>
    </row>
    <row r="658" spans="1:4" x14ac:dyDescent="0.25">
      <c r="A658" s="149"/>
      <c r="D658" s="102"/>
    </row>
    <row r="659" spans="1:4" x14ac:dyDescent="0.25">
      <c r="A659" s="149"/>
      <c r="D659" s="102"/>
    </row>
    <row r="660" spans="1:4" x14ac:dyDescent="0.25">
      <c r="A660" s="149"/>
      <c r="D660" s="102"/>
    </row>
    <row r="661" spans="1:4" x14ac:dyDescent="0.25">
      <c r="A661" s="149"/>
      <c r="D661" s="102"/>
    </row>
    <row r="662" spans="1:4" x14ac:dyDescent="0.25">
      <c r="A662" s="149"/>
      <c r="D662" s="102"/>
    </row>
    <row r="663" spans="1:4" x14ac:dyDescent="0.25">
      <c r="A663" s="149"/>
      <c r="D663" s="102"/>
    </row>
    <row r="664" spans="1:4" x14ac:dyDescent="0.25">
      <c r="A664" s="149"/>
      <c r="D664" s="102"/>
    </row>
    <row r="665" spans="1:4" x14ac:dyDescent="0.25">
      <c r="A665" s="149"/>
      <c r="D665" s="102"/>
    </row>
    <row r="666" spans="1:4" x14ac:dyDescent="0.25">
      <c r="A666" s="149"/>
      <c r="D666" s="102"/>
    </row>
    <row r="667" spans="1:4" x14ac:dyDescent="0.25">
      <c r="A667" s="149"/>
      <c r="D667" s="102"/>
    </row>
    <row r="668" spans="1:4" x14ac:dyDescent="0.25">
      <c r="A668" s="149"/>
      <c r="D668" s="102"/>
    </row>
    <row r="669" spans="1:4" x14ac:dyDescent="0.25">
      <c r="A669" s="149"/>
      <c r="D669" s="102"/>
    </row>
    <row r="670" spans="1:4" x14ac:dyDescent="0.25">
      <c r="A670" s="149"/>
      <c r="D670" s="102"/>
    </row>
    <row r="671" spans="1:4" x14ac:dyDescent="0.25">
      <c r="A671" s="149"/>
      <c r="D671" s="102"/>
    </row>
    <row r="672" spans="1:4" x14ac:dyDescent="0.25">
      <c r="A672" s="149"/>
      <c r="D672" s="102"/>
    </row>
    <row r="673" spans="1:4" x14ac:dyDescent="0.25">
      <c r="A673" s="149"/>
      <c r="D673" s="102"/>
    </row>
    <row r="674" spans="1:4" x14ac:dyDescent="0.25">
      <c r="A674" s="149"/>
      <c r="D674" s="102"/>
    </row>
    <row r="675" spans="1:4" x14ac:dyDescent="0.25">
      <c r="A675" s="149"/>
      <c r="D675" s="102"/>
    </row>
    <row r="676" spans="1:4" x14ac:dyDescent="0.25">
      <c r="A676" s="149"/>
      <c r="D676" s="102"/>
    </row>
    <row r="677" spans="1:4" x14ac:dyDescent="0.25">
      <c r="A677" s="149"/>
      <c r="D677" s="102"/>
    </row>
    <row r="678" spans="1:4" x14ac:dyDescent="0.25">
      <c r="A678" s="149"/>
      <c r="D678" s="102"/>
    </row>
    <row r="679" spans="1:4" x14ac:dyDescent="0.25">
      <c r="A679" s="149"/>
      <c r="D679" s="102"/>
    </row>
    <row r="680" spans="1:4" x14ac:dyDescent="0.25">
      <c r="A680" s="149"/>
      <c r="D680" s="102"/>
    </row>
    <row r="681" spans="1:4" x14ac:dyDescent="0.25">
      <c r="A681" s="149"/>
      <c r="D681" s="102"/>
    </row>
    <row r="682" spans="1:4" x14ac:dyDescent="0.25">
      <c r="A682" s="149"/>
      <c r="D682" s="102"/>
    </row>
    <row r="683" spans="1:4" x14ac:dyDescent="0.25">
      <c r="A683" s="149"/>
      <c r="D683" s="102"/>
    </row>
    <row r="684" spans="1:4" x14ac:dyDescent="0.25">
      <c r="A684" s="149"/>
      <c r="D684" s="102"/>
    </row>
    <row r="685" spans="1:4" x14ac:dyDescent="0.25">
      <c r="A685" s="149"/>
      <c r="D685" s="102"/>
    </row>
    <row r="686" spans="1:4" x14ac:dyDescent="0.25">
      <c r="A686" s="149"/>
      <c r="D686" s="102"/>
    </row>
    <row r="687" spans="1:4" x14ac:dyDescent="0.25">
      <c r="A687" s="149"/>
      <c r="D687" s="102"/>
    </row>
    <row r="688" spans="1:4" x14ac:dyDescent="0.25">
      <c r="A688" s="149"/>
      <c r="D688" s="102"/>
    </row>
    <row r="689" spans="1:4" x14ac:dyDescent="0.25">
      <c r="A689" s="149"/>
      <c r="D689" s="102"/>
    </row>
    <row r="690" spans="1:4" x14ac:dyDescent="0.25">
      <c r="A690" s="149"/>
      <c r="D690" s="102"/>
    </row>
    <row r="691" spans="1:4" x14ac:dyDescent="0.25">
      <c r="A691" s="149"/>
      <c r="D691" s="102"/>
    </row>
    <row r="692" spans="1:4" x14ac:dyDescent="0.25">
      <c r="A692" s="149"/>
      <c r="D692" s="102"/>
    </row>
    <row r="693" spans="1:4" x14ac:dyDescent="0.25">
      <c r="A693" s="149"/>
      <c r="D693" s="102"/>
    </row>
    <row r="694" spans="1:4" x14ac:dyDescent="0.25">
      <c r="A694" s="149"/>
      <c r="D694" s="102"/>
    </row>
    <row r="695" spans="1:4" x14ac:dyDescent="0.25">
      <c r="A695" s="149"/>
      <c r="D695" s="102"/>
    </row>
    <row r="696" spans="1:4" x14ac:dyDescent="0.25">
      <c r="A696" s="149"/>
      <c r="D696" s="102"/>
    </row>
    <row r="697" spans="1:4" x14ac:dyDescent="0.25">
      <c r="A697" s="149"/>
      <c r="D697" s="102"/>
    </row>
    <row r="698" spans="1:4" x14ac:dyDescent="0.25">
      <c r="A698" s="149"/>
      <c r="D698" s="102"/>
    </row>
    <row r="699" spans="1:4" x14ac:dyDescent="0.25">
      <c r="A699" s="149"/>
      <c r="D699" s="102"/>
    </row>
    <row r="700" spans="1:4" x14ac:dyDescent="0.25">
      <c r="A700" s="149"/>
      <c r="D700" s="102"/>
    </row>
    <row r="701" spans="1:4" x14ac:dyDescent="0.25">
      <c r="A701" s="149"/>
      <c r="D701" s="102"/>
    </row>
    <row r="702" spans="1:4" x14ac:dyDescent="0.25">
      <c r="A702" s="149"/>
      <c r="D702" s="102"/>
    </row>
    <row r="703" spans="1:4" x14ac:dyDescent="0.25">
      <c r="A703" s="149"/>
      <c r="D703" s="102"/>
    </row>
    <row r="704" spans="1:4" x14ac:dyDescent="0.25">
      <c r="A704" s="149"/>
      <c r="D704" s="102"/>
    </row>
    <row r="705" spans="1:4" x14ac:dyDescent="0.25">
      <c r="A705" s="149"/>
      <c r="D705" s="102"/>
    </row>
    <row r="706" spans="1:4" x14ac:dyDescent="0.25">
      <c r="A706" s="149"/>
      <c r="D706" s="102"/>
    </row>
    <row r="707" spans="1:4" x14ac:dyDescent="0.25">
      <c r="A707" s="149"/>
      <c r="D707" s="102"/>
    </row>
    <row r="708" spans="1:4" x14ac:dyDescent="0.25">
      <c r="A708" s="149"/>
      <c r="D708" s="102"/>
    </row>
    <row r="709" spans="1:4" x14ac:dyDescent="0.25">
      <c r="A709" s="149"/>
      <c r="D709" s="102"/>
    </row>
    <row r="710" spans="1:4" x14ac:dyDescent="0.25">
      <c r="A710" s="149"/>
      <c r="D710" s="102"/>
    </row>
    <row r="711" spans="1:4" x14ac:dyDescent="0.25">
      <c r="A711" s="149"/>
      <c r="D711" s="102"/>
    </row>
    <row r="712" spans="1:4" x14ac:dyDescent="0.25">
      <c r="A712" s="149"/>
      <c r="D712" s="102"/>
    </row>
    <row r="713" spans="1:4" x14ac:dyDescent="0.25">
      <c r="A713" s="149"/>
      <c r="D713" s="102"/>
    </row>
    <row r="714" spans="1:4" x14ac:dyDescent="0.25">
      <c r="A714" s="149"/>
      <c r="D714" s="102"/>
    </row>
    <row r="715" spans="1:4" x14ac:dyDescent="0.25">
      <c r="A715" s="149"/>
      <c r="D715" s="102"/>
    </row>
    <row r="716" spans="1:4" x14ac:dyDescent="0.25">
      <c r="A716" s="149"/>
      <c r="D716" s="102"/>
    </row>
    <row r="717" spans="1:4" x14ac:dyDescent="0.25">
      <c r="A717" s="149"/>
      <c r="D717" s="102"/>
    </row>
    <row r="718" spans="1:4" x14ac:dyDescent="0.25">
      <c r="A718" s="149"/>
      <c r="D718" s="102"/>
    </row>
    <row r="719" spans="1:4" x14ac:dyDescent="0.25">
      <c r="A719" s="149"/>
      <c r="D719" s="102"/>
    </row>
    <row r="720" spans="1:4" x14ac:dyDescent="0.25">
      <c r="A720" s="149"/>
      <c r="D720" s="102"/>
    </row>
    <row r="721" spans="1:4" x14ac:dyDescent="0.25">
      <c r="A721" s="149"/>
      <c r="D721" s="102"/>
    </row>
    <row r="722" spans="1:4" x14ac:dyDescent="0.25">
      <c r="A722" s="149"/>
      <c r="D722" s="102"/>
    </row>
    <row r="723" spans="1:4" x14ac:dyDescent="0.25">
      <c r="A723" s="149"/>
      <c r="D723" s="102"/>
    </row>
    <row r="724" spans="1:4" x14ac:dyDescent="0.25">
      <c r="A724" s="149"/>
      <c r="D724" s="102"/>
    </row>
    <row r="725" spans="1:4" x14ac:dyDescent="0.25">
      <c r="A725" s="149"/>
      <c r="D725" s="102"/>
    </row>
    <row r="726" spans="1:4" x14ac:dyDescent="0.25">
      <c r="A726" s="149"/>
      <c r="D726" s="102"/>
    </row>
    <row r="727" spans="1:4" x14ac:dyDescent="0.25">
      <c r="A727" s="149"/>
      <c r="D727" s="102"/>
    </row>
    <row r="728" spans="1:4" x14ac:dyDescent="0.25">
      <c r="A728" s="149"/>
      <c r="D728" s="102"/>
    </row>
    <row r="729" spans="1:4" x14ac:dyDescent="0.25">
      <c r="A729" s="149"/>
      <c r="D729" s="102"/>
    </row>
    <row r="730" spans="1:4" x14ac:dyDescent="0.25">
      <c r="A730" s="149"/>
      <c r="D730" s="102"/>
    </row>
    <row r="731" spans="1:4" x14ac:dyDescent="0.25">
      <c r="A731" s="149"/>
      <c r="D731" s="102"/>
    </row>
    <row r="732" spans="1:4" x14ac:dyDescent="0.25">
      <c r="A732" s="149"/>
      <c r="D732" s="102"/>
    </row>
    <row r="733" spans="1:4" x14ac:dyDescent="0.25">
      <c r="A733" s="149"/>
      <c r="D733" s="102"/>
    </row>
    <row r="734" spans="1:4" x14ac:dyDescent="0.25">
      <c r="A734" s="149"/>
      <c r="D734" s="102"/>
    </row>
    <row r="735" spans="1:4" x14ac:dyDescent="0.25">
      <c r="A735" s="149"/>
      <c r="D735" s="102"/>
    </row>
    <row r="736" spans="1:4" x14ac:dyDescent="0.25">
      <c r="A736" s="149"/>
      <c r="D736" s="102"/>
    </row>
    <row r="737" spans="1:4" x14ac:dyDescent="0.25">
      <c r="A737" s="149"/>
      <c r="D737" s="102"/>
    </row>
    <row r="738" spans="1:4" x14ac:dyDescent="0.25">
      <c r="A738" s="149"/>
      <c r="D738" s="102"/>
    </row>
    <row r="739" spans="1:4" x14ac:dyDescent="0.25">
      <c r="A739" s="149"/>
      <c r="D739" s="102"/>
    </row>
    <row r="740" spans="1:4" x14ac:dyDescent="0.25">
      <c r="A740" s="149"/>
      <c r="D740" s="102"/>
    </row>
    <row r="741" spans="1:4" x14ac:dyDescent="0.25">
      <c r="A741" s="149"/>
      <c r="D741" s="102"/>
    </row>
    <row r="742" spans="1:4" x14ac:dyDescent="0.25">
      <c r="A742" s="149"/>
      <c r="D742" s="102"/>
    </row>
    <row r="743" spans="1:4" x14ac:dyDescent="0.25">
      <c r="A743" s="149"/>
      <c r="D743" s="102"/>
    </row>
    <row r="744" spans="1:4" x14ac:dyDescent="0.25">
      <c r="A744" s="149"/>
      <c r="D744" s="102"/>
    </row>
    <row r="745" spans="1:4" x14ac:dyDescent="0.25">
      <c r="A745" s="149"/>
      <c r="D745" s="102"/>
    </row>
    <row r="746" spans="1:4" x14ac:dyDescent="0.25">
      <c r="A746" s="149"/>
      <c r="D746" s="102"/>
    </row>
    <row r="747" spans="1:4" x14ac:dyDescent="0.25">
      <c r="A747" s="149"/>
      <c r="D747" s="102"/>
    </row>
    <row r="748" spans="1:4" x14ac:dyDescent="0.25">
      <c r="A748" s="149"/>
      <c r="D748" s="102"/>
    </row>
    <row r="749" spans="1:4" x14ac:dyDescent="0.25">
      <c r="A749" s="149"/>
      <c r="D749" s="102"/>
    </row>
    <row r="750" spans="1:4" x14ac:dyDescent="0.25">
      <c r="A750" s="149"/>
      <c r="D750" s="102"/>
    </row>
    <row r="751" spans="1:4" x14ac:dyDescent="0.25">
      <c r="A751" s="149"/>
      <c r="D751" s="102"/>
    </row>
    <row r="752" spans="1:4" x14ac:dyDescent="0.25">
      <c r="A752" s="149"/>
      <c r="D752" s="102"/>
    </row>
    <row r="753" spans="1:4" x14ac:dyDescent="0.25">
      <c r="A753" s="149"/>
      <c r="D753" s="102"/>
    </row>
    <row r="754" spans="1:4" x14ac:dyDescent="0.25">
      <c r="A754" s="149"/>
      <c r="D754" s="102"/>
    </row>
    <row r="755" spans="1:4" x14ac:dyDescent="0.25">
      <c r="A755" s="149"/>
      <c r="D755" s="102"/>
    </row>
    <row r="756" spans="1:4" x14ac:dyDescent="0.25">
      <c r="A756" s="149"/>
      <c r="D756" s="102"/>
    </row>
    <row r="757" spans="1:4" x14ac:dyDescent="0.25">
      <c r="A757" s="149"/>
      <c r="D757" s="102"/>
    </row>
    <row r="758" spans="1:4" x14ac:dyDescent="0.25">
      <c r="A758" s="149"/>
      <c r="D758" s="102"/>
    </row>
    <row r="759" spans="1:4" x14ac:dyDescent="0.25">
      <c r="A759" s="149"/>
      <c r="D759" s="102"/>
    </row>
    <row r="760" spans="1:4" x14ac:dyDescent="0.25">
      <c r="A760" s="149"/>
      <c r="D760" s="102"/>
    </row>
    <row r="761" spans="1:4" x14ac:dyDescent="0.25">
      <c r="A761" s="149"/>
      <c r="D761" s="102"/>
    </row>
    <row r="762" spans="1:4" x14ac:dyDescent="0.25">
      <c r="A762" s="149"/>
      <c r="D762" s="102"/>
    </row>
    <row r="763" spans="1:4" x14ac:dyDescent="0.25">
      <c r="A763" s="149"/>
      <c r="D763" s="102"/>
    </row>
    <row r="764" spans="1:4" x14ac:dyDescent="0.25">
      <c r="A764" s="149"/>
      <c r="D764" s="102"/>
    </row>
    <row r="765" spans="1:4" x14ac:dyDescent="0.25">
      <c r="A765" s="149"/>
      <c r="D765" s="102"/>
    </row>
    <row r="766" spans="1:4" x14ac:dyDescent="0.25">
      <c r="A766" s="149"/>
      <c r="D766" s="102"/>
    </row>
    <row r="767" spans="1:4" x14ac:dyDescent="0.25">
      <c r="A767" s="149"/>
      <c r="D767" s="102"/>
    </row>
    <row r="768" spans="1:4" x14ac:dyDescent="0.25">
      <c r="A768" s="149"/>
      <c r="D768" s="102"/>
    </row>
    <row r="769" spans="1:4" x14ac:dyDescent="0.25">
      <c r="A769" s="149"/>
      <c r="D769" s="102"/>
    </row>
    <row r="770" spans="1:4" x14ac:dyDescent="0.25">
      <c r="A770" s="149"/>
      <c r="D770" s="102"/>
    </row>
    <row r="771" spans="1:4" x14ac:dyDescent="0.25">
      <c r="A771" s="149"/>
      <c r="D771" s="102"/>
    </row>
    <row r="772" spans="1:4" x14ac:dyDescent="0.25">
      <c r="A772" s="149"/>
      <c r="D772" s="102"/>
    </row>
    <row r="773" spans="1:4" x14ac:dyDescent="0.25">
      <c r="A773" s="149"/>
      <c r="D773" s="102"/>
    </row>
    <row r="774" spans="1:4" x14ac:dyDescent="0.25">
      <c r="A774" s="149"/>
      <c r="D774" s="102"/>
    </row>
    <row r="775" spans="1:4" x14ac:dyDescent="0.25">
      <c r="A775" s="149"/>
      <c r="D775" s="102"/>
    </row>
    <row r="776" spans="1:4" x14ac:dyDescent="0.25">
      <c r="A776" s="149"/>
      <c r="D776" s="102"/>
    </row>
    <row r="777" spans="1:4" x14ac:dyDescent="0.25">
      <c r="A777" s="149"/>
      <c r="D777" s="102"/>
    </row>
    <row r="778" spans="1:4" x14ac:dyDescent="0.25">
      <c r="A778" s="149"/>
      <c r="D778" s="102"/>
    </row>
    <row r="779" spans="1:4" x14ac:dyDescent="0.25">
      <c r="A779" s="149"/>
      <c r="D779" s="102"/>
    </row>
    <row r="780" spans="1:4" x14ac:dyDescent="0.25">
      <c r="A780" s="149"/>
      <c r="D780" s="102"/>
    </row>
    <row r="781" spans="1:4" x14ac:dyDescent="0.25">
      <c r="A781" s="149"/>
      <c r="D781" s="102"/>
    </row>
    <row r="782" spans="1:4" x14ac:dyDescent="0.25">
      <c r="A782" s="149"/>
      <c r="D782" s="102"/>
    </row>
    <row r="783" spans="1:4" x14ac:dyDescent="0.25">
      <c r="A783" s="149"/>
      <c r="D783" s="102"/>
    </row>
    <row r="784" spans="1:4" x14ac:dyDescent="0.25">
      <c r="A784" s="149"/>
      <c r="D784" s="102"/>
    </row>
    <row r="785" spans="1:4" x14ac:dyDescent="0.25">
      <c r="A785" s="149"/>
      <c r="D785" s="102"/>
    </row>
    <row r="786" spans="1:4" x14ac:dyDescent="0.25">
      <c r="A786" s="149"/>
      <c r="D786" s="102"/>
    </row>
    <row r="787" spans="1:4" x14ac:dyDescent="0.25">
      <c r="A787" s="149"/>
      <c r="D787" s="102"/>
    </row>
    <row r="788" spans="1:4" x14ac:dyDescent="0.25">
      <c r="A788" s="149"/>
      <c r="D788" s="102"/>
    </row>
    <row r="789" spans="1:4" x14ac:dyDescent="0.25">
      <c r="A789" s="149"/>
      <c r="D789" s="102"/>
    </row>
    <row r="790" spans="1:4" x14ac:dyDescent="0.25">
      <c r="A790" s="149"/>
      <c r="D790" s="102"/>
    </row>
    <row r="791" spans="1:4" x14ac:dyDescent="0.25">
      <c r="A791" s="149"/>
      <c r="D791" s="102"/>
    </row>
    <row r="792" spans="1:4" x14ac:dyDescent="0.25">
      <c r="A792" s="149"/>
      <c r="D792" s="102"/>
    </row>
    <row r="793" spans="1:4" x14ac:dyDescent="0.25">
      <c r="A793" s="149"/>
      <c r="D793" s="102"/>
    </row>
    <row r="794" spans="1:4" x14ac:dyDescent="0.25">
      <c r="A794" s="149"/>
      <c r="D794" s="102"/>
    </row>
    <row r="795" spans="1:4" x14ac:dyDescent="0.25">
      <c r="A795" s="149"/>
      <c r="D795" s="102"/>
    </row>
    <row r="796" spans="1:4" x14ac:dyDescent="0.25">
      <c r="A796" s="149"/>
      <c r="D796" s="102"/>
    </row>
    <row r="797" spans="1:4" x14ac:dyDescent="0.25">
      <c r="A797" s="149"/>
      <c r="D797" s="102"/>
    </row>
    <row r="798" spans="1:4" x14ac:dyDescent="0.25">
      <c r="A798" s="149"/>
      <c r="D798" s="102"/>
    </row>
    <row r="799" spans="1:4" x14ac:dyDescent="0.25">
      <c r="A799" s="149"/>
      <c r="D799" s="102"/>
    </row>
    <row r="800" spans="1:4" x14ac:dyDescent="0.25">
      <c r="A800" s="149"/>
      <c r="D800" s="102"/>
    </row>
    <row r="801" spans="1:4" x14ac:dyDescent="0.25">
      <c r="A801" s="149"/>
      <c r="D801" s="102"/>
    </row>
    <row r="802" spans="1:4" x14ac:dyDescent="0.25">
      <c r="A802" s="149"/>
      <c r="D802" s="102"/>
    </row>
    <row r="803" spans="1:4" x14ac:dyDescent="0.25">
      <c r="A803" s="149"/>
      <c r="D803" s="102"/>
    </row>
    <row r="804" spans="1:4" x14ac:dyDescent="0.25">
      <c r="A804" s="149"/>
      <c r="D804" s="102"/>
    </row>
    <row r="805" spans="1:4" x14ac:dyDescent="0.25">
      <c r="A805" s="149"/>
      <c r="D805" s="102"/>
    </row>
    <row r="806" spans="1:4" x14ac:dyDescent="0.25">
      <c r="A806" s="149"/>
      <c r="D806" s="102"/>
    </row>
    <row r="807" spans="1:4" x14ac:dyDescent="0.25">
      <c r="A807" s="149"/>
      <c r="D807" s="102"/>
    </row>
    <row r="808" spans="1:4" x14ac:dyDescent="0.25">
      <c r="A808" s="149"/>
      <c r="D808" s="102"/>
    </row>
    <row r="809" spans="1:4" x14ac:dyDescent="0.25">
      <c r="A809" s="149"/>
      <c r="D809" s="102"/>
    </row>
    <row r="810" spans="1:4" x14ac:dyDescent="0.25">
      <c r="A810" s="149"/>
      <c r="D810" s="102"/>
    </row>
    <row r="811" spans="1:4" x14ac:dyDescent="0.25">
      <c r="A811" s="149"/>
      <c r="D811" s="102"/>
    </row>
    <row r="812" spans="1:4" x14ac:dyDescent="0.25">
      <c r="A812" s="149"/>
      <c r="D812" s="102"/>
    </row>
    <row r="813" spans="1:4" x14ac:dyDescent="0.25">
      <c r="A813" s="149"/>
      <c r="D813" s="102"/>
    </row>
    <row r="814" spans="1:4" x14ac:dyDescent="0.25">
      <c r="A814" s="149"/>
      <c r="D814" s="102"/>
    </row>
    <row r="815" spans="1:4" x14ac:dyDescent="0.25">
      <c r="A815" s="149"/>
      <c r="D815" s="102"/>
    </row>
    <row r="816" spans="1:4" x14ac:dyDescent="0.25">
      <c r="A816" s="149"/>
      <c r="D816" s="102"/>
    </row>
    <row r="817" spans="1:4" x14ac:dyDescent="0.25">
      <c r="A817" s="149"/>
      <c r="D817" s="102"/>
    </row>
    <row r="818" spans="1:4" x14ac:dyDescent="0.25">
      <c r="A818" s="149"/>
      <c r="D818" s="102"/>
    </row>
    <row r="819" spans="1:4" x14ac:dyDescent="0.25">
      <c r="A819" s="149"/>
      <c r="D819" s="102"/>
    </row>
    <row r="820" spans="1:4" x14ac:dyDescent="0.25">
      <c r="A820" s="149"/>
      <c r="D820" s="102"/>
    </row>
    <row r="821" spans="1:4" x14ac:dyDescent="0.25">
      <c r="A821" s="149"/>
      <c r="D821" s="102"/>
    </row>
    <row r="822" spans="1:4" x14ac:dyDescent="0.25">
      <c r="A822" s="149"/>
      <c r="D822" s="102"/>
    </row>
    <row r="823" spans="1:4" x14ac:dyDescent="0.25">
      <c r="A823" s="149"/>
      <c r="D823" s="102"/>
    </row>
    <row r="824" spans="1:4" x14ac:dyDescent="0.25">
      <c r="A824" s="149"/>
      <c r="D824" s="102"/>
    </row>
    <row r="825" spans="1:4" x14ac:dyDescent="0.25">
      <c r="A825" s="149"/>
      <c r="D825" s="102"/>
    </row>
    <row r="826" spans="1:4" x14ac:dyDescent="0.25">
      <c r="A826" s="149"/>
      <c r="D826" s="102"/>
    </row>
    <row r="827" spans="1:4" x14ac:dyDescent="0.25">
      <c r="A827" s="149"/>
      <c r="D827" s="102"/>
    </row>
    <row r="828" spans="1:4" x14ac:dyDescent="0.25">
      <c r="A828" s="149"/>
      <c r="D828" s="102"/>
    </row>
    <row r="829" spans="1:4" x14ac:dyDescent="0.25">
      <c r="A829" s="149"/>
      <c r="D829" s="102"/>
    </row>
    <row r="830" spans="1:4" x14ac:dyDescent="0.25">
      <c r="A830" s="149"/>
      <c r="D830" s="102"/>
    </row>
    <row r="831" spans="1:4" x14ac:dyDescent="0.25">
      <c r="A831" s="149"/>
      <c r="D831" s="102"/>
    </row>
    <row r="832" spans="1:4" x14ac:dyDescent="0.25">
      <c r="A832" s="149"/>
      <c r="D832" s="102"/>
    </row>
    <row r="833" spans="1:4" x14ac:dyDescent="0.25">
      <c r="A833" s="149"/>
      <c r="D833" s="102"/>
    </row>
    <row r="834" spans="1:4" x14ac:dyDescent="0.25">
      <c r="A834" s="149"/>
      <c r="D834" s="102"/>
    </row>
    <row r="835" spans="1:4" x14ac:dyDescent="0.25">
      <c r="A835" s="149"/>
      <c r="D835" s="102"/>
    </row>
    <row r="836" spans="1:4" x14ac:dyDescent="0.25">
      <c r="A836" s="149"/>
      <c r="D836" s="102"/>
    </row>
    <row r="837" spans="1:4" x14ac:dyDescent="0.25">
      <c r="A837" s="149"/>
      <c r="D837" s="102"/>
    </row>
    <row r="838" spans="1:4" x14ac:dyDescent="0.25">
      <c r="A838" s="149"/>
      <c r="D838" s="102"/>
    </row>
    <row r="839" spans="1:4" x14ac:dyDescent="0.25">
      <c r="A839" s="149"/>
      <c r="D839" s="102"/>
    </row>
    <row r="840" spans="1:4" x14ac:dyDescent="0.25">
      <c r="A840" s="149"/>
      <c r="D840" s="102"/>
    </row>
    <row r="841" spans="1:4" x14ac:dyDescent="0.25">
      <c r="A841" s="149"/>
      <c r="D841" s="102"/>
    </row>
    <row r="842" spans="1:4" x14ac:dyDescent="0.25">
      <c r="A842" s="149"/>
      <c r="D842" s="102"/>
    </row>
    <row r="843" spans="1:4" x14ac:dyDescent="0.25">
      <c r="A843" s="149"/>
      <c r="D843" s="102"/>
    </row>
    <row r="844" spans="1:4" x14ac:dyDescent="0.25">
      <c r="A844" s="149"/>
      <c r="D844" s="102"/>
    </row>
    <row r="845" spans="1:4" x14ac:dyDescent="0.25">
      <c r="A845" s="149"/>
      <c r="D845" s="102"/>
    </row>
    <row r="846" spans="1:4" x14ac:dyDescent="0.25">
      <c r="A846" s="149"/>
      <c r="D846" s="102"/>
    </row>
    <row r="847" spans="1:4" x14ac:dyDescent="0.25">
      <c r="A847" s="149"/>
      <c r="D847" s="102"/>
    </row>
    <row r="848" spans="1:4" x14ac:dyDescent="0.25">
      <c r="A848" s="149"/>
      <c r="D848" s="102"/>
    </row>
    <row r="849" spans="1:4" x14ac:dyDescent="0.25">
      <c r="A849" s="149"/>
      <c r="D849" s="102"/>
    </row>
    <row r="850" spans="1:4" x14ac:dyDescent="0.25">
      <c r="A850" s="149"/>
      <c r="D850" s="102"/>
    </row>
    <row r="851" spans="1:4" x14ac:dyDescent="0.25">
      <c r="A851" s="149"/>
      <c r="D851" s="102"/>
    </row>
    <row r="852" spans="1:4" x14ac:dyDescent="0.25">
      <c r="A852" s="149"/>
      <c r="D852" s="102"/>
    </row>
    <row r="853" spans="1:4" x14ac:dyDescent="0.25">
      <c r="A853" s="149"/>
      <c r="D853" s="102"/>
    </row>
    <row r="854" spans="1:4" x14ac:dyDescent="0.25">
      <c r="A854" s="149"/>
      <c r="D854" s="102"/>
    </row>
    <row r="855" spans="1:4" x14ac:dyDescent="0.25">
      <c r="A855" s="149"/>
      <c r="D855" s="102"/>
    </row>
    <row r="856" spans="1:4" x14ac:dyDescent="0.25">
      <c r="A856" s="149"/>
      <c r="D856" s="102"/>
    </row>
    <row r="857" spans="1:4" x14ac:dyDescent="0.25">
      <c r="A857" s="149"/>
      <c r="D857" s="102"/>
    </row>
    <row r="858" spans="1:4" x14ac:dyDescent="0.25">
      <c r="A858" s="149"/>
      <c r="D858" s="102"/>
    </row>
    <row r="859" spans="1:4" x14ac:dyDescent="0.25">
      <c r="A859" s="149"/>
      <c r="D859" s="102"/>
    </row>
    <row r="860" spans="1:4" x14ac:dyDescent="0.25">
      <c r="A860" s="149"/>
      <c r="D860" s="102"/>
    </row>
    <row r="861" spans="1:4" x14ac:dyDescent="0.25">
      <c r="A861" s="149"/>
      <c r="D861" s="102"/>
    </row>
    <row r="862" spans="1:4" x14ac:dyDescent="0.25">
      <c r="A862" s="149"/>
      <c r="D862" s="102"/>
    </row>
    <row r="863" spans="1:4" x14ac:dyDescent="0.25">
      <c r="A863" s="149"/>
      <c r="D863" s="102"/>
    </row>
    <row r="864" spans="1:4" x14ac:dyDescent="0.25">
      <c r="A864" s="149"/>
      <c r="D864" s="102"/>
    </row>
    <row r="865" spans="1:4" x14ac:dyDescent="0.25">
      <c r="A865" s="149"/>
      <c r="D865" s="102"/>
    </row>
    <row r="866" spans="1:4" x14ac:dyDescent="0.25">
      <c r="A866" s="149"/>
      <c r="D866" s="102"/>
    </row>
    <row r="867" spans="1:4" x14ac:dyDescent="0.25">
      <c r="A867" s="149"/>
      <c r="D867" s="102"/>
    </row>
    <row r="868" spans="1:4" x14ac:dyDescent="0.25">
      <c r="A868" s="149"/>
      <c r="D868" s="102"/>
    </row>
    <row r="869" spans="1:4" x14ac:dyDescent="0.25">
      <c r="A869" s="149"/>
      <c r="D869" s="102"/>
    </row>
    <row r="870" spans="1:4" x14ac:dyDescent="0.25">
      <c r="A870" s="149"/>
      <c r="D870" s="102"/>
    </row>
    <row r="871" spans="1:4" x14ac:dyDescent="0.25">
      <c r="A871" s="149"/>
      <c r="D871" s="102"/>
    </row>
    <row r="872" spans="1:4" x14ac:dyDescent="0.25">
      <c r="A872" s="149"/>
      <c r="D872" s="102"/>
    </row>
    <row r="873" spans="1:4" x14ac:dyDescent="0.25">
      <c r="A873" s="149"/>
      <c r="D873" s="102"/>
    </row>
    <row r="874" spans="1:4" x14ac:dyDescent="0.25">
      <c r="A874" s="149"/>
      <c r="D874" s="102"/>
    </row>
    <row r="875" spans="1:4" x14ac:dyDescent="0.25">
      <c r="A875" s="149"/>
      <c r="D875" s="102"/>
    </row>
    <row r="876" spans="1:4" x14ac:dyDescent="0.25">
      <c r="A876" s="149"/>
      <c r="D876" s="102"/>
    </row>
    <row r="877" spans="1:4" x14ac:dyDescent="0.25">
      <c r="A877" s="149"/>
      <c r="D877" s="102"/>
    </row>
    <row r="878" spans="1:4" x14ac:dyDescent="0.25">
      <c r="A878" s="149"/>
      <c r="D878" s="102"/>
    </row>
    <row r="879" spans="1:4" x14ac:dyDescent="0.25">
      <c r="A879" s="149"/>
      <c r="D879" s="102"/>
    </row>
    <row r="880" spans="1:4" x14ac:dyDescent="0.25">
      <c r="A880" s="149"/>
      <c r="D880" s="102"/>
    </row>
    <row r="881" spans="1:4" x14ac:dyDescent="0.25">
      <c r="A881" s="149"/>
      <c r="D881" s="102"/>
    </row>
    <row r="882" spans="1:4" x14ac:dyDescent="0.25">
      <c r="A882" s="149"/>
      <c r="D882" s="102"/>
    </row>
    <row r="883" spans="1:4" x14ac:dyDescent="0.25">
      <c r="A883" s="149"/>
      <c r="D883" s="102"/>
    </row>
    <row r="884" spans="1:4" x14ac:dyDescent="0.25">
      <c r="A884" s="149"/>
      <c r="D884" s="102"/>
    </row>
    <row r="885" spans="1:4" x14ac:dyDescent="0.25">
      <c r="A885" s="149"/>
      <c r="D885" s="102"/>
    </row>
    <row r="886" spans="1:4" x14ac:dyDescent="0.25">
      <c r="A886" s="149"/>
      <c r="D886" s="102"/>
    </row>
    <row r="887" spans="1:4" x14ac:dyDescent="0.25">
      <c r="A887" s="149"/>
      <c r="D887" s="102"/>
    </row>
    <row r="888" spans="1:4" x14ac:dyDescent="0.25">
      <c r="A888" s="149"/>
      <c r="D888" s="102"/>
    </row>
    <row r="889" spans="1:4" x14ac:dyDescent="0.25">
      <c r="A889" s="149"/>
      <c r="D889" s="102"/>
    </row>
    <row r="890" spans="1:4" x14ac:dyDescent="0.25">
      <c r="A890" s="149"/>
      <c r="D890" s="102"/>
    </row>
    <row r="891" spans="1:4" x14ac:dyDescent="0.25">
      <c r="A891" s="149"/>
      <c r="D891" s="102"/>
    </row>
    <row r="892" spans="1:4" x14ac:dyDescent="0.25">
      <c r="A892" s="149"/>
      <c r="D892" s="102"/>
    </row>
    <row r="893" spans="1:4" x14ac:dyDescent="0.25">
      <c r="A893" s="149"/>
      <c r="D893" s="102"/>
    </row>
    <row r="894" spans="1:4" x14ac:dyDescent="0.25">
      <c r="A894" s="149"/>
      <c r="D894" s="102"/>
    </row>
    <row r="895" spans="1:4" x14ac:dyDescent="0.25">
      <c r="A895" s="149"/>
      <c r="D895" s="102"/>
    </row>
    <row r="896" spans="1:4" x14ac:dyDescent="0.25">
      <c r="A896" s="149"/>
      <c r="D896" s="102"/>
    </row>
    <row r="897" spans="1:4" x14ac:dyDescent="0.25">
      <c r="A897" s="149"/>
      <c r="D897" s="102"/>
    </row>
    <row r="898" spans="1:4" x14ac:dyDescent="0.25">
      <c r="A898" s="149"/>
      <c r="D898" s="102"/>
    </row>
    <row r="899" spans="1:4" x14ac:dyDescent="0.25">
      <c r="A899" s="149"/>
      <c r="D899" s="102"/>
    </row>
    <row r="900" spans="1:4" x14ac:dyDescent="0.25">
      <c r="A900" s="149"/>
      <c r="D900" s="102"/>
    </row>
    <row r="901" spans="1:4" x14ac:dyDescent="0.25">
      <c r="A901" s="149"/>
      <c r="D901" s="102"/>
    </row>
    <row r="902" spans="1:4" x14ac:dyDescent="0.25">
      <c r="A902" s="149"/>
      <c r="D902" s="102"/>
    </row>
    <row r="903" spans="1:4" x14ac:dyDescent="0.25">
      <c r="A903" s="149"/>
      <c r="D903" s="102"/>
    </row>
    <row r="904" spans="1:4" x14ac:dyDescent="0.25">
      <c r="A904" s="149"/>
      <c r="D904" s="102"/>
    </row>
    <row r="905" spans="1:4" x14ac:dyDescent="0.25">
      <c r="A905" s="149"/>
      <c r="D905" s="102"/>
    </row>
    <row r="906" spans="1:4" x14ac:dyDescent="0.25">
      <c r="A906" s="149"/>
      <c r="D906" s="102"/>
    </row>
    <row r="907" spans="1:4" x14ac:dyDescent="0.25">
      <c r="A907" s="149"/>
      <c r="D907" s="102"/>
    </row>
    <row r="908" spans="1:4" x14ac:dyDescent="0.25">
      <c r="A908" s="149"/>
      <c r="D908" s="102"/>
    </row>
    <row r="909" spans="1:4" x14ac:dyDescent="0.25">
      <c r="A909" s="149"/>
      <c r="D909" s="102"/>
    </row>
    <row r="910" spans="1:4" x14ac:dyDescent="0.25">
      <c r="A910" s="149"/>
      <c r="D910" s="102"/>
    </row>
    <row r="911" spans="1:4" x14ac:dyDescent="0.25">
      <c r="A911" s="149"/>
      <c r="D911" s="102"/>
    </row>
    <row r="912" spans="1:4" x14ac:dyDescent="0.25">
      <c r="A912" s="149"/>
      <c r="D912" s="102"/>
    </row>
    <row r="913" spans="1:4" x14ac:dyDescent="0.25">
      <c r="A913" s="149"/>
      <c r="D913" s="102"/>
    </row>
    <row r="914" spans="1:4" x14ac:dyDescent="0.25">
      <c r="A914" s="149"/>
      <c r="D914" s="102"/>
    </row>
    <row r="915" spans="1:4" x14ac:dyDescent="0.25">
      <c r="A915" s="149"/>
      <c r="D915" s="102"/>
    </row>
    <row r="916" spans="1:4" x14ac:dyDescent="0.25">
      <c r="A916" s="149"/>
      <c r="D916" s="102"/>
    </row>
    <row r="917" spans="1:4" x14ac:dyDescent="0.25">
      <c r="A917" s="149"/>
      <c r="D917" s="102"/>
    </row>
    <row r="918" spans="1:4" x14ac:dyDescent="0.25">
      <c r="A918" s="149"/>
      <c r="D918" s="102"/>
    </row>
    <row r="919" spans="1:4" x14ac:dyDescent="0.25">
      <c r="A919" s="149"/>
      <c r="D919" s="102"/>
    </row>
    <row r="920" spans="1:4" x14ac:dyDescent="0.25">
      <c r="A920" s="149"/>
      <c r="D920" s="102"/>
    </row>
    <row r="921" spans="1:4" x14ac:dyDescent="0.25">
      <c r="A921" s="149"/>
      <c r="D921" s="102"/>
    </row>
    <row r="922" spans="1:4" x14ac:dyDescent="0.25">
      <c r="A922" s="149"/>
      <c r="D922" s="102"/>
    </row>
    <row r="923" spans="1:4" x14ac:dyDescent="0.25">
      <c r="A923" s="149"/>
      <c r="D923" s="102"/>
    </row>
    <row r="924" spans="1:4" x14ac:dyDescent="0.25">
      <c r="A924" s="149"/>
      <c r="D924" s="102"/>
    </row>
    <row r="925" spans="1:4" x14ac:dyDescent="0.25">
      <c r="A925" s="149"/>
      <c r="D925" s="102"/>
    </row>
    <row r="926" spans="1:4" x14ac:dyDescent="0.25">
      <c r="A926" s="149"/>
      <c r="D926" s="102"/>
    </row>
    <row r="927" spans="1:4" x14ac:dyDescent="0.25">
      <c r="A927" s="149"/>
      <c r="D927" s="102"/>
    </row>
    <row r="928" spans="1:4" x14ac:dyDescent="0.25">
      <c r="A928" s="149"/>
      <c r="D928" s="102"/>
    </row>
    <row r="929" spans="1:4" x14ac:dyDescent="0.25">
      <c r="A929" s="149"/>
      <c r="D929" s="102"/>
    </row>
    <row r="930" spans="1:4" x14ac:dyDescent="0.25">
      <c r="A930" s="149"/>
      <c r="D930" s="102"/>
    </row>
    <row r="931" spans="1:4" x14ac:dyDescent="0.25">
      <c r="A931" s="149"/>
      <c r="D931" s="102"/>
    </row>
    <row r="932" spans="1:4" x14ac:dyDescent="0.25">
      <c r="A932" s="149"/>
      <c r="D932" s="102"/>
    </row>
    <row r="933" spans="1:4" x14ac:dyDescent="0.25">
      <c r="A933" s="149"/>
      <c r="D933" s="102"/>
    </row>
    <row r="934" spans="1:4" x14ac:dyDescent="0.25">
      <c r="A934" s="149"/>
      <c r="D934" s="102"/>
    </row>
    <row r="935" spans="1:4" x14ac:dyDescent="0.25">
      <c r="A935" s="149"/>
      <c r="D935" s="102"/>
    </row>
    <row r="936" spans="1:4" x14ac:dyDescent="0.25">
      <c r="A936" s="149"/>
      <c r="D936" s="102"/>
    </row>
    <row r="937" spans="1:4" x14ac:dyDescent="0.25">
      <c r="A937" s="149"/>
      <c r="D937" s="102"/>
    </row>
    <row r="938" spans="1:4" x14ac:dyDescent="0.25">
      <c r="A938" s="149"/>
      <c r="D938" s="102"/>
    </row>
    <row r="939" spans="1:4" x14ac:dyDescent="0.25">
      <c r="A939" s="149"/>
      <c r="D939" s="102"/>
    </row>
    <row r="940" spans="1:4" x14ac:dyDescent="0.25">
      <c r="A940" s="149"/>
      <c r="D940" s="102"/>
    </row>
    <row r="941" spans="1:4" x14ac:dyDescent="0.25">
      <c r="A941" s="149"/>
      <c r="D941" s="102"/>
    </row>
    <row r="942" spans="1:4" x14ac:dyDescent="0.25">
      <c r="A942" s="149"/>
      <c r="D942" s="102"/>
    </row>
    <row r="943" spans="1:4" x14ac:dyDescent="0.25">
      <c r="A943" s="149"/>
      <c r="D943" s="102"/>
    </row>
    <row r="944" spans="1:4" x14ac:dyDescent="0.25">
      <c r="A944" s="149"/>
      <c r="D944" s="102"/>
    </row>
    <row r="945" spans="1:4" x14ac:dyDescent="0.25">
      <c r="A945" s="149"/>
      <c r="D945" s="102"/>
    </row>
    <row r="946" spans="1:4" x14ac:dyDescent="0.25">
      <c r="A946" s="149"/>
      <c r="D946" s="102"/>
    </row>
    <row r="947" spans="1:4" x14ac:dyDescent="0.25">
      <c r="A947" s="149"/>
      <c r="D947" s="102"/>
    </row>
    <row r="948" spans="1:4" x14ac:dyDescent="0.25">
      <c r="A948" s="149"/>
      <c r="D948" s="102"/>
    </row>
    <row r="949" spans="1:4" x14ac:dyDescent="0.25">
      <c r="A949" s="149"/>
      <c r="D949" s="102"/>
    </row>
    <row r="950" spans="1:4" x14ac:dyDescent="0.25">
      <c r="A950" s="149"/>
      <c r="D950" s="102"/>
    </row>
    <row r="951" spans="1:4" x14ac:dyDescent="0.25">
      <c r="A951" s="149"/>
      <c r="D951" s="102"/>
    </row>
    <row r="952" spans="1:4" x14ac:dyDescent="0.25">
      <c r="A952" s="149"/>
      <c r="D952" s="102"/>
    </row>
    <row r="953" spans="1:4" x14ac:dyDescent="0.25">
      <c r="A953" s="149"/>
      <c r="D953" s="102"/>
    </row>
    <row r="954" spans="1:4" x14ac:dyDescent="0.25">
      <c r="A954" s="149"/>
      <c r="D954" s="102"/>
    </row>
    <row r="955" spans="1:4" x14ac:dyDescent="0.25">
      <c r="A955" s="149"/>
      <c r="D955" s="102"/>
    </row>
    <row r="956" spans="1:4" x14ac:dyDescent="0.25">
      <c r="A956" s="149"/>
      <c r="D956" s="102"/>
    </row>
    <row r="957" spans="1:4" x14ac:dyDescent="0.25">
      <c r="A957" s="149"/>
      <c r="D957" s="102"/>
    </row>
    <row r="958" spans="1:4" x14ac:dyDescent="0.25">
      <c r="A958" s="149"/>
      <c r="D958" s="102"/>
    </row>
    <row r="959" spans="1:4" x14ac:dyDescent="0.25">
      <c r="A959" s="149"/>
      <c r="D959" s="102"/>
    </row>
    <row r="960" spans="1:4" x14ac:dyDescent="0.25">
      <c r="A960" s="149"/>
      <c r="D960" s="102"/>
    </row>
    <row r="961" spans="1:4" x14ac:dyDescent="0.25">
      <c r="A961" s="149"/>
      <c r="D961" s="102"/>
    </row>
    <row r="962" spans="1:4" x14ac:dyDescent="0.25">
      <c r="A962" s="149"/>
      <c r="D962" s="102"/>
    </row>
    <row r="963" spans="1:4" x14ac:dyDescent="0.25">
      <c r="A963" s="149"/>
      <c r="D963" s="102"/>
    </row>
    <row r="964" spans="1:4" x14ac:dyDescent="0.25">
      <c r="A964" s="149"/>
      <c r="D964" s="102"/>
    </row>
    <row r="965" spans="1:4" x14ac:dyDescent="0.25">
      <c r="A965" s="149"/>
      <c r="D965" s="102"/>
    </row>
    <row r="966" spans="1:4" x14ac:dyDescent="0.25">
      <c r="A966" s="149"/>
      <c r="D966" s="102"/>
    </row>
    <row r="967" spans="1:4" x14ac:dyDescent="0.25">
      <c r="A967" s="149"/>
      <c r="D967" s="102"/>
    </row>
    <row r="968" spans="1:4" x14ac:dyDescent="0.25">
      <c r="A968" s="149"/>
      <c r="D968" s="102"/>
    </row>
    <row r="969" spans="1:4" x14ac:dyDescent="0.25">
      <c r="A969" s="149"/>
      <c r="D969" s="102"/>
    </row>
    <row r="970" spans="1:4" x14ac:dyDescent="0.25">
      <c r="A970" s="149"/>
      <c r="D970" s="102"/>
    </row>
    <row r="971" spans="1:4" x14ac:dyDescent="0.25">
      <c r="A971" s="149"/>
      <c r="D971" s="102"/>
    </row>
    <row r="972" spans="1:4" x14ac:dyDescent="0.25">
      <c r="A972" s="149"/>
      <c r="D972" s="102"/>
    </row>
    <row r="973" spans="1:4" x14ac:dyDescent="0.25">
      <c r="A973" s="149"/>
      <c r="D973" s="102"/>
    </row>
    <row r="974" spans="1:4" x14ac:dyDescent="0.25">
      <c r="A974" s="149"/>
      <c r="D974" s="102"/>
    </row>
    <row r="975" spans="1:4" x14ac:dyDescent="0.25">
      <c r="A975" s="149"/>
      <c r="D975" s="102"/>
    </row>
    <row r="976" spans="1:4" x14ac:dyDescent="0.25">
      <c r="A976" s="149"/>
      <c r="D976" s="102"/>
    </row>
    <row r="977" spans="1:4" x14ac:dyDescent="0.25">
      <c r="A977" s="149"/>
      <c r="D977" s="102"/>
    </row>
    <row r="978" spans="1:4" x14ac:dyDescent="0.25">
      <c r="A978" s="149"/>
      <c r="D978" s="102"/>
    </row>
    <row r="979" spans="1:4" x14ac:dyDescent="0.25">
      <c r="A979" s="149"/>
      <c r="D979" s="102"/>
    </row>
    <row r="980" spans="1:4" x14ac:dyDescent="0.25">
      <c r="A980" s="149"/>
      <c r="D980" s="102"/>
    </row>
    <row r="981" spans="1:4" x14ac:dyDescent="0.25">
      <c r="A981" s="149"/>
      <c r="D981" s="102"/>
    </row>
    <row r="982" spans="1:4" x14ac:dyDescent="0.25">
      <c r="A982" s="149"/>
      <c r="D982" s="102"/>
    </row>
    <row r="983" spans="1:4" x14ac:dyDescent="0.25">
      <c r="A983" s="149"/>
      <c r="D983" s="102"/>
    </row>
    <row r="984" spans="1:4" x14ac:dyDescent="0.25">
      <c r="A984" s="149"/>
      <c r="D984" s="102"/>
    </row>
    <row r="985" spans="1:4" x14ac:dyDescent="0.25">
      <c r="A985" s="149"/>
      <c r="D985" s="102"/>
    </row>
    <row r="986" spans="1:4" x14ac:dyDescent="0.25">
      <c r="A986" s="149"/>
      <c r="D986" s="102"/>
    </row>
    <row r="987" spans="1:4" x14ac:dyDescent="0.25">
      <c r="A987" s="149"/>
      <c r="D987" s="102"/>
    </row>
    <row r="988" spans="1:4" x14ac:dyDescent="0.25">
      <c r="A988" s="149"/>
      <c r="D988" s="102"/>
    </row>
    <row r="989" spans="1:4" x14ac:dyDescent="0.25">
      <c r="A989" s="149"/>
      <c r="D989" s="102"/>
    </row>
    <row r="990" spans="1:4" x14ac:dyDescent="0.25">
      <c r="A990" s="149"/>
      <c r="D990" s="102"/>
    </row>
    <row r="991" spans="1:4" x14ac:dyDescent="0.25">
      <c r="A991" s="149"/>
      <c r="D991" s="102"/>
    </row>
    <row r="992" spans="1:4" x14ac:dyDescent="0.25">
      <c r="A992" s="149"/>
      <c r="D992" s="102"/>
    </row>
    <row r="993" spans="1:4" x14ac:dyDescent="0.25">
      <c r="A993" s="149"/>
      <c r="D993" s="102"/>
    </row>
    <row r="994" spans="1:4" x14ac:dyDescent="0.25">
      <c r="A994" s="149"/>
      <c r="D994" s="102"/>
    </row>
    <row r="995" spans="1:4" x14ac:dyDescent="0.25">
      <c r="A995" s="149"/>
      <c r="D995" s="102"/>
    </row>
    <row r="996" spans="1:4" x14ac:dyDescent="0.25">
      <c r="A996" s="149"/>
      <c r="D996" s="102"/>
    </row>
    <row r="997" spans="1:4" x14ac:dyDescent="0.25">
      <c r="A997" s="149"/>
      <c r="D997" s="102"/>
    </row>
    <row r="998" spans="1:4" x14ac:dyDescent="0.25">
      <c r="A998" s="149"/>
      <c r="D998" s="102"/>
    </row>
    <row r="999" spans="1:4" x14ac:dyDescent="0.25">
      <c r="A999" s="149"/>
      <c r="D999" s="102"/>
    </row>
    <row r="1000" spans="1:4" x14ac:dyDescent="0.25">
      <c r="A1000" s="149"/>
      <c r="D1000" s="102"/>
    </row>
    <row r="1001" spans="1:4" x14ac:dyDescent="0.25">
      <c r="A1001" s="149"/>
      <c r="D1001" s="102"/>
    </row>
    <row r="1002" spans="1:4" x14ac:dyDescent="0.25">
      <c r="A1002" s="149"/>
      <c r="D1002" s="102"/>
    </row>
    <row r="1003" spans="1:4" x14ac:dyDescent="0.25">
      <c r="A1003" s="149"/>
      <c r="D1003" s="102"/>
    </row>
    <row r="1004" spans="1:4" x14ac:dyDescent="0.25">
      <c r="A1004" s="149"/>
      <c r="D1004" s="102"/>
    </row>
    <row r="1005" spans="1:4" x14ac:dyDescent="0.25">
      <c r="A1005" s="149"/>
      <c r="D1005" s="102"/>
    </row>
    <row r="1006" spans="1:4" x14ac:dyDescent="0.25">
      <c r="A1006" s="149"/>
      <c r="D1006" s="102"/>
    </row>
    <row r="1007" spans="1:4" x14ac:dyDescent="0.25">
      <c r="A1007" s="149"/>
      <c r="D1007" s="102"/>
    </row>
    <row r="1008" spans="1:4" x14ac:dyDescent="0.25">
      <c r="A1008" s="149"/>
      <c r="D1008" s="102"/>
    </row>
    <row r="1009" spans="1:4" x14ac:dyDescent="0.25">
      <c r="A1009" s="149"/>
      <c r="D1009" s="102"/>
    </row>
    <row r="1010" spans="1:4" x14ac:dyDescent="0.25">
      <c r="A1010" s="149"/>
      <c r="D1010" s="102"/>
    </row>
    <row r="1011" spans="1:4" x14ac:dyDescent="0.25">
      <c r="A1011" s="149"/>
      <c r="D1011" s="102"/>
    </row>
    <row r="1012" spans="1:4" x14ac:dyDescent="0.25">
      <c r="A1012" s="149"/>
      <c r="D1012" s="102"/>
    </row>
    <row r="1013" spans="1:4" x14ac:dyDescent="0.25">
      <c r="A1013" s="149"/>
      <c r="D1013" s="102"/>
    </row>
    <row r="1014" spans="1:4" x14ac:dyDescent="0.25">
      <c r="A1014" s="149"/>
      <c r="D1014" s="102"/>
    </row>
    <row r="1015" spans="1:4" x14ac:dyDescent="0.25">
      <c r="A1015" s="149"/>
      <c r="D1015" s="102"/>
    </row>
    <row r="1016" spans="1:4" x14ac:dyDescent="0.25">
      <c r="A1016" s="149"/>
      <c r="D1016" s="102"/>
    </row>
    <row r="1017" spans="1:4" x14ac:dyDescent="0.25">
      <c r="A1017" s="149"/>
      <c r="D1017" s="102"/>
    </row>
    <row r="1018" spans="1:4" x14ac:dyDescent="0.25">
      <c r="A1018" s="149"/>
      <c r="D1018" s="102"/>
    </row>
    <row r="1019" spans="1:4" x14ac:dyDescent="0.25">
      <c r="A1019" s="149"/>
      <c r="D1019" s="102"/>
    </row>
    <row r="1020" spans="1:4" x14ac:dyDescent="0.25">
      <c r="A1020" s="149"/>
      <c r="D1020" s="102"/>
    </row>
    <row r="1021" spans="1:4" x14ac:dyDescent="0.25">
      <c r="A1021" s="149"/>
      <c r="D1021" s="102"/>
    </row>
    <row r="1022" spans="1:4" x14ac:dyDescent="0.25">
      <c r="A1022" s="149"/>
      <c r="D1022" s="102"/>
    </row>
    <row r="1023" spans="1:4" x14ac:dyDescent="0.25">
      <c r="A1023" s="149"/>
      <c r="D1023" s="102"/>
    </row>
    <row r="1024" spans="1:4" x14ac:dyDescent="0.25">
      <c r="A1024" s="149"/>
      <c r="D1024" s="102"/>
    </row>
    <row r="1025" spans="1:4" x14ac:dyDescent="0.25">
      <c r="A1025" s="149"/>
      <c r="D1025" s="102"/>
    </row>
    <row r="1026" spans="1:4" x14ac:dyDescent="0.25">
      <c r="A1026" s="149"/>
      <c r="D1026" s="102"/>
    </row>
    <row r="1027" spans="1:4" x14ac:dyDescent="0.25">
      <c r="A1027" s="149"/>
      <c r="D1027" s="102"/>
    </row>
    <row r="1028" spans="1:4" x14ac:dyDescent="0.25">
      <c r="A1028" s="149"/>
      <c r="D1028" s="102"/>
    </row>
    <row r="1029" spans="1:4" x14ac:dyDescent="0.25">
      <c r="A1029" s="149"/>
      <c r="D1029" s="102"/>
    </row>
    <row r="1030" spans="1:4" x14ac:dyDescent="0.25">
      <c r="A1030" s="149"/>
      <c r="D1030" s="102"/>
    </row>
    <row r="1031" spans="1:4" x14ac:dyDescent="0.25">
      <c r="A1031" s="149"/>
      <c r="D1031" s="102"/>
    </row>
    <row r="1032" spans="1:4" x14ac:dyDescent="0.25">
      <c r="A1032" s="149"/>
      <c r="D1032" s="102"/>
    </row>
    <row r="1033" spans="1:4" x14ac:dyDescent="0.25">
      <c r="A1033" s="149"/>
      <c r="D1033" s="102"/>
    </row>
    <row r="1034" spans="1:4" x14ac:dyDescent="0.25">
      <c r="A1034" s="149"/>
      <c r="D1034" s="102"/>
    </row>
    <row r="1035" spans="1:4" x14ac:dyDescent="0.25">
      <c r="A1035" s="149"/>
      <c r="D1035" s="102"/>
    </row>
    <row r="1036" spans="1:4" x14ac:dyDescent="0.25">
      <c r="A1036" s="149"/>
      <c r="D1036" s="102"/>
    </row>
    <row r="1037" spans="1:4" x14ac:dyDescent="0.25">
      <c r="A1037" s="149"/>
      <c r="D1037" s="102"/>
    </row>
    <row r="1038" spans="1:4" x14ac:dyDescent="0.25">
      <c r="A1038" s="149"/>
      <c r="D1038" s="102"/>
    </row>
    <row r="1039" spans="1:4" x14ac:dyDescent="0.25">
      <c r="A1039" s="149"/>
      <c r="D1039" s="102"/>
    </row>
    <row r="1040" spans="1:4" x14ac:dyDescent="0.25">
      <c r="A1040" s="149"/>
      <c r="D1040" s="102"/>
    </row>
    <row r="1041" spans="1:4" x14ac:dyDescent="0.25">
      <c r="A1041" s="149"/>
      <c r="D1041" s="102"/>
    </row>
    <row r="1042" spans="1:4" x14ac:dyDescent="0.25">
      <c r="A1042" s="149"/>
      <c r="D1042" s="102"/>
    </row>
    <row r="1043" spans="1:4" x14ac:dyDescent="0.25">
      <c r="A1043" s="149"/>
      <c r="D1043" s="102"/>
    </row>
    <row r="1044" spans="1:4" x14ac:dyDescent="0.25">
      <c r="A1044" s="149"/>
      <c r="D1044" s="102"/>
    </row>
    <row r="1045" spans="1:4" x14ac:dyDescent="0.25">
      <c r="A1045" s="149"/>
      <c r="D1045" s="102"/>
    </row>
    <row r="1046" spans="1:4" x14ac:dyDescent="0.25">
      <c r="A1046" s="149"/>
      <c r="D1046" s="102"/>
    </row>
    <row r="1047" spans="1:4" x14ac:dyDescent="0.25">
      <c r="A1047" s="149"/>
      <c r="D1047" s="102"/>
    </row>
    <row r="1048" spans="1:4" x14ac:dyDescent="0.25">
      <c r="A1048" s="149"/>
      <c r="D1048" s="102"/>
    </row>
    <row r="1049" spans="1:4" x14ac:dyDescent="0.25">
      <c r="A1049" s="149"/>
      <c r="D1049" s="102"/>
    </row>
    <row r="1050" spans="1:4" x14ac:dyDescent="0.25">
      <c r="A1050" s="149"/>
      <c r="D1050" s="102"/>
    </row>
    <row r="1051" spans="1:4" x14ac:dyDescent="0.25">
      <c r="A1051" s="149"/>
      <c r="D1051" s="102"/>
    </row>
    <row r="1052" spans="1:4" x14ac:dyDescent="0.25">
      <c r="A1052" s="149"/>
      <c r="D1052" s="102"/>
    </row>
    <row r="1053" spans="1:4" x14ac:dyDescent="0.25">
      <c r="A1053" s="149"/>
      <c r="D1053" s="102"/>
    </row>
    <row r="1054" spans="1:4" x14ac:dyDescent="0.25">
      <c r="A1054" s="149"/>
      <c r="D1054" s="102"/>
    </row>
    <row r="1055" spans="1:4" x14ac:dyDescent="0.25">
      <c r="A1055" s="149"/>
      <c r="D1055" s="102"/>
    </row>
    <row r="1056" spans="1:4" x14ac:dyDescent="0.25">
      <c r="A1056" s="149"/>
      <c r="D1056" s="102"/>
    </row>
    <row r="1057" spans="1:4" x14ac:dyDescent="0.25">
      <c r="A1057" s="149"/>
      <c r="D1057" s="102"/>
    </row>
    <row r="1058" spans="1:4" x14ac:dyDescent="0.25">
      <c r="A1058" s="149"/>
      <c r="D1058" s="102"/>
    </row>
    <row r="1059" spans="1:4" x14ac:dyDescent="0.25">
      <c r="A1059" s="149"/>
      <c r="D1059" s="102"/>
    </row>
    <row r="1060" spans="1:4" x14ac:dyDescent="0.25">
      <c r="A1060" s="149"/>
      <c r="D1060" s="102"/>
    </row>
    <row r="1061" spans="1:4" x14ac:dyDescent="0.25">
      <c r="A1061" s="149"/>
      <c r="D1061" s="102"/>
    </row>
    <row r="1062" spans="1:4" x14ac:dyDescent="0.25">
      <c r="A1062" s="149"/>
      <c r="D1062" s="102"/>
    </row>
    <row r="1063" spans="1:4" x14ac:dyDescent="0.25">
      <c r="A1063" s="149"/>
      <c r="D1063" s="102"/>
    </row>
    <row r="1064" spans="1:4" x14ac:dyDescent="0.25">
      <c r="A1064" s="149"/>
      <c r="D1064" s="102"/>
    </row>
    <row r="1065" spans="1:4" x14ac:dyDescent="0.25">
      <c r="A1065" s="149"/>
      <c r="D1065" s="102"/>
    </row>
    <row r="1066" spans="1:4" x14ac:dyDescent="0.25">
      <c r="A1066" s="149"/>
      <c r="D1066" s="102"/>
    </row>
    <row r="1067" spans="1:4" x14ac:dyDescent="0.25">
      <c r="A1067" s="149"/>
      <c r="D1067" s="102"/>
    </row>
    <row r="1068" spans="1:4" x14ac:dyDescent="0.25">
      <c r="A1068" s="149"/>
      <c r="D1068" s="102"/>
    </row>
    <row r="1069" spans="1:4" x14ac:dyDescent="0.25">
      <c r="A1069" s="149"/>
      <c r="D1069" s="102"/>
    </row>
    <row r="1070" spans="1:4" x14ac:dyDescent="0.25">
      <c r="A1070" s="149"/>
      <c r="D1070" s="102"/>
    </row>
    <row r="1071" spans="1:4" x14ac:dyDescent="0.25">
      <c r="A1071" s="149"/>
      <c r="D1071" s="102"/>
    </row>
    <row r="1072" spans="1:4" x14ac:dyDescent="0.25">
      <c r="A1072" s="149"/>
      <c r="D1072" s="102"/>
    </row>
    <row r="1073" spans="1:4" x14ac:dyDescent="0.25">
      <c r="A1073" s="149"/>
      <c r="D1073" s="102"/>
    </row>
    <row r="1074" spans="1:4" x14ac:dyDescent="0.25">
      <c r="A1074" s="149"/>
      <c r="D1074" s="102"/>
    </row>
    <row r="1075" spans="1:4" x14ac:dyDescent="0.25">
      <c r="A1075" s="149"/>
      <c r="D1075" s="102"/>
    </row>
    <row r="1076" spans="1:4" x14ac:dyDescent="0.25">
      <c r="A1076" s="149"/>
      <c r="D1076" s="102"/>
    </row>
    <row r="1077" spans="1:4" x14ac:dyDescent="0.25">
      <c r="A1077" s="149"/>
      <c r="D1077" s="102"/>
    </row>
    <row r="1078" spans="1:4" x14ac:dyDescent="0.25">
      <c r="A1078" s="149"/>
      <c r="D1078" s="102"/>
    </row>
    <row r="1079" spans="1:4" x14ac:dyDescent="0.25">
      <c r="A1079" s="149"/>
      <c r="D1079" s="102"/>
    </row>
    <row r="1080" spans="1:4" x14ac:dyDescent="0.25">
      <c r="A1080" s="149"/>
      <c r="D1080" s="102"/>
    </row>
    <row r="1081" spans="1:4" x14ac:dyDescent="0.25">
      <c r="A1081" s="149"/>
      <c r="D1081" s="102"/>
    </row>
    <row r="1082" spans="1:4" x14ac:dyDescent="0.25">
      <c r="A1082" s="149"/>
      <c r="D1082" s="102"/>
    </row>
    <row r="1083" spans="1:4" x14ac:dyDescent="0.25">
      <c r="A1083" s="149"/>
      <c r="D1083" s="102"/>
    </row>
    <row r="1084" spans="1:4" x14ac:dyDescent="0.25">
      <c r="A1084" s="149"/>
      <c r="D1084" s="102"/>
    </row>
    <row r="1085" spans="1:4" x14ac:dyDescent="0.25">
      <c r="A1085" s="149"/>
      <c r="D1085" s="102"/>
    </row>
    <row r="1086" spans="1:4" x14ac:dyDescent="0.25">
      <c r="A1086" s="149"/>
      <c r="D1086" s="102"/>
    </row>
    <row r="1087" spans="1:4" x14ac:dyDescent="0.25">
      <c r="A1087" s="149"/>
      <c r="D1087" s="102"/>
    </row>
    <row r="1088" spans="1:4" x14ac:dyDescent="0.25">
      <c r="A1088" s="149"/>
      <c r="D1088" s="102"/>
    </row>
    <row r="1089" spans="1:4" x14ac:dyDescent="0.25">
      <c r="A1089" s="149"/>
      <c r="D1089" s="102"/>
    </row>
    <row r="1090" spans="1:4" x14ac:dyDescent="0.25">
      <c r="A1090" s="149"/>
      <c r="D1090" s="102"/>
    </row>
    <row r="1091" spans="1:4" x14ac:dyDescent="0.25">
      <c r="A1091" s="149"/>
      <c r="D1091" s="102"/>
    </row>
    <row r="1092" spans="1:4" x14ac:dyDescent="0.25">
      <c r="A1092" s="149"/>
      <c r="D1092" s="102"/>
    </row>
    <row r="1093" spans="1:4" x14ac:dyDescent="0.25">
      <c r="A1093" s="149"/>
      <c r="D1093" s="102"/>
    </row>
    <row r="1094" spans="1:4" x14ac:dyDescent="0.25">
      <c r="A1094" s="149"/>
      <c r="D1094" s="102"/>
    </row>
    <row r="1095" spans="1:4" x14ac:dyDescent="0.25">
      <c r="A1095" s="149"/>
      <c r="D1095" s="102"/>
    </row>
    <row r="1096" spans="1:4" x14ac:dyDescent="0.25">
      <c r="A1096" s="149"/>
      <c r="D1096" s="102"/>
    </row>
    <row r="1097" spans="1:4" x14ac:dyDescent="0.25">
      <c r="A1097" s="149"/>
      <c r="D1097" s="102"/>
    </row>
    <row r="1098" spans="1:4" x14ac:dyDescent="0.25">
      <c r="A1098" s="149"/>
      <c r="D1098" s="102"/>
    </row>
    <row r="1099" spans="1:4" x14ac:dyDescent="0.25">
      <c r="A1099" s="149"/>
      <c r="D1099" s="102"/>
    </row>
    <row r="1100" spans="1:4" x14ac:dyDescent="0.25">
      <c r="A1100" s="149"/>
      <c r="D1100" s="102"/>
    </row>
    <row r="1101" spans="1:4" x14ac:dyDescent="0.25">
      <c r="A1101" s="149"/>
      <c r="D1101" s="102"/>
    </row>
    <row r="1102" spans="1:4" x14ac:dyDescent="0.25">
      <c r="A1102" s="149"/>
      <c r="D1102" s="102"/>
    </row>
    <row r="1103" spans="1:4" x14ac:dyDescent="0.25">
      <c r="A1103" s="149"/>
      <c r="D1103" s="102"/>
    </row>
    <row r="1104" spans="1:4" x14ac:dyDescent="0.25">
      <c r="A1104" s="149"/>
      <c r="D1104" s="102"/>
    </row>
    <row r="1105" spans="1:4" x14ac:dyDescent="0.25">
      <c r="A1105" s="149"/>
      <c r="D1105" s="102"/>
    </row>
    <row r="1106" spans="1:4" x14ac:dyDescent="0.25">
      <c r="A1106" s="149"/>
      <c r="D1106" s="102"/>
    </row>
    <row r="1107" spans="1:4" x14ac:dyDescent="0.25">
      <c r="A1107" s="149"/>
      <c r="D1107" s="102"/>
    </row>
    <row r="1108" spans="1:4" x14ac:dyDescent="0.25">
      <c r="A1108" s="149"/>
      <c r="D1108" s="102"/>
    </row>
    <row r="1109" spans="1:4" x14ac:dyDescent="0.25">
      <c r="A1109" s="149"/>
      <c r="D1109" s="102"/>
    </row>
    <row r="1110" spans="1:4" x14ac:dyDescent="0.25">
      <c r="A1110" s="149"/>
      <c r="D1110" s="102"/>
    </row>
    <row r="1111" spans="1:4" x14ac:dyDescent="0.25">
      <c r="A1111" s="149"/>
      <c r="D1111" s="102"/>
    </row>
    <row r="1112" spans="1:4" x14ac:dyDescent="0.25">
      <c r="A1112" s="149"/>
      <c r="D1112" s="102"/>
    </row>
    <row r="1113" spans="1:4" x14ac:dyDescent="0.25">
      <c r="A1113" s="149"/>
      <c r="D1113" s="102"/>
    </row>
    <row r="1114" spans="1:4" x14ac:dyDescent="0.25">
      <c r="A1114" s="149"/>
      <c r="D1114" s="102"/>
    </row>
    <row r="1115" spans="1:4" x14ac:dyDescent="0.25">
      <c r="A1115" s="149"/>
      <c r="D1115" s="102"/>
    </row>
    <row r="1116" spans="1:4" x14ac:dyDescent="0.25">
      <c r="A1116" s="149"/>
      <c r="D1116" s="102"/>
    </row>
    <row r="1117" spans="1:4" x14ac:dyDescent="0.25">
      <c r="A1117" s="149"/>
      <c r="D1117" s="102"/>
    </row>
    <row r="1118" spans="1:4" x14ac:dyDescent="0.25">
      <c r="A1118" s="149"/>
      <c r="D1118" s="102"/>
    </row>
    <row r="1119" spans="1:4" x14ac:dyDescent="0.25">
      <c r="A1119" s="149"/>
      <c r="D1119" s="102"/>
    </row>
    <row r="1120" spans="1:4" x14ac:dyDescent="0.25">
      <c r="A1120" s="149"/>
      <c r="D1120" s="102"/>
    </row>
    <row r="1121" spans="1:4" x14ac:dyDescent="0.25">
      <c r="A1121" s="149"/>
      <c r="D1121" s="102"/>
    </row>
    <row r="1122" spans="1:4" x14ac:dyDescent="0.25">
      <c r="A1122" s="149"/>
      <c r="D1122" s="102"/>
    </row>
    <row r="1123" spans="1:4" x14ac:dyDescent="0.25">
      <c r="A1123" s="149"/>
      <c r="D1123" s="102"/>
    </row>
    <row r="1124" spans="1:4" x14ac:dyDescent="0.25">
      <c r="A1124" s="149"/>
      <c r="D1124" s="102"/>
    </row>
    <row r="1125" spans="1:4" x14ac:dyDescent="0.25">
      <c r="A1125" s="149"/>
      <c r="D1125" s="102"/>
    </row>
    <row r="1126" spans="1:4" x14ac:dyDescent="0.25">
      <c r="A1126" s="149"/>
      <c r="D1126" s="102"/>
    </row>
    <row r="1127" spans="1:4" x14ac:dyDescent="0.25">
      <c r="A1127" s="149"/>
      <c r="D1127" s="102"/>
    </row>
    <row r="1128" spans="1:4" x14ac:dyDescent="0.25">
      <c r="A1128" s="149"/>
      <c r="D1128" s="102"/>
    </row>
    <row r="1129" spans="1:4" x14ac:dyDescent="0.25">
      <c r="A1129" s="149"/>
      <c r="D1129" s="102"/>
    </row>
    <row r="1130" spans="1:4" x14ac:dyDescent="0.25">
      <c r="A1130" s="149"/>
      <c r="D1130" s="102"/>
    </row>
    <row r="1131" spans="1:4" x14ac:dyDescent="0.25">
      <c r="A1131" s="149"/>
      <c r="D1131" s="102"/>
    </row>
    <row r="1132" spans="1:4" x14ac:dyDescent="0.25">
      <c r="A1132" s="149"/>
      <c r="D1132" s="102"/>
    </row>
    <row r="1133" spans="1:4" x14ac:dyDescent="0.25">
      <c r="A1133" s="149"/>
      <c r="D1133" s="102"/>
    </row>
    <row r="1134" spans="1:4" x14ac:dyDescent="0.25">
      <c r="A1134" s="149"/>
      <c r="D1134" s="102"/>
    </row>
    <row r="1135" spans="1:4" x14ac:dyDescent="0.25">
      <c r="A1135" s="149"/>
      <c r="D1135" s="102"/>
    </row>
    <row r="1136" spans="1:4" x14ac:dyDescent="0.25">
      <c r="A1136" s="149"/>
      <c r="D1136" s="102"/>
    </row>
    <row r="1137" spans="1:4" x14ac:dyDescent="0.25">
      <c r="A1137" s="149"/>
      <c r="D1137" s="102"/>
    </row>
    <row r="1138" spans="1:4" x14ac:dyDescent="0.25">
      <c r="A1138" s="149"/>
      <c r="D1138" s="102"/>
    </row>
    <row r="1139" spans="1:4" x14ac:dyDescent="0.25">
      <c r="A1139" s="149"/>
      <c r="D1139" s="102"/>
    </row>
    <row r="1140" spans="1:4" x14ac:dyDescent="0.25">
      <c r="A1140" s="149"/>
      <c r="D1140" s="102"/>
    </row>
    <row r="1141" spans="1:4" x14ac:dyDescent="0.25">
      <c r="A1141" s="149"/>
      <c r="D1141" s="102"/>
    </row>
    <row r="1142" spans="1:4" x14ac:dyDescent="0.25">
      <c r="A1142" s="149"/>
      <c r="D1142" s="102"/>
    </row>
    <row r="1143" spans="1:4" x14ac:dyDescent="0.25">
      <c r="A1143" s="149"/>
      <c r="D1143" s="102"/>
    </row>
    <row r="1144" spans="1:4" x14ac:dyDescent="0.25">
      <c r="A1144" s="149"/>
      <c r="D1144" s="102"/>
    </row>
    <row r="1145" spans="1:4" x14ac:dyDescent="0.25">
      <c r="A1145" s="149"/>
      <c r="D1145" s="102"/>
    </row>
    <row r="1146" spans="1:4" x14ac:dyDescent="0.25">
      <c r="A1146" s="149"/>
      <c r="D1146" s="102"/>
    </row>
    <row r="1147" spans="1:4" x14ac:dyDescent="0.25">
      <c r="A1147" s="149"/>
      <c r="D1147" s="102"/>
    </row>
    <row r="1148" spans="1:4" x14ac:dyDescent="0.25">
      <c r="A1148" s="149"/>
      <c r="D1148" s="102"/>
    </row>
    <row r="1149" spans="1:4" x14ac:dyDescent="0.25">
      <c r="A1149" s="149"/>
      <c r="D1149" s="102"/>
    </row>
    <row r="1150" spans="1:4" x14ac:dyDescent="0.25">
      <c r="A1150" s="149"/>
      <c r="D1150" s="102"/>
    </row>
    <row r="1151" spans="1:4" x14ac:dyDescent="0.25">
      <c r="A1151" s="149"/>
      <c r="D1151" s="102"/>
    </row>
    <row r="1152" spans="1:4" x14ac:dyDescent="0.25">
      <c r="A1152" s="149"/>
      <c r="D1152" s="102"/>
    </row>
    <row r="1153" spans="1:4" x14ac:dyDescent="0.25">
      <c r="A1153" s="149"/>
      <c r="D1153" s="102"/>
    </row>
    <row r="1154" spans="1:4" x14ac:dyDescent="0.25">
      <c r="A1154" s="149"/>
      <c r="D1154" s="102"/>
    </row>
    <row r="1155" spans="1:4" x14ac:dyDescent="0.25">
      <c r="A1155" s="149"/>
      <c r="D1155" s="102"/>
    </row>
    <row r="1156" spans="1:4" x14ac:dyDescent="0.25">
      <c r="A1156" s="149"/>
      <c r="D1156" s="102"/>
    </row>
    <row r="1157" spans="1:4" x14ac:dyDescent="0.25">
      <c r="A1157" s="149"/>
      <c r="D1157" s="102"/>
    </row>
    <row r="1158" spans="1:4" x14ac:dyDescent="0.25">
      <c r="A1158" s="149"/>
      <c r="D1158" s="102"/>
    </row>
    <row r="1159" spans="1:4" x14ac:dyDescent="0.25">
      <c r="A1159" s="149"/>
      <c r="D1159" s="102"/>
    </row>
    <row r="1160" spans="1:4" x14ac:dyDescent="0.25">
      <c r="A1160" s="149"/>
      <c r="D1160" s="102"/>
    </row>
    <row r="1161" spans="1:4" x14ac:dyDescent="0.25">
      <c r="A1161" s="149"/>
      <c r="D1161" s="102"/>
    </row>
    <row r="1162" spans="1:4" x14ac:dyDescent="0.25">
      <c r="A1162" s="149"/>
      <c r="D1162" s="102"/>
    </row>
    <row r="1163" spans="1:4" x14ac:dyDescent="0.25">
      <c r="A1163" s="149"/>
      <c r="D1163" s="102"/>
    </row>
    <row r="1164" spans="1:4" x14ac:dyDescent="0.25">
      <c r="A1164" s="149"/>
      <c r="D1164" s="102"/>
    </row>
    <row r="1165" spans="1:4" x14ac:dyDescent="0.25">
      <c r="A1165" s="149"/>
      <c r="D1165" s="102"/>
    </row>
    <row r="1166" spans="1:4" x14ac:dyDescent="0.25">
      <c r="A1166" s="149"/>
      <c r="D1166" s="102"/>
    </row>
    <row r="1167" spans="1:4" x14ac:dyDescent="0.25">
      <c r="A1167" s="149"/>
      <c r="D1167" s="102"/>
    </row>
    <row r="1168" spans="1:4" x14ac:dyDescent="0.25">
      <c r="A1168" s="149"/>
      <c r="D1168" s="102"/>
    </row>
    <row r="1169" spans="1:4" x14ac:dyDescent="0.25">
      <c r="A1169" s="149"/>
      <c r="D1169" s="102"/>
    </row>
    <row r="1170" spans="1:4" x14ac:dyDescent="0.25">
      <c r="A1170" s="149"/>
      <c r="D1170" s="102"/>
    </row>
    <row r="1171" spans="1:4" x14ac:dyDescent="0.25">
      <c r="A1171" s="149"/>
      <c r="D1171" s="102"/>
    </row>
    <row r="1172" spans="1:4" x14ac:dyDescent="0.25">
      <c r="A1172" s="149"/>
      <c r="D1172" s="102"/>
    </row>
    <row r="1173" spans="1:4" x14ac:dyDescent="0.25">
      <c r="A1173" s="149"/>
      <c r="D1173" s="102"/>
    </row>
    <row r="1174" spans="1:4" x14ac:dyDescent="0.25">
      <c r="A1174" s="149"/>
      <c r="D1174" s="102"/>
    </row>
    <row r="1175" spans="1:4" x14ac:dyDescent="0.25">
      <c r="A1175" s="149"/>
      <c r="D1175" s="102"/>
    </row>
    <row r="1176" spans="1:4" x14ac:dyDescent="0.25">
      <c r="A1176" s="149"/>
      <c r="D1176" s="102"/>
    </row>
    <row r="1177" spans="1:4" x14ac:dyDescent="0.25">
      <c r="A1177" s="149"/>
      <c r="D1177" s="102"/>
    </row>
    <row r="1178" spans="1:4" x14ac:dyDescent="0.25">
      <c r="A1178" s="149"/>
      <c r="D1178" s="102"/>
    </row>
    <row r="1179" spans="1:4" x14ac:dyDescent="0.25">
      <c r="A1179" s="149"/>
      <c r="D1179" s="102"/>
    </row>
    <row r="1180" spans="1:4" x14ac:dyDescent="0.25">
      <c r="A1180" s="149"/>
      <c r="D1180" s="102"/>
    </row>
    <row r="1181" spans="1:4" x14ac:dyDescent="0.25">
      <c r="A1181" s="149"/>
      <c r="D1181" s="102"/>
    </row>
    <row r="1182" spans="1:4" x14ac:dyDescent="0.25">
      <c r="A1182" s="149"/>
      <c r="D1182" s="102"/>
    </row>
    <row r="1183" spans="1:4" x14ac:dyDescent="0.25">
      <c r="A1183" s="149"/>
      <c r="D1183" s="102"/>
    </row>
    <row r="1184" spans="1:4" x14ac:dyDescent="0.25">
      <c r="A1184" s="149"/>
      <c r="D1184" s="102"/>
    </row>
    <row r="1185" spans="1:4" x14ac:dyDescent="0.25">
      <c r="A1185" s="149"/>
      <c r="D1185" s="102"/>
    </row>
    <row r="1186" spans="1:4" x14ac:dyDescent="0.25">
      <c r="A1186" s="149"/>
      <c r="D1186" s="102"/>
    </row>
    <row r="1187" spans="1:4" x14ac:dyDescent="0.25">
      <c r="A1187" s="149"/>
      <c r="D1187" s="102"/>
    </row>
    <row r="1188" spans="1:4" x14ac:dyDescent="0.25">
      <c r="A1188" s="149"/>
      <c r="D1188" s="102"/>
    </row>
    <row r="1189" spans="1:4" x14ac:dyDescent="0.25">
      <c r="A1189" s="149"/>
      <c r="D1189" s="102"/>
    </row>
    <row r="1190" spans="1:4" x14ac:dyDescent="0.25">
      <c r="A1190" s="149"/>
      <c r="D1190" s="102"/>
    </row>
    <row r="1191" spans="1:4" x14ac:dyDescent="0.25">
      <c r="A1191" s="149"/>
      <c r="D1191" s="102"/>
    </row>
    <row r="1192" spans="1:4" x14ac:dyDescent="0.25">
      <c r="A1192" s="149"/>
      <c r="D1192" s="102"/>
    </row>
    <row r="1193" spans="1:4" x14ac:dyDescent="0.25">
      <c r="A1193" s="149"/>
      <c r="D1193" s="102"/>
    </row>
    <row r="1194" spans="1:4" x14ac:dyDescent="0.25">
      <c r="A1194" s="149"/>
      <c r="D1194" s="102"/>
    </row>
    <row r="1195" spans="1:4" x14ac:dyDescent="0.25">
      <c r="A1195" s="149"/>
      <c r="D1195" s="102"/>
    </row>
    <row r="1196" spans="1:4" x14ac:dyDescent="0.25">
      <c r="A1196" s="149"/>
      <c r="D1196" s="102"/>
    </row>
  </sheetData>
  <mergeCells count="9">
    <mergeCell ref="C6:G6"/>
    <mergeCell ref="B25:D25"/>
    <mergeCell ref="B103:D103"/>
    <mergeCell ref="A192:G196"/>
    <mergeCell ref="A1:G1"/>
    <mergeCell ref="C2:G2"/>
    <mergeCell ref="C3:G3"/>
    <mergeCell ref="C4:G4"/>
    <mergeCell ref="C5:G5"/>
  </mergeCells>
  <pageMargins left="0.39374999999999999" right="0.196527777777778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1049"/>
  <sheetViews>
    <sheetView zoomScaleNormal="100" workbookViewId="0"/>
  </sheetViews>
  <sheetFormatPr defaultColWidth="8.6640625" defaultRowHeight="13.2" outlineLevelRow="1" x14ac:dyDescent="0.25"/>
  <cols>
    <col min="1" max="1" width="4.33203125" customWidth="1"/>
    <col min="2" max="2" width="14.44140625" style="61" customWidth="1"/>
    <col min="3" max="3" width="38.33203125" style="6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11.5546875" hidden="1" customWidth="1"/>
    <col min="29" max="33" width="11.5546875" hidden="1" customWidth="1"/>
    <col min="34" max="34" width="87.109375" hidden="1" customWidth="1"/>
    <col min="35" max="36" width="56" hidden="1" customWidth="1"/>
    <col min="37" max="39" width="11.5546875" hidden="1" customWidth="1"/>
  </cols>
  <sheetData>
    <row r="1" spans="1:60" ht="15.9" customHeight="1" x14ac:dyDescent="0.3">
      <c r="A1" s="222" t="s">
        <v>106</v>
      </c>
      <c r="B1" s="222"/>
      <c r="C1" s="222"/>
      <c r="D1" s="222"/>
      <c r="E1" s="222"/>
      <c r="F1" s="222"/>
      <c r="G1" s="222"/>
      <c r="AE1" t="s">
        <v>110</v>
      </c>
    </row>
    <row r="2" spans="1:60" ht="15.9" customHeight="1" x14ac:dyDescent="0.25">
      <c r="A2" s="145" t="s">
        <v>107</v>
      </c>
      <c r="B2" s="146" t="s">
        <v>5</v>
      </c>
      <c r="C2" s="223" t="s">
        <v>6</v>
      </c>
      <c r="D2" s="223"/>
      <c r="E2" s="223"/>
      <c r="F2" s="223"/>
      <c r="G2" s="223"/>
      <c r="AE2" t="s">
        <v>111</v>
      </c>
    </row>
    <row r="3" spans="1:60" ht="15.9" hidden="1" customHeight="1" x14ac:dyDescent="0.25">
      <c r="A3" s="145" t="s">
        <v>108</v>
      </c>
      <c r="B3" s="146"/>
      <c r="C3" s="224"/>
      <c r="D3" s="224"/>
      <c r="E3" s="224"/>
      <c r="F3" s="224"/>
      <c r="G3" s="224"/>
      <c r="AE3" t="s">
        <v>112</v>
      </c>
    </row>
    <row r="4" spans="1:60" ht="15.9" hidden="1" customHeight="1" x14ac:dyDescent="0.25">
      <c r="A4" s="145" t="s">
        <v>109</v>
      </c>
      <c r="B4" s="146" t="s">
        <v>7</v>
      </c>
      <c r="C4" s="223" t="s">
        <v>8</v>
      </c>
      <c r="D4" s="223"/>
      <c r="E4" s="223"/>
      <c r="F4" s="223"/>
      <c r="G4" s="223"/>
      <c r="AE4" t="s">
        <v>113</v>
      </c>
    </row>
    <row r="5" spans="1:60" ht="15.9" hidden="1" customHeight="1" x14ac:dyDescent="0.25">
      <c r="A5" s="145" t="s">
        <v>114</v>
      </c>
      <c r="B5" s="146" t="s">
        <v>7</v>
      </c>
      <c r="C5" s="223" t="s">
        <v>8</v>
      </c>
      <c r="D5" s="223"/>
      <c r="E5" s="223"/>
      <c r="F5" s="223"/>
      <c r="G5" s="223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 t="s">
        <v>115</v>
      </c>
    </row>
    <row r="6" spans="1:60" ht="15.9" customHeight="1" x14ac:dyDescent="0.25">
      <c r="A6" s="147" t="s">
        <v>114</v>
      </c>
      <c r="B6" s="148" t="s">
        <v>52</v>
      </c>
      <c r="C6" s="225" t="s">
        <v>53</v>
      </c>
      <c r="D6" s="225"/>
      <c r="E6" s="225"/>
      <c r="F6" s="225"/>
      <c r="G6" s="225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 t="s">
        <v>175</v>
      </c>
    </row>
    <row r="7" spans="1:60" x14ac:dyDescent="0.25">
      <c r="A7" s="149"/>
      <c r="D7" s="102"/>
    </row>
    <row r="8" spans="1:60" ht="39.6" x14ac:dyDescent="0.25">
      <c r="A8" s="150" t="s">
        <v>117</v>
      </c>
      <c r="B8" s="151" t="s">
        <v>118</v>
      </c>
      <c r="C8" s="151" t="s">
        <v>119</v>
      </c>
      <c r="D8" s="152" t="s">
        <v>120</v>
      </c>
      <c r="E8" s="153" t="s">
        <v>121</v>
      </c>
      <c r="F8" s="154" t="s">
        <v>122</v>
      </c>
      <c r="G8" s="153" t="s">
        <v>22</v>
      </c>
      <c r="H8" s="155" t="s">
        <v>123</v>
      </c>
      <c r="I8" s="155" t="s">
        <v>124</v>
      </c>
      <c r="J8" s="155" t="s">
        <v>125</v>
      </c>
      <c r="K8" s="155" t="s">
        <v>126</v>
      </c>
      <c r="L8" s="155" t="s">
        <v>127</v>
      </c>
      <c r="M8" s="155" t="s">
        <v>128</v>
      </c>
      <c r="N8" s="155" t="s">
        <v>129</v>
      </c>
      <c r="O8" s="155" t="s">
        <v>130</v>
      </c>
      <c r="P8" s="155" t="s">
        <v>131</v>
      </c>
      <c r="Q8" s="155" t="s">
        <v>132</v>
      </c>
      <c r="R8" s="155" t="s">
        <v>133</v>
      </c>
      <c r="S8" s="155" t="s">
        <v>134</v>
      </c>
      <c r="T8" s="155" t="s">
        <v>135</v>
      </c>
      <c r="U8" s="155" t="s">
        <v>136</v>
      </c>
      <c r="V8" s="155" t="s">
        <v>137</v>
      </c>
      <c r="W8" s="155" t="s">
        <v>138</v>
      </c>
      <c r="X8" s="155" t="s">
        <v>139</v>
      </c>
      <c r="Y8" s="41"/>
      <c r="Z8" s="41"/>
      <c r="AA8" s="41"/>
      <c r="AB8" s="41"/>
      <c r="AC8" s="41"/>
      <c r="AD8" s="41" t="s">
        <v>140</v>
      </c>
      <c r="AE8" s="41" t="s">
        <v>141</v>
      </c>
      <c r="AF8" t="s">
        <v>142</v>
      </c>
    </row>
    <row r="9" spans="1:60" x14ac:dyDescent="0.25">
      <c r="A9" s="156"/>
      <c r="B9" s="50"/>
      <c r="C9" s="50"/>
      <c r="D9" s="157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60"/>
      <c r="S9" s="160"/>
      <c r="T9" s="159"/>
      <c r="U9" s="159"/>
      <c r="V9" s="159"/>
      <c r="W9" s="160"/>
      <c r="X9" s="160"/>
      <c r="AH9" s="161"/>
      <c r="AI9" s="161"/>
      <c r="AJ9" s="162"/>
    </row>
    <row r="10" spans="1:60" x14ac:dyDescent="0.25">
      <c r="A10" s="163" t="s">
        <v>143</v>
      </c>
      <c r="B10" s="164" t="s">
        <v>83</v>
      </c>
      <c r="C10" s="164" t="s">
        <v>84</v>
      </c>
      <c r="D10" s="165"/>
      <c r="E10" s="166"/>
      <c r="F10" s="167"/>
      <c r="G10" s="168">
        <f>SUMIF(AE11:AE13,"&lt;&gt;NOR",G11:G13)</f>
        <v>0</v>
      </c>
      <c r="H10" s="167"/>
      <c r="I10" s="167">
        <f>SUM(I11:I13)</f>
        <v>0</v>
      </c>
      <c r="J10" s="167"/>
      <c r="K10" s="167">
        <f>SUM(K11:K13)</f>
        <v>0</v>
      </c>
      <c r="L10" s="167"/>
      <c r="M10" s="167">
        <f>SUM(M11:M13)</f>
        <v>0</v>
      </c>
      <c r="N10" s="167"/>
      <c r="O10" s="167">
        <f>SUM(O11:O13)</f>
        <v>0</v>
      </c>
      <c r="P10" s="167"/>
      <c r="Q10" s="167">
        <f>SUM(Q11:Q13)</f>
        <v>0.11</v>
      </c>
      <c r="R10" s="169"/>
      <c r="S10" s="169"/>
      <c r="T10" s="167"/>
      <c r="U10" s="167"/>
      <c r="V10" s="167">
        <f>SUM(V11:V13)</f>
        <v>0.99</v>
      </c>
      <c r="W10" s="169"/>
      <c r="X10" s="170"/>
      <c r="AE10" t="s">
        <v>144</v>
      </c>
      <c r="AH10" s="161"/>
      <c r="AI10" s="161"/>
      <c r="AJ10" s="162"/>
    </row>
    <row r="11" spans="1:60" outlineLevel="1" x14ac:dyDescent="0.25">
      <c r="A11" s="171">
        <v>1</v>
      </c>
      <c r="B11" s="172" t="s">
        <v>458</v>
      </c>
      <c r="C11" s="172" t="s">
        <v>459</v>
      </c>
      <c r="D11" s="173" t="s">
        <v>178</v>
      </c>
      <c r="E11" s="174">
        <v>10.56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1.057E-2</v>
      </c>
      <c r="Q11" s="176">
        <f>ROUND(E11*P11,2)</f>
        <v>0.11</v>
      </c>
      <c r="R11" s="177" t="s">
        <v>460</v>
      </c>
      <c r="S11" s="177" t="s">
        <v>155</v>
      </c>
      <c r="T11" s="176" t="s">
        <v>155</v>
      </c>
      <c r="U11" s="176">
        <v>8.2000000000000003E-2</v>
      </c>
      <c r="V11" s="176">
        <f>ROUND(E11*U11,2)</f>
        <v>0.87</v>
      </c>
      <c r="W11" s="177" t="s">
        <v>461</v>
      </c>
      <c r="X11" s="177"/>
      <c r="Y11" s="178"/>
      <c r="Z11" s="178"/>
      <c r="AA11" s="178"/>
      <c r="AB11" s="178"/>
      <c r="AC11" s="178"/>
      <c r="AD11" s="178"/>
      <c r="AE11" s="178" t="s">
        <v>180</v>
      </c>
      <c r="AF11" s="178" t="s">
        <v>462</v>
      </c>
      <c r="AG11" s="178"/>
      <c r="AH11" s="179"/>
      <c r="AI11" s="179"/>
      <c r="AJ11" s="180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</row>
    <row r="12" spans="1:60" outlineLevel="1" x14ac:dyDescent="0.25">
      <c r="A12" s="187"/>
      <c r="B12" s="196" t="s">
        <v>463</v>
      </c>
      <c r="C12" s="196"/>
      <c r="D12" s="197"/>
      <c r="E12" s="198">
        <v>10.56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9"/>
      <c r="S12" s="199"/>
      <c r="T12" s="191"/>
      <c r="U12" s="191"/>
      <c r="V12" s="191"/>
      <c r="W12" s="199"/>
      <c r="X12" s="199"/>
      <c r="Y12" s="178"/>
      <c r="Z12" s="178"/>
      <c r="AA12" s="178"/>
      <c r="AB12" s="178"/>
      <c r="AC12" s="178"/>
      <c r="AD12" s="178"/>
      <c r="AE12" s="178" t="s">
        <v>183</v>
      </c>
      <c r="AF12" s="178">
        <v>0</v>
      </c>
      <c r="AG12" s="178"/>
      <c r="AH12" s="179"/>
      <c r="AI12" s="200" t="s">
        <v>463</v>
      </c>
      <c r="AJ12" s="180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</row>
    <row r="13" spans="1:60" outlineLevel="1" x14ac:dyDescent="0.25">
      <c r="A13" s="171">
        <v>2</v>
      </c>
      <c r="B13" s="172" t="s">
        <v>464</v>
      </c>
      <c r="C13" s="172" t="s">
        <v>465</v>
      </c>
      <c r="D13" s="173" t="s">
        <v>193</v>
      </c>
      <c r="E13" s="174">
        <v>4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1.0000000000000001E-5</v>
      </c>
      <c r="O13" s="176">
        <f>ROUND(E13*N13,2)</f>
        <v>0</v>
      </c>
      <c r="P13" s="176">
        <v>7.5000000000000002E-4</v>
      </c>
      <c r="Q13" s="176">
        <f>ROUND(E13*P13,2)</f>
        <v>0</v>
      </c>
      <c r="R13" s="177" t="s">
        <v>460</v>
      </c>
      <c r="S13" s="177" t="s">
        <v>155</v>
      </c>
      <c r="T13" s="176" t="s">
        <v>155</v>
      </c>
      <c r="U13" s="176">
        <v>2.9000000000000001E-2</v>
      </c>
      <c r="V13" s="176">
        <f>ROUND(E13*U13,2)</f>
        <v>0.12</v>
      </c>
      <c r="W13" s="177" t="s">
        <v>461</v>
      </c>
      <c r="X13" s="177"/>
      <c r="Y13" s="178"/>
      <c r="Z13" s="178"/>
      <c r="AA13" s="178"/>
      <c r="AB13" s="178"/>
      <c r="AC13" s="178"/>
      <c r="AD13" s="178"/>
      <c r="AE13" s="178" t="s">
        <v>180</v>
      </c>
      <c r="AF13" s="178" t="s">
        <v>466</v>
      </c>
      <c r="AG13" s="178"/>
      <c r="AH13" s="179"/>
      <c r="AI13" s="179"/>
      <c r="AJ13" s="180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</row>
    <row r="14" spans="1:60" x14ac:dyDescent="0.25">
      <c r="A14" s="156"/>
      <c r="B14" s="50"/>
      <c r="C14" s="50"/>
      <c r="D14" s="157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60"/>
      <c r="S14" s="160"/>
      <c r="T14" s="159"/>
      <c r="U14" s="159"/>
      <c r="V14" s="159"/>
      <c r="W14" s="160"/>
      <c r="X14" s="160"/>
      <c r="AH14" s="161"/>
      <c r="AI14" s="161"/>
      <c r="AJ14" s="162"/>
    </row>
    <row r="15" spans="1:60" x14ac:dyDescent="0.25">
      <c r="A15" s="163" t="s">
        <v>143</v>
      </c>
      <c r="B15" s="164" t="s">
        <v>89</v>
      </c>
      <c r="C15" s="164" t="s">
        <v>90</v>
      </c>
      <c r="D15" s="165"/>
      <c r="E15" s="166"/>
      <c r="F15" s="167"/>
      <c r="G15" s="168">
        <f>SUMIF(AE16:AE20,"&lt;&gt;NOR",G16:G20)</f>
        <v>0</v>
      </c>
      <c r="H15" s="167"/>
      <c r="I15" s="167">
        <f>SUM(I16:I20)</f>
        <v>0</v>
      </c>
      <c r="J15" s="167"/>
      <c r="K15" s="167">
        <f>SUM(K16:K20)</f>
        <v>0</v>
      </c>
      <c r="L15" s="167"/>
      <c r="M15" s="167">
        <f>SUM(M16:M20)</f>
        <v>0</v>
      </c>
      <c r="N15" s="167"/>
      <c r="O15" s="167">
        <f>SUM(O16:O20)</f>
        <v>0</v>
      </c>
      <c r="P15" s="167"/>
      <c r="Q15" s="167">
        <f>SUM(Q16:Q20)</f>
        <v>0</v>
      </c>
      <c r="R15" s="169"/>
      <c r="S15" s="169"/>
      <c r="T15" s="167"/>
      <c r="U15" s="167"/>
      <c r="V15" s="167">
        <f>SUM(V16:V20)</f>
        <v>3.2</v>
      </c>
      <c r="W15" s="169"/>
      <c r="X15" s="170"/>
      <c r="AE15" t="s">
        <v>144</v>
      </c>
      <c r="AH15" s="161"/>
      <c r="AI15" s="161"/>
      <c r="AJ15" s="162"/>
    </row>
    <row r="16" spans="1:60" outlineLevel="1" x14ac:dyDescent="0.25">
      <c r="A16" s="202">
        <v>3</v>
      </c>
      <c r="B16" s="203" t="s">
        <v>467</v>
      </c>
      <c r="C16" s="203" t="s">
        <v>468</v>
      </c>
      <c r="D16" s="204" t="s">
        <v>469</v>
      </c>
      <c r="E16" s="205">
        <v>4</v>
      </c>
      <c r="F16" s="206"/>
      <c r="G16" s="207">
        <f>ROUND(E16*F16,2)</f>
        <v>0</v>
      </c>
      <c r="H16" s="206"/>
      <c r="I16" s="207">
        <f>ROUND(E16*H16,2)</f>
        <v>0</v>
      </c>
      <c r="J16" s="206"/>
      <c r="K16" s="207">
        <f>ROUND(E16*J16,2)</f>
        <v>0</v>
      </c>
      <c r="L16" s="207">
        <v>21</v>
      </c>
      <c r="M16" s="207">
        <f>G16*(1+L16/100)</f>
        <v>0</v>
      </c>
      <c r="N16" s="207">
        <v>1.17E-3</v>
      </c>
      <c r="O16" s="207">
        <f>ROUND(E16*N16,2)</f>
        <v>0</v>
      </c>
      <c r="P16" s="207">
        <v>0</v>
      </c>
      <c r="Q16" s="207">
        <f>ROUND(E16*P16,2)</f>
        <v>0</v>
      </c>
      <c r="R16" s="208"/>
      <c r="S16" s="208" t="s">
        <v>148</v>
      </c>
      <c r="T16" s="207" t="s">
        <v>149</v>
      </c>
      <c r="U16" s="207">
        <v>0.8</v>
      </c>
      <c r="V16" s="207">
        <f>ROUND(E16*U16,2)</f>
        <v>3.2</v>
      </c>
      <c r="W16" s="208" t="s">
        <v>461</v>
      </c>
      <c r="X16" s="208"/>
      <c r="Y16" s="178"/>
      <c r="Z16" s="178"/>
      <c r="AA16" s="178"/>
      <c r="AB16" s="178"/>
      <c r="AC16" s="178"/>
      <c r="AD16" s="178"/>
      <c r="AE16" s="178" t="s">
        <v>180</v>
      </c>
      <c r="AF16" s="178" t="s">
        <v>470</v>
      </c>
      <c r="AG16" s="178"/>
      <c r="AH16" s="179"/>
      <c r="AI16" s="179"/>
      <c r="AJ16" s="180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</row>
    <row r="17" spans="1:60" outlineLevel="1" x14ac:dyDescent="0.25">
      <c r="A17" s="171">
        <v>4</v>
      </c>
      <c r="B17" s="172" t="s">
        <v>471</v>
      </c>
      <c r="C17" s="172" t="s">
        <v>472</v>
      </c>
      <c r="D17" s="173" t="s">
        <v>30</v>
      </c>
      <c r="E17" s="209"/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7" t="s">
        <v>460</v>
      </c>
      <c r="S17" s="177" t="s">
        <v>155</v>
      </c>
      <c r="T17" s="176" t="s">
        <v>155</v>
      </c>
      <c r="U17" s="176">
        <v>0</v>
      </c>
      <c r="V17" s="176">
        <f>ROUND(E17*U17,2)</f>
        <v>0</v>
      </c>
      <c r="W17" s="177" t="s">
        <v>461</v>
      </c>
      <c r="X17" s="177"/>
      <c r="Y17" s="178"/>
      <c r="Z17" s="178"/>
      <c r="AA17" s="178"/>
      <c r="AB17" s="178"/>
      <c r="AC17" s="178"/>
      <c r="AD17" s="178"/>
      <c r="AE17" s="178" t="s">
        <v>331</v>
      </c>
      <c r="AF17" s="178" t="s">
        <v>473</v>
      </c>
      <c r="AG17" s="178"/>
      <c r="AH17" s="179"/>
      <c r="AI17" s="179"/>
      <c r="AJ17" s="180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</row>
    <row r="18" spans="1:60" outlineLevel="1" x14ac:dyDescent="0.25">
      <c r="A18" s="187"/>
      <c r="B18" s="196" t="s">
        <v>474</v>
      </c>
      <c r="C18" s="196"/>
      <c r="D18" s="197"/>
      <c r="E18" s="198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9"/>
      <c r="S18" s="199"/>
      <c r="T18" s="191"/>
      <c r="U18" s="191"/>
      <c r="V18" s="191"/>
      <c r="W18" s="199"/>
      <c r="X18" s="199"/>
      <c r="Y18" s="178"/>
      <c r="Z18" s="178"/>
      <c r="AA18" s="178"/>
      <c r="AB18" s="178"/>
      <c r="AC18" s="178"/>
      <c r="AD18" s="178"/>
      <c r="AE18" s="178" t="s">
        <v>183</v>
      </c>
      <c r="AF18" s="178">
        <v>0</v>
      </c>
      <c r="AG18" s="178"/>
      <c r="AH18" s="179"/>
      <c r="AI18" s="200" t="s">
        <v>474</v>
      </c>
      <c r="AJ18" s="180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</row>
    <row r="19" spans="1:60" outlineLevel="1" x14ac:dyDescent="0.25">
      <c r="A19" s="187"/>
      <c r="B19" s="196" t="s">
        <v>475</v>
      </c>
      <c r="C19" s="196"/>
      <c r="D19" s="197"/>
      <c r="E19" s="198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9"/>
      <c r="S19" s="199"/>
      <c r="T19" s="191"/>
      <c r="U19" s="191"/>
      <c r="V19" s="191"/>
      <c r="W19" s="199"/>
      <c r="X19" s="199"/>
      <c r="Y19" s="178"/>
      <c r="Z19" s="178"/>
      <c r="AA19" s="178"/>
      <c r="AB19" s="178"/>
      <c r="AC19" s="178"/>
      <c r="AD19" s="178"/>
      <c r="AE19" s="178" t="s">
        <v>183</v>
      </c>
      <c r="AF19" s="178">
        <v>0</v>
      </c>
      <c r="AG19" s="178"/>
      <c r="AH19" s="179"/>
      <c r="AI19" s="200" t="s">
        <v>475</v>
      </c>
      <c r="AJ19" s="180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outlineLevel="1" x14ac:dyDescent="0.25">
      <c r="A20" s="187"/>
      <c r="B20" s="196" t="s">
        <v>476</v>
      </c>
      <c r="C20" s="196"/>
      <c r="D20" s="197"/>
      <c r="E20" s="198">
        <v>60.4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9"/>
      <c r="S20" s="199"/>
      <c r="T20" s="191"/>
      <c r="U20" s="191"/>
      <c r="V20" s="191"/>
      <c r="W20" s="199"/>
      <c r="X20" s="199"/>
      <c r="Y20" s="178"/>
      <c r="Z20" s="178"/>
      <c r="AA20" s="178"/>
      <c r="AB20" s="178"/>
      <c r="AC20" s="178"/>
      <c r="AD20" s="178"/>
      <c r="AE20" s="178" t="s">
        <v>183</v>
      </c>
      <c r="AF20" s="178">
        <v>0</v>
      </c>
      <c r="AG20" s="178"/>
      <c r="AH20" s="179"/>
      <c r="AI20" s="200" t="s">
        <v>476</v>
      </c>
      <c r="AJ20" s="180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</row>
    <row r="21" spans="1:60" x14ac:dyDescent="0.25">
      <c r="A21" s="156"/>
      <c r="B21" s="50"/>
      <c r="C21" s="50"/>
      <c r="D21" s="157"/>
      <c r="E21" s="158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0"/>
      <c r="S21" s="160"/>
      <c r="T21" s="159"/>
      <c r="U21" s="159"/>
      <c r="V21" s="159"/>
      <c r="W21" s="160"/>
      <c r="X21" s="160"/>
      <c r="AH21" s="161"/>
      <c r="AI21" s="161"/>
      <c r="AJ21" s="162"/>
    </row>
    <row r="22" spans="1:60" x14ac:dyDescent="0.25">
      <c r="A22" s="163" t="s">
        <v>143</v>
      </c>
      <c r="B22" s="164" t="s">
        <v>91</v>
      </c>
      <c r="C22" s="164" t="s">
        <v>92</v>
      </c>
      <c r="D22" s="165"/>
      <c r="E22" s="166"/>
      <c r="F22" s="167"/>
      <c r="G22" s="168">
        <f>SUMIF(AE23:AE34,"&lt;&gt;NOR",G23:G34)</f>
        <v>0</v>
      </c>
      <c r="H22" s="167"/>
      <c r="I22" s="167">
        <f>SUM(I23:I34)</f>
        <v>0</v>
      </c>
      <c r="J22" s="167"/>
      <c r="K22" s="167">
        <f>SUM(K23:K34)</f>
        <v>0</v>
      </c>
      <c r="L22" s="167"/>
      <c r="M22" s="167">
        <f>SUM(M23:M34)</f>
        <v>0</v>
      </c>
      <c r="N22" s="167"/>
      <c r="O22" s="167">
        <f>SUM(O23:O34)</f>
        <v>0.17</v>
      </c>
      <c r="P22" s="167"/>
      <c r="Q22" s="167">
        <f>SUM(Q23:Q34)</f>
        <v>0</v>
      </c>
      <c r="R22" s="169"/>
      <c r="S22" s="169"/>
      <c r="T22" s="167"/>
      <c r="U22" s="167"/>
      <c r="V22" s="167">
        <f>SUM(V23:V34)</f>
        <v>13.129999999999999</v>
      </c>
      <c r="W22" s="169"/>
      <c r="X22" s="170"/>
      <c r="AE22" t="s">
        <v>144</v>
      </c>
      <c r="AH22" s="161"/>
      <c r="AI22" s="161"/>
      <c r="AJ22" s="162"/>
    </row>
    <row r="23" spans="1:60" outlineLevel="1" x14ac:dyDescent="0.25">
      <c r="A23" s="171">
        <v>5</v>
      </c>
      <c r="B23" s="172" t="s">
        <v>477</v>
      </c>
      <c r="C23" s="172" t="s">
        <v>478</v>
      </c>
      <c r="D23" s="173" t="s">
        <v>193</v>
      </c>
      <c r="E23" s="174">
        <v>2</v>
      </c>
      <c r="F23" s="175"/>
      <c r="G23" s="176">
        <f t="shared" ref="G23:G31" si="0">ROUND(E23*F23,2)</f>
        <v>0</v>
      </c>
      <c r="H23" s="175"/>
      <c r="I23" s="176">
        <f t="shared" ref="I23:I31" si="1">ROUND(E23*H23,2)</f>
        <v>0</v>
      </c>
      <c r="J23" s="175"/>
      <c r="K23" s="176">
        <f t="shared" ref="K23:K31" si="2">ROUND(E23*J23,2)</f>
        <v>0</v>
      </c>
      <c r="L23" s="176">
        <v>21</v>
      </c>
      <c r="M23" s="176">
        <f t="shared" ref="M23:M31" si="3">G23*(1+L23/100)</f>
        <v>0</v>
      </c>
      <c r="N23" s="176">
        <v>0</v>
      </c>
      <c r="O23" s="176">
        <f t="shared" ref="O23:O31" si="4">ROUND(E23*N23,2)</f>
        <v>0</v>
      </c>
      <c r="P23" s="176">
        <v>0</v>
      </c>
      <c r="Q23" s="176">
        <f t="shared" ref="Q23:Q31" si="5">ROUND(E23*P23,2)</f>
        <v>0</v>
      </c>
      <c r="R23" s="177" t="s">
        <v>460</v>
      </c>
      <c r="S23" s="177" t="s">
        <v>155</v>
      </c>
      <c r="T23" s="176" t="s">
        <v>155</v>
      </c>
      <c r="U23" s="176">
        <v>0.26800000000000002</v>
      </c>
      <c r="V23" s="176">
        <f t="shared" ref="V23:V31" si="6">ROUND(E23*U23,2)</f>
        <v>0.54</v>
      </c>
      <c r="W23" s="177" t="s">
        <v>461</v>
      </c>
      <c r="X23" s="177"/>
      <c r="Y23" s="178"/>
      <c r="Z23" s="178"/>
      <c r="AA23" s="178"/>
      <c r="AB23" s="178"/>
      <c r="AC23" s="178"/>
      <c r="AD23" s="178"/>
      <c r="AE23" s="178" t="s">
        <v>180</v>
      </c>
      <c r="AF23" s="178" t="s">
        <v>479</v>
      </c>
      <c r="AG23" s="178"/>
      <c r="AH23" s="179"/>
      <c r="AI23" s="179"/>
      <c r="AJ23" s="180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outlineLevel="1" x14ac:dyDescent="0.25">
      <c r="A24" s="171">
        <v>6</v>
      </c>
      <c r="B24" s="172" t="s">
        <v>480</v>
      </c>
      <c r="C24" s="172" t="s">
        <v>481</v>
      </c>
      <c r="D24" s="173" t="s">
        <v>178</v>
      </c>
      <c r="E24" s="174">
        <v>10.56</v>
      </c>
      <c r="F24" s="175"/>
      <c r="G24" s="176">
        <f t="shared" si="0"/>
        <v>0</v>
      </c>
      <c r="H24" s="175"/>
      <c r="I24" s="176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76">
        <v>0</v>
      </c>
      <c r="O24" s="176">
        <f t="shared" si="4"/>
        <v>0</v>
      </c>
      <c r="P24" s="176">
        <v>0</v>
      </c>
      <c r="Q24" s="176">
        <f t="shared" si="5"/>
        <v>0</v>
      </c>
      <c r="R24" s="177" t="s">
        <v>460</v>
      </c>
      <c r="S24" s="177" t="s">
        <v>155</v>
      </c>
      <c r="T24" s="176" t="s">
        <v>155</v>
      </c>
      <c r="U24" s="176">
        <v>0.14399999999999999</v>
      </c>
      <c r="V24" s="176">
        <f t="shared" si="6"/>
        <v>1.52</v>
      </c>
      <c r="W24" s="177"/>
      <c r="X24" s="177"/>
      <c r="Y24" s="178"/>
      <c r="Z24" s="178"/>
      <c r="AA24" s="178"/>
      <c r="AB24" s="178"/>
      <c r="AC24" s="178"/>
      <c r="AD24" s="178"/>
      <c r="AE24" s="178" t="s">
        <v>180</v>
      </c>
      <c r="AF24" s="178" t="s">
        <v>482</v>
      </c>
      <c r="AG24" s="178"/>
      <c r="AH24" s="179"/>
      <c r="AI24" s="179"/>
      <c r="AJ24" s="180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</row>
    <row r="25" spans="1:60" outlineLevel="1" x14ac:dyDescent="0.25">
      <c r="A25" s="171">
        <v>7</v>
      </c>
      <c r="B25" s="172" t="s">
        <v>483</v>
      </c>
      <c r="C25" s="172" t="s">
        <v>484</v>
      </c>
      <c r="D25" s="173" t="s">
        <v>178</v>
      </c>
      <c r="E25" s="174">
        <v>10.56</v>
      </c>
      <c r="F25" s="175"/>
      <c r="G25" s="176">
        <f t="shared" si="0"/>
        <v>0</v>
      </c>
      <c r="H25" s="175"/>
      <c r="I25" s="176">
        <f t="shared" si="1"/>
        <v>0</v>
      </c>
      <c r="J25" s="175"/>
      <c r="K25" s="176">
        <f t="shared" si="2"/>
        <v>0</v>
      </c>
      <c r="L25" s="176">
        <v>21</v>
      </c>
      <c r="M25" s="176">
        <f t="shared" si="3"/>
        <v>0</v>
      </c>
      <c r="N25" s="176">
        <v>0</v>
      </c>
      <c r="O25" s="176">
        <f t="shared" si="4"/>
        <v>0</v>
      </c>
      <c r="P25" s="176">
        <v>0</v>
      </c>
      <c r="Q25" s="176">
        <f t="shared" si="5"/>
        <v>0</v>
      </c>
      <c r="R25" s="177" t="s">
        <v>460</v>
      </c>
      <c r="S25" s="177" t="s">
        <v>155</v>
      </c>
      <c r="T25" s="176" t="s">
        <v>155</v>
      </c>
      <c r="U25" s="176">
        <v>0.13400000000000001</v>
      </c>
      <c r="V25" s="176">
        <f t="shared" si="6"/>
        <v>1.42</v>
      </c>
      <c r="W25" s="177"/>
      <c r="X25" s="177"/>
      <c r="Y25" s="178"/>
      <c r="Z25" s="178"/>
      <c r="AA25" s="178"/>
      <c r="AB25" s="178"/>
      <c r="AC25" s="178"/>
      <c r="AD25" s="178"/>
      <c r="AE25" s="178" t="s">
        <v>180</v>
      </c>
      <c r="AF25" s="178" t="s">
        <v>485</v>
      </c>
      <c r="AG25" s="178"/>
      <c r="AH25" s="179"/>
      <c r="AI25" s="179"/>
      <c r="AJ25" s="180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 outlineLevel="1" x14ac:dyDescent="0.25">
      <c r="A26" s="171">
        <v>8</v>
      </c>
      <c r="B26" s="172" t="s">
        <v>486</v>
      </c>
      <c r="C26" s="172" t="s">
        <v>487</v>
      </c>
      <c r="D26" s="173" t="s">
        <v>178</v>
      </c>
      <c r="E26" s="174">
        <v>10.56</v>
      </c>
      <c r="F26" s="175"/>
      <c r="G26" s="176">
        <f t="shared" si="0"/>
        <v>0</v>
      </c>
      <c r="H26" s="175"/>
      <c r="I26" s="176">
        <f t="shared" si="1"/>
        <v>0</v>
      </c>
      <c r="J26" s="175"/>
      <c r="K26" s="176">
        <f t="shared" si="2"/>
        <v>0</v>
      </c>
      <c r="L26" s="176">
        <v>21</v>
      </c>
      <c r="M26" s="176">
        <f t="shared" si="3"/>
        <v>0</v>
      </c>
      <c r="N26" s="176">
        <v>1.6320000000000001E-2</v>
      </c>
      <c r="O26" s="176">
        <f t="shared" si="4"/>
        <v>0.17</v>
      </c>
      <c r="P26" s="176">
        <v>0</v>
      </c>
      <c r="Q26" s="176">
        <f t="shared" si="5"/>
        <v>0</v>
      </c>
      <c r="R26" s="177" t="s">
        <v>460</v>
      </c>
      <c r="S26" s="177" t="s">
        <v>155</v>
      </c>
      <c r="T26" s="176" t="s">
        <v>155</v>
      </c>
      <c r="U26" s="176">
        <v>0.42899999999999999</v>
      </c>
      <c r="V26" s="176">
        <f t="shared" si="6"/>
        <v>4.53</v>
      </c>
      <c r="W26" s="177"/>
      <c r="X26" s="177"/>
      <c r="Y26" s="178"/>
      <c r="Z26" s="178"/>
      <c r="AA26" s="178"/>
      <c r="AB26" s="178"/>
      <c r="AC26" s="178"/>
      <c r="AD26" s="178"/>
      <c r="AE26" s="178" t="s">
        <v>180</v>
      </c>
      <c r="AF26" s="178" t="s">
        <v>488</v>
      </c>
      <c r="AG26" s="178"/>
      <c r="AH26" s="179"/>
      <c r="AI26" s="179"/>
      <c r="AJ26" s="180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</row>
    <row r="27" spans="1:60" outlineLevel="1" x14ac:dyDescent="0.25">
      <c r="A27" s="171">
        <v>9</v>
      </c>
      <c r="B27" s="172" t="s">
        <v>489</v>
      </c>
      <c r="C27" s="172" t="s">
        <v>490</v>
      </c>
      <c r="D27" s="173" t="s">
        <v>469</v>
      </c>
      <c r="E27" s="174">
        <v>1</v>
      </c>
      <c r="F27" s="175"/>
      <c r="G27" s="176">
        <f t="shared" si="0"/>
        <v>0</v>
      </c>
      <c r="H27" s="175"/>
      <c r="I27" s="176">
        <f t="shared" si="1"/>
        <v>0</v>
      </c>
      <c r="J27" s="175"/>
      <c r="K27" s="176">
        <f t="shared" si="2"/>
        <v>0</v>
      </c>
      <c r="L27" s="176">
        <v>21</v>
      </c>
      <c r="M27" s="176">
        <f t="shared" si="3"/>
        <v>0</v>
      </c>
      <c r="N27" s="176">
        <v>0</v>
      </c>
      <c r="O27" s="176">
        <f t="shared" si="4"/>
        <v>0</v>
      </c>
      <c r="P27" s="176">
        <v>0</v>
      </c>
      <c r="Q27" s="176">
        <f t="shared" si="5"/>
        <v>0</v>
      </c>
      <c r="R27" s="177"/>
      <c r="S27" s="177" t="s">
        <v>148</v>
      </c>
      <c r="T27" s="176" t="s">
        <v>149</v>
      </c>
      <c r="U27" s="176">
        <v>3.1E-2</v>
      </c>
      <c r="V27" s="176">
        <f t="shared" si="6"/>
        <v>0.03</v>
      </c>
      <c r="W27" s="177" t="s">
        <v>461</v>
      </c>
      <c r="X27" s="177"/>
      <c r="Y27" s="178"/>
      <c r="Z27" s="178"/>
      <c r="AA27" s="178"/>
      <c r="AB27" s="178"/>
      <c r="AC27" s="178"/>
      <c r="AD27" s="178"/>
      <c r="AE27" s="178" t="s">
        <v>180</v>
      </c>
      <c r="AF27" s="178" t="s">
        <v>491</v>
      </c>
      <c r="AG27" s="178"/>
      <c r="AH27" s="179"/>
      <c r="AI27" s="179"/>
      <c r="AJ27" s="180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</row>
    <row r="28" spans="1:60" outlineLevel="1" x14ac:dyDescent="0.25">
      <c r="A28" s="171">
        <v>10</v>
      </c>
      <c r="B28" s="172" t="s">
        <v>492</v>
      </c>
      <c r="C28" s="172" t="s">
        <v>493</v>
      </c>
      <c r="D28" s="173" t="s">
        <v>178</v>
      </c>
      <c r="E28" s="174">
        <v>10.56</v>
      </c>
      <c r="F28" s="175"/>
      <c r="G28" s="176">
        <f t="shared" si="0"/>
        <v>0</v>
      </c>
      <c r="H28" s="175"/>
      <c r="I28" s="176">
        <f t="shared" si="1"/>
        <v>0</v>
      </c>
      <c r="J28" s="175"/>
      <c r="K28" s="176">
        <f t="shared" si="2"/>
        <v>0</v>
      </c>
      <c r="L28" s="176">
        <v>21</v>
      </c>
      <c r="M28" s="176">
        <f t="shared" si="3"/>
        <v>0</v>
      </c>
      <c r="N28" s="176">
        <v>0</v>
      </c>
      <c r="O28" s="176">
        <f t="shared" si="4"/>
        <v>0</v>
      </c>
      <c r="P28" s="176">
        <v>0</v>
      </c>
      <c r="Q28" s="176">
        <f t="shared" si="5"/>
        <v>0</v>
      </c>
      <c r="R28" s="177" t="s">
        <v>460</v>
      </c>
      <c r="S28" s="177" t="s">
        <v>155</v>
      </c>
      <c r="T28" s="176" t="s">
        <v>155</v>
      </c>
      <c r="U28" s="176">
        <v>5.1999999999999998E-2</v>
      </c>
      <c r="V28" s="176">
        <f t="shared" si="6"/>
        <v>0.55000000000000004</v>
      </c>
      <c r="W28" s="177"/>
      <c r="X28" s="177"/>
      <c r="Y28" s="178"/>
      <c r="Z28" s="178"/>
      <c r="AA28" s="178"/>
      <c r="AB28" s="178"/>
      <c r="AC28" s="178"/>
      <c r="AD28" s="178"/>
      <c r="AE28" s="178" t="s">
        <v>180</v>
      </c>
      <c r="AF28" s="178" t="s">
        <v>494</v>
      </c>
      <c r="AG28" s="178"/>
      <c r="AH28" s="179"/>
      <c r="AI28" s="179"/>
      <c r="AJ28" s="180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</row>
    <row r="29" spans="1:60" outlineLevel="1" x14ac:dyDescent="0.25">
      <c r="A29" s="171">
        <v>11</v>
      </c>
      <c r="B29" s="172" t="s">
        <v>495</v>
      </c>
      <c r="C29" s="172" t="s">
        <v>496</v>
      </c>
      <c r="D29" s="173" t="s">
        <v>330</v>
      </c>
      <c r="E29" s="174">
        <v>0.5</v>
      </c>
      <c r="F29" s="175"/>
      <c r="G29" s="176">
        <f t="shared" si="0"/>
        <v>0</v>
      </c>
      <c r="H29" s="175"/>
      <c r="I29" s="176">
        <f t="shared" si="1"/>
        <v>0</v>
      </c>
      <c r="J29" s="175"/>
      <c r="K29" s="176">
        <f t="shared" si="2"/>
        <v>0</v>
      </c>
      <c r="L29" s="176">
        <v>21</v>
      </c>
      <c r="M29" s="176">
        <f t="shared" si="3"/>
        <v>0</v>
      </c>
      <c r="N29" s="176">
        <v>0</v>
      </c>
      <c r="O29" s="176">
        <f t="shared" si="4"/>
        <v>0</v>
      </c>
      <c r="P29" s="176">
        <v>0</v>
      </c>
      <c r="Q29" s="176">
        <f t="shared" si="5"/>
        <v>0</v>
      </c>
      <c r="R29" s="177" t="s">
        <v>460</v>
      </c>
      <c r="S29" s="177" t="s">
        <v>155</v>
      </c>
      <c r="T29" s="176" t="s">
        <v>155</v>
      </c>
      <c r="U29" s="176">
        <v>3.0739999999999998</v>
      </c>
      <c r="V29" s="176">
        <f t="shared" si="6"/>
        <v>1.54</v>
      </c>
      <c r="W29" s="177"/>
      <c r="X29" s="177"/>
      <c r="Y29" s="178"/>
      <c r="Z29" s="178"/>
      <c r="AA29" s="178"/>
      <c r="AB29" s="178"/>
      <c r="AC29" s="178"/>
      <c r="AD29" s="178"/>
      <c r="AE29" s="178" t="s">
        <v>180</v>
      </c>
      <c r="AF29" s="178" t="s">
        <v>497</v>
      </c>
      <c r="AG29" s="178"/>
      <c r="AH29" s="179"/>
      <c r="AI29" s="179"/>
      <c r="AJ29" s="180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</row>
    <row r="30" spans="1:60" outlineLevel="1" x14ac:dyDescent="0.25">
      <c r="A30" s="202">
        <v>12</v>
      </c>
      <c r="B30" s="203" t="s">
        <v>498</v>
      </c>
      <c r="C30" s="203" t="s">
        <v>499</v>
      </c>
      <c r="D30" s="204" t="s">
        <v>500</v>
      </c>
      <c r="E30" s="205">
        <v>3</v>
      </c>
      <c r="F30" s="206"/>
      <c r="G30" s="207">
        <f t="shared" si="0"/>
        <v>0</v>
      </c>
      <c r="H30" s="206"/>
      <c r="I30" s="207">
        <f t="shared" si="1"/>
        <v>0</v>
      </c>
      <c r="J30" s="206"/>
      <c r="K30" s="207">
        <f t="shared" si="2"/>
        <v>0</v>
      </c>
      <c r="L30" s="207">
        <v>21</v>
      </c>
      <c r="M30" s="207">
        <f t="shared" si="3"/>
        <v>0</v>
      </c>
      <c r="N30" s="207">
        <v>0</v>
      </c>
      <c r="O30" s="207">
        <f t="shared" si="4"/>
        <v>0</v>
      </c>
      <c r="P30" s="207">
        <v>0</v>
      </c>
      <c r="Q30" s="207">
        <f t="shared" si="5"/>
        <v>0</v>
      </c>
      <c r="R30" s="208" t="s">
        <v>256</v>
      </c>
      <c r="S30" s="208" t="s">
        <v>155</v>
      </c>
      <c r="T30" s="207" t="s">
        <v>155</v>
      </c>
      <c r="U30" s="207">
        <v>1</v>
      </c>
      <c r="V30" s="207">
        <f t="shared" si="6"/>
        <v>3</v>
      </c>
      <c r="W30" s="208" t="s">
        <v>461</v>
      </c>
      <c r="X30" s="208"/>
      <c r="Y30" s="178"/>
      <c r="Z30" s="178"/>
      <c r="AA30" s="178"/>
      <c r="AB30" s="178"/>
      <c r="AC30" s="178"/>
      <c r="AD30" s="178"/>
      <c r="AE30" s="178" t="s">
        <v>501</v>
      </c>
      <c r="AF30" s="201" t="s">
        <v>502</v>
      </c>
      <c r="AG30" s="178"/>
      <c r="AH30" s="179"/>
      <c r="AI30" s="179"/>
      <c r="AJ30" s="180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</row>
    <row r="31" spans="1:60" outlineLevel="1" x14ac:dyDescent="0.25">
      <c r="A31" s="171">
        <v>13</v>
      </c>
      <c r="B31" s="172" t="s">
        <v>503</v>
      </c>
      <c r="C31" s="172" t="s">
        <v>504</v>
      </c>
      <c r="D31" s="173" t="s">
        <v>30</v>
      </c>
      <c r="E31" s="209"/>
      <c r="F31" s="175"/>
      <c r="G31" s="176">
        <f t="shared" si="0"/>
        <v>0</v>
      </c>
      <c r="H31" s="175"/>
      <c r="I31" s="176">
        <f t="shared" si="1"/>
        <v>0</v>
      </c>
      <c r="J31" s="175"/>
      <c r="K31" s="176">
        <f t="shared" si="2"/>
        <v>0</v>
      </c>
      <c r="L31" s="176">
        <v>21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7" t="s">
        <v>460</v>
      </c>
      <c r="S31" s="177" t="s">
        <v>155</v>
      </c>
      <c r="T31" s="176" t="s">
        <v>155</v>
      </c>
      <c r="U31" s="176">
        <v>0</v>
      </c>
      <c r="V31" s="176">
        <f t="shared" si="6"/>
        <v>0</v>
      </c>
      <c r="W31" s="177" t="s">
        <v>461</v>
      </c>
      <c r="X31" s="177"/>
      <c r="Y31" s="178"/>
      <c r="Z31" s="178"/>
      <c r="AA31" s="178"/>
      <c r="AB31" s="178"/>
      <c r="AC31" s="178"/>
      <c r="AD31" s="178"/>
      <c r="AE31" s="178" t="s">
        <v>331</v>
      </c>
      <c r="AF31" s="178" t="s">
        <v>505</v>
      </c>
      <c r="AG31" s="178"/>
      <c r="AH31" s="179"/>
      <c r="AI31" s="179"/>
      <c r="AJ31" s="180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</row>
    <row r="32" spans="1:60" outlineLevel="1" x14ac:dyDescent="0.25">
      <c r="A32" s="187"/>
      <c r="B32" s="196" t="s">
        <v>474</v>
      </c>
      <c r="C32" s="196"/>
      <c r="D32" s="197"/>
      <c r="E32" s="198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9"/>
      <c r="S32" s="199"/>
      <c r="T32" s="191"/>
      <c r="U32" s="191"/>
      <c r="V32" s="191"/>
      <c r="W32" s="199"/>
      <c r="X32" s="199"/>
      <c r="Y32" s="178"/>
      <c r="Z32" s="178"/>
      <c r="AA32" s="178"/>
      <c r="AB32" s="178"/>
      <c r="AC32" s="178"/>
      <c r="AD32" s="178"/>
      <c r="AE32" s="178" t="s">
        <v>183</v>
      </c>
      <c r="AF32" s="178">
        <v>0</v>
      </c>
      <c r="AG32" s="178"/>
      <c r="AH32" s="179"/>
      <c r="AI32" s="200" t="s">
        <v>474</v>
      </c>
      <c r="AJ32" s="180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</row>
    <row r="33" spans="1:60" outlineLevel="1" x14ac:dyDescent="0.25">
      <c r="A33" s="187"/>
      <c r="B33" s="196" t="s">
        <v>506</v>
      </c>
      <c r="C33" s="196"/>
      <c r="D33" s="197"/>
      <c r="E33" s="198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9"/>
      <c r="S33" s="199"/>
      <c r="T33" s="191"/>
      <c r="U33" s="191"/>
      <c r="V33" s="191"/>
      <c r="W33" s="199"/>
      <c r="X33" s="199"/>
      <c r="Y33" s="178"/>
      <c r="Z33" s="178"/>
      <c r="AA33" s="178"/>
      <c r="AB33" s="178"/>
      <c r="AC33" s="178"/>
      <c r="AD33" s="178"/>
      <c r="AE33" s="178" t="s">
        <v>183</v>
      </c>
      <c r="AF33" s="178">
        <v>0</v>
      </c>
      <c r="AG33" s="178"/>
      <c r="AH33" s="179"/>
      <c r="AI33" s="200" t="s">
        <v>506</v>
      </c>
      <c r="AJ33" s="180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</row>
    <row r="34" spans="1:60" outlineLevel="1" x14ac:dyDescent="0.25">
      <c r="A34" s="187"/>
      <c r="B34" s="196" t="s">
        <v>507</v>
      </c>
      <c r="C34" s="196"/>
      <c r="D34" s="197"/>
      <c r="E34" s="198">
        <v>102.9306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9"/>
      <c r="S34" s="199"/>
      <c r="T34" s="191"/>
      <c r="U34" s="191"/>
      <c r="V34" s="191"/>
      <c r="W34" s="199"/>
      <c r="X34" s="199"/>
      <c r="Y34" s="178"/>
      <c r="Z34" s="178"/>
      <c r="AA34" s="178"/>
      <c r="AB34" s="178"/>
      <c r="AC34" s="178"/>
      <c r="AD34" s="178"/>
      <c r="AE34" s="178" t="s">
        <v>183</v>
      </c>
      <c r="AF34" s="178">
        <v>0</v>
      </c>
      <c r="AG34" s="178"/>
      <c r="AH34" s="179"/>
      <c r="AI34" s="200" t="s">
        <v>507</v>
      </c>
      <c r="AJ34" s="180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</row>
    <row r="35" spans="1:60" x14ac:dyDescent="0.25">
      <c r="A35" s="156"/>
      <c r="B35" s="50"/>
      <c r="C35" s="50"/>
      <c r="D35" s="157"/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S35" s="160"/>
      <c r="T35" s="159"/>
      <c r="U35" s="159"/>
      <c r="V35" s="159"/>
      <c r="W35" s="160"/>
      <c r="X35" s="160"/>
      <c r="AH35" s="161"/>
      <c r="AI35" s="161"/>
      <c r="AJ35" s="162"/>
    </row>
    <row r="36" spans="1:60" x14ac:dyDescent="0.25">
      <c r="A36" s="163" t="s">
        <v>143</v>
      </c>
      <c r="B36" s="164" t="s">
        <v>97</v>
      </c>
      <c r="C36" s="164" t="s">
        <v>98</v>
      </c>
      <c r="D36" s="165"/>
      <c r="E36" s="166"/>
      <c r="F36" s="167"/>
      <c r="G36" s="168">
        <f>SUMIF(AE37:AE39,"&lt;&gt;NOR",G37:G39)</f>
        <v>0</v>
      </c>
      <c r="H36" s="167"/>
      <c r="I36" s="167">
        <f>SUM(I37:I39)</f>
        <v>0</v>
      </c>
      <c r="J36" s="167"/>
      <c r="K36" s="167">
        <f>SUM(K37:K39)</f>
        <v>0</v>
      </c>
      <c r="L36" s="167"/>
      <c r="M36" s="167">
        <f>SUM(M37:M39)</f>
        <v>0</v>
      </c>
      <c r="N36" s="167"/>
      <c r="O36" s="167">
        <f>SUM(O37:O39)</f>
        <v>0.01</v>
      </c>
      <c r="P36" s="167"/>
      <c r="Q36" s="167">
        <f>SUM(Q37:Q39)</f>
        <v>0</v>
      </c>
      <c r="R36" s="169"/>
      <c r="S36" s="169"/>
      <c r="T36" s="167"/>
      <c r="U36" s="167"/>
      <c r="V36" s="167">
        <f>SUM(V37:V39)</f>
        <v>4.67</v>
      </c>
      <c r="W36" s="169"/>
      <c r="X36" s="170"/>
      <c r="AE36" t="s">
        <v>144</v>
      </c>
      <c r="AH36" s="161"/>
      <c r="AI36" s="161"/>
      <c r="AJ36" s="162"/>
    </row>
    <row r="37" spans="1:60" outlineLevel="1" x14ac:dyDescent="0.25">
      <c r="A37" s="171">
        <v>14</v>
      </c>
      <c r="B37" s="172" t="s">
        <v>508</v>
      </c>
      <c r="C37" s="172" t="s">
        <v>509</v>
      </c>
      <c r="D37" s="173" t="s">
        <v>178</v>
      </c>
      <c r="E37" s="174">
        <v>10.56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6.8000000000000005E-4</v>
      </c>
      <c r="O37" s="176">
        <f>ROUND(E37*N37,2)</f>
        <v>0.01</v>
      </c>
      <c r="P37" s="176">
        <v>0</v>
      </c>
      <c r="Q37" s="176">
        <f>ROUND(E37*P37,2)</f>
        <v>0</v>
      </c>
      <c r="R37" s="177" t="s">
        <v>404</v>
      </c>
      <c r="S37" s="177" t="s">
        <v>155</v>
      </c>
      <c r="T37" s="176" t="s">
        <v>155</v>
      </c>
      <c r="U37" s="176">
        <v>0.32400000000000001</v>
      </c>
      <c r="V37" s="176">
        <f>ROUND(E37*U37,2)</f>
        <v>3.42</v>
      </c>
      <c r="W37" s="177"/>
      <c r="X37" s="177"/>
      <c r="Y37" s="178"/>
      <c r="Z37" s="178"/>
      <c r="AA37" s="178"/>
      <c r="AB37" s="178"/>
      <c r="AC37" s="178"/>
      <c r="AD37" s="178"/>
      <c r="AE37" s="178" t="s">
        <v>180</v>
      </c>
      <c r="AF37" s="178" t="s">
        <v>510</v>
      </c>
      <c r="AG37" s="178"/>
      <c r="AH37" s="179"/>
      <c r="AI37" s="179"/>
      <c r="AJ37" s="180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</row>
    <row r="38" spans="1:60" outlineLevel="1" x14ac:dyDescent="0.25">
      <c r="A38" s="171">
        <v>15</v>
      </c>
      <c r="B38" s="172" t="s">
        <v>511</v>
      </c>
      <c r="C38" s="172" t="s">
        <v>512</v>
      </c>
      <c r="D38" s="173" t="s">
        <v>222</v>
      </c>
      <c r="E38" s="174">
        <v>10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7" t="s">
        <v>404</v>
      </c>
      <c r="S38" s="177" t="s">
        <v>155</v>
      </c>
      <c r="T38" s="176" t="s">
        <v>155</v>
      </c>
      <c r="U38" s="176">
        <v>8.9999999999999993E-3</v>
      </c>
      <c r="V38" s="176">
        <f>ROUND(E38*U38,2)</f>
        <v>0.09</v>
      </c>
      <c r="W38" s="177"/>
      <c r="X38" s="177"/>
      <c r="Y38" s="178"/>
      <c r="Z38" s="178"/>
      <c r="AA38" s="178"/>
      <c r="AB38" s="178"/>
      <c r="AC38" s="178"/>
      <c r="AD38" s="178"/>
      <c r="AE38" s="178" t="s">
        <v>180</v>
      </c>
      <c r="AF38" s="178" t="s">
        <v>513</v>
      </c>
      <c r="AG38" s="178"/>
      <c r="AH38" s="179"/>
      <c r="AI38" s="179"/>
      <c r="AJ38" s="180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</row>
    <row r="39" spans="1:60" outlineLevel="1" x14ac:dyDescent="0.25">
      <c r="A39" s="171">
        <v>16</v>
      </c>
      <c r="B39" s="172" t="s">
        <v>514</v>
      </c>
      <c r="C39" s="172" t="s">
        <v>515</v>
      </c>
      <c r="D39" s="173" t="s">
        <v>222</v>
      </c>
      <c r="E39" s="174">
        <v>10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9.0000000000000006E-5</v>
      </c>
      <c r="O39" s="176">
        <f>ROUND(E39*N39,2)</f>
        <v>0</v>
      </c>
      <c r="P39" s="176">
        <v>0</v>
      </c>
      <c r="Q39" s="176">
        <f>ROUND(E39*P39,2)</f>
        <v>0</v>
      </c>
      <c r="R39" s="177" t="s">
        <v>404</v>
      </c>
      <c r="S39" s="177" t="s">
        <v>155</v>
      </c>
      <c r="T39" s="176" t="s">
        <v>155</v>
      </c>
      <c r="U39" s="176">
        <v>0.11600000000000001</v>
      </c>
      <c r="V39" s="176">
        <f>ROUND(E39*U39,2)</f>
        <v>1.1599999999999999</v>
      </c>
      <c r="W39" s="177"/>
      <c r="X39" s="177"/>
      <c r="Y39" s="178"/>
      <c r="Z39" s="178"/>
      <c r="AA39" s="178"/>
      <c r="AB39" s="178"/>
      <c r="AC39" s="178"/>
      <c r="AD39" s="178"/>
      <c r="AE39" s="178" t="s">
        <v>180</v>
      </c>
      <c r="AF39" s="178" t="s">
        <v>516</v>
      </c>
      <c r="AG39" s="178"/>
      <c r="AH39" s="179"/>
      <c r="AI39" s="179"/>
      <c r="AJ39" s="180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</row>
    <row r="40" spans="1:60" x14ac:dyDescent="0.25">
      <c r="A40" s="156"/>
      <c r="B40" s="50"/>
      <c r="C40" s="50"/>
      <c r="D40" s="157"/>
      <c r="E40" s="158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60"/>
      <c r="S40" s="160"/>
      <c r="T40" s="159"/>
      <c r="U40" s="159"/>
      <c r="V40" s="159"/>
      <c r="W40" s="160"/>
      <c r="X40" s="160"/>
      <c r="AC40">
        <v>15</v>
      </c>
      <c r="AD40">
        <v>21</v>
      </c>
      <c r="AH40" s="161"/>
      <c r="AI40" s="161"/>
      <c r="AJ40" s="162"/>
    </row>
    <row r="41" spans="1:60" x14ac:dyDescent="0.25">
      <c r="A41" s="181"/>
      <c r="B41" s="182" t="s">
        <v>22</v>
      </c>
      <c r="C41" s="182"/>
      <c r="D41" s="183"/>
      <c r="E41" s="184"/>
      <c r="F41" s="185"/>
      <c r="G41" s="186">
        <f>G10+G15+G22+G36</f>
        <v>0</v>
      </c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60"/>
      <c r="S41" s="160"/>
      <c r="T41" s="159"/>
      <c r="U41" s="159"/>
      <c r="V41" s="159"/>
      <c r="W41" s="160"/>
      <c r="X41" s="160"/>
      <c r="AC41">
        <f>SUMIF(L7:L39,AC40,G7:G39)</f>
        <v>0</v>
      </c>
      <c r="AD41">
        <f>SUMIF(L7:L39,AD40,G7:G39)</f>
        <v>0</v>
      </c>
      <c r="AE41" t="s">
        <v>171</v>
      </c>
      <c r="AH41" s="161"/>
      <c r="AI41" s="161"/>
      <c r="AJ41" s="162"/>
    </row>
    <row r="42" spans="1:60" x14ac:dyDescent="0.25">
      <c r="A42" s="187"/>
      <c r="B42" s="188"/>
      <c r="C42" s="188"/>
      <c r="D42" s="189"/>
      <c r="E42" s="190"/>
      <c r="F42" s="191"/>
      <c r="G42" s="191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60"/>
      <c r="S42" s="160"/>
      <c r="T42" s="159"/>
      <c r="U42" s="159"/>
      <c r="V42" s="159"/>
      <c r="W42" s="160"/>
      <c r="X42" s="160"/>
      <c r="AH42" s="161"/>
      <c r="AI42" s="161"/>
      <c r="AJ42" s="162"/>
    </row>
    <row r="43" spans="1:60" x14ac:dyDescent="0.25">
      <c r="A43" s="187"/>
      <c r="B43" s="188"/>
      <c r="C43" s="188"/>
      <c r="D43" s="189"/>
      <c r="E43" s="190"/>
      <c r="F43" s="191"/>
      <c r="G43" s="191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  <c r="S43" s="160"/>
      <c r="T43" s="159"/>
      <c r="U43" s="159"/>
      <c r="V43" s="159"/>
      <c r="W43" s="160"/>
      <c r="X43" s="160"/>
      <c r="AH43" s="161"/>
      <c r="AI43" s="161"/>
      <c r="AJ43" s="162"/>
    </row>
    <row r="44" spans="1:60" x14ac:dyDescent="0.25">
      <c r="A44" s="192" t="s">
        <v>172</v>
      </c>
      <c r="B44" s="188"/>
      <c r="C44" s="188"/>
      <c r="D44" s="189"/>
      <c r="E44" s="190"/>
      <c r="F44" s="191"/>
      <c r="G44" s="191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60"/>
      <c r="S44" s="160"/>
      <c r="T44" s="159"/>
      <c r="U44" s="159"/>
      <c r="V44" s="159"/>
      <c r="W44" s="160"/>
      <c r="X44" s="160"/>
      <c r="AH44" s="161"/>
      <c r="AI44" s="161"/>
      <c r="AJ44" s="162"/>
    </row>
    <row r="45" spans="1:60" x14ac:dyDescent="0.25">
      <c r="A45" s="226"/>
      <c r="B45" s="226"/>
      <c r="C45" s="226"/>
      <c r="D45" s="226"/>
      <c r="E45" s="226"/>
      <c r="F45" s="226"/>
      <c r="G45" s="226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0"/>
      <c r="S45" s="160"/>
      <c r="T45" s="159"/>
      <c r="U45" s="159"/>
      <c r="V45" s="159"/>
      <c r="W45" s="160"/>
      <c r="X45" s="160"/>
      <c r="AE45" t="s">
        <v>173</v>
      </c>
      <c r="AH45" s="161"/>
      <c r="AI45" s="161"/>
      <c r="AJ45" s="162"/>
    </row>
    <row r="46" spans="1:60" x14ac:dyDescent="0.25">
      <c r="A46" s="226"/>
      <c r="B46" s="226"/>
      <c r="C46" s="226"/>
      <c r="D46" s="226"/>
      <c r="E46" s="226"/>
      <c r="F46" s="226"/>
      <c r="G46" s="226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160"/>
      <c r="T46" s="159"/>
      <c r="U46" s="159"/>
      <c r="V46" s="159"/>
      <c r="W46" s="160"/>
      <c r="X46" s="160"/>
      <c r="AH46" s="161"/>
      <c r="AI46" s="161"/>
      <c r="AJ46" s="162"/>
    </row>
    <row r="47" spans="1:60" x14ac:dyDescent="0.25">
      <c r="A47" s="226"/>
      <c r="B47" s="226"/>
      <c r="C47" s="226"/>
      <c r="D47" s="226"/>
      <c r="E47" s="226"/>
      <c r="F47" s="226"/>
      <c r="G47" s="226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0"/>
      <c r="S47" s="160"/>
      <c r="T47" s="159"/>
      <c r="U47" s="159"/>
      <c r="V47" s="159"/>
      <c r="W47" s="160"/>
      <c r="X47" s="160"/>
      <c r="AH47" s="161"/>
      <c r="AI47" s="161"/>
      <c r="AJ47" s="162"/>
    </row>
    <row r="48" spans="1:60" x14ac:dyDescent="0.25">
      <c r="A48" s="226"/>
      <c r="B48" s="226"/>
      <c r="C48" s="226"/>
      <c r="D48" s="226"/>
      <c r="E48" s="226"/>
      <c r="F48" s="226"/>
      <c r="G48" s="226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0"/>
      <c r="S48" s="160"/>
      <c r="T48" s="159"/>
      <c r="U48" s="159"/>
      <c r="V48" s="159"/>
      <c r="W48" s="160"/>
      <c r="X48" s="160"/>
      <c r="AH48" s="161"/>
      <c r="AI48" s="161"/>
      <c r="AJ48" s="162"/>
    </row>
    <row r="49" spans="1:36" x14ac:dyDescent="0.25">
      <c r="A49" s="226"/>
      <c r="B49" s="226"/>
      <c r="C49" s="226"/>
      <c r="D49" s="226"/>
      <c r="E49" s="226"/>
      <c r="F49" s="226"/>
      <c r="G49" s="226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0"/>
      <c r="S49" s="160"/>
      <c r="T49" s="159"/>
      <c r="U49" s="159"/>
      <c r="V49" s="159"/>
      <c r="W49" s="160"/>
      <c r="X49" s="160"/>
      <c r="AH49" s="161"/>
      <c r="AI49" s="161"/>
      <c r="AJ49" s="162"/>
    </row>
    <row r="50" spans="1:36" x14ac:dyDescent="0.25">
      <c r="A50" s="187"/>
      <c r="B50" s="188"/>
      <c r="C50" s="188"/>
      <c r="D50" s="189"/>
      <c r="E50" s="190"/>
      <c r="F50" s="191"/>
      <c r="G50" s="191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60"/>
      <c r="S50" s="160"/>
      <c r="T50" s="159"/>
      <c r="U50" s="159"/>
      <c r="V50" s="159"/>
      <c r="W50" s="160"/>
      <c r="X50" s="160"/>
      <c r="AH50" s="161"/>
      <c r="AI50" s="161"/>
      <c r="AJ50" s="162"/>
    </row>
    <row r="51" spans="1:36" x14ac:dyDescent="0.25">
      <c r="A51" s="193"/>
      <c r="B51" s="194"/>
      <c r="C51" s="194"/>
      <c r="D51" s="195"/>
      <c r="E51" s="178"/>
      <c r="F51" s="178"/>
      <c r="G51" s="178"/>
      <c r="AE51" t="s">
        <v>174</v>
      </c>
    </row>
    <row r="52" spans="1:36" x14ac:dyDescent="0.25">
      <c r="A52" s="149"/>
      <c r="D52" s="102"/>
    </row>
    <row r="53" spans="1:36" x14ac:dyDescent="0.25">
      <c r="A53" s="149"/>
      <c r="D53" s="102"/>
    </row>
    <row r="54" spans="1:36" x14ac:dyDescent="0.25">
      <c r="A54" s="149"/>
      <c r="D54" s="102"/>
    </row>
    <row r="55" spans="1:36" x14ac:dyDescent="0.25">
      <c r="A55" s="149"/>
      <c r="D55" s="102"/>
    </row>
    <row r="56" spans="1:36" x14ac:dyDescent="0.25">
      <c r="A56" s="149"/>
      <c r="D56" s="102"/>
    </row>
    <row r="57" spans="1:36" x14ac:dyDescent="0.25">
      <c r="A57" s="149"/>
      <c r="D57" s="102"/>
    </row>
    <row r="58" spans="1:36" x14ac:dyDescent="0.25">
      <c r="A58" s="149"/>
      <c r="D58" s="102"/>
    </row>
    <row r="59" spans="1:36" x14ac:dyDescent="0.25">
      <c r="A59" s="149"/>
      <c r="D59" s="102"/>
    </row>
    <row r="60" spans="1:36" x14ac:dyDescent="0.25">
      <c r="A60" s="149"/>
      <c r="D60" s="102"/>
    </row>
    <row r="61" spans="1:36" x14ac:dyDescent="0.25">
      <c r="A61" s="149"/>
      <c r="D61" s="102"/>
    </row>
    <row r="62" spans="1:36" x14ac:dyDescent="0.25">
      <c r="A62" s="149"/>
      <c r="D62" s="102"/>
    </row>
    <row r="63" spans="1:36" x14ac:dyDescent="0.25">
      <c r="A63" s="149"/>
      <c r="D63" s="102"/>
    </row>
    <row r="64" spans="1:36" x14ac:dyDescent="0.25">
      <c r="A64" s="149"/>
      <c r="D64" s="102"/>
    </row>
    <row r="65" spans="1:4" x14ac:dyDescent="0.25">
      <c r="A65" s="149"/>
      <c r="D65" s="102"/>
    </row>
    <row r="66" spans="1:4" x14ac:dyDescent="0.25">
      <c r="A66" s="149"/>
      <c r="D66" s="102"/>
    </row>
    <row r="67" spans="1:4" x14ac:dyDescent="0.25">
      <c r="A67" s="149"/>
      <c r="D67" s="102"/>
    </row>
    <row r="68" spans="1:4" x14ac:dyDescent="0.25">
      <c r="A68" s="149"/>
      <c r="D68" s="102"/>
    </row>
    <row r="69" spans="1:4" x14ac:dyDescent="0.25">
      <c r="A69" s="149"/>
      <c r="D69" s="102"/>
    </row>
    <row r="70" spans="1:4" x14ac:dyDescent="0.25">
      <c r="A70" s="149"/>
      <c r="D70" s="102"/>
    </row>
    <row r="71" spans="1:4" x14ac:dyDescent="0.25">
      <c r="A71" s="149"/>
      <c r="D71" s="102"/>
    </row>
    <row r="72" spans="1:4" x14ac:dyDescent="0.25">
      <c r="A72" s="149"/>
      <c r="D72" s="102"/>
    </row>
    <row r="73" spans="1:4" x14ac:dyDescent="0.25">
      <c r="A73" s="149"/>
      <c r="D73" s="102"/>
    </row>
    <row r="74" spans="1:4" x14ac:dyDescent="0.25">
      <c r="A74" s="149"/>
      <c r="D74" s="102"/>
    </row>
    <row r="75" spans="1:4" x14ac:dyDescent="0.25">
      <c r="A75" s="149"/>
      <c r="D75" s="102"/>
    </row>
    <row r="76" spans="1:4" x14ac:dyDescent="0.25">
      <c r="A76" s="149"/>
      <c r="D76" s="102"/>
    </row>
    <row r="77" spans="1:4" x14ac:dyDescent="0.25">
      <c r="A77" s="149"/>
      <c r="D77" s="102"/>
    </row>
    <row r="78" spans="1:4" x14ac:dyDescent="0.25">
      <c r="A78" s="149"/>
      <c r="D78" s="102"/>
    </row>
    <row r="79" spans="1:4" x14ac:dyDescent="0.25">
      <c r="A79" s="149"/>
      <c r="D79" s="102"/>
    </row>
    <row r="80" spans="1:4" x14ac:dyDescent="0.25">
      <c r="A80" s="149"/>
      <c r="D80" s="102"/>
    </row>
    <row r="81" spans="1:4" x14ac:dyDescent="0.25">
      <c r="A81" s="149"/>
      <c r="D81" s="102"/>
    </row>
    <row r="82" spans="1:4" x14ac:dyDescent="0.25">
      <c r="A82" s="149"/>
      <c r="D82" s="102"/>
    </row>
    <row r="83" spans="1:4" x14ac:dyDescent="0.25">
      <c r="A83" s="149"/>
      <c r="D83" s="102"/>
    </row>
    <row r="84" spans="1:4" x14ac:dyDescent="0.25">
      <c r="A84" s="149"/>
      <c r="D84" s="102"/>
    </row>
    <row r="85" spans="1:4" x14ac:dyDescent="0.25">
      <c r="A85" s="149"/>
      <c r="D85" s="102"/>
    </row>
    <row r="86" spans="1:4" x14ac:dyDescent="0.25">
      <c r="A86" s="149"/>
      <c r="D86" s="102"/>
    </row>
    <row r="87" spans="1:4" x14ac:dyDescent="0.25">
      <c r="A87" s="149"/>
      <c r="D87" s="102"/>
    </row>
    <row r="88" spans="1:4" x14ac:dyDescent="0.25">
      <c r="A88" s="149"/>
      <c r="D88" s="102"/>
    </row>
    <row r="89" spans="1:4" x14ac:dyDescent="0.25">
      <c r="A89" s="149"/>
      <c r="D89" s="102"/>
    </row>
    <row r="90" spans="1:4" x14ac:dyDescent="0.25">
      <c r="A90" s="149"/>
      <c r="D90" s="102"/>
    </row>
    <row r="91" spans="1:4" x14ac:dyDescent="0.25">
      <c r="A91" s="149"/>
      <c r="D91" s="102"/>
    </row>
    <row r="92" spans="1:4" x14ac:dyDescent="0.25">
      <c r="A92" s="149"/>
      <c r="D92" s="102"/>
    </row>
    <row r="93" spans="1:4" x14ac:dyDescent="0.25">
      <c r="A93" s="149"/>
      <c r="D93" s="102"/>
    </row>
    <row r="94" spans="1:4" x14ac:dyDescent="0.25">
      <c r="A94" s="149"/>
      <c r="D94" s="102"/>
    </row>
    <row r="95" spans="1:4" x14ac:dyDescent="0.25">
      <c r="A95" s="149"/>
      <c r="D95" s="102"/>
    </row>
    <row r="96" spans="1:4" x14ac:dyDescent="0.25">
      <c r="A96" s="149"/>
      <c r="D96" s="102"/>
    </row>
    <row r="97" spans="1:4" x14ac:dyDescent="0.25">
      <c r="A97" s="149"/>
      <c r="D97" s="102"/>
    </row>
    <row r="98" spans="1:4" x14ac:dyDescent="0.25">
      <c r="A98" s="149"/>
      <c r="D98" s="102"/>
    </row>
    <row r="99" spans="1:4" x14ac:dyDescent="0.25">
      <c r="A99" s="149"/>
      <c r="D99" s="102"/>
    </row>
    <row r="100" spans="1:4" x14ac:dyDescent="0.25">
      <c r="A100" s="149"/>
      <c r="D100" s="102"/>
    </row>
    <row r="101" spans="1:4" x14ac:dyDescent="0.25">
      <c r="A101" s="149"/>
      <c r="D101" s="102"/>
    </row>
    <row r="102" spans="1:4" x14ac:dyDescent="0.25">
      <c r="A102" s="149"/>
      <c r="D102" s="102"/>
    </row>
    <row r="103" spans="1:4" x14ac:dyDescent="0.25">
      <c r="A103" s="149"/>
      <c r="D103" s="102"/>
    </row>
    <row r="104" spans="1:4" x14ac:dyDescent="0.25">
      <c r="A104" s="149"/>
      <c r="D104" s="102"/>
    </row>
    <row r="105" spans="1:4" x14ac:dyDescent="0.25">
      <c r="A105" s="149"/>
      <c r="D105" s="102"/>
    </row>
    <row r="106" spans="1:4" x14ac:dyDescent="0.25">
      <c r="A106" s="149"/>
      <c r="D106" s="102"/>
    </row>
    <row r="107" spans="1:4" x14ac:dyDescent="0.25">
      <c r="A107" s="149"/>
      <c r="D107" s="102"/>
    </row>
    <row r="108" spans="1:4" x14ac:dyDescent="0.25">
      <c r="A108" s="149"/>
      <c r="D108" s="102"/>
    </row>
    <row r="109" spans="1:4" x14ac:dyDescent="0.25">
      <c r="A109" s="149"/>
      <c r="D109" s="102"/>
    </row>
    <row r="110" spans="1:4" x14ac:dyDescent="0.25">
      <c r="A110" s="149"/>
      <c r="D110" s="102"/>
    </row>
    <row r="111" spans="1:4" x14ac:dyDescent="0.25">
      <c r="A111" s="149"/>
      <c r="D111" s="102"/>
    </row>
    <row r="112" spans="1:4" x14ac:dyDescent="0.25">
      <c r="A112" s="149"/>
      <c r="D112" s="102"/>
    </row>
    <row r="113" spans="1:4" x14ac:dyDescent="0.25">
      <c r="A113" s="149"/>
      <c r="D113" s="102"/>
    </row>
    <row r="114" spans="1:4" x14ac:dyDescent="0.25">
      <c r="A114" s="149"/>
      <c r="D114" s="102"/>
    </row>
    <row r="115" spans="1:4" x14ac:dyDescent="0.25">
      <c r="A115" s="149"/>
      <c r="D115" s="102"/>
    </row>
    <row r="116" spans="1:4" x14ac:dyDescent="0.25">
      <c r="A116" s="149"/>
      <c r="D116" s="102"/>
    </row>
    <row r="117" spans="1:4" x14ac:dyDescent="0.25">
      <c r="A117" s="149"/>
      <c r="D117" s="102"/>
    </row>
    <row r="118" spans="1:4" x14ac:dyDescent="0.25">
      <c r="A118" s="149"/>
      <c r="D118" s="102"/>
    </row>
    <row r="119" spans="1:4" x14ac:dyDescent="0.25">
      <c r="A119" s="149"/>
      <c r="D119" s="102"/>
    </row>
    <row r="120" spans="1:4" x14ac:dyDescent="0.25">
      <c r="A120" s="149"/>
      <c r="D120" s="102"/>
    </row>
    <row r="121" spans="1:4" x14ac:dyDescent="0.25">
      <c r="A121" s="149"/>
      <c r="D121" s="102"/>
    </row>
    <row r="122" spans="1:4" x14ac:dyDescent="0.25">
      <c r="A122" s="149"/>
      <c r="D122" s="102"/>
    </row>
    <row r="123" spans="1:4" x14ac:dyDescent="0.25">
      <c r="A123" s="149"/>
      <c r="D123" s="102"/>
    </row>
    <row r="124" spans="1:4" x14ac:dyDescent="0.25">
      <c r="A124" s="149"/>
      <c r="D124" s="102"/>
    </row>
    <row r="125" spans="1:4" x14ac:dyDescent="0.25">
      <c r="A125" s="149"/>
      <c r="D125" s="102"/>
    </row>
    <row r="126" spans="1:4" x14ac:dyDescent="0.25">
      <c r="A126" s="149"/>
      <c r="D126" s="102"/>
    </row>
    <row r="127" spans="1:4" x14ac:dyDescent="0.25">
      <c r="A127" s="149"/>
      <c r="D127" s="102"/>
    </row>
    <row r="128" spans="1:4" x14ac:dyDescent="0.25">
      <c r="A128" s="149"/>
      <c r="D128" s="102"/>
    </row>
    <row r="129" spans="1:4" x14ac:dyDescent="0.25">
      <c r="A129" s="149"/>
      <c r="D129" s="102"/>
    </row>
    <row r="130" spans="1:4" x14ac:dyDescent="0.25">
      <c r="A130" s="149"/>
      <c r="D130" s="102"/>
    </row>
    <row r="131" spans="1:4" x14ac:dyDescent="0.25">
      <c r="A131" s="149"/>
      <c r="D131" s="102"/>
    </row>
    <row r="132" spans="1:4" x14ac:dyDescent="0.25">
      <c r="A132" s="149"/>
      <c r="D132" s="102"/>
    </row>
    <row r="133" spans="1:4" x14ac:dyDescent="0.25">
      <c r="A133" s="149"/>
      <c r="D133" s="102"/>
    </row>
    <row r="134" spans="1:4" x14ac:dyDescent="0.25">
      <c r="A134" s="149"/>
      <c r="D134" s="102"/>
    </row>
    <row r="135" spans="1:4" x14ac:dyDescent="0.25">
      <c r="A135" s="149"/>
      <c r="D135" s="102"/>
    </row>
    <row r="136" spans="1:4" x14ac:dyDescent="0.25">
      <c r="A136" s="149"/>
      <c r="D136" s="102"/>
    </row>
    <row r="137" spans="1:4" x14ac:dyDescent="0.25">
      <c r="A137" s="149"/>
      <c r="D137" s="102"/>
    </row>
    <row r="138" spans="1:4" x14ac:dyDescent="0.25">
      <c r="A138" s="149"/>
      <c r="D138" s="102"/>
    </row>
    <row r="139" spans="1:4" x14ac:dyDescent="0.25">
      <c r="A139" s="149"/>
      <c r="D139" s="102"/>
    </row>
    <row r="140" spans="1:4" x14ac:dyDescent="0.25">
      <c r="A140" s="149"/>
      <c r="D140" s="102"/>
    </row>
    <row r="141" spans="1:4" x14ac:dyDescent="0.25">
      <c r="A141" s="149"/>
      <c r="D141" s="102"/>
    </row>
    <row r="142" spans="1:4" x14ac:dyDescent="0.25">
      <c r="A142" s="149"/>
      <c r="D142" s="102"/>
    </row>
    <row r="143" spans="1:4" x14ac:dyDescent="0.25">
      <c r="A143" s="149"/>
      <c r="D143" s="102"/>
    </row>
    <row r="144" spans="1:4" x14ac:dyDescent="0.25">
      <c r="A144" s="149"/>
      <c r="D144" s="102"/>
    </row>
    <row r="145" spans="1:4" x14ac:dyDescent="0.25">
      <c r="A145" s="149"/>
      <c r="D145" s="102"/>
    </row>
    <row r="146" spans="1:4" x14ac:dyDescent="0.25">
      <c r="A146" s="149"/>
      <c r="D146" s="102"/>
    </row>
    <row r="147" spans="1:4" x14ac:dyDescent="0.25">
      <c r="A147" s="149"/>
      <c r="D147" s="102"/>
    </row>
    <row r="148" spans="1:4" x14ac:dyDescent="0.25">
      <c r="A148" s="149"/>
      <c r="D148" s="102"/>
    </row>
    <row r="149" spans="1:4" x14ac:dyDescent="0.25">
      <c r="A149" s="149"/>
      <c r="D149" s="102"/>
    </row>
    <row r="150" spans="1:4" x14ac:dyDescent="0.25">
      <c r="A150" s="149"/>
      <c r="D150" s="102"/>
    </row>
    <row r="151" spans="1:4" x14ac:dyDescent="0.25">
      <c r="A151" s="149"/>
      <c r="D151" s="102"/>
    </row>
    <row r="152" spans="1:4" x14ac:dyDescent="0.25">
      <c r="A152" s="149"/>
      <c r="D152" s="102"/>
    </row>
    <row r="153" spans="1:4" x14ac:dyDescent="0.25">
      <c r="A153" s="149"/>
      <c r="D153" s="102"/>
    </row>
    <row r="154" spans="1:4" x14ac:dyDescent="0.25">
      <c r="A154" s="149"/>
      <c r="D154" s="102"/>
    </row>
    <row r="155" spans="1:4" x14ac:dyDescent="0.25">
      <c r="A155" s="149"/>
      <c r="D155" s="102"/>
    </row>
    <row r="156" spans="1:4" x14ac:dyDescent="0.25">
      <c r="A156" s="149"/>
      <c r="D156" s="102"/>
    </row>
    <row r="157" spans="1:4" x14ac:dyDescent="0.25">
      <c r="A157" s="149"/>
      <c r="D157" s="102"/>
    </row>
    <row r="158" spans="1:4" x14ac:dyDescent="0.25">
      <c r="A158" s="149"/>
      <c r="D158" s="102"/>
    </row>
    <row r="159" spans="1:4" x14ac:dyDescent="0.25">
      <c r="A159" s="149"/>
      <c r="D159" s="102"/>
    </row>
    <row r="160" spans="1:4" x14ac:dyDescent="0.25">
      <c r="A160" s="149"/>
      <c r="D160" s="102"/>
    </row>
    <row r="161" spans="1:4" x14ac:dyDescent="0.25">
      <c r="A161" s="149"/>
      <c r="D161" s="102"/>
    </row>
    <row r="162" spans="1:4" x14ac:dyDescent="0.25">
      <c r="A162" s="149"/>
      <c r="D162" s="102"/>
    </row>
    <row r="163" spans="1:4" x14ac:dyDescent="0.25">
      <c r="A163" s="149"/>
      <c r="D163" s="102"/>
    </row>
    <row r="164" spans="1:4" x14ac:dyDescent="0.25">
      <c r="A164" s="149"/>
      <c r="D164" s="102"/>
    </row>
    <row r="165" spans="1:4" x14ac:dyDescent="0.25">
      <c r="A165" s="149"/>
      <c r="D165" s="102"/>
    </row>
    <row r="166" spans="1:4" x14ac:dyDescent="0.25">
      <c r="A166" s="149"/>
      <c r="D166" s="102"/>
    </row>
    <row r="167" spans="1:4" x14ac:dyDescent="0.25">
      <c r="A167" s="149"/>
      <c r="D167" s="102"/>
    </row>
    <row r="168" spans="1:4" x14ac:dyDescent="0.25">
      <c r="A168" s="149"/>
      <c r="D168" s="102"/>
    </row>
    <row r="169" spans="1:4" x14ac:dyDescent="0.25">
      <c r="A169" s="149"/>
      <c r="D169" s="102"/>
    </row>
    <row r="170" spans="1:4" x14ac:dyDescent="0.25">
      <c r="A170" s="149"/>
      <c r="D170" s="102"/>
    </row>
    <row r="171" spans="1:4" x14ac:dyDescent="0.25">
      <c r="A171" s="149"/>
      <c r="D171" s="102"/>
    </row>
    <row r="172" spans="1:4" x14ac:dyDescent="0.25">
      <c r="A172" s="149"/>
      <c r="D172" s="102"/>
    </row>
    <row r="173" spans="1:4" x14ac:dyDescent="0.25">
      <c r="A173" s="149"/>
      <c r="D173" s="102"/>
    </row>
    <row r="174" spans="1:4" x14ac:dyDescent="0.25">
      <c r="A174" s="149"/>
      <c r="D174" s="102"/>
    </row>
    <row r="175" spans="1:4" x14ac:dyDescent="0.25">
      <c r="A175" s="149"/>
      <c r="D175" s="102"/>
    </row>
    <row r="176" spans="1:4" x14ac:dyDescent="0.25">
      <c r="A176" s="149"/>
      <c r="D176" s="102"/>
    </row>
    <row r="177" spans="1:4" x14ac:dyDescent="0.25">
      <c r="A177" s="149"/>
      <c r="D177" s="102"/>
    </row>
    <row r="178" spans="1:4" x14ac:dyDescent="0.25">
      <c r="A178" s="149"/>
      <c r="D178" s="102"/>
    </row>
    <row r="179" spans="1:4" x14ac:dyDescent="0.25">
      <c r="A179" s="149"/>
      <c r="D179" s="102"/>
    </row>
    <row r="180" spans="1:4" x14ac:dyDescent="0.25">
      <c r="A180" s="149"/>
      <c r="D180" s="102"/>
    </row>
    <row r="181" spans="1:4" x14ac:dyDescent="0.25">
      <c r="A181" s="149"/>
      <c r="D181" s="102"/>
    </row>
    <row r="182" spans="1:4" x14ac:dyDescent="0.25">
      <c r="A182" s="149"/>
      <c r="D182" s="102"/>
    </row>
    <row r="183" spans="1:4" x14ac:dyDescent="0.25">
      <c r="A183" s="149"/>
      <c r="D183" s="102"/>
    </row>
    <row r="184" spans="1:4" x14ac:dyDescent="0.25">
      <c r="A184" s="149"/>
      <c r="D184" s="102"/>
    </row>
    <row r="185" spans="1:4" x14ac:dyDescent="0.25">
      <c r="A185" s="149"/>
      <c r="D185" s="102"/>
    </row>
    <row r="186" spans="1:4" x14ac:dyDescent="0.25">
      <c r="A186" s="149"/>
      <c r="D186" s="102"/>
    </row>
    <row r="187" spans="1:4" x14ac:dyDescent="0.25">
      <c r="A187" s="149"/>
      <c r="D187" s="102"/>
    </row>
    <row r="188" spans="1:4" x14ac:dyDescent="0.25">
      <c r="A188" s="149"/>
      <c r="D188" s="102"/>
    </row>
    <row r="189" spans="1:4" x14ac:dyDescent="0.25">
      <c r="A189" s="149"/>
      <c r="D189" s="102"/>
    </row>
    <row r="190" spans="1:4" x14ac:dyDescent="0.25">
      <c r="A190" s="149"/>
      <c r="D190" s="102"/>
    </row>
    <row r="191" spans="1:4" x14ac:dyDescent="0.25">
      <c r="A191" s="149"/>
      <c r="D191" s="102"/>
    </row>
    <row r="192" spans="1:4" x14ac:dyDescent="0.25">
      <c r="A192" s="149"/>
      <c r="D192" s="102"/>
    </row>
    <row r="193" spans="1:4" x14ac:dyDescent="0.25">
      <c r="A193" s="149"/>
      <c r="D193" s="102"/>
    </row>
    <row r="194" spans="1:4" x14ac:dyDescent="0.25">
      <c r="A194" s="149"/>
      <c r="D194" s="102"/>
    </row>
    <row r="195" spans="1:4" x14ac:dyDescent="0.25">
      <c r="A195" s="149"/>
      <c r="D195" s="102"/>
    </row>
    <row r="196" spans="1:4" x14ac:dyDescent="0.25">
      <c r="A196" s="149"/>
      <c r="D196" s="102"/>
    </row>
    <row r="197" spans="1:4" x14ac:dyDescent="0.25">
      <c r="A197" s="149"/>
      <c r="D197" s="102"/>
    </row>
    <row r="198" spans="1:4" x14ac:dyDescent="0.25">
      <c r="A198" s="149"/>
      <c r="D198" s="102"/>
    </row>
    <row r="199" spans="1:4" x14ac:dyDescent="0.25">
      <c r="A199" s="149"/>
      <c r="D199" s="102"/>
    </row>
    <row r="200" spans="1:4" x14ac:dyDescent="0.25">
      <c r="A200" s="149"/>
      <c r="D200" s="102"/>
    </row>
    <row r="201" spans="1:4" x14ac:dyDescent="0.25">
      <c r="A201" s="149"/>
      <c r="D201" s="102"/>
    </row>
    <row r="202" spans="1:4" x14ac:dyDescent="0.25">
      <c r="A202" s="149"/>
      <c r="D202" s="102"/>
    </row>
    <row r="203" spans="1:4" x14ac:dyDescent="0.25">
      <c r="A203" s="149"/>
      <c r="D203" s="102"/>
    </row>
    <row r="204" spans="1:4" x14ac:dyDescent="0.25">
      <c r="A204" s="149"/>
      <c r="D204" s="102"/>
    </row>
    <row r="205" spans="1:4" x14ac:dyDescent="0.25">
      <c r="A205" s="149"/>
      <c r="D205" s="102"/>
    </row>
    <row r="206" spans="1:4" x14ac:dyDescent="0.25">
      <c r="A206" s="149"/>
      <c r="D206" s="102"/>
    </row>
    <row r="207" spans="1:4" x14ac:dyDescent="0.25">
      <c r="A207" s="149"/>
      <c r="D207" s="102"/>
    </row>
    <row r="208" spans="1:4" x14ac:dyDescent="0.25">
      <c r="A208" s="149"/>
      <c r="D208" s="102"/>
    </row>
    <row r="209" spans="1:4" x14ac:dyDescent="0.25">
      <c r="A209" s="149"/>
      <c r="D209" s="102"/>
    </row>
    <row r="210" spans="1:4" x14ac:dyDescent="0.25">
      <c r="A210" s="149"/>
      <c r="D210" s="102"/>
    </row>
    <row r="211" spans="1:4" x14ac:dyDescent="0.25">
      <c r="A211" s="149"/>
      <c r="D211" s="102"/>
    </row>
    <row r="212" spans="1:4" x14ac:dyDescent="0.25">
      <c r="A212" s="149"/>
      <c r="D212" s="102"/>
    </row>
    <row r="213" spans="1:4" x14ac:dyDescent="0.25">
      <c r="A213" s="149"/>
      <c r="D213" s="102"/>
    </row>
    <row r="214" spans="1:4" x14ac:dyDescent="0.25">
      <c r="A214" s="149"/>
      <c r="D214" s="102"/>
    </row>
    <row r="215" spans="1:4" x14ac:dyDescent="0.25">
      <c r="A215" s="149"/>
      <c r="D215" s="102"/>
    </row>
    <row r="216" spans="1:4" x14ac:dyDescent="0.25">
      <c r="A216" s="149"/>
      <c r="D216" s="102"/>
    </row>
    <row r="217" spans="1:4" x14ac:dyDescent="0.25">
      <c r="A217" s="149"/>
      <c r="D217" s="102"/>
    </row>
    <row r="218" spans="1:4" x14ac:dyDescent="0.25">
      <c r="A218" s="149"/>
      <c r="D218" s="102"/>
    </row>
    <row r="219" spans="1:4" x14ac:dyDescent="0.25">
      <c r="A219" s="149"/>
      <c r="D219" s="102"/>
    </row>
    <row r="220" spans="1:4" x14ac:dyDescent="0.25">
      <c r="A220" s="149"/>
      <c r="D220" s="102"/>
    </row>
    <row r="221" spans="1:4" x14ac:dyDescent="0.25">
      <c r="A221" s="149"/>
      <c r="D221" s="102"/>
    </row>
    <row r="222" spans="1:4" x14ac:dyDescent="0.25">
      <c r="A222" s="149"/>
      <c r="D222" s="102"/>
    </row>
    <row r="223" spans="1:4" x14ac:dyDescent="0.25">
      <c r="A223" s="149"/>
      <c r="D223" s="102"/>
    </row>
    <row r="224" spans="1:4" x14ac:dyDescent="0.25">
      <c r="A224" s="149"/>
      <c r="D224" s="102"/>
    </row>
    <row r="225" spans="1:4" x14ac:dyDescent="0.25">
      <c r="A225" s="149"/>
      <c r="D225" s="102"/>
    </row>
    <row r="226" spans="1:4" x14ac:dyDescent="0.25">
      <c r="A226" s="149"/>
      <c r="D226" s="102"/>
    </row>
    <row r="227" spans="1:4" x14ac:dyDescent="0.25">
      <c r="A227" s="149"/>
      <c r="D227" s="102"/>
    </row>
    <row r="228" spans="1:4" x14ac:dyDescent="0.25">
      <c r="A228" s="149"/>
      <c r="D228" s="102"/>
    </row>
    <row r="229" spans="1:4" x14ac:dyDescent="0.25">
      <c r="A229" s="149"/>
      <c r="D229" s="102"/>
    </row>
    <row r="230" spans="1:4" x14ac:dyDescent="0.25">
      <c r="A230" s="149"/>
      <c r="D230" s="102"/>
    </row>
    <row r="231" spans="1:4" x14ac:dyDescent="0.25">
      <c r="A231" s="149"/>
      <c r="D231" s="102"/>
    </row>
    <row r="232" spans="1:4" x14ac:dyDescent="0.25">
      <c r="A232" s="149"/>
      <c r="D232" s="102"/>
    </row>
    <row r="233" spans="1:4" x14ac:dyDescent="0.25">
      <c r="A233" s="149"/>
      <c r="D233" s="102"/>
    </row>
    <row r="234" spans="1:4" x14ac:dyDescent="0.25">
      <c r="A234" s="149"/>
      <c r="D234" s="102"/>
    </row>
    <row r="235" spans="1:4" x14ac:dyDescent="0.25">
      <c r="A235" s="149"/>
      <c r="D235" s="102"/>
    </row>
    <row r="236" spans="1:4" x14ac:dyDescent="0.25">
      <c r="A236" s="149"/>
      <c r="D236" s="102"/>
    </row>
    <row r="237" spans="1:4" x14ac:dyDescent="0.25">
      <c r="A237" s="149"/>
      <c r="D237" s="102"/>
    </row>
    <row r="238" spans="1:4" x14ac:dyDescent="0.25">
      <c r="A238" s="149"/>
      <c r="D238" s="102"/>
    </row>
    <row r="239" spans="1:4" x14ac:dyDescent="0.25">
      <c r="A239" s="149"/>
      <c r="D239" s="102"/>
    </row>
    <row r="240" spans="1:4" x14ac:dyDescent="0.25">
      <c r="A240" s="149"/>
      <c r="D240" s="102"/>
    </row>
    <row r="241" spans="1:4" x14ac:dyDescent="0.25">
      <c r="A241" s="149"/>
      <c r="D241" s="102"/>
    </row>
    <row r="242" spans="1:4" x14ac:dyDescent="0.25">
      <c r="A242" s="149"/>
      <c r="D242" s="102"/>
    </row>
    <row r="243" spans="1:4" x14ac:dyDescent="0.25">
      <c r="A243" s="149"/>
      <c r="D243" s="102"/>
    </row>
    <row r="244" spans="1:4" x14ac:dyDescent="0.25">
      <c r="A244" s="149"/>
      <c r="D244" s="102"/>
    </row>
    <row r="245" spans="1:4" x14ac:dyDescent="0.25">
      <c r="A245" s="149"/>
      <c r="D245" s="102"/>
    </row>
    <row r="246" spans="1:4" x14ac:dyDescent="0.25">
      <c r="A246" s="149"/>
      <c r="D246" s="102"/>
    </row>
    <row r="247" spans="1:4" x14ac:dyDescent="0.25">
      <c r="A247" s="149"/>
      <c r="D247" s="102"/>
    </row>
    <row r="248" spans="1:4" x14ac:dyDescent="0.25">
      <c r="A248" s="149"/>
      <c r="D248" s="102"/>
    </row>
    <row r="249" spans="1:4" x14ac:dyDescent="0.25">
      <c r="A249" s="149"/>
      <c r="D249" s="102"/>
    </row>
    <row r="250" spans="1:4" x14ac:dyDescent="0.25">
      <c r="A250" s="149"/>
      <c r="D250" s="102"/>
    </row>
    <row r="251" spans="1:4" x14ac:dyDescent="0.25">
      <c r="A251" s="149"/>
      <c r="D251" s="102"/>
    </row>
    <row r="252" spans="1:4" x14ac:dyDescent="0.25">
      <c r="A252" s="149"/>
      <c r="D252" s="102"/>
    </row>
    <row r="253" spans="1:4" x14ac:dyDescent="0.25">
      <c r="A253" s="149"/>
      <c r="D253" s="102"/>
    </row>
    <row r="254" spans="1:4" x14ac:dyDescent="0.25">
      <c r="A254" s="149"/>
      <c r="D254" s="102"/>
    </row>
    <row r="255" spans="1:4" x14ac:dyDescent="0.25">
      <c r="A255" s="149"/>
      <c r="D255" s="102"/>
    </row>
    <row r="256" spans="1:4" x14ac:dyDescent="0.25">
      <c r="A256" s="149"/>
      <c r="D256" s="102"/>
    </row>
    <row r="257" spans="1:4" x14ac:dyDescent="0.25">
      <c r="A257" s="149"/>
      <c r="D257" s="102"/>
    </row>
    <row r="258" spans="1:4" x14ac:dyDescent="0.25">
      <c r="A258" s="149"/>
      <c r="D258" s="102"/>
    </row>
    <row r="259" spans="1:4" x14ac:dyDescent="0.25">
      <c r="A259" s="149"/>
      <c r="D259" s="102"/>
    </row>
    <row r="260" spans="1:4" x14ac:dyDescent="0.25">
      <c r="A260" s="149"/>
      <c r="D260" s="102"/>
    </row>
    <row r="261" spans="1:4" x14ac:dyDescent="0.25">
      <c r="A261" s="149"/>
      <c r="D261" s="102"/>
    </row>
    <row r="262" spans="1:4" x14ac:dyDescent="0.25">
      <c r="A262" s="149"/>
      <c r="D262" s="102"/>
    </row>
    <row r="263" spans="1:4" x14ac:dyDescent="0.25">
      <c r="A263" s="149"/>
      <c r="D263" s="102"/>
    </row>
    <row r="264" spans="1:4" x14ac:dyDescent="0.25">
      <c r="A264" s="149"/>
      <c r="D264" s="102"/>
    </row>
    <row r="265" spans="1:4" x14ac:dyDescent="0.25">
      <c r="A265" s="149"/>
      <c r="D265" s="102"/>
    </row>
    <row r="266" spans="1:4" x14ac:dyDescent="0.25">
      <c r="A266" s="149"/>
      <c r="D266" s="102"/>
    </row>
    <row r="267" spans="1:4" x14ac:dyDescent="0.25">
      <c r="A267" s="149"/>
      <c r="D267" s="102"/>
    </row>
    <row r="268" spans="1:4" x14ac:dyDescent="0.25">
      <c r="A268" s="149"/>
      <c r="D268" s="102"/>
    </row>
    <row r="269" spans="1:4" x14ac:dyDescent="0.25">
      <c r="A269" s="149"/>
      <c r="D269" s="102"/>
    </row>
    <row r="270" spans="1:4" x14ac:dyDescent="0.25">
      <c r="A270" s="149"/>
      <c r="D270" s="102"/>
    </row>
    <row r="271" spans="1:4" x14ac:dyDescent="0.25">
      <c r="A271" s="149"/>
      <c r="D271" s="102"/>
    </row>
    <row r="272" spans="1:4" x14ac:dyDescent="0.25">
      <c r="A272" s="149"/>
      <c r="D272" s="102"/>
    </row>
    <row r="273" spans="1:4" x14ac:dyDescent="0.25">
      <c r="A273" s="149"/>
      <c r="D273" s="102"/>
    </row>
    <row r="274" spans="1:4" x14ac:dyDescent="0.25">
      <c r="A274" s="149"/>
      <c r="D274" s="102"/>
    </row>
    <row r="275" spans="1:4" x14ac:dyDescent="0.25">
      <c r="A275" s="149"/>
      <c r="D275" s="102"/>
    </row>
    <row r="276" spans="1:4" x14ac:dyDescent="0.25">
      <c r="A276" s="149"/>
      <c r="D276" s="102"/>
    </row>
    <row r="277" spans="1:4" x14ac:dyDescent="0.25">
      <c r="A277" s="149"/>
      <c r="D277" s="102"/>
    </row>
    <row r="278" spans="1:4" x14ac:dyDescent="0.25">
      <c r="A278" s="149"/>
      <c r="D278" s="102"/>
    </row>
    <row r="279" spans="1:4" x14ac:dyDescent="0.25">
      <c r="A279" s="149"/>
      <c r="D279" s="102"/>
    </row>
    <row r="280" spans="1:4" x14ac:dyDescent="0.25">
      <c r="A280" s="149"/>
      <c r="D280" s="102"/>
    </row>
    <row r="281" spans="1:4" x14ac:dyDescent="0.25">
      <c r="A281" s="149"/>
      <c r="D281" s="102"/>
    </row>
    <row r="282" spans="1:4" x14ac:dyDescent="0.25">
      <c r="A282" s="149"/>
      <c r="D282" s="102"/>
    </row>
    <row r="283" spans="1:4" x14ac:dyDescent="0.25">
      <c r="A283" s="149"/>
      <c r="D283" s="102"/>
    </row>
    <row r="284" spans="1:4" x14ac:dyDescent="0.25">
      <c r="A284" s="149"/>
      <c r="D284" s="102"/>
    </row>
    <row r="285" spans="1:4" x14ac:dyDescent="0.25">
      <c r="A285" s="149"/>
      <c r="D285" s="102"/>
    </row>
    <row r="286" spans="1:4" x14ac:dyDescent="0.25">
      <c r="A286" s="149"/>
      <c r="D286" s="102"/>
    </row>
    <row r="287" spans="1:4" x14ac:dyDescent="0.25">
      <c r="A287" s="149"/>
      <c r="D287" s="102"/>
    </row>
    <row r="288" spans="1:4" x14ac:dyDescent="0.25">
      <c r="A288" s="149"/>
      <c r="D288" s="102"/>
    </row>
    <row r="289" spans="1:4" x14ac:dyDescent="0.25">
      <c r="A289" s="149"/>
      <c r="D289" s="102"/>
    </row>
    <row r="290" spans="1:4" x14ac:dyDescent="0.25">
      <c r="A290" s="149"/>
      <c r="D290" s="102"/>
    </row>
    <row r="291" spans="1:4" x14ac:dyDescent="0.25">
      <c r="A291" s="149"/>
      <c r="D291" s="102"/>
    </row>
    <row r="292" spans="1:4" x14ac:dyDescent="0.25">
      <c r="A292" s="149"/>
      <c r="D292" s="102"/>
    </row>
    <row r="293" spans="1:4" x14ac:dyDescent="0.25">
      <c r="A293" s="149"/>
      <c r="D293" s="102"/>
    </row>
    <row r="294" spans="1:4" x14ac:dyDescent="0.25">
      <c r="A294" s="149"/>
      <c r="D294" s="102"/>
    </row>
    <row r="295" spans="1:4" x14ac:dyDescent="0.25">
      <c r="A295" s="149"/>
      <c r="D295" s="102"/>
    </row>
    <row r="296" spans="1:4" x14ac:dyDescent="0.25">
      <c r="A296" s="149"/>
      <c r="D296" s="102"/>
    </row>
    <row r="297" spans="1:4" x14ac:dyDescent="0.25">
      <c r="A297" s="149"/>
      <c r="D297" s="102"/>
    </row>
    <row r="298" spans="1:4" x14ac:dyDescent="0.25">
      <c r="A298" s="149"/>
      <c r="D298" s="102"/>
    </row>
    <row r="299" spans="1:4" x14ac:dyDescent="0.25">
      <c r="A299" s="149"/>
      <c r="D299" s="102"/>
    </row>
    <row r="300" spans="1:4" x14ac:dyDescent="0.25">
      <c r="A300" s="149"/>
      <c r="D300" s="102"/>
    </row>
    <row r="301" spans="1:4" x14ac:dyDescent="0.25">
      <c r="A301" s="149"/>
      <c r="D301" s="102"/>
    </row>
    <row r="302" spans="1:4" x14ac:dyDescent="0.25">
      <c r="A302" s="149"/>
      <c r="D302" s="102"/>
    </row>
    <row r="303" spans="1:4" x14ac:dyDescent="0.25">
      <c r="A303" s="149"/>
      <c r="D303" s="102"/>
    </row>
    <row r="304" spans="1:4" x14ac:dyDescent="0.25">
      <c r="A304" s="149"/>
      <c r="D304" s="102"/>
    </row>
    <row r="305" spans="1:4" x14ac:dyDescent="0.25">
      <c r="A305" s="149"/>
      <c r="D305" s="102"/>
    </row>
    <row r="306" spans="1:4" x14ac:dyDescent="0.25">
      <c r="A306" s="149"/>
      <c r="D306" s="102"/>
    </row>
    <row r="307" spans="1:4" x14ac:dyDescent="0.25">
      <c r="A307" s="149"/>
      <c r="D307" s="102"/>
    </row>
    <row r="308" spans="1:4" x14ac:dyDescent="0.25">
      <c r="A308" s="149"/>
      <c r="D308" s="102"/>
    </row>
    <row r="309" spans="1:4" x14ac:dyDescent="0.25">
      <c r="A309" s="149"/>
      <c r="D309" s="102"/>
    </row>
    <row r="310" spans="1:4" x14ac:dyDescent="0.25">
      <c r="A310" s="149"/>
      <c r="D310" s="102"/>
    </row>
    <row r="311" spans="1:4" x14ac:dyDescent="0.25">
      <c r="A311" s="149"/>
      <c r="D311" s="102"/>
    </row>
    <row r="312" spans="1:4" x14ac:dyDescent="0.25">
      <c r="A312" s="149"/>
      <c r="D312" s="102"/>
    </row>
    <row r="313" spans="1:4" x14ac:dyDescent="0.25">
      <c r="A313" s="149"/>
      <c r="D313" s="102"/>
    </row>
    <row r="314" spans="1:4" x14ac:dyDescent="0.25">
      <c r="A314" s="149"/>
      <c r="D314" s="102"/>
    </row>
    <row r="315" spans="1:4" x14ac:dyDescent="0.25">
      <c r="A315" s="149"/>
      <c r="D315" s="102"/>
    </row>
    <row r="316" spans="1:4" x14ac:dyDescent="0.25">
      <c r="A316" s="149"/>
      <c r="D316" s="102"/>
    </row>
    <row r="317" spans="1:4" x14ac:dyDescent="0.25">
      <c r="A317" s="149"/>
      <c r="D317" s="102"/>
    </row>
    <row r="318" spans="1:4" x14ac:dyDescent="0.25">
      <c r="A318" s="149"/>
      <c r="D318" s="102"/>
    </row>
    <row r="319" spans="1:4" x14ac:dyDescent="0.25">
      <c r="A319" s="149"/>
      <c r="D319" s="102"/>
    </row>
    <row r="320" spans="1:4" x14ac:dyDescent="0.25">
      <c r="A320" s="149"/>
      <c r="D320" s="102"/>
    </row>
    <row r="321" spans="1:4" x14ac:dyDescent="0.25">
      <c r="A321" s="149"/>
      <c r="D321" s="102"/>
    </row>
    <row r="322" spans="1:4" x14ac:dyDescent="0.25">
      <c r="A322" s="149"/>
      <c r="D322" s="102"/>
    </row>
    <row r="323" spans="1:4" x14ac:dyDescent="0.25">
      <c r="A323" s="149"/>
      <c r="D323" s="102"/>
    </row>
    <row r="324" spans="1:4" x14ac:dyDescent="0.25">
      <c r="A324" s="149"/>
      <c r="D324" s="102"/>
    </row>
    <row r="325" spans="1:4" x14ac:dyDescent="0.25">
      <c r="A325" s="149"/>
      <c r="D325" s="102"/>
    </row>
    <row r="326" spans="1:4" x14ac:dyDescent="0.25">
      <c r="A326" s="149"/>
      <c r="D326" s="102"/>
    </row>
    <row r="327" spans="1:4" x14ac:dyDescent="0.25">
      <c r="A327" s="149"/>
      <c r="D327" s="102"/>
    </row>
    <row r="328" spans="1:4" x14ac:dyDescent="0.25">
      <c r="A328" s="149"/>
      <c r="D328" s="102"/>
    </row>
    <row r="329" spans="1:4" x14ac:dyDescent="0.25">
      <c r="A329" s="149"/>
      <c r="D329" s="102"/>
    </row>
    <row r="330" spans="1:4" x14ac:dyDescent="0.25">
      <c r="A330" s="149"/>
      <c r="D330" s="102"/>
    </row>
    <row r="331" spans="1:4" x14ac:dyDescent="0.25">
      <c r="A331" s="149"/>
      <c r="D331" s="102"/>
    </row>
    <row r="332" spans="1:4" x14ac:dyDescent="0.25">
      <c r="A332" s="149"/>
      <c r="D332" s="102"/>
    </row>
    <row r="333" spans="1:4" x14ac:dyDescent="0.25">
      <c r="A333" s="149"/>
      <c r="D333" s="102"/>
    </row>
    <row r="334" spans="1:4" x14ac:dyDescent="0.25">
      <c r="A334" s="149"/>
      <c r="D334" s="102"/>
    </row>
    <row r="335" spans="1:4" x14ac:dyDescent="0.25">
      <c r="A335" s="149"/>
      <c r="D335" s="102"/>
    </row>
    <row r="336" spans="1:4" x14ac:dyDescent="0.25">
      <c r="A336" s="149"/>
      <c r="D336" s="102"/>
    </row>
    <row r="337" spans="1:4" x14ac:dyDescent="0.25">
      <c r="A337" s="149"/>
      <c r="D337" s="102"/>
    </row>
    <row r="338" spans="1:4" x14ac:dyDescent="0.25">
      <c r="A338" s="149"/>
      <c r="D338" s="102"/>
    </row>
    <row r="339" spans="1:4" x14ac:dyDescent="0.25">
      <c r="A339" s="149"/>
      <c r="D339" s="102"/>
    </row>
    <row r="340" spans="1:4" x14ac:dyDescent="0.25">
      <c r="A340" s="149"/>
      <c r="D340" s="102"/>
    </row>
    <row r="341" spans="1:4" x14ac:dyDescent="0.25">
      <c r="A341" s="149"/>
      <c r="D341" s="102"/>
    </row>
    <row r="342" spans="1:4" x14ac:dyDescent="0.25">
      <c r="A342" s="149"/>
      <c r="D342" s="102"/>
    </row>
    <row r="343" spans="1:4" x14ac:dyDescent="0.25">
      <c r="A343" s="149"/>
      <c r="D343" s="102"/>
    </row>
    <row r="344" spans="1:4" x14ac:dyDescent="0.25">
      <c r="A344" s="149"/>
      <c r="D344" s="102"/>
    </row>
    <row r="345" spans="1:4" x14ac:dyDescent="0.25">
      <c r="A345" s="149"/>
      <c r="D345" s="102"/>
    </row>
    <row r="346" spans="1:4" x14ac:dyDescent="0.25">
      <c r="A346" s="149"/>
      <c r="D346" s="102"/>
    </row>
    <row r="347" spans="1:4" x14ac:dyDescent="0.25">
      <c r="A347" s="149"/>
      <c r="D347" s="102"/>
    </row>
    <row r="348" spans="1:4" x14ac:dyDescent="0.25">
      <c r="A348" s="149"/>
      <c r="D348" s="102"/>
    </row>
    <row r="349" spans="1:4" x14ac:dyDescent="0.25">
      <c r="A349" s="149"/>
      <c r="D349" s="102"/>
    </row>
    <row r="350" spans="1:4" x14ac:dyDescent="0.25">
      <c r="A350" s="149"/>
      <c r="D350" s="102"/>
    </row>
    <row r="351" spans="1:4" x14ac:dyDescent="0.25">
      <c r="A351" s="149"/>
      <c r="D351" s="102"/>
    </row>
    <row r="352" spans="1:4" x14ac:dyDescent="0.25">
      <c r="A352" s="149"/>
      <c r="D352" s="102"/>
    </row>
    <row r="353" spans="1:4" x14ac:dyDescent="0.25">
      <c r="A353" s="149"/>
      <c r="D353" s="102"/>
    </row>
    <row r="354" spans="1:4" x14ac:dyDescent="0.25">
      <c r="A354" s="149"/>
      <c r="D354" s="102"/>
    </row>
    <row r="355" spans="1:4" x14ac:dyDescent="0.25">
      <c r="A355" s="149"/>
      <c r="D355" s="102"/>
    </row>
    <row r="356" spans="1:4" x14ac:dyDescent="0.25">
      <c r="A356" s="149"/>
      <c r="D356" s="102"/>
    </row>
    <row r="357" spans="1:4" x14ac:dyDescent="0.25">
      <c r="A357" s="149"/>
      <c r="D357" s="102"/>
    </row>
    <row r="358" spans="1:4" x14ac:dyDescent="0.25">
      <c r="A358" s="149"/>
      <c r="D358" s="102"/>
    </row>
    <row r="359" spans="1:4" x14ac:dyDescent="0.25">
      <c r="A359" s="149"/>
      <c r="D359" s="102"/>
    </row>
    <row r="360" spans="1:4" x14ac:dyDescent="0.25">
      <c r="A360" s="149"/>
      <c r="D360" s="102"/>
    </row>
    <row r="361" spans="1:4" x14ac:dyDescent="0.25">
      <c r="A361" s="149"/>
      <c r="D361" s="102"/>
    </row>
    <row r="362" spans="1:4" x14ac:dyDescent="0.25">
      <c r="A362" s="149"/>
      <c r="D362" s="102"/>
    </row>
    <row r="363" spans="1:4" x14ac:dyDescent="0.25">
      <c r="A363" s="149"/>
      <c r="D363" s="102"/>
    </row>
    <row r="364" spans="1:4" x14ac:dyDescent="0.25">
      <c r="A364" s="149"/>
      <c r="D364" s="102"/>
    </row>
    <row r="365" spans="1:4" x14ac:dyDescent="0.25">
      <c r="A365" s="149"/>
      <c r="D365" s="102"/>
    </row>
    <row r="366" spans="1:4" x14ac:dyDescent="0.25">
      <c r="A366" s="149"/>
      <c r="D366" s="102"/>
    </row>
    <row r="367" spans="1:4" x14ac:dyDescent="0.25">
      <c r="A367" s="149"/>
      <c r="D367" s="102"/>
    </row>
    <row r="368" spans="1:4" x14ac:dyDescent="0.25">
      <c r="A368" s="149"/>
      <c r="D368" s="102"/>
    </row>
    <row r="369" spans="1:4" x14ac:dyDescent="0.25">
      <c r="A369" s="149"/>
      <c r="D369" s="102"/>
    </row>
    <row r="370" spans="1:4" x14ac:dyDescent="0.25">
      <c r="A370" s="149"/>
      <c r="D370" s="102"/>
    </row>
    <row r="371" spans="1:4" x14ac:dyDescent="0.25">
      <c r="A371" s="149"/>
      <c r="D371" s="102"/>
    </row>
    <row r="372" spans="1:4" x14ac:dyDescent="0.25">
      <c r="A372" s="149"/>
      <c r="D372" s="102"/>
    </row>
    <row r="373" spans="1:4" x14ac:dyDescent="0.25">
      <c r="A373" s="149"/>
      <c r="D373" s="102"/>
    </row>
    <row r="374" spans="1:4" x14ac:dyDescent="0.25">
      <c r="A374" s="149"/>
      <c r="D374" s="102"/>
    </row>
    <row r="375" spans="1:4" x14ac:dyDescent="0.25">
      <c r="A375" s="149"/>
      <c r="D375" s="102"/>
    </row>
    <row r="376" spans="1:4" x14ac:dyDescent="0.25">
      <c r="A376" s="149"/>
      <c r="D376" s="102"/>
    </row>
    <row r="377" spans="1:4" x14ac:dyDescent="0.25">
      <c r="A377" s="149"/>
      <c r="D377" s="102"/>
    </row>
    <row r="378" spans="1:4" x14ac:dyDescent="0.25">
      <c r="A378" s="149"/>
      <c r="D378" s="102"/>
    </row>
    <row r="379" spans="1:4" x14ac:dyDescent="0.25">
      <c r="A379" s="149"/>
      <c r="D379" s="102"/>
    </row>
    <row r="380" spans="1:4" x14ac:dyDescent="0.25">
      <c r="A380" s="149"/>
      <c r="D380" s="102"/>
    </row>
    <row r="381" spans="1:4" x14ac:dyDescent="0.25">
      <c r="A381" s="149"/>
      <c r="D381" s="102"/>
    </row>
    <row r="382" spans="1:4" x14ac:dyDescent="0.25">
      <c r="A382" s="149"/>
      <c r="D382" s="102"/>
    </row>
    <row r="383" spans="1:4" x14ac:dyDescent="0.25">
      <c r="A383" s="149"/>
      <c r="D383" s="102"/>
    </row>
    <row r="384" spans="1:4" x14ac:dyDescent="0.25">
      <c r="A384" s="149"/>
      <c r="D384" s="102"/>
    </row>
    <row r="385" spans="1:4" x14ac:dyDescent="0.25">
      <c r="A385" s="149"/>
      <c r="D385" s="102"/>
    </row>
    <row r="386" spans="1:4" x14ac:dyDescent="0.25">
      <c r="A386" s="149"/>
      <c r="D386" s="102"/>
    </row>
    <row r="387" spans="1:4" x14ac:dyDescent="0.25">
      <c r="A387" s="149"/>
      <c r="D387" s="102"/>
    </row>
    <row r="388" spans="1:4" x14ac:dyDescent="0.25">
      <c r="A388" s="149"/>
      <c r="D388" s="102"/>
    </row>
    <row r="389" spans="1:4" x14ac:dyDescent="0.25">
      <c r="A389" s="149"/>
      <c r="D389" s="102"/>
    </row>
    <row r="390" spans="1:4" x14ac:dyDescent="0.25">
      <c r="A390" s="149"/>
      <c r="D390" s="102"/>
    </row>
    <row r="391" spans="1:4" x14ac:dyDescent="0.25">
      <c r="A391" s="149"/>
      <c r="D391" s="102"/>
    </row>
    <row r="392" spans="1:4" x14ac:dyDescent="0.25">
      <c r="A392" s="149"/>
      <c r="D392" s="102"/>
    </row>
    <row r="393" spans="1:4" x14ac:dyDescent="0.25">
      <c r="A393" s="149"/>
      <c r="D393" s="102"/>
    </row>
    <row r="394" spans="1:4" x14ac:dyDescent="0.25">
      <c r="A394" s="149"/>
      <c r="D394" s="102"/>
    </row>
    <row r="395" spans="1:4" x14ac:dyDescent="0.25">
      <c r="A395" s="149"/>
      <c r="D395" s="102"/>
    </row>
    <row r="396" spans="1:4" x14ac:dyDescent="0.25">
      <c r="A396" s="149"/>
      <c r="D396" s="102"/>
    </row>
    <row r="397" spans="1:4" x14ac:dyDescent="0.25">
      <c r="A397" s="149"/>
      <c r="D397" s="102"/>
    </row>
    <row r="398" spans="1:4" x14ac:dyDescent="0.25">
      <c r="A398" s="149"/>
      <c r="D398" s="102"/>
    </row>
    <row r="399" spans="1:4" x14ac:dyDescent="0.25">
      <c r="A399" s="149"/>
      <c r="D399" s="102"/>
    </row>
    <row r="400" spans="1:4" x14ac:dyDescent="0.25">
      <c r="A400" s="149"/>
      <c r="D400" s="102"/>
    </row>
    <row r="401" spans="1:4" x14ac:dyDescent="0.25">
      <c r="A401" s="149"/>
      <c r="D401" s="102"/>
    </row>
    <row r="402" spans="1:4" x14ac:dyDescent="0.25">
      <c r="A402" s="149"/>
      <c r="D402" s="102"/>
    </row>
    <row r="403" spans="1:4" x14ac:dyDescent="0.25">
      <c r="A403" s="149"/>
      <c r="D403" s="102"/>
    </row>
    <row r="404" spans="1:4" x14ac:dyDescent="0.25">
      <c r="A404" s="149"/>
      <c r="D404" s="102"/>
    </row>
    <row r="405" spans="1:4" x14ac:dyDescent="0.25">
      <c r="A405" s="149"/>
      <c r="D405" s="102"/>
    </row>
    <row r="406" spans="1:4" x14ac:dyDescent="0.25">
      <c r="A406" s="149"/>
      <c r="D406" s="102"/>
    </row>
    <row r="407" spans="1:4" x14ac:dyDescent="0.25">
      <c r="A407" s="149"/>
      <c r="D407" s="102"/>
    </row>
    <row r="408" spans="1:4" x14ac:dyDescent="0.25">
      <c r="A408" s="149"/>
      <c r="D408" s="102"/>
    </row>
    <row r="409" spans="1:4" x14ac:dyDescent="0.25">
      <c r="A409" s="149"/>
      <c r="D409" s="102"/>
    </row>
    <row r="410" spans="1:4" x14ac:dyDescent="0.25">
      <c r="A410" s="149"/>
      <c r="D410" s="102"/>
    </row>
    <row r="411" spans="1:4" x14ac:dyDescent="0.25">
      <c r="A411" s="149"/>
      <c r="D411" s="102"/>
    </row>
    <row r="412" spans="1:4" x14ac:dyDescent="0.25">
      <c r="A412" s="149"/>
      <c r="D412" s="102"/>
    </row>
    <row r="413" spans="1:4" x14ac:dyDescent="0.25">
      <c r="A413" s="149"/>
      <c r="D413" s="102"/>
    </row>
    <row r="414" spans="1:4" x14ac:dyDescent="0.25">
      <c r="A414" s="149"/>
      <c r="D414" s="102"/>
    </row>
    <row r="415" spans="1:4" x14ac:dyDescent="0.25">
      <c r="A415" s="149"/>
      <c r="D415" s="102"/>
    </row>
    <row r="416" spans="1:4" x14ac:dyDescent="0.25">
      <c r="A416" s="149"/>
      <c r="D416" s="102"/>
    </row>
    <row r="417" spans="1:4" x14ac:dyDescent="0.25">
      <c r="A417" s="149"/>
      <c r="D417" s="102"/>
    </row>
    <row r="418" spans="1:4" x14ac:dyDescent="0.25">
      <c r="A418" s="149"/>
      <c r="D418" s="102"/>
    </row>
    <row r="419" spans="1:4" x14ac:dyDescent="0.25">
      <c r="A419" s="149"/>
      <c r="D419" s="102"/>
    </row>
    <row r="420" spans="1:4" x14ac:dyDescent="0.25">
      <c r="A420" s="149"/>
      <c r="D420" s="102"/>
    </row>
    <row r="421" spans="1:4" x14ac:dyDescent="0.25">
      <c r="A421" s="149"/>
      <c r="D421" s="102"/>
    </row>
    <row r="422" spans="1:4" x14ac:dyDescent="0.25">
      <c r="A422" s="149"/>
      <c r="D422" s="102"/>
    </row>
    <row r="423" spans="1:4" x14ac:dyDescent="0.25">
      <c r="A423" s="149"/>
      <c r="D423" s="102"/>
    </row>
    <row r="424" spans="1:4" x14ac:dyDescent="0.25">
      <c r="A424" s="149"/>
      <c r="D424" s="102"/>
    </row>
    <row r="425" spans="1:4" x14ac:dyDescent="0.25">
      <c r="A425" s="149"/>
      <c r="D425" s="102"/>
    </row>
    <row r="426" spans="1:4" x14ac:dyDescent="0.25">
      <c r="A426" s="149"/>
      <c r="D426" s="102"/>
    </row>
    <row r="427" spans="1:4" x14ac:dyDescent="0.25">
      <c r="A427" s="149"/>
      <c r="D427" s="102"/>
    </row>
    <row r="428" spans="1:4" x14ac:dyDescent="0.25">
      <c r="A428" s="149"/>
      <c r="D428" s="102"/>
    </row>
    <row r="429" spans="1:4" x14ac:dyDescent="0.25">
      <c r="A429" s="149"/>
      <c r="D429" s="102"/>
    </row>
    <row r="430" spans="1:4" x14ac:dyDescent="0.25">
      <c r="A430" s="149"/>
      <c r="D430" s="102"/>
    </row>
    <row r="431" spans="1:4" x14ac:dyDescent="0.25">
      <c r="A431" s="149"/>
      <c r="D431" s="102"/>
    </row>
    <row r="432" spans="1:4" x14ac:dyDescent="0.25">
      <c r="A432" s="149"/>
      <c r="D432" s="102"/>
    </row>
    <row r="433" spans="1:4" x14ac:dyDescent="0.25">
      <c r="A433" s="149"/>
      <c r="D433" s="102"/>
    </row>
    <row r="434" spans="1:4" x14ac:dyDescent="0.25">
      <c r="A434" s="149"/>
      <c r="D434" s="102"/>
    </row>
    <row r="435" spans="1:4" x14ac:dyDescent="0.25">
      <c r="A435" s="149"/>
      <c r="D435" s="102"/>
    </row>
    <row r="436" spans="1:4" x14ac:dyDescent="0.25">
      <c r="A436" s="149"/>
      <c r="D436" s="102"/>
    </row>
    <row r="437" spans="1:4" x14ac:dyDescent="0.25">
      <c r="A437" s="149"/>
      <c r="D437" s="102"/>
    </row>
    <row r="438" spans="1:4" x14ac:dyDescent="0.25">
      <c r="A438" s="149"/>
      <c r="D438" s="102"/>
    </row>
    <row r="439" spans="1:4" x14ac:dyDescent="0.25">
      <c r="A439" s="149"/>
      <c r="D439" s="102"/>
    </row>
    <row r="440" spans="1:4" x14ac:dyDescent="0.25">
      <c r="A440" s="149"/>
      <c r="D440" s="102"/>
    </row>
    <row r="441" spans="1:4" x14ac:dyDescent="0.25">
      <c r="A441" s="149"/>
      <c r="D441" s="102"/>
    </row>
    <row r="442" spans="1:4" x14ac:dyDescent="0.25">
      <c r="A442" s="149"/>
      <c r="D442" s="102"/>
    </row>
    <row r="443" spans="1:4" x14ac:dyDescent="0.25">
      <c r="A443" s="149"/>
      <c r="D443" s="102"/>
    </row>
    <row r="444" spans="1:4" x14ac:dyDescent="0.25">
      <c r="A444" s="149"/>
      <c r="D444" s="102"/>
    </row>
    <row r="445" spans="1:4" x14ac:dyDescent="0.25">
      <c r="A445" s="149"/>
      <c r="D445" s="102"/>
    </row>
    <row r="446" spans="1:4" x14ac:dyDescent="0.25">
      <c r="A446" s="149"/>
      <c r="D446" s="102"/>
    </row>
    <row r="447" spans="1:4" x14ac:dyDescent="0.25">
      <c r="A447" s="149"/>
      <c r="D447" s="102"/>
    </row>
    <row r="448" spans="1:4" x14ac:dyDescent="0.25">
      <c r="A448" s="149"/>
      <c r="D448" s="102"/>
    </row>
    <row r="449" spans="1:4" x14ac:dyDescent="0.25">
      <c r="A449" s="149"/>
      <c r="D449" s="102"/>
    </row>
    <row r="450" spans="1:4" x14ac:dyDescent="0.25">
      <c r="A450" s="149"/>
      <c r="D450" s="102"/>
    </row>
    <row r="451" spans="1:4" x14ac:dyDescent="0.25">
      <c r="A451" s="149"/>
      <c r="D451" s="102"/>
    </row>
    <row r="452" spans="1:4" x14ac:dyDescent="0.25">
      <c r="A452" s="149"/>
      <c r="D452" s="102"/>
    </row>
    <row r="453" spans="1:4" x14ac:dyDescent="0.25">
      <c r="A453" s="149"/>
      <c r="D453" s="102"/>
    </row>
    <row r="454" spans="1:4" x14ac:dyDescent="0.25">
      <c r="A454" s="149"/>
      <c r="D454" s="102"/>
    </row>
    <row r="455" spans="1:4" x14ac:dyDescent="0.25">
      <c r="A455" s="149"/>
      <c r="D455" s="102"/>
    </row>
    <row r="456" spans="1:4" x14ac:dyDescent="0.25">
      <c r="A456" s="149"/>
      <c r="D456" s="102"/>
    </row>
    <row r="457" spans="1:4" x14ac:dyDescent="0.25">
      <c r="A457" s="149"/>
      <c r="D457" s="102"/>
    </row>
    <row r="458" spans="1:4" x14ac:dyDescent="0.25">
      <c r="A458" s="149"/>
      <c r="D458" s="102"/>
    </row>
    <row r="459" spans="1:4" x14ac:dyDescent="0.25">
      <c r="A459" s="149"/>
      <c r="D459" s="102"/>
    </row>
    <row r="460" spans="1:4" x14ac:dyDescent="0.25">
      <c r="A460" s="149"/>
      <c r="D460" s="102"/>
    </row>
    <row r="461" spans="1:4" x14ac:dyDescent="0.25">
      <c r="A461" s="149"/>
      <c r="D461" s="102"/>
    </row>
    <row r="462" spans="1:4" x14ac:dyDescent="0.25">
      <c r="A462" s="149"/>
      <c r="D462" s="102"/>
    </row>
    <row r="463" spans="1:4" x14ac:dyDescent="0.25">
      <c r="A463" s="149"/>
      <c r="D463" s="102"/>
    </row>
    <row r="464" spans="1:4" x14ac:dyDescent="0.25">
      <c r="A464" s="149"/>
      <c r="D464" s="102"/>
    </row>
    <row r="465" spans="1:4" x14ac:dyDescent="0.25">
      <c r="A465" s="149"/>
      <c r="D465" s="102"/>
    </row>
    <row r="466" spans="1:4" x14ac:dyDescent="0.25">
      <c r="A466" s="149"/>
      <c r="D466" s="102"/>
    </row>
    <row r="467" spans="1:4" x14ac:dyDescent="0.25">
      <c r="A467" s="149"/>
      <c r="D467" s="102"/>
    </row>
    <row r="468" spans="1:4" x14ac:dyDescent="0.25">
      <c r="A468" s="149"/>
      <c r="D468" s="102"/>
    </row>
    <row r="469" spans="1:4" x14ac:dyDescent="0.25">
      <c r="A469" s="149"/>
      <c r="D469" s="102"/>
    </row>
    <row r="470" spans="1:4" x14ac:dyDescent="0.25">
      <c r="A470" s="149"/>
      <c r="D470" s="102"/>
    </row>
    <row r="471" spans="1:4" x14ac:dyDescent="0.25">
      <c r="A471" s="149"/>
      <c r="D471" s="102"/>
    </row>
    <row r="472" spans="1:4" x14ac:dyDescent="0.25">
      <c r="A472" s="149"/>
      <c r="D472" s="102"/>
    </row>
    <row r="473" spans="1:4" x14ac:dyDescent="0.25">
      <c r="A473" s="149"/>
      <c r="D473" s="102"/>
    </row>
    <row r="474" spans="1:4" x14ac:dyDescent="0.25">
      <c r="A474" s="149"/>
      <c r="D474" s="102"/>
    </row>
    <row r="475" spans="1:4" x14ac:dyDescent="0.25">
      <c r="A475" s="149"/>
      <c r="D475" s="102"/>
    </row>
    <row r="476" spans="1:4" x14ac:dyDescent="0.25">
      <c r="A476" s="149"/>
      <c r="D476" s="102"/>
    </row>
    <row r="477" spans="1:4" x14ac:dyDescent="0.25">
      <c r="A477" s="149"/>
      <c r="D477" s="102"/>
    </row>
    <row r="478" spans="1:4" x14ac:dyDescent="0.25">
      <c r="A478" s="149"/>
      <c r="D478" s="102"/>
    </row>
    <row r="479" spans="1:4" x14ac:dyDescent="0.25">
      <c r="A479" s="149"/>
      <c r="D479" s="102"/>
    </row>
    <row r="480" spans="1:4" x14ac:dyDescent="0.25">
      <c r="A480" s="149"/>
      <c r="D480" s="102"/>
    </row>
    <row r="481" spans="1:4" x14ac:dyDescent="0.25">
      <c r="A481" s="149"/>
      <c r="D481" s="102"/>
    </row>
    <row r="482" spans="1:4" x14ac:dyDescent="0.25">
      <c r="A482" s="149"/>
      <c r="D482" s="102"/>
    </row>
    <row r="483" spans="1:4" x14ac:dyDescent="0.25">
      <c r="A483" s="149"/>
      <c r="D483" s="102"/>
    </row>
    <row r="484" spans="1:4" x14ac:dyDescent="0.25">
      <c r="A484" s="149"/>
      <c r="D484" s="102"/>
    </row>
    <row r="485" spans="1:4" x14ac:dyDescent="0.25">
      <c r="A485" s="149"/>
      <c r="D485" s="102"/>
    </row>
    <row r="486" spans="1:4" x14ac:dyDescent="0.25">
      <c r="A486" s="149"/>
      <c r="D486" s="102"/>
    </row>
    <row r="487" spans="1:4" x14ac:dyDescent="0.25">
      <c r="A487" s="149"/>
      <c r="D487" s="102"/>
    </row>
    <row r="488" spans="1:4" x14ac:dyDescent="0.25">
      <c r="A488" s="149"/>
      <c r="D488" s="102"/>
    </row>
    <row r="489" spans="1:4" x14ac:dyDescent="0.25">
      <c r="A489" s="149"/>
      <c r="D489" s="102"/>
    </row>
    <row r="490" spans="1:4" x14ac:dyDescent="0.25">
      <c r="A490" s="149"/>
      <c r="D490" s="102"/>
    </row>
    <row r="491" spans="1:4" x14ac:dyDescent="0.25">
      <c r="A491" s="149"/>
      <c r="D491" s="102"/>
    </row>
    <row r="492" spans="1:4" x14ac:dyDescent="0.25">
      <c r="A492" s="149"/>
      <c r="D492" s="102"/>
    </row>
    <row r="493" spans="1:4" x14ac:dyDescent="0.25">
      <c r="A493" s="149"/>
      <c r="D493" s="102"/>
    </row>
    <row r="494" spans="1:4" x14ac:dyDescent="0.25">
      <c r="A494" s="149"/>
      <c r="D494" s="102"/>
    </row>
    <row r="495" spans="1:4" x14ac:dyDescent="0.25">
      <c r="A495" s="149"/>
      <c r="D495" s="102"/>
    </row>
    <row r="496" spans="1:4" x14ac:dyDescent="0.25">
      <c r="A496" s="149"/>
      <c r="D496" s="102"/>
    </row>
    <row r="497" spans="1:4" x14ac:dyDescent="0.25">
      <c r="A497" s="149"/>
      <c r="D497" s="102"/>
    </row>
    <row r="498" spans="1:4" x14ac:dyDescent="0.25">
      <c r="A498" s="149"/>
      <c r="D498" s="102"/>
    </row>
    <row r="499" spans="1:4" x14ac:dyDescent="0.25">
      <c r="A499" s="149"/>
      <c r="D499" s="102"/>
    </row>
    <row r="500" spans="1:4" x14ac:dyDescent="0.25">
      <c r="A500" s="149"/>
      <c r="D500" s="102"/>
    </row>
    <row r="501" spans="1:4" x14ac:dyDescent="0.25">
      <c r="A501" s="149"/>
      <c r="D501" s="102"/>
    </row>
    <row r="502" spans="1:4" x14ac:dyDescent="0.25">
      <c r="A502" s="149"/>
      <c r="D502" s="102"/>
    </row>
    <row r="503" spans="1:4" x14ac:dyDescent="0.25">
      <c r="A503" s="149"/>
      <c r="D503" s="102"/>
    </row>
    <row r="504" spans="1:4" x14ac:dyDescent="0.25">
      <c r="A504" s="149"/>
      <c r="D504" s="102"/>
    </row>
    <row r="505" spans="1:4" x14ac:dyDescent="0.25">
      <c r="A505" s="149"/>
      <c r="D505" s="102"/>
    </row>
    <row r="506" spans="1:4" x14ac:dyDescent="0.25">
      <c r="A506" s="149"/>
      <c r="D506" s="102"/>
    </row>
    <row r="507" spans="1:4" x14ac:dyDescent="0.25">
      <c r="A507" s="149"/>
      <c r="D507" s="102"/>
    </row>
    <row r="508" spans="1:4" x14ac:dyDescent="0.25">
      <c r="A508" s="149"/>
      <c r="D508" s="102"/>
    </row>
    <row r="509" spans="1:4" x14ac:dyDescent="0.25">
      <c r="A509" s="149"/>
      <c r="D509" s="102"/>
    </row>
    <row r="510" spans="1:4" x14ac:dyDescent="0.25">
      <c r="A510" s="149"/>
      <c r="D510" s="102"/>
    </row>
    <row r="511" spans="1:4" x14ac:dyDescent="0.25">
      <c r="A511" s="149"/>
      <c r="D511" s="102"/>
    </row>
    <row r="512" spans="1:4" x14ac:dyDescent="0.25">
      <c r="A512" s="149"/>
      <c r="D512" s="102"/>
    </row>
    <row r="513" spans="1:4" x14ac:dyDescent="0.25">
      <c r="A513" s="149"/>
      <c r="D513" s="102"/>
    </row>
    <row r="514" spans="1:4" x14ac:dyDescent="0.25">
      <c r="A514" s="149"/>
      <c r="D514" s="102"/>
    </row>
    <row r="515" spans="1:4" x14ac:dyDescent="0.25">
      <c r="A515" s="149"/>
      <c r="D515" s="102"/>
    </row>
    <row r="516" spans="1:4" x14ac:dyDescent="0.25">
      <c r="A516" s="149"/>
      <c r="D516" s="102"/>
    </row>
    <row r="517" spans="1:4" x14ac:dyDescent="0.25">
      <c r="A517" s="149"/>
      <c r="D517" s="102"/>
    </row>
    <row r="518" spans="1:4" x14ac:dyDescent="0.25">
      <c r="A518" s="149"/>
      <c r="D518" s="102"/>
    </row>
    <row r="519" spans="1:4" x14ac:dyDescent="0.25">
      <c r="A519" s="149"/>
      <c r="D519" s="102"/>
    </row>
    <row r="520" spans="1:4" x14ac:dyDescent="0.25">
      <c r="A520" s="149"/>
      <c r="D520" s="102"/>
    </row>
    <row r="521" spans="1:4" x14ac:dyDescent="0.25">
      <c r="A521" s="149"/>
      <c r="D521" s="102"/>
    </row>
    <row r="522" spans="1:4" x14ac:dyDescent="0.25">
      <c r="A522" s="149"/>
      <c r="D522" s="102"/>
    </row>
    <row r="523" spans="1:4" x14ac:dyDescent="0.25">
      <c r="A523" s="149"/>
      <c r="D523" s="102"/>
    </row>
    <row r="524" spans="1:4" x14ac:dyDescent="0.25">
      <c r="A524" s="149"/>
      <c r="D524" s="102"/>
    </row>
    <row r="525" spans="1:4" x14ac:dyDescent="0.25">
      <c r="A525" s="149"/>
      <c r="D525" s="102"/>
    </row>
    <row r="526" spans="1:4" x14ac:dyDescent="0.25">
      <c r="A526" s="149"/>
      <c r="D526" s="102"/>
    </row>
    <row r="527" spans="1:4" x14ac:dyDescent="0.25">
      <c r="A527" s="149"/>
      <c r="D527" s="102"/>
    </row>
    <row r="528" spans="1:4" x14ac:dyDescent="0.25">
      <c r="A528" s="149"/>
      <c r="D528" s="102"/>
    </row>
    <row r="529" spans="1:4" x14ac:dyDescent="0.25">
      <c r="A529" s="149"/>
      <c r="D529" s="102"/>
    </row>
    <row r="530" spans="1:4" x14ac:dyDescent="0.25">
      <c r="A530" s="149"/>
      <c r="D530" s="102"/>
    </row>
    <row r="531" spans="1:4" x14ac:dyDescent="0.25">
      <c r="A531" s="149"/>
      <c r="D531" s="102"/>
    </row>
    <row r="532" spans="1:4" x14ac:dyDescent="0.25">
      <c r="A532" s="149"/>
      <c r="D532" s="102"/>
    </row>
    <row r="533" spans="1:4" x14ac:dyDescent="0.25">
      <c r="A533" s="149"/>
      <c r="D533" s="102"/>
    </row>
    <row r="534" spans="1:4" x14ac:dyDescent="0.25">
      <c r="A534" s="149"/>
      <c r="D534" s="102"/>
    </row>
    <row r="535" spans="1:4" x14ac:dyDescent="0.25">
      <c r="A535" s="149"/>
      <c r="D535" s="102"/>
    </row>
    <row r="536" spans="1:4" x14ac:dyDescent="0.25">
      <c r="A536" s="149"/>
      <c r="D536" s="102"/>
    </row>
    <row r="537" spans="1:4" x14ac:dyDescent="0.25">
      <c r="A537" s="149"/>
      <c r="D537" s="102"/>
    </row>
    <row r="538" spans="1:4" x14ac:dyDescent="0.25">
      <c r="A538" s="149"/>
      <c r="D538" s="102"/>
    </row>
    <row r="539" spans="1:4" x14ac:dyDescent="0.25">
      <c r="A539" s="149"/>
      <c r="D539" s="102"/>
    </row>
    <row r="540" spans="1:4" x14ac:dyDescent="0.25">
      <c r="A540" s="149"/>
      <c r="D540" s="102"/>
    </row>
    <row r="541" spans="1:4" x14ac:dyDescent="0.25">
      <c r="A541" s="149"/>
      <c r="D541" s="102"/>
    </row>
    <row r="542" spans="1:4" x14ac:dyDescent="0.25">
      <c r="A542" s="149"/>
      <c r="D542" s="102"/>
    </row>
    <row r="543" spans="1:4" x14ac:dyDescent="0.25">
      <c r="A543" s="149"/>
      <c r="D543" s="102"/>
    </row>
    <row r="544" spans="1:4" x14ac:dyDescent="0.25">
      <c r="A544" s="149"/>
      <c r="D544" s="102"/>
    </row>
    <row r="545" spans="1:4" x14ac:dyDescent="0.25">
      <c r="A545" s="149"/>
      <c r="D545" s="102"/>
    </row>
    <row r="546" spans="1:4" x14ac:dyDescent="0.25">
      <c r="A546" s="149"/>
      <c r="D546" s="102"/>
    </row>
    <row r="547" spans="1:4" x14ac:dyDescent="0.25">
      <c r="A547" s="149"/>
      <c r="D547" s="102"/>
    </row>
    <row r="548" spans="1:4" x14ac:dyDescent="0.25">
      <c r="A548" s="149"/>
      <c r="D548" s="102"/>
    </row>
    <row r="549" spans="1:4" x14ac:dyDescent="0.25">
      <c r="A549" s="149"/>
      <c r="D549" s="102"/>
    </row>
    <row r="550" spans="1:4" x14ac:dyDescent="0.25">
      <c r="A550" s="149"/>
      <c r="D550" s="102"/>
    </row>
    <row r="551" spans="1:4" x14ac:dyDescent="0.25">
      <c r="A551" s="149"/>
      <c r="D551" s="102"/>
    </row>
    <row r="552" spans="1:4" x14ac:dyDescent="0.25">
      <c r="A552" s="149"/>
      <c r="D552" s="102"/>
    </row>
    <row r="553" spans="1:4" x14ac:dyDescent="0.25">
      <c r="A553" s="149"/>
      <c r="D553" s="102"/>
    </row>
    <row r="554" spans="1:4" x14ac:dyDescent="0.25">
      <c r="A554" s="149"/>
      <c r="D554" s="102"/>
    </row>
    <row r="555" spans="1:4" x14ac:dyDescent="0.25">
      <c r="A555" s="149"/>
      <c r="D555" s="102"/>
    </row>
    <row r="556" spans="1:4" x14ac:dyDescent="0.25">
      <c r="A556" s="149"/>
      <c r="D556" s="102"/>
    </row>
    <row r="557" spans="1:4" x14ac:dyDescent="0.25">
      <c r="A557" s="149"/>
      <c r="D557" s="102"/>
    </row>
    <row r="558" spans="1:4" x14ac:dyDescent="0.25">
      <c r="A558" s="149"/>
      <c r="D558" s="102"/>
    </row>
    <row r="559" spans="1:4" x14ac:dyDescent="0.25">
      <c r="A559" s="149"/>
      <c r="D559" s="102"/>
    </row>
    <row r="560" spans="1:4" x14ac:dyDescent="0.25">
      <c r="A560" s="149"/>
      <c r="D560" s="102"/>
    </row>
    <row r="561" spans="1:4" x14ac:dyDescent="0.25">
      <c r="A561" s="149"/>
      <c r="D561" s="102"/>
    </row>
    <row r="562" spans="1:4" x14ac:dyDescent="0.25">
      <c r="A562" s="149"/>
      <c r="D562" s="102"/>
    </row>
    <row r="563" spans="1:4" x14ac:dyDescent="0.25">
      <c r="A563" s="149"/>
      <c r="D563" s="102"/>
    </row>
    <row r="564" spans="1:4" x14ac:dyDescent="0.25">
      <c r="A564" s="149"/>
      <c r="D564" s="102"/>
    </row>
    <row r="565" spans="1:4" x14ac:dyDescent="0.25">
      <c r="A565" s="149"/>
      <c r="D565" s="102"/>
    </row>
    <row r="566" spans="1:4" x14ac:dyDescent="0.25">
      <c r="A566" s="149"/>
      <c r="D566" s="102"/>
    </row>
    <row r="567" spans="1:4" x14ac:dyDescent="0.25">
      <c r="A567" s="149"/>
      <c r="D567" s="102"/>
    </row>
    <row r="568" spans="1:4" x14ac:dyDescent="0.25">
      <c r="A568" s="149"/>
      <c r="D568" s="102"/>
    </row>
    <row r="569" spans="1:4" x14ac:dyDescent="0.25">
      <c r="A569" s="149"/>
      <c r="D569" s="102"/>
    </row>
    <row r="570" spans="1:4" x14ac:dyDescent="0.25">
      <c r="A570" s="149"/>
      <c r="D570" s="102"/>
    </row>
    <row r="571" spans="1:4" x14ac:dyDescent="0.25">
      <c r="A571" s="149"/>
      <c r="D571" s="102"/>
    </row>
    <row r="572" spans="1:4" x14ac:dyDescent="0.25">
      <c r="A572" s="149"/>
      <c r="D572" s="102"/>
    </row>
    <row r="573" spans="1:4" x14ac:dyDescent="0.25">
      <c r="A573" s="149"/>
      <c r="D573" s="102"/>
    </row>
    <row r="574" spans="1:4" x14ac:dyDescent="0.25">
      <c r="A574" s="149"/>
      <c r="D574" s="102"/>
    </row>
    <row r="575" spans="1:4" x14ac:dyDescent="0.25">
      <c r="A575" s="149"/>
      <c r="D575" s="102"/>
    </row>
    <row r="576" spans="1:4" x14ac:dyDescent="0.25">
      <c r="A576" s="149"/>
      <c r="D576" s="102"/>
    </row>
    <row r="577" spans="1:4" x14ac:dyDescent="0.25">
      <c r="A577" s="149"/>
      <c r="D577" s="102"/>
    </row>
    <row r="578" spans="1:4" x14ac:dyDescent="0.25">
      <c r="A578" s="149"/>
      <c r="D578" s="102"/>
    </row>
    <row r="579" spans="1:4" x14ac:dyDescent="0.25">
      <c r="A579" s="149"/>
      <c r="D579" s="102"/>
    </row>
    <row r="580" spans="1:4" x14ac:dyDescent="0.25">
      <c r="A580" s="149"/>
      <c r="D580" s="102"/>
    </row>
    <row r="581" spans="1:4" x14ac:dyDescent="0.25">
      <c r="A581" s="149"/>
      <c r="D581" s="102"/>
    </row>
    <row r="582" spans="1:4" x14ac:dyDescent="0.25">
      <c r="A582" s="149"/>
      <c r="D582" s="102"/>
    </row>
    <row r="583" spans="1:4" x14ac:dyDescent="0.25">
      <c r="A583" s="149"/>
      <c r="D583" s="102"/>
    </row>
    <row r="584" spans="1:4" x14ac:dyDescent="0.25">
      <c r="A584" s="149"/>
      <c r="D584" s="102"/>
    </row>
    <row r="585" spans="1:4" x14ac:dyDescent="0.25">
      <c r="A585" s="149"/>
      <c r="D585" s="102"/>
    </row>
    <row r="586" spans="1:4" x14ac:dyDescent="0.25">
      <c r="A586" s="149"/>
      <c r="D586" s="102"/>
    </row>
    <row r="587" spans="1:4" x14ac:dyDescent="0.25">
      <c r="A587" s="149"/>
      <c r="D587" s="102"/>
    </row>
    <row r="588" spans="1:4" x14ac:dyDescent="0.25">
      <c r="A588" s="149"/>
      <c r="D588" s="102"/>
    </row>
    <row r="589" spans="1:4" x14ac:dyDescent="0.25">
      <c r="A589" s="149"/>
      <c r="D589" s="102"/>
    </row>
    <row r="590" spans="1:4" x14ac:dyDescent="0.25">
      <c r="A590" s="149"/>
      <c r="D590" s="102"/>
    </row>
    <row r="591" spans="1:4" x14ac:dyDescent="0.25">
      <c r="A591" s="149"/>
      <c r="D591" s="102"/>
    </row>
    <row r="592" spans="1:4" x14ac:dyDescent="0.25">
      <c r="A592" s="149"/>
      <c r="D592" s="102"/>
    </row>
    <row r="593" spans="1:4" x14ac:dyDescent="0.25">
      <c r="A593" s="149"/>
      <c r="D593" s="102"/>
    </row>
    <row r="594" spans="1:4" x14ac:dyDescent="0.25">
      <c r="A594" s="149"/>
      <c r="D594" s="102"/>
    </row>
    <row r="595" spans="1:4" x14ac:dyDescent="0.25">
      <c r="A595" s="149"/>
      <c r="D595" s="102"/>
    </row>
    <row r="596" spans="1:4" x14ac:dyDescent="0.25">
      <c r="A596" s="149"/>
      <c r="D596" s="102"/>
    </row>
    <row r="597" spans="1:4" x14ac:dyDescent="0.25">
      <c r="A597" s="149"/>
      <c r="D597" s="102"/>
    </row>
    <row r="598" spans="1:4" x14ac:dyDescent="0.25">
      <c r="A598" s="149"/>
      <c r="D598" s="102"/>
    </row>
    <row r="599" spans="1:4" x14ac:dyDescent="0.25">
      <c r="A599" s="149"/>
      <c r="D599" s="102"/>
    </row>
    <row r="600" spans="1:4" x14ac:dyDescent="0.25">
      <c r="A600" s="149"/>
      <c r="D600" s="102"/>
    </row>
    <row r="601" spans="1:4" x14ac:dyDescent="0.25">
      <c r="A601" s="149"/>
      <c r="D601" s="102"/>
    </row>
    <row r="602" spans="1:4" x14ac:dyDescent="0.25">
      <c r="A602" s="149"/>
      <c r="D602" s="102"/>
    </row>
    <row r="603" spans="1:4" x14ac:dyDescent="0.25">
      <c r="A603" s="149"/>
      <c r="D603" s="102"/>
    </row>
    <row r="604" spans="1:4" x14ac:dyDescent="0.25">
      <c r="A604" s="149"/>
      <c r="D604" s="102"/>
    </row>
    <row r="605" spans="1:4" x14ac:dyDescent="0.25">
      <c r="A605" s="149"/>
      <c r="D605" s="102"/>
    </row>
    <row r="606" spans="1:4" x14ac:dyDescent="0.25">
      <c r="A606" s="149"/>
      <c r="D606" s="102"/>
    </row>
    <row r="607" spans="1:4" x14ac:dyDescent="0.25">
      <c r="A607" s="149"/>
      <c r="D607" s="102"/>
    </row>
    <row r="608" spans="1:4" x14ac:dyDescent="0.25">
      <c r="A608" s="149"/>
      <c r="D608" s="102"/>
    </row>
    <row r="609" spans="1:4" x14ac:dyDescent="0.25">
      <c r="A609" s="149"/>
      <c r="D609" s="102"/>
    </row>
    <row r="610" spans="1:4" x14ac:dyDescent="0.25">
      <c r="A610" s="149"/>
      <c r="D610" s="102"/>
    </row>
    <row r="611" spans="1:4" x14ac:dyDescent="0.25">
      <c r="A611" s="149"/>
      <c r="D611" s="102"/>
    </row>
    <row r="612" spans="1:4" x14ac:dyDescent="0.25">
      <c r="A612" s="149"/>
      <c r="D612" s="102"/>
    </row>
    <row r="613" spans="1:4" x14ac:dyDescent="0.25">
      <c r="A613" s="149"/>
      <c r="D613" s="102"/>
    </row>
    <row r="614" spans="1:4" x14ac:dyDescent="0.25">
      <c r="A614" s="149"/>
      <c r="D614" s="102"/>
    </row>
    <row r="615" spans="1:4" x14ac:dyDescent="0.25">
      <c r="A615" s="149"/>
      <c r="D615" s="102"/>
    </row>
    <row r="616" spans="1:4" x14ac:dyDescent="0.25">
      <c r="A616" s="149"/>
      <c r="D616" s="102"/>
    </row>
    <row r="617" spans="1:4" x14ac:dyDescent="0.25">
      <c r="A617" s="149"/>
      <c r="D617" s="102"/>
    </row>
    <row r="618" spans="1:4" x14ac:dyDescent="0.25">
      <c r="A618" s="149"/>
      <c r="D618" s="102"/>
    </row>
    <row r="619" spans="1:4" x14ac:dyDescent="0.25">
      <c r="A619" s="149"/>
      <c r="D619" s="102"/>
    </row>
    <row r="620" spans="1:4" x14ac:dyDescent="0.25">
      <c r="A620" s="149"/>
      <c r="D620" s="102"/>
    </row>
    <row r="621" spans="1:4" x14ac:dyDescent="0.25">
      <c r="A621" s="149"/>
      <c r="D621" s="102"/>
    </row>
    <row r="622" spans="1:4" x14ac:dyDescent="0.25">
      <c r="A622" s="149"/>
      <c r="D622" s="102"/>
    </row>
    <row r="623" spans="1:4" x14ac:dyDescent="0.25">
      <c r="A623" s="149"/>
      <c r="D623" s="102"/>
    </row>
    <row r="624" spans="1:4" x14ac:dyDescent="0.25">
      <c r="A624" s="149"/>
      <c r="D624" s="102"/>
    </row>
    <row r="625" spans="1:4" x14ac:dyDescent="0.25">
      <c r="A625" s="149"/>
      <c r="D625" s="102"/>
    </row>
    <row r="626" spans="1:4" x14ac:dyDescent="0.25">
      <c r="A626" s="149"/>
      <c r="D626" s="102"/>
    </row>
    <row r="627" spans="1:4" x14ac:dyDescent="0.25">
      <c r="A627" s="149"/>
      <c r="D627" s="102"/>
    </row>
    <row r="628" spans="1:4" x14ac:dyDescent="0.25">
      <c r="A628" s="149"/>
      <c r="D628" s="102"/>
    </row>
    <row r="629" spans="1:4" x14ac:dyDescent="0.25">
      <c r="A629" s="149"/>
      <c r="D629" s="102"/>
    </row>
    <row r="630" spans="1:4" x14ac:dyDescent="0.25">
      <c r="A630" s="149"/>
      <c r="D630" s="102"/>
    </row>
    <row r="631" spans="1:4" x14ac:dyDescent="0.25">
      <c r="A631" s="149"/>
      <c r="D631" s="102"/>
    </row>
    <row r="632" spans="1:4" x14ac:dyDescent="0.25">
      <c r="A632" s="149"/>
      <c r="D632" s="102"/>
    </row>
    <row r="633" spans="1:4" x14ac:dyDescent="0.25">
      <c r="A633" s="149"/>
      <c r="D633" s="102"/>
    </row>
    <row r="634" spans="1:4" x14ac:dyDescent="0.25">
      <c r="A634" s="149"/>
      <c r="D634" s="102"/>
    </row>
    <row r="635" spans="1:4" x14ac:dyDescent="0.25">
      <c r="A635" s="149"/>
      <c r="D635" s="102"/>
    </row>
    <row r="636" spans="1:4" x14ac:dyDescent="0.25">
      <c r="A636" s="149"/>
      <c r="D636" s="102"/>
    </row>
    <row r="637" spans="1:4" x14ac:dyDescent="0.25">
      <c r="A637" s="149"/>
      <c r="D637" s="102"/>
    </row>
    <row r="638" spans="1:4" x14ac:dyDescent="0.25">
      <c r="A638" s="149"/>
      <c r="D638" s="102"/>
    </row>
    <row r="639" spans="1:4" x14ac:dyDescent="0.25">
      <c r="A639" s="149"/>
      <c r="D639" s="102"/>
    </row>
    <row r="640" spans="1:4" x14ac:dyDescent="0.25">
      <c r="A640" s="149"/>
      <c r="D640" s="102"/>
    </row>
    <row r="641" spans="1:4" x14ac:dyDescent="0.25">
      <c r="A641" s="149"/>
      <c r="D641" s="102"/>
    </row>
    <row r="642" spans="1:4" x14ac:dyDescent="0.25">
      <c r="A642" s="149"/>
      <c r="D642" s="102"/>
    </row>
    <row r="643" spans="1:4" x14ac:dyDescent="0.25">
      <c r="A643" s="149"/>
      <c r="D643" s="102"/>
    </row>
    <row r="644" spans="1:4" x14ac:dyDescent="0.25">
      <c r="A644" s="149"/>
      <c r="D644" s="102"/>
    </row>
    <row r="645" spans="1:4" x14ac:dyDescent="0.25">
      <c r="A645" s="149"/>
      <c r="D645" s="102"/>
    </row>
    <row r="646" spans="1:4" x14ac:dyDescent="0.25">
      <c r="A646" s="149"/>
      <c r="D646" s="102"/>
    </row>
    <row r="647" spans="1:4" x14ac:dyDescent="0.25">
      <c r="A647" s="149"/>
      <c r="D647" s="102"/>
    </row>
    <row r="648" spans="1:4" x14ac:dyDescent="0.25">
      <c r="A648" s="149"/>
      <c r="D648" s="102"/>
    </row>
    <row r="649" spans="1:4" x14ac:dyDescent="0.25">
      <c r="A649" s="149"/>
      <c r="D649" s="102"/>
    </row>
    <row r="650" spans="1:4" x14ac:dyDescent="0.25">
      <c r="A650" s="149"/>
      <c r="D650" s="102"/>
    </row>
    <row r="651" spans="1:4" x14ac:dyDescent="0.25">
      <c r="A651" s="149"/>
      <c r="D651" s="102"/>
    </row>
    <row r="652" spans="1:4" x14ac:dyDescent="0.25">
      <c r="A652" s="149"/>
      <c r="D652" s="102"/>
    </row>
    <row r="653" spans="1:4" x14ac:dyDescent="0.25">
      <c r="A653" s="149"/>
      <c r="D653" s="102"/>
    </row>
    <row r="654" spans="1:4" x14ac:dyDescent="0.25">
      <c r="A654" s="149"/>
      <c r="D654" s="102"/>
    </row>
    <row r="655" spans="1:4" x14ac:dyDescent="0.25">
      <c r="A655" s="149"/>
      <c r="D655" s="102"/>
    </row>
    <row r="656" spans="1:4" x14ac:dyDescent="0.25">
      <c r="A656" s="149"/>
      <c r="D656" s="102"/>
    </row>
    <row r="657" spans="1:4" x14ac:dyDescent="0.25">
      <c r="A657" s="149"/>
      <c r="D657" s="102"/>
    </row>
    <row r="658" spans="1:4" x14ac:dyDescent="0.25">
      <c r="A658" s="149"/>
      <c r="D658" s="102"/>
    </row>
    <row r="659" spans="1:4" x14ac:dyDescent="0.25">
      <c r="A659" s="149"/>
      <c r="D659" s="102"/>
    </row>
    <row r="660" spans="1:4" x14ac:dyDescent="0.25">
      <c r="A660" s="149"/>
      <c r="D660" s="102"/>
    </row>
    <row r="661" spans="1:4" x14ac:dyDescent="0.25">
      <c r="A661" s="149"/>
      <c r="D661" s="102"/>
    </row>
    <row r="662" spans="1:4" x14ac:dyDescent="0.25">
      <c r="A662" s="149"/>
      <c r="D662" s="102"/>
    </row>
    <row r="663" spans="1:4" x14ac:dyDescent="0.25">
      <c r="A663" s="149"/>
      <c r="D663" s="102"/>
    </row>
    <row r="664" spans="1:4" x14ac:dyDescent="0.25">
      <c r="A664" s="149"/>
      <c r="D664" s="102"/>
    </row>
    <row r="665" spans="1:4" x14ac:dyDescent="0.25">
      <c r="A665" s="149"/>
      <c r="D665" s="102"/>
    </row>
    <row r="666" spans="1:4" x14ac:dyDescent="0.25">
      <c r="A666" s="149"/>
      <c r="D666" s="102"/>
    </row>
    <row r="667" spans="1:4" x14ac:dyDescent="0.25">
      <c r="A667" s="149"/>
      <c r="D667" s="102"/>
    </row>
    <row r="668" spans="1:4" x14ac:dyDescent="0.25">
      <c r="A668" s="149"/>
      <c r="D668" s="102"/>
    </row>
    <row r="669" spans="1:4" x14ac:dyDescent="0.25">
      <c r="A669" s="149"/>
      <c r="D669" s="102"/>
    </row>
    <row r="670" spans="1:4" x14ac:dyDescent="0.25">
      <c r="A670" s="149"/>
      <c r="D670" s="102"/>
    </row>
    <row r="671" spans="1:4" x14ac:dyDescent="0.25">
      <c r="A671" s="149"/>
      <c r="D671" s="102"/>
    </row>
    <row r="672" spans="1:4" x14ac:dyDescent="0.25">
      <c r="A672" s="149"/>
      <c r="D672" s="102"/>
    </row>
    <row r="673" spans="1:4" x14ac:dyDescent="0.25">
      <c r="A673" s="149"/>
      <c r="D673" s="102"/>
    </row>
    <row r="674" spans="1:4" x14ac:dyDescent="0.25">
      <c r="A674" s="149"/>
      <c r="D674" s="102"/>
    </row>
    <row r="675" spans="1:4" x14ac:dyDescent="0.25">
      <c r="A675" s="149"/>
      <c r="D675" s="102"/>
    </row>
    <row r="676" spans="1:4" x14ac:dyDescent="0.25">
      <c r="A676" s="149"/>
      <c r="D676" s="102"/>
    </row>
    <row r="677" spans="1:4" x14ac:dyDescent="0.25">
      <c r="A677" s="149"/>
      <c r="D677" s="102"/>
    </row>
    <row r="678" spans="1:4" x14ac:dyDescent="0.25">
      <c r="A678" s="149"/>
      <c r="D678" s="102"/>
    </row>
    <row r="679" spans="1:4" x14ac:dyDescent="0.25">
      <c r="A679" s="149"/>
      <c r="D679" s="102"/>
    </row>
    <row r="680" spans="1:4" x14ac:dyDescent="0.25">
      <c r="A680" s="149"/>
      <c r="D680" s="102"/>
    </row>
    <row r="681" spans="1:4" x14ac:dyDescent="0.25">
      <c r="A681" s="149"/>
      <c r="D681" s="102"/>
    </row>
    <row r="682" spans="1:4" x14ac:dyDescent="0.25">
      <c r="A682" s="149"/>
      <c r="D682" s="102"/>
    </row>
    <row r="683" spans="1:4" x14ac:dyDescent="0.25">
      <c r="A683" s="149"/>
      <c r="D683" s="102"/>
    </row>
    <row r="684" spans="1:4" x14ac:dyDescent="0.25">
      <c r="A684" s="149"/>
      <c r="D684" s="102"/>
    </row>
    <row r="685" spans="1:4" x14ac:dyDescent="0.25">
      <c r="A685" s="149"/>
      <c r="D685" s="102"/>
    </row>
    <row r="686" spans="1:4" x14ac:dyDescent="0.25">
      <c r="A686" s="149"/>
      <c r="D686" s="102"/>
    </row>
    <row r="687" spans="1:4" x14ac:dyDescent="0.25">
      <c r="A687" s="149"/>
      <c r="D687" s="102"/>
    </row>
    <row r="688" spans="1:4" x14ac:dyDescent="0.25">
      <c r="A688" s="149"/>
      <c r="D688" s="102"/>
    </row>
    <row r="689" spans="1:4" x14ac:dyDescent="0.25">
      <c r="A689" s="149"/>
      <c r="D689" s="102"/>
    </row>
    <row r="690" spans="1:4" x14ac:dyDescent="0.25">
      <c r="A690" s="149"/>
      <c r="D690" s="102"/>
    </row>
    <row r="691" spans="1:4" x14ac:dyDescent="0.25">
      <c r="A691" s="149"/>
      <c r="D691" s="102"/>
    </row>
    <row r="692" spans="1:4" x14ac:dyDescent="0.25">
      <c r="A692" s="149"/>
      <c r="D692" s="102"/>
    </row>
    <row r="693" spans="1:4" x14ac:dyDescent="0.25">
      <c r="A693" s="149"/>
      <c r="D693" s="102"/>
    </row>
    <row r="694" spans="1:4" x14ac:dyDescent="0.25">
      <c r="A694" s="149"/>
      <c r="D694" s="102"/>
    </row>
    <row r="695" spans="1:4" x14ac:dyDescent="0.25">
      <c r="A695" s="149"/>
      <c r="D695" s="102"/>
    </row>
    <row r="696" spans="1:4" x14ac:dyDescent="0.25">
      <c r="A696" s="149"/>
      <c r="D696" s="102"/>
    </row>
    <row r="697" spans="1:4" x14ac:dyDescent="0.25">
      <c r="A697" s="149"/>
      <c r="D697" s="102"/>
    </row>
    <row r="698" spans="1:4" x14ac:dyDescent="0.25">
      <c r="A698" s="149"/>
      <c r="D698" s="102"/>
    </row>
    <row r="699" spans="1:4" x14ac:dyDescent="0.25">
      <c r="A699" s="149"/>
      <c r="D699" s="102"/>
    </row>
    <row r="700" spans="1:4" x14ac:dyDescent="0.25">
      <c r="A700" s="149"/>
      <c r="D700" s="102"/>
    </row>
    <row r="701" spans="1:4" x14ac:dyDescent="0.25">
      <c r="A701" s="149"/>
      <c r="D701" s="102"/>
    </row>
    <row r="702" spans="1:4" x14ac:dyDescent="0.25">
      <c r="A702" s="149"/>
      <c r="D702" s="102"/>
    </row>
    <row r="703" spans="1:4" x14ac:dyDescent="0.25">
      <c r="A703" s="149"/>
      <c r="D703" s="102"/>
    </row>
    <row r="704" spans="1:4" x14ac:dyDescent="0.25">
      <c r="A704" s="149"/>
      <c r="D704" s="102"/>
    </row>
    <row r="705" spans="1:4" x14ac:dyDescent="0.25">
      <c r="A705" s="149"/>
      <c r="D705" s="102"/>
    </row>
    <row r="706" spans="1:4" x14ac:dyDescent="0.25">
      <c r="A706" s="149"/>
      <c r="D706" s="102"/>
    </row>
    <row r="707" spans="1:4" x14ac:dyDescent="0.25">
      <c r="A707" s="149"/>
      <c r="D707" s="102"/>
    </row>
    <row r="708" spans="1:4" x14ac:dyDescent="0.25">
      <c r="A708" s="149"/>
      <c r="D708" s="102"/>
    </row>
    <row r="709" spans="1:4" x14ac:dyDescent="0.25">
      <c r="A709" s="149"/>
      <c r="D709" s="102"/>
    </row>
    <row r="710" spans="1:4" x14ac:dyDescent="0.25">
      <c r="A710" s="149"/>
      <c r="D710" s="102"/>
    </row>
    <row r="711" spans="1:4" x14ac:dyDescent="0.25">
      <c r="A711" s="149"/>
      <c r="D711" s="102"/>
    </row>
    <row r="712" spans="1:4" x14ac:dyDescent="0.25">
      <c r="A712" s="149"/>
      <c r="D712" s="102"/>
    </row>
    <row r="713" spans="1:4" x14ac:dyDescent="0.25">
      <c r="A713" s="149"/>
      <c r="D713" s="102"/>
    </row>
    <row r="714" spans="1:4" x14ac:dyDescent="0.25">
      <c r="A714" s="149"/>
      <c r="D714" s="102"/>
    </row>
    <row r="715" spans="1:4" x14ac:dyDescent="0.25">
      <c r="A715" s="149"/>
      <c r="D715" s="102"/>
    </row>
    <row r="716" spans="1:4" x14ac:dyDescent="0.25">
      <c r="A716" s="149"/>
      <c r="D716" s="102"/>
    </row>
    <row r="717" spans="1:4" x14ac:dyDescent="0.25">
      <c r="A717" s="149"/>
      <c r="D717" s="102"/>
    </row>
    <row r="718" spans="1:4" x14ac:dyDescent="0.25">
      <c r="A718" s="149"/>
      <c r="D718" s="102"/>
    </row>
    <row r="719" spans="1:4" x14ac:dyDescent="0.25">
      <c r="A719" s="149"/>
      <c r="D719" s="102"/>
    </row>
    <row r="720" spans="1:4" x14ac:dyDescent="0.25">
      <c r="A720" s="149"/>
      <c r="D720" s="102"/>
    </row>
    <row r="721" spans="1:4" x14ac:dyDescent="0.25">
      <c r="A721" s="149"/>
      <c r="D721" s="102"/>
    </row>
    <row r="722" spans="1:4" x14ac:dyDescent="0.25">
      <c r="A722" s="149"/>
      <c r="D722" s="102"/>
    </row>
    <row r="723" spans="1:4" x14ac:dyDescent="0.25">
      <c r="A723" s="149"/>
      <c r="D723" s="102"/>
    </row>
    <row r="724" spans="1:4" x14ac:dyDescent="0.25">
      <c r="A724" s="149"/>
      <c r="D724" s="102"/>
    </row>
    <row r="725" spans="1:4" x14ac:dyDescent="0.25">
      <c r="A725" s="149"/>
      <c r="D725" s="102"/>
    </row>
    <row r="726" spans="1:4" x14ac:dyDescent="0.25">
      <c r="A726" s="149"/>
      <c r="D726" s="102"/>
    </row>
    <row r="727" spans="1:4" x14ac:dyDescent="0.25">
      <c r="A727" s="149"/>
      <c r="D727" s="102"/>
    </row>
    <row r="728" spans="1:4" x14ac:dyDescent="0.25">
      <c r="A728" s="149"/>
      <c r="D728" s="102"/>
    </row>
    <row r="729" spans="1:4" x14ac:dyDescent="0.25">
      <c r="A729" s="149"/>
      <c r="D729" s="102"/>
    </row>
    <row r="730" spans="1:4" x14ac:dyDescent="0.25">
      <c r="A730" s="149"/>
      <c r="D730" s="102"/>
    </row>
    <row r="731" spans="1:4" x14ac:dyDescent="0.25">
      <c r="A731" s="149"/>
      <c r="D731" s="102"/>
    </row>
    <row r="732" spans="1:4" x14ac:dyDescent="0.25">
      <c r="A732" s="149"/>
      <c r="D732" s="102"/>
    </row>
    <row r="733" spans="1:4" x14ac:dyDescent="0.25">
      <c r="A733" s="149"/>
      <c r="D733" s="102"/>
    </row>
    <row r="734" spans="1:4" x14ac:dyDescent="0.25">
      <c r="A734" s="149"/>
      <c r="D734" s="102"/>
    </row>
    <row r="735" spans="1:4" x14ac:dyDescent="0.25">
      <c r="A735" s="149"/>
      <c r="D735" s="102"/>
    </row>
    <row r="736" spans="1:4" x14ac:dyDescent="0.25">
      <c r="A736" s="149"/>
      <c r="D736" s="102"/>
    </row>
    <row r="737" spans="1:4" x14ac:dyDescent="0.25">
      <c r="A737" s="149"/>
      <c r="D737" s="102"/>
    </row>
    <row r="738" spans="1:4" x14ac:dyDescent="0.25">
      <c r="A738" s="149"/>
      <c r="D738" s="102"/>
    </row>
    <row r="739" spans="1:4" x14ac:dyDescent="0.25">
      <c r="A739" s="149"/>
      <c r="D739" s="102"/>
    </row>
    <row r="740" spans="1:4" x14ac:dyDescent="0.25">
      <c r="A740" s="149"/>
      <c r="D740" s="102"/>
    </row>
    <row r="741" spans="1:4" x14ac:dyDescent="0.25">
      <c r="A741" s="149"/>
      <c r="D741" s="102"/>
    </row>
    <row r="742" spans="1:4" x14ac:dyDescent="0.25">
      <c r="A742" s="149"/>
      <c r="D742" s="102"/>
    </row>
    <row r="743" spans="1:4" x14ac:dyDescent="0.25">
      <c r="A743" s="149"/>
      <c r="D743" s="102"/>
    </row>
    <row r="744" spans="1:4" x14ac:dyDescent="0.25">
      <c r="A744" s="149"/>
      <c r="D744" s="102"/>
    </row>
    <row r="745" spans="1:4" x14ac:dyDescent="0.25">
      <c r="A745" s="149"/>
      <c r="D745" s="102"/>
    </row>
    <row r="746" spans="1:4" x14ac:dyDescent="0.25">
      <c r="A746" s="149"/>
      <c r="D746" s="102"/>
    </row>
    <row r="747" spans="1:4" x14ac:dyDescent="0.25">
      <c r="A747" s="149"/>
      <c r="D747" s="102"/>
    </row>
    <row r="748" spans="1:4" x14ac:dyDescent="0.25">
      <c r="A748" s="149"/>
      <c r="D748" s="102"/>
    </row>
    <row r="749" spans="1:4" x14ac:dyDescent="0.25">
      <c r="A749" s="149"/>
      <c r="D749" s="102"/>
    </row>
    <row r="750" spans="1:4" x14ac:dyDescent="0.25">
      <c r="A750" s="149"/>
      <c r="D750" s="102"/>
    </row>
    <row r="751" spans="1:4" x14ac:dyDescent="0.25">
      <c r="A751" s="149"/>
      <c r="D751" s="102"/>
    </row>
    <row r="752" spans="1:4" x14ac:dyDescent="0.25">
      <c r="A752" s="149"/>
      <c r="D752" s="102"/>
    </row>
    <row r="753" spans="1:4" x14ac:dyDescent="0.25">
      <c r="A753" s="149"/>
      <c r="D753" s="102"/>
    </row>
    <row r="754" spans="1:4" x14ac:dyDescent="0.25">
      <c r="A754" s="149"/>
      <c r="D754" s="102"/>
    </row>
    <row r="755" spans="1:4" x14ac:dyDescent="0.25">
      <c r="A755" s="149"/>
      <c r="D755" s="102"/>
    </row>
    <row r="756" spans="1:4" x14ac:dyDescent="0.25">
      <c r="A756" s="149"/>
      <c r="D756" s="102"/>
    </row>
    <row r="757" spans="1:4" x14ac:dyDescent="0.25">
      <c r="A757" s="149"/>
      <c r="D757" s="102"/>
    </row>
    <row r="758" spans="1:4" x14ac:dyDescent="0.25">
      <c r="A758" s="149"/>
      <c r="D758" s="102"/>
    </row>
    <row r="759" spans="1:4" x14ac:dyDescent="0.25">
      <c r="A759" s="149"/>
      <c r="D759" s="102"/>
    </row>
    <row r="760" spans="1:4" x14ac:dyDescent="0.25">
      <c r="A760" s="149"/>
      <c r="D760" s="102"/>
    </row>
    <row r="761" spans="1:4" x14ac:dyDescent="0.25">
      <c r="A761" s="149"/>
      <c r="D761" s="102"/>
    </row>
    <row r="762" spans="1:4" x14ac:dyDescent="0.25">
      <c r="A762" s="149"/>
      <c r="D762" s="102"/>
    </row>
    <row r="763" spans="1:4" x14ac:dyDescent="0.25">
      <c r="A763" s="149"/>
      <c r="D763" s="102"/>
    </row>
    <row r="764" spans="1:4" x14ac:dyDescent="0.25">
      <c r="A764" s="149"/>
      <c r="D764" s="102"/>
    </row>
    <row r="765" spans="1:4" x14ac:dyDescent="0.25">
      <c r="A765" s="149"/>
      <c r="D765" s="102"/>
    </row>
    <row r="766" spans="1:4" x14ac:dyDescent="0.25">
      <c r="A766" s="149"/>
      <c r="D766" s="102"/>
    </row>
    <row r="767" spans="1:4" x14ac:dyDescent="0.25">
      <c r="A767" s="149"/>
      <c r="D767" s="102"/>
    </row>
    <row r="768" spans="1:4" x14ac:dyDescent="0.25">
      <c r="A768" s="149"/>
      <c r="D768" s="102"/>
    </row>
    <row r="769" spans="1:4" x14ac:dyDescent="0.25">
      <c r="A769" s="149"/>
      <c r="D769" s="102"/>
    </row>
    <row r="770" spans="1:4" x14ac:dyDescent="0.25">
      <c r="A770" s="149"/>
      <c r="D770" s="102"/>
    </row>
    <row r="771" spans="1:4" x14ac:dyDescent="0.25">
      <c r="A771" s="149"/>
      <c r="D771" s="102"/>
    </row>
    <row r="772" spans="1:4" x14ac:dyDescent="0.25">
      <c r="A772" s="149"/>
      <c r="D772" s="102"/>
    </row>
    <row r="773" spans="1:4" x14ac:dyDescent="0.25">
      <c r="A773" s="149"/>
      <c r="D773" s="102"/>
    </row>
    <row r="774" spans="1:4" x14ac:dyDescent="0.25">
      <c r="A774" s="149"/>
      <c r="D774" s="102"/>
    </row>
    <row r="775" spans="1:4" x14ac:dyDescent="0.25">
      <c r="A775" s="149"/>
      <c r="D775" s="102"/>
    </row>
    <row r="776" spans="1:4" x14ac:dyDescent="0.25">
      <c r="A776" s="149"/>
      <c r="D776" s="102"/>
    </row>
    <row r="777" spans="1:4" x14ac:dyDescent="0.25">
      <c r="A777" s="149"/>
      <c r="D777" s="102"/>
    </row>
    <row r="778" spans="1:4" x14ac:dyDescent="0.25">
      <c r="A778" s="149"/>
      <c r="D778" s="102"/>
    </row>
    <row r="779" spans="1:4" x14ac:dyDescent="0.25">
      <c r="A779" s="149"/>
      <c r="D779" s="102"/>
    </row>
    <row r="780" spans="1:4" x14ac:dyDescent="0.25">
      <c r="A780" s="149"/>
      <c r="D780" s="102"/>
    </row>
    <row r="781" spans="1:4" x14ac:dyDescent="0.25">
      <c r="A781" s="149"/>
      <c r="D781" s="102"/>
    </row>
    <row r="782" spans="1:4" x14ac:dyDescent="0.25">
      <c r="A782" s="149"/>
      <c r="D782" s="102"/>
    </row>
    <row r="783" spans="1:4" x14ac:dyDescent="0.25">
      <c r="A783" s="149"/>
      <c r="D783" s="102"/>
    </row>
    <row r="784" spans="1:4" x14ac:dyDescent="0.25">
      <c r="A784" s="149"/>
      <c r="D784" s="102"/>
    </row>
    <row r="785" spans="1:4" x14ac:dyDescent="0.25">
      <c r="A785" s="149"/>
      <c r="D785" s="102"/>
    </row>
    <row r="786" spans="1:4" x14ac:dyDescent="0.25">
      <c r="A786" s="149"/>
      <c r="D786" s="102"/>
    </row>
    <row r="787" spans="1:4" x14ac:dyDescent="0.25">
      <c r="A787" s="149"/>
      <c r="D787" s="102"/>
    </row>
    <row r="788" spans="1:4" x14ac:dyDescent="0.25">
      <c r="A788" s="149"/>
      <c r="D788" s="102"/>
    </row>
    <row r="789" spans="1:4" x14ac:dyDescent="0.25">
      <c r="A789" s="149"/>
      <c r="D789" s="102"/>
    </row>
    <row r="790" spans="1:4" x14ac:dyDescent="0.25">
      <c r="A790" s="149"/>
      <c r="D790" s="102"/>
    </row>
    <row r="791" spans="1:4" x14ac:dyDescent="0.25">
      <c r="A791" s="149"/>
      <c r="D791" s="102"/>
    </row>
    <row r="792" spans="1:4" x14ac:dyDescent="0.25">
      <c r="A792" s="149"/>
      <c r="D792" s="102"/>
    </row>
    <row r="793" spans="1:4" x14ac:dyDescent="0.25">
      <c r="A793" s="149"/>
      <c r="D793" s="102"/>
    </row>
    <row r="794" spans="1:4" x14ac:dyDescent="0.25">
      <c r="A794" s="149"/>
      <c r="D794" s="102"/>
    </row>
    <row r="795" spans="1:4" x14ac:dyDescent="0.25">
      <c r="A795" s="149"/>
      <c r="D795" s="102"/>
    </row>
    <row r="796" spans="1:4" x14ac:dyDescent="0.25">
      <c r="A796" s="149"/>
      <c r="D796" s="102"/>
    </row>
    <row r="797" spans="1:4" x14ac:dyDescent="0.25">
      <c r="A797" s="149"/>
      <c r="D797" s="102"/>
    </row>
    <row r="798" spans="1:4" x14ac:dyDescent="0.25">
      <c r="A798" s="149"/>
      <c r="D798" s="102"/>
    </row>
    <row r="799" spans="1:4" x14ac:dyDescent="0.25">
      <c r="A799" s="149"/>
      <c r="D799" s="102"/>
    </row>
    <row r="800" spans="1:4" x14ac:dyDescent="0.25">
      <c r="A800" s="149"/>
      <c r="D800" s="102"/>
    </row>
    <row r="801" spans="1:4" x14ac:dyDescent="0.25">
      <c r="A801" s="149"/>
      <c r="D801" s="102"/>
    </row>
    <row r="802" spans="1:4" x14ac:dyDescent="0.25">
      <c r="A802" s="149"/>
      <c r="D802" s="102"/>
    </row>
    <row r="803" spans="1:4" x14ac:dyDescent="0.25">
      <c r="A803" s="149"/>
      <c r="D803" s="102"/>
    </row>
    <row r="804" spans="1:4" x14ac:dyDescent="0.25">
      <c r="A804" s="149"/>
      <c r="D804" s="102"/>
    </row>
    <row r="805" spans="1:4" x14ac:dyDescent="0.25">
      <c r="A805" s="149"/>
      <c r="D805" s="102"/>
    </row>
    <row r="806" spans="1:4" x14ac:dyDescent="0.25">
      <c r="A806" s="149"/>
      <c r="D806" s="102"/>
    </row>
    <row r="807" spans="1:4" x14ac:dyDescent="0.25">
      <c r="A807" s="149"/>
      <c r="D807" s="102"/>
    </row>
    <row r="808" spans="1:4" x14ac:dyDescent="0.25">
      <c r="A808" s="149"/>
      <c r="D808" s="102"/>
    </row>
    <row r="809" spans="1:4" x14ac:dyDescent="0.25">
      <c r="A809" s="149"/>
      <c r="D809" s="102"/>
    </row>
    <row r="810" spans="1:4" x14ac:dyDescent="0.25">
      <c r="A810" s="149"/>
      <c r="D810" s="102"/>
    </row>
    <row r="811" spans="1:4" x14ac:dyDescent="0.25">
      <c r="A811" s="149"/>
      <c r="D811" s="102"/>
    </row>
    <row r="812" spans="1:4" x14ac:dyDescent="0.25">
      <c r="A812" s="149"/>
      <c r="D812" s="102"/>
    </row>
    <row r="813" spans="1:4" x14ac:dyDescent="0.25">
      <c r="A813" s="149"/>
      <c r="D813" s="102"/>
    </row>
    <row r="814" spans="1:4" x14ac:dyDescent="0.25">
      <c r="A814" s="149"/>
      <c r="D814" s="102"/>
    </row>
    <row r="815" spans="1:4" x14ac:dyDescent="0.25">
      <c r="A815" s="149"/>
      <c r="D815" s="102"/>
    </row>
    <row r="816" spans="1:4" x14ac:dyDescent="0.25">
      <c r="A816" s="149"/>
      <c r="D816" s="102"/>
    </row>
    <row r="817" spans="1:4" x14ac:dyDescent="0.25">
      <c r="A817" s="149"/>
      <c r="D817" s="102"/>
    </row>
    <row r="818" spans="1:4" x14ac:dyDescent="0.25">
      <c r="A818" s="149"/>
      <c r="D818" s="102"/>
    </row>
    <row r="819" spans="1:4" x14ac:dyDescent="0.25">
      <c r="A819" s="149"/>
      <c r="D819" s="102"/>
    </row>
    <row r="820" spans="1:4" x14ac:dyDescent="0.25">
      <c r="A820" s="149"/>
      <c r="D820" s="102"/>
    </row>
    <row r="821" spans="1:4" x14ac:dyDescent="0.25">
      <c r="A821" s="149"/>
      <c r="D821" s="102"/>
    </row>
    <row r="822" spans="1:4" x14ac:dyDescent="0.25">
      <c r="A822" s="149"/>
      <c r="D822" s="102"/>
    </row>
    <row r="823" spans="1:4" x14ac:dyDescent="0.25">
      <c r="A823" s="149"/>
      <c r="D823" s="102"/>
    </row>
    <row r="824" spans="1:4" x14ac:dyDescent="0.25">
      <c r="A824" s="149"/>
      <c r="D824" s="102"/>
    </row>
    <row r="825" spans="1:4" x14ac:dyDescent="0.25">
      <c r="A825" s="149"/>
      <c r="D825" s="102"/>
    </row>
    <row r="826" spans="1:4" x14ac:dyDescent="0.25">
      <c r="A826" s="149"/>
      <c r="D826" s="102"/>
    </row>
    <row r="827" spans="1:4" x14ac:dyDescent="0.25">
      <c r="A827" s="149"/>
      <c r="D827" s="102"/>
    </row>
    <row r="828" spans="1:4" x14ac:dyDescent="0.25">
      <c r="A828" s="149"/>
      <c r="D828" s="102"/>
    </row>
    <row r="829" spans="1:4" x14ac:dyDescent="0.25">
      <c r="A829" s="149"/>
      <c r="D829" s="102"/>
    </row>
    <row r="830" spans="1:4" x14ac:dyDescent="0.25">
      <c r="A830" s="149"/>
      <c r="D830" s="102"/>
    </row>
    <row r="831" spans="1:4" x14ac:dyDescent="0.25">
      <c r="A831" s="149"/>
      <c r="D831" s="102"/>
    </row>
    <row r="832" spans="1:4" x14ac:dyDescent="0.25">
      <c r="A832" s="149"/>
      <c r="D832" s="102"/>
    </row>
    <row r="833" spans="1:4" x14ac:dyDescent="0.25">
      <c r="A833" s="149"/>
      <c r="D833" s="102"/>
    </row>
    <row r="834" spans="1:4" x14ac:dyDescent="0.25">
      <c r="A834" s="149"/>
      <c r="D834" s="102"/>
    </row>
    <row r="835" spans="1:4" x14ac:dyDescent="0.25">
      <c r="A835" s="149"/>
      <c r="D835" s="102"/>
    </row>
    <row r="836" spans="1:4" x14ac:dyDescent="0.25">
      <c r="A836" s="149"/>
      <c r="D836" s="102"/>
    </row>
    <row r="837" spans="1:4" x14ac:dyDescent="0.25">
      <c r="A837" s="149"/>
      <c r="D837" s="102"/>
    </row>
    <row r="838" spans="1:4" x14ac:dyDescent="0.25">
      <c r="A838" s="149"/>
      <c r="D838" s="102"/>
    </row>
    <row r="839" spans="1:4" x14ac:dyDescent="0.25">
      <c r="A839" s="149"/>
      <c r="D839" s="102"/>
    </row>
    <row r="840" spans="1:4" x14ac:dyDescent="0.25">
      <c r="A840" s="149"/>
      <c r="D840" s="102"/>
    </row>
    <row r="841" spans="1:4" x14ac:dyDescent="0.25">
      <c r="A841" s="149"/>
      <c r="D841" s="102"/>
    </row>
    <row r="842" spans="1:4" x14ac:dyDescent="0.25">
      <c r="A842" s="149"/>
      <c r="D842" s="102"/>
    </row>
    <row r="843" spans="1:4" x14ac:dyDescent="0.25">
      <c r="A843" s="149"/>
      <c r="D843" s="102"/>
    </row>
    <row r="844" spans="1:4" x14ac:dyDescent="0.25">
      <c r="A844" s="149"/>
      <c r="D844" s="102"/>
    </row>
    <row r="845" spans="1:4" x14ac:dyDescent="0.25">
      <c r="A845" s="149"/>
      <c r="D845" s="102"/>
    </row>
    <row r="846" spans="1:4" x14ac:dyDescent="0.25">
      <c r="A846" s="149"/>
      <c r="D846" s="102"/>
    </row>
    <row r="847" spans="1:4" x14ac:dyDescent="0.25">
      <c r="A847" s="149"/>
      <c r="D847" s="102"/>
    </row>
    <row r="848" spans="1:4" x14ac:dyDescent="0.25">
      <c r="A848" s="149"/>
      <c r="D848" s="102"/>
    </row>
    <row r="849" spans="1:4" x14ac:dyDescent="0.25">
      <c r="A849" s="149"/>
      <c r="D849" s="102"/>
    </row>
    <row r="850" spans="1:4" x14ac:dyDescent="0.25">
      <c r="A850" s="149"/>
      <c r="D850" s="102"/>
    </row>
    <row r="851" spans="1:4" x14ac:dyDescent="0.25">
      <c r="A851" s="149"/>
      <c r="D851" s="102"/>
    </row>
    <row r="852" spans="1:4" x14ac:dyDescent="0.25">
      <c r="A852" s="149"/>
      <c r="D852" s="102"/>
    </row>
    <row r="853" spans="1:4" x14ac:dyDescent="0.25">
      <c r="A853" s="149"/>
      <c r="D853" s="102"/>
    </row>
    <row r="854" spans="1:4" x14ac:dyDescent="0.25">
      <c r="A854" s="149"/>
      <c r="D854" s="102"/>
    </row>
    <row r="855" spans="1:4" x14ac:dyDescent="0.25">
      <c r="A855" s="149"/>
      <c r="D855" s="102"/>
    </row>
    <row r="856" spans="1:4" x14ac:dyDescent="0.25">
      <c r="A856" s="149"/>
      <c r="D856" s="102"/>
    </row>
    <row r="857" spans="1:4" x14ac:dyDescent="0.25">
      <c r="A857" s="149"/>
      <c r="D857" s="102"/>
    </row>
    <row r="858" spans="1:4" x14ac:dyDescent="0.25">
      <c r="A858" s="149"/>
      <c r="D858" s="102"/>
    </row>
    <row r="859" spans="1:4" x14ac:dyDescent="0.25">
      <c r="A859" s="149"/>
      <c r="D859" s="102"/>
    </row>
    <row r="860" spans="1:4" x14ac:dyDescent="0.25">
      <c r="A860" s="149"/>
      <c r="D860" s="102"/>
    </row>
    <row r="861" spans="1:4" x14ac:dyDescent="0.25">
      <c r="A861" s="149"/>
      <c r="D861" s="102"/>
    </row>
    <row r="862" spans="1:4" x14ac:dyDescent="0.25">
      <c r="A862" s="149"/>
      <c r="D862" s="102"/>
    </row>
    <row r="863" spans="1:4" x14ac:dyDescent="0.25">
      <c r="A863" s="149"/>
      <c r="D863" s="102"/>
    </row>
    <row r="864" spans="1:4" x14ac:dyDescent="0.25">
      <c r="A864" s="149"/>
      <c r="D864" s="102"/>
    </row>
    <row r="865" spans="1:4" x14ac:dyDescent="0.25">
      <c r="A865" s="149"/>
      <c r="D865" s="102"/>
    </row>
    <row r="866" spans="1:4" x14ac:dyDescent="0.25">
      <c r="A866" s="149"/>
      <c r="D866" s="102"/>
    </row>
    <row r="867" spans="1:4" x14ac:dyDescent="0.25">
      <c r="A867" s="149"/>
      <c r="D867" s="102"/>
    </row>
    <row r="868" spans="1:4" x14ac:dyDescent="0.25">
      <c r="A868" s="149"/>
      <c r="D868" s="102"/>
    </row>
    <row r="869" spans="1:4" x14ac:dyDescent="0.25">
      <c r="A869" s="149"/>
      <c r="D869" s="102"/>
    </row>
    <row r="870" spans="1:4" x14ac:dyDescent="0.25">
      <c r="A870" s="149"/>
      <c r="D870" s="102"/>
    </row>
    <row r="871" spans="1:4" x14ac:dyDescent="0.25">
      <c r="A871" s="149"/>
      <c r="D871" s="102"/>
    </row>
    <row r="872" spans="1:4" x14ac:dyDescent="0.25">
      <c r="A872" s="149"/>
      <c r="D872" s="102"/>
    </row>
    <row r="873" spans="1:4" x14ac:dyDescent="0.25">
      <c r="A873" s="149"/>
      <c r="D873" s="102"/>
    </row>
    <row r="874" spans="1:4" x14ac:dyDescent="0.25">
      <c r="A874" s="149"/>
      <c r="D874" s="102"/>
    </row>
    <row r="875" spans="1:4" x14ac:dyDescent="0.25">
      <c r="A875" s="149"/>
      <c r="D875" s="102"/>
    </row>
    <row r="876" spans="1:4" x14ac:dyDescent="0.25">
      <c r="A876" s="149"/>
      <c r="D876" s="102"/>
    </row>
    <row r="877" spans="1:4" x14ac:dyDescent="0.25">
      <c r="A877" s="149"/>
      <c r="D877" s="102"/>
    </row>
    <row r="878" spans="1:4" x14ac:dyDescent="0.25">
      <c r="A878" s="149"/>
      <c r="D878" s="102"/>
    </row>
    <row r="879" spans="1:4" x14ac:dyDescent="0.25">
      <c r="A879" s="149"/>
      <c r="D879" s="102"/>
    </row>
    <row r="880" spans="1:4" x14ac:dyDescent="0.25">
      <c r="A880" s="149"/>
      <c r="D880" s="102"/>
    </row>
    <row r="881" spans="1:4" x14ac:dyDescent="0.25">
      <c r="A881" s="149"/>
      <c r="D881" s="102"/>
    </row>
    <row r="882" spans="1:4" x14ac:dyDescent="0.25">
      <c r="A882" s="149"/>
      <c r="D882" s="102"/>
    </row>
    <row r="883" spans="1:4" x14ac:dyDescent="0.25">
      <c r="A883" s="149"/>
      <c r="D883" s="102"/>
    </row>
    <row r="884" spans="1:4" x14ac:dyDescent="0.25">
      <c r="A884" s="149"/>
      <c r="D884" s="102"/>
    </row>
    <row r="885" spans="1:4" x14ac:dyDescent="0.25">
      <c r="A885" s="149"/>
      <c r="D885" s="102"/>
    </row>
    <row r="886" spans="1:4" x14ac:dyDescent="0.25">
      <c r="A886" s="149"/>
      <c r="D886" s="102"/>
    </row>
    <row r="887" spans="1:4" x14ac:dyDescent="0.25">
      <c r="A887" s="149"/>
      <c r="D887" s="102"/>
    </row>
    <row r="888" spans="1:4" x14ac:dyDescent="0.25">
      <c r="A888" s="149"/>
      <c r="D888" s="102"/>
    </row>
    <row r="889" spans="1:4" x14ac:dyDescent="0.25">
      <c r="A889" s="149"/>
      <c r="D889" s="102"/>
    </row>
    <row r="890" spans="1:4" x14ac:dyDescent="0.25">
      <c r="A890" s="149"/>
      <c r="D890" s="102"/>
    </row>
    <row r="891" spans="1:4" x14ac:dyDescent="0.25">
      <c r="A891" s="149"/>
      <c r="D891" s="102"/>
    </row>
    <row r="892" spans="1:4" x14ac:dyDescent="0.25">
      <c r="A892" s="149"/>
      <c r="D892" s="102"/>
    </row>
    <row r="893" spans="1:4" x14ac:dyDescent="0.25">
      <c r="A893" s="149"/>
      <c r="D893" s="102"/>
    </row>
    <row r="894" spans="1:4" x14ac:dyDescent="0.25">
      <c r="A894" s="149"/>
      <c r="D894" s="102"/>
    </row>
    <row r="895" spans="1:4" x14ac:dyDescent="0.25">
      <c r="A895" s="149"/>
      <c r="D895" s="102"/>
    </row>
    <row r="896" spans="1:4" x14ac:dyDescent="0.25">
      <c r="A896" s="149"/>
      <c r="D896" s="102"/>
    </row>
    <row r="897" spans="1:4" x14ac:dyDescent="0.25">
      <c r="A897" s="149"/>
      <c r="D897" s="102"/>
    </row>
    <row r="898" spans="1:4" x14ac:dyDescent="0.25">
      <c r="A898" s="149"/>
      <c r="D898" s="102"/>
    </row>
    <row r="899" spans="1:4" x14ac:dyDescent="0.25">
      <c r="A899" s="149"/>
      <c r="D899" s="102"/>
    </row>
    <row r="900" spans="1:4" x14ac:dyDescent="0.25">
      <c r="A900" s="149"/>
      <c r="D900" s="102"/>
    </row>
    <row r="901" spans="1:4" x14ac:dyDescent="0.25">
      <c r="A901" s="149"/>
      <c r="D901" s="102"/>
    </row>
    <row r="902" spans="1:4" x14ac:dyDescent="0.25">
      <c r="A902" s="149"/>
      <c r="D902" s="102"/>
    </row>
    <row r="903" spans="1:4" x14ac:dyDescent="0.25">
      <c r="A903" s="149"/>
      <c r="D903" s="102"/>
    </row>
    <row r="904" spans="1:4" x14ac:dyDescent="0.25">
      <c r="A904" s="149"/>
      <c r="D904" s="102"/>
    </row>
    <row r="905" spans="1:4" x14ac:dyDescent="0.25">
      <c r="A905" s="149"/>
      <c r="D905" s="102"/>
    </row>
    <row r="906" spans="1:4" x14ac:dyDescent="0.25">
      <c r="A906" s="149"/>
      <c r="D906" s="102"/>
    </row>
    <row r="907" spans="1:4" x14ac:dyDescent="0.25">
      <c r="A907" s="149"/>
      <c r="D907" s="102"/>
    </row>
    <row r="908" spans="1:4" x14ac:dyDescent="0.25">
      <c r="A908" s="149"/>
      <c r="D908" s="102"/>
    </row>
    <row r="909" spans="1:4" x14ac:dyDescent="0.25">
      <c r="A909" s="149"/>
      <c r="D909" s="102"/>
    </row>
    <row r="910" spans="1:4" x14ac:dyDescent="0.25">
      <c r="A910" s="149"/>
      <c r="D910" s="102"/>
    </row>
    <row r="911" spans="1:4" x14ac:dyDescent="0.25">
      <c r="A911" s="149"/>
      <c r="D911" s="102"/>
    </row>
    <row r="912" spans="1:4" x14ac:dyDescent="0.25">
      <c r="A912" s="149"/>
      <c r="D912" s="102"/>
    </row>
    <row r="913" spans="1:4" x14ac:dyDescent="0.25">
      <c r="A913" s="149"/>
      <c r="D913" s="102"/>
    </row>
    <row r="914" spans="1:4" x14ac:dyDescent="0.25">
      <c r="A914" s="149"/>
      <c r="D914" s="102"/>
    </row>
    <row r="915" spans="1:4" x14ac:dyDescent="0.25">
      <c r="A915" s="149"/>
      <c r="D915" s="102"/>
    </row>
    <row r="916" spans="1:4" x14ac:dyDescent="0.25">
      <c r="A916" s="149"/>
      <c r="D916" s="102"/>
    </row>
    <row r="917" spans="1:4" x14ac:dyDescent="0.25">
      <c r="A917" s="149"/>
      <c r="D917" s="102"/>
    </row>
    <row r="918" spans="1:4" x14ac:dyDescent="0.25">
      <c r="A918" s="149"/>
      <c r="D918" s="102"/>
    </row>
    <row r="919" spans="1:4" x14ac:dyDescent="0.25">
      <c r="A919" s="149"/>
      <c r="D919" s="102"/>
    </row>
    <row r="920" spans="1:4" x14ac:dyDescent="0.25">
      <c r="A920" s="149"/>
      <c r="D920" s="102"/>
    </row>
    <row r="921" spans="1:4" x14ac:dyDescent="0.25">
      <c r="A921" s="149"/>
      <c r="D921" s="102"/>
    </row>
    <row r="922" spans="1:4" x14ac:dyDescent="0.25">
      <c r="A922" s="149"/>
      <c r="D922" s="102"/>
    </row>
    <row r="923" spans="1:4" x14ac:dyDescent="0.25">
      <c r="A923" s="149"/>
      <c r="D923" s="102"/>
    </row>
    <row r="924" spans="1:4" x14ac:dyDescent="0.25">
      <c r="A924" s="149"/>
      <c r="D924" s="102"/>
    </row>
    <row r="925" spans="1:4" x14ac:dyDescent="0.25">
      <c r="A925" s="149"/>
      <c r="D925" s="102"/>
    </row>
    <row r="926" spans="1:4" x14ac:dyDescent="0.25">
      <c r="A926" s="149"/>
      <c r="D926" s="102"/>
    </row>
    <row r="927" spans="1:4" x14ac:dyDescent="0.25">
      <c r="A927" s="149"/>
      <c r="D927" s="102"/>
    </row>
    <row r="928" spans="1:4" x14ac:dyDescent="0.25">
      <c r="A928" s="149"/>
      <c r="D928" s="102"/>
    </row>
    <row r="929" spans="1:4" x14ac:dyDescent="0.25">
      <c r="A929" s="149"/>
      <c r="D929" s="102"/>
    </row>
    <row r="930" spans="1:4" x14ac:dyDescent="0.25">
      <c r="A930" s="149"/>
      <c r="D930" s="102"/>
    </row>
    <row r="931" spans="1:4" x14ac:dyDescent="0.25">
      <c r="A931" s="149"/>
      <c r="D931" s="102"/>
    </row>
    <row r="932" spans="1:4" x14ac:dyDescent="0.25">
      <c r="A932" s="149"/>
      <c r="D932" s="102"/>
    </row>
    <row r="933" spans="1:4" x14ac:dyDescent="0.25">
      <c r="A933" s="149"/>
      <c r="D933" s="102"/>
    </row>
    <row r="934" spans="1:4" x14ac:dyDescent="0.25">
      <c r="A934" s="149"/>
      <c r="D934" s="102"/>
    </row>
    <row r="935" spans="1:4" x14ac:dyDescent="0.25">
      <c r="A935" s="149"/>
      <c r="D935" s="102"/>
    </row>
    <row r="936" spans="1:4" x14ac:dyDescent="0.25">
      <c r="A936" s="149"/>
      <c r="D936" s="102"/>
    </row>
    <row r="937" spans="1:4" x14ac:dyDescent="0.25">
      <c r="A937" s="149"/>
      <c r="D937" s="102"/>
    </row>
    <row r="938" spans="1:4" x14ac:dyDescent="0.25">
      <c r="A938" s="149"/>
      <c r="D938" s="102"/>
    </row>
    <row r="939" spans="1:4" x14ac:dyDescent="0.25">
      <c r="A939" s="149"/>
      <c r="D939" s="102"/>
    </row>
    <row r="940" spans="1:4" x14ac:dyDescent="0.25">
      <c r="A940" s="149"/>
      <c r="D940" s="102"/>
    </row>
    <row r="941" spans="1:4" x14ac:dyDescent="0.25">
      <c r="A941" s="149"/>
      <c r="D941" s="102"/>
    </row>
    <row r="942" spans="1:4" x14ac:dyDescent="0.25">
      <c r="A942" s="149"/>
      <c r="D942" s="102"/>
    </row>
    <row r="943" spans="1:4" x14ac:dyDescent="0.25">
      <c r="A943" s="149"/>
      <c r="D943" s="102"/>
    </row>
    <row r="944" spans="1:4" x14ac:dyDescent="0.25">
      <c r="A944" s="149"/>
      <c r="D944" s="102"/>
    </row>
    <row r="945" spans="1:4" x14ac:dyDescent="0.25">
      <c r="A945" s="149"/>
      <c r="D945" s="102"/>
    </row>
    <row r="946" spans="1:4" x14ac:dyDescent="0.25">
      <c r="A946" s="149"/>
      <c r="D946" s="102"/>
    </row>
    <row r="947" spans="1:4" x14ac:dyDescent="0.25">
      <c r="A947" s="149"/>
      <c r="D947" s="102"/>
    </row>
    <row r="948" spans="1:4" x14ac:dyDescent="0.25">
      <c r="A948" s="149"/>
      <c r="D948" s="102"/>
    </row>
    <row r="949" spans="1:4" x14ac:dyDescent="0.25">
      <c r="A949" s="149"/>
      <c r="D949" s="102"/>
    </row>
    <row r="950" spans="1:4" x14ac:dyDescent="0.25">
      <c r="A950" s="149"/>
      <c r="D950" s="102"/>
    </row>
    <row r="951" spans="1:4" x14ac:dyDescent="0.25">
      <c r="A951" s="149"/>
      <c r="D951" s="102"/>
    </row>
    <row r="952" spans="1:4" x14ac:dyDescent="0.25">
      <c r="A952" s="149"/>
      <c r="D952" s="102"/>
    </row>
    <row r="953" spans="1:4" x14ac:dyDescent="0.25">
      <c r="A953" s="149"/>
      <c r="D953" s="102"/>
    </row>
    <row r="954" spans="1:4" x14ac:dyDescent="0.25">
      <c r="A954" s="149"/>
      <c r="D954" s="102"/>
    </row>
    <row r="955" spans="1:4" x14ac:dyDescent="0.25">
      <c r="A955" s="149"/>
      <c r="D955" s="102"/>
    </row>
    <row r="956" spans="1:4" x14ac:dyDescent="0.25">
      <c r="A956" s="149"/>
      <c r="D956" s="102"/>
    </row>
    <row r="957" spans="1:4" x14ac:dyDescent="0.25">
      <c r="A957" s="149"/>
      <c r="D957" s="102"/>
    </row>
    <row r="958" spans="1:4" x14ac:dyDescent="0.25">
      <c r="A958" s="149"/>
      <c r="D958" s="102"/>
    </row>
    <row r="959" spans="1:4" x14ac:dyDescent="0.25">
      <c r="A959" s="149"/>
      <c r="D959" s="102"/>
    </row>
    <row r="960" spans="1:4" x14ac:dyDescent="0.25">
      <c r="A960" s="149"/>
      <c r="D960" s="102"/>
    </row>
    <row r="961" spans="1:4" x14ac:dyDescent="0.25">
      <c r="A961" s="149"/>
      <c r="D961" s="102"/>
    </row>
    <row r="962" spans="1:4" x14ac:dyDescent="0.25">
      <c r="A962" s="149"/>
      <c r="D962" s="102"/>
    </row>
    <row r="963" spans="1:4" x14ac:dyDescent="0.25">
      <c r="A963" s="149"/>
      <c r="D963" s="102"/>
    </row>
    <row r="964" spans="1:4" x14ac:dyDescent="0.25">
      <c r="A964" s="149"/>
      <c r="D964" s="102"/>
    </row>
    <row r="965" spans="1:4" x14ac:dyDescent="0.25">
      <c r="A965" s="149"/>
      <c r="D965" s="102"/>
    </row>
    <row r="966" spans="1:4" x14ac:dyDescent="0.25">
      <c r="A966" s="149"/>
      <c r="D966" s="102"/>
    </row>
    <row r="967" spans="1:4" x14ac:dyDescent="0.25">
      <c r="A967" s="149"/>
      <c r="D967" s="102"/>
    </row>
    <row r="968" spans="1:4" x14ac:dyDescent="0.25">
      <c r="A968" s="149"/>
      <c r="D968" s="102"/>
    </row>
    <row r="969" spans="1:4" x14ac:dyDescent="0.25">
      <c r="A969" s="149"/>
      <c r="D969" s="102"/>
    </row>
    <row r="970" spans="1:4" x14ac:dyDescent="0.25">
      <c r="A970" s="149"/>
      <c r="D970" s="102"/>
    </row>
    <row r="971" spans="1:4" x14ac:dyDescent="0.25">
      <c r="A971" s="149"/>
      <c r="D971" s="102"/>
    </row>
    <row r="972" spans="1:4" x14ac:dyDescent="0.25">
      <c r="A972" s="149"/>
      <c r="D972" s="102"/>
    </row>
    <row r="973" spans="1:4" x14ac:dyDescent="0.25">
      <c r="A973" s="149"/>
      <c r="D973" s="102"/>
    </row>
    <row r="974" spans="1:4" x14ac:dyDescent="0.25">
      <c r="A974" s="149"/>
      <c r="D974" s="102"/>
    </row>
    <row r="975" spans="1:4" x14ac:dyDescent="0.25">
      <c r="A975" s="149"/>
      <c r="D975" s="102"/>
    </row>
    <row r="976" spans="1:4" x14ac:dyDescent="0.25">
      <c r="A976" s="149"/>
      <c r="D976" s="102"/>
    </row>
    <row r="977" spans="1:4" x14ac:dyDescent="0.25">
      <c r="A977" s="149"/>
      <c r="D977" s="102"/>
    </row>
    <row r="978" spans="1:4" x14ac:dyDescent="0.25">
      <c r="A978" s="149"/>
      <c r="D978" s="102"/>
    </row>
    <row r="979" spans="1:4" x14ac:dyDescent="0.25">
      <c r="A979" s="149"/>
      <c r="D979" s="102"/>
    </row>
    <row r="980" spans="1:4" x14ac:dyDescent="0.25">
      <c r="A980" s="149"/>
      <c r="D980" s="102"/>
    </row>
    <row r="981" spans="1:4" x14ac:dyDescent="0.25">
      <c r="A981" s="149"/>
      <c r="D981" s="102"/>
    </row>
    <row r="982" spans="1:4" x14ac:dyDescent="0.25">
      <c r="A982" s="149"/>
      <c r="D982" s="102"/>
    </row>
    <row r="983" spans="1:4" x14ac:dyDescent="0.25">
      <c r="A983" s="149"/>
      <c r="D983" s="102"/>
    </row>
    <row r="984" spans="1:4" x14ac:dyDescent="0.25">
      <c r="A984" s="149"/>
      <c r="D984" s="102"/>
    </row>
    <row r="985" spans="1:4" x14ac:dyDescent="0.25">
      <c r="A985" s="149"/>
      <c r="D985" s="102"/>
    </row>
    <row r="986" spans="1:4" x14ac:dyDescent="0.25">
      <c r="A986" s="149"/>
      <c r="D986" s="102"/>
    </row>
    <row r="987" spans="1:4" x14ac:dyDescent="0.25">
      <c r="A987" s="149"/>
      <c r="D987" s="102"/>
    </row>
    <row r="988" spans="1:4" x14ac:dyDescent="0.25">
      <c r="A988" s="149"/>
      <c r="D988" s="102"/>
    </row>
    <row r="989" spans="1:4" x14ac:dyDescent="0.25">
      <c r="A989" s="149"/>
      <c r="D989" s="102"/>
    </row>
    <row r="990" spans="1:4" x14ac:dyDescent="0.25">
      <c r="A990" s="149"/>
      <c r="D990" s="102"/>
    </row>
    <row r="991" spans="1:4" x14ac:dyDescent="0.25">
      <c r="A991" s="149"/>
      <c r="D991" s="102"/>
    </row>
    <row r="992" spans="1:4" x14ac:dyDescent="0.25">
      <c r="A992" s="149"/>
      <c r="D992" s="102"/>
    </row>
    <row r="993" spans="1:4" x14ac:dyDescent="0.25">
      <c r="A993" s="149"/>
      <c r="D993" s="102"/>
    </row>
    <row r="994" spans="1:4" x14ac:dyDescent="0.25">
      <c r="A994" s="149"/>
      <c r="D994" s="102"/>
    </row>
    <row r="995" spans="1:4" x14ac:dyDescent="0.25">
      <c r="A995" s="149"/>
      <c r="D995" s="102"/>
    </row>
    <row r="996" spans="1:4" x14ac:dyDescent="0.25">
      <c r="A996" s="149"/>
      <c r="D996" s="102"/>
    </row>
    <row r="997" spans="1:4" x14ac:dyDescent="0.25">
      <c r="A997" s="149"/>
      <c r="D997" s="102"/>
    </row>
    <row r="998" spans="1:4" x14ac:dyDescent="0.25">
      <c r="A998" s="149"/>
      <c r="D998" s="102"/>
    </row>
    <row r="999" spans="1:4" x14ac:dyDescent="0.25">
      <c r="A999" s="149"/>
      <c r="D999" s="102"/>
    </row>
    <row r="1000" spans="1:4" x14ac:dyDescent="0.25">
      <c r="A1000" s="149"/>
      <c r="D1000" s="102"/>
    </row>
    <row r="1001" spans="1:4" x14ac:dyDescent="0.25">
      <c r="A1001" s="149"/>
      <c r="D1001" s="102"/>
    </row>
    <row r="1002" spans="1:4" x14ac:dyDescent="0.25">
      <c r="A1002" s="149"/>
      <c r="D1002" s="102"/>
    </row>
    <row r="1003" spans="1:4" x14ac:dyDescent="0.25">
      <c r="A1003" s="149"/>
      <c r="D1003" s="102"/>
    </row>
    <row r="1004" spans="1:4" x14ac:dyDescent="0.25">
      <c r="A1004" s="149"/>
      <c r="D1004" s="102"/>
    </row>
    <row r="1005" spans="1:4" x14ac:dyDescent="0.25">
      <c r="A1005" s="149"/>
      <c r="D1005" s="102"/>
    </row>
    <row r="1006" spans="1:4" x14ac:dyDescent="0.25">
      <c r="A1006" s="149"/>
      <c r="D1006" s="102"/>
    </row>
    <row r="1007" spans="1:4" x14ac:dyDescent="0.25">
      <c r="A1007" s="149"/>
      <c r="D1007" s="102"/>
    </row>
    <row r="1008" spans="1:4" x14ac:dyDescent="0.25">
      <c r="A1008" s="149"/>
      <c r="D1008" s="102"/>
    </row>
    <row r="1009" spans="1:4" x14ac:dyDescent="0.25">
      <c r="A1009" s="149"/>
      <c r="D1009" s="102"/>
    </row>
    <row r="1010" spans="1:4" x14ac:dyDescent="0.25">
      <c r="A1010" s="149"/>
      <c r="D1010" s="102"/>
    </row>
    <row r="1011" spans="1:4" x14ac:dyDescent="0.25">
      <c r="A1011" s="149"/>
      <c r="D1011" s="102"/>
    </row>
    <row r="1012" spans="1:4" x14ac:dyDescent="0.25">
      <c r="A1012" s="149"/>
      <c r="D1012" s="102"/>
    </row>
    <row r="1013" spans="1:4" x14ac:dyDescent="0.25">
      <c r="A1013" s="149"/>
      <c r="D1013" s="102"/>
    </row>
    <row r="1014" spans="1:4" x14ac:dyDescent="0.25">
      <c r="A1014" s="149"/>
      <c r="D1014" s="102"/>
    </row>
    <row r="1015" spans="1:4" x14ac:dyDescent="0.25">
      <c r="A1015" s="149"/>
      <c r="D1015" s="102"/>
    </row>
    <row r="1016" spans="1:4" x14ac:dyDescent="0.25">
      <c r="A1016" s="149"/>
      <c r="D1016" s="102"/>
    </row>
    <row r="1017" spans="1:4" x14ac:dyDescent="0.25">
      <c r="A1017" s="149"/>
      <c r="D1017" s="102"/>
    </row>
    <row r="1018" spans="1:4" x14ac:dyDescent="0.25">
      <c r="A1018" s="149"/>
      <c r="D1018" s="102"/>
    </row>
    <row r="1019" spans="1:4" x14ac:dyDescent="0.25">
      <c r="A1019" s="149"/>
      <c r="D1019" s="102"/>
    </row>
    <row r="1020" spans="1:4" x14ac:dyDescent="0.25">
      <c r="A1020" s="149"/>
      <c r="D1020" s="102"/>
    </row>
    <row r="1021" spans="1:4" x14ac:dyDescent="0.25">
      <c r="A1021" s="149"/>
      <c r="D1021" s="102"/>
    </row>
    <row r="1022" spans="1:4" x14ac:dyDescent="0.25">
      <c r="A1022" s="149"/>
      <c r="D1022" s="102"/>
    </row>
    <row r="1023" spans="1:4" x14ac:dyDescent="0.25">
      <c r="A1023" s="149"/>
      <c r="D1023" s="102"/>
    </row>
    <row r="1024" spans="1:4" x14ac:dyDescent="0.25">
      <c r="A1024" s="149"/>
      <c r="D1024" s="102"/>
    </row>
    <row r="1025" spans="1:4" x14ac:dyDescent="0.25">
      <c r="A1025" s="149"/>
      <c r="D1025" s="102"/>
    </row>
    <row r="1026" spans="1:4" x14ac:dyDescent="0.25">
      <c r="A1026" s="149"/>
      <c r="D1026" s="102"/>
    </row>
    <row r="1027" spans="1:4" x14ac:dyDescent="0.25">
      <c r="A1027" s="149"/>
      <c r="D1027" s="102"/>
    </row>
    <row r="1028" spans="1:4" x14ac:dyDescent="0.25">
      <c r="A1028" s="149"/>
      <c r="D1028" s="102"/>
    </row>
    <row r="1029" spans="1:4" x14ac:dyDescent="0.25">
      <c r="A1029" s="149"/>
      <c r="D1029" s="102"/>
    </row>
    <row r="1030" spans="1:4" x14ac:dyDescent="0.25">
      <c r="A1030" s="149"/>
      <c r="D1030" s="102"/>
    </row>
    <row r="1031" spans="1:4" x14ac:dyDescent="0.25">
      <c r="A1031" s="149"/>
      <c r="D1031" s="102"/>
    </row>
    <row r="1032" spans="1:4" x14ac:dyDescent="0.25">
      <c r="A1032" s="149"/>
      <c r="D1032" s="102"/>
    </row>
    <row r="1033" spans="1:4" x14ac:dyDescent="0.25">
      <c r="A1033" s="149"/>
      <c r="D1033" s="102"/>
    </row>
    <row r="1034" spans="1:4" x14ac:dyDescent="0.25">
      <c r="A1034" s="149"/>
      <c r="D1034" s="102"/>
    </row>
    <row r="1035" spans="1:4" x14ac:dyDescent="0.25">
      <c r="A1035" s="149"/>
      <c r="D1035" s="102"/>
    </row>
    <row r="1036" spans="1:4" x14ac:dyDescent="0.25">
      <c r="A1036" s="149"/>
      <c r="D1036" s="102"/>
    </row>
    <row r="1037" spans="1:4" x14ac:dyDescent="0.25">
      <c r="A1037" s="149"/>
      <c r="D1037" s="102"/>
    </row>
    <row r="1038" spans="1:4" x14ac:dyDescent="0.25">
      <c r="A1038" s="149"/>
      <c r="D1038" s="102"/>
    </row>
    <row r="1039" spans="1:4" x14ac:dyDescent="0.25">
      <c r="A1039" s="149"/>
      <c r="D1039" s="102"/>
    </row>
    <row r="1040" spans="1:4" x14ac:dyDescent="0.25">
      <c r="A1040" s="149"/>
      <c r="D1040" s="102"/>
    </row>
    <row r="1041" spans="1:4" x14ac:dyDescent="0.25">
      <c r="A1041" s="149"/>
      <c r="D1041" s="102"/>
    </row>
    <row r="1042" spans="1:4" x14ac:dyDescent="0.25">
      <c r="A1042" s="149"/>
      <c r="D1042" s="102"/>
    </row>
    <row r="1043" spans="1:4" x14ac:dyDescent="0.25">
      <c r="A1043" s="149"/>
      <c r="D1043" s="102"/>
    </row>
    <row r="1044" spans="1:4" x14ac:dyDescent="0.25">
      <c r="A1044" s="149"/>
      <c r="D1044" s="102"/>
    </row>
    <row r="1045" spans="1:4" x14ac:dyDescent="0.25">
      <c r="A1045" s="149"/>
      <c r="D1045" s="102"/>
    </row>
    <row r="1046" spans="1:4" x14ac:dyDescent="0.25">
      <c r="A1046" s="149"/>
      <c r="D1046" s="102"/>
    </row>
    <row r="1047" spans="1:4" x14ac:dyDescent="0.25">
      <c r="A1047" s="149"/>
      <c r="D1047" s="102"/>
    </row>
    <row r="1048" spans="1:4" x14ac:dyDescent="0.25">
      <c r="A1048" s="149"/>
      <c r="D1048" s="102"/>
    </row>
    <row r="1049" spans="1:4" x14ac:dyDescent="0.25">
      <c r="A1049" s="149"/>
      <c r="D1049" s="102"/>
    </row>
  </sheetData>
  <mergeCells count="7">
    <mergeCell ref="C6:G6"/>
    <mergeCell ref="A45:G49"/>
    <mergeCell ref="A1:G1"/>
    <mergeCell ref="C2:G2"/>
    <mergeCell ref="C3:G3"/>
    <mergeCell ref="C4:G4"/>
    <mergeCell ref="C5:G5"/>
  </mergeCells>
  <pageMargins left="0.39374999999999999" right="0.196527777777778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1027"/>
  <sheetViews>
    <sheetView zoomScaleNormal="100" workbookViewId="0"/>
  </sheetViews>
  <sheetFormatPr defaultColWidth="8.6640625" defaultRowHeight="13.2" outlineLevelRow="1" x14ac:dyDescent="0.25"/>
  <cols>
    <col min="1" max="1" width="4.33203125" customWidth="1"/>
    <col min="2" max="2" width="14.44140625" style="61" customWidth="1"/>
    <col min="3" max="3" width="38.33203125" style="6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11.5546875" hidden="1" customWidth="1"/>
    <col min="29" max="33" width="11.5546875" hidden="1" customWidth="1"/>
    <col min="34" max="34" width="87.109375" hidden="1" customWidth="1"/>
    <col min="35" max="36" width="56" hidden="1" customWidth="1"/>
    <col min="37" max="39" width="11.5546875" hidden="1" customWidth="1"/>
  </cols>
  <sheetData>
    <row r="1" spans="1:60" ht="15.9" customHeight="1" x14ac:dyDescent="0.3">
      <c r="A1" s="222" t="s">
        <v>106</v>
      </c>
      <c r="B1" s="222"/>
      <c r="C1" s="222"/>
      <c r="D1" s="222"/>
      <c r="E1" s="222"/>
      <c r="F1" s="222"/>
      <c r="G1" s="222"/>
      <c r="AE1" t="s">
        <v>110</v>
      </c>
    </row>
    <row r="2" spans="1:60" ht="15.9" customHeight="1" x14ac:dyDescent="0.25">
      <c r="A2" s="145" t="s">
        <v>107</v>
      </c>
      <c r="B2" s="146" t="s">
        <v>5</v>
      </c>
      <c r="C2" s="223" t="s">
        <v>6</v>
      </c>
      <c r="D2" s="223"/>
      <c r="E2" s="223"/>
      <c r="F2" s="223"/>
      <c r="G2" s="223"/>
      <c r="AE2" t="s">
        <v>111</v>
      </c>
    </row>
    <row r="3" spans="1:60" ht="15.9" hidden="1" customHeight="1" x14ac:dyDescent="0.25">
      <c r="A3" s="145" t="s">
        <v>108</v>
      </c>
      <c r="B3" s="146"/>
      <c r="C3" s="224"/>
      <c r="D3" s="224"/>
      <c r="E3" s="224"/>
      <c r="F3" s="224"/>
      <c r="G3" s="224"/>
      <c r="AE3" t="s">
        <v>112</v>
      </c>
    </row>
    <row r="4" spans="1:60" ht="15.9" hidden="1" customHeight="1" x14ac:dyDescent="0.25">
      <c r="A4" s="145" t="s">
        <v>109</v>
      </c>
      <c r="B4" s="146" t="s">
        <v>7</v>
      </c>
      <c r="C4" s="223" t="s">
        <v>8</v>
      </c>
      <c r="D4" s="223"/>
      <c r="E4" s="223"/>
      <c r="F4" s="223"/>
      <c r="G4" s="223"/>
      <c r="AE4" t="s">
        <v>113</v>
      </c>
    </row>
    <row r="5" spans="1:60" ht="15.9" hidden="1" customHeight="1" x14ac:dyDescent="0.25">
      <c r="A5" s="145" t="s">
        <v>114</v>
      </c>
      <c r="B5" s="146" t="s">
        <v>7</v>
      </c>
      <c r="C5" s="223" t="s">
        <v>8</v>
      </c>
      <c r="D5" s="223"/>
      <c r="E5" s="223"/>
      <c r="F5" s="223"/>
      <c r="G5" s="223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 t="s">
        <v>115</v>
      </c>
    </row>
    <row r="6" spans="1:60" ht="15.9" customHeight="1" x14ac:dyDescent="0.25">
      <c r="A6" s="147" t="s">
        <v>114</v>
      </c>
      <c r="B6" s="148" t="s">
        <v>54</v>
      </c>
      <c r="C6" s="225" t="s">
        <v>55</v>
      </c>
      <c r="D6" s="225"/>
      <c r="E6" s="225"/>
      <c r="F6" s="225"/>
      <c r="G6" s="225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 t="s">
        <v>175</v>
      </c>
    </row>
    <row r="7" spans="1:60" x14ac:dyDescent="0.25">
      <c r="A7" s="149"/>
      <c r="D7" s="102"/>
    </row>
    <row r="8" spans="1:60" ht="39.6" x14ac:dyDescent="0.25">
      <c r="A8" s="150" t="s">
        <v>117</v>
      </c>
      <c r="B8" s="151" t="s">
        <v>118</v>
      </c>
      <c r="C8" s="151" t="s">
        <v>119</v>
      </c>
      <c r="D8" s="152" t="s">
        <v>120</v>
      </c>
      <c r="E8" s="153" t="s">
        <v>121</v>
      </c>
      <c r="F8" s="154" t="s">
        <v>122</v>
      </c>
      <c r="G8" s="153" t="s">
        <v>22</v>
      </c>
      <c r="H8" s="155" t="s">
        <v>123</v>
      </c>
      <c r="I8" s="155" t="s">
        <v>124</v>
      </c>
      <c r="J8" s="155" t="s">
        <v>125</v>
      </c>
      <c r="K8" s="155" t="s">
        <v>126</v>
      </c>
      <c r="L8" s="155" t="s">
        <v>127</v>
      </c>
      <c r="M8" s="155" t="s">
        <v>128</v>
      </c>
      <c r="N8" s="155" t="s">
        <v>129</v>
      </c>
      <c r="O8" s="155" t="s">
        <v>130</v>
      </c>
      <c r="P8" s="155" t="s">
        <v>131</v>
      </c>
      <c r="Q8" s="155" t="s">
        <v>132</v>
      </c>
      <c r="R8" s="155" t="s">
        <v>133</v>
      </c>
      <c r="S8" s="155" t="s">
        <v>134</v>
      </c>
      <c r="T8" s="155" t="s">
        <v>135</v>
      </c>
      <c r="U8" s="155" t="s">
        <v>136</v>
      </c>
      <c r="V8" s="155" t="s">
        <v>137</v>
      </c>
      <c r="W8" s="155" t="s">
        <v>138</v>
      </c>
      <c r="X8" s="155" t="s">
        <v>139</v>
      </c>
      <c r="Y8" s="41"/>
      <c r="Z8" s="41"/>
      <c r="AA8" s="41"/>
      <c r="AB8" s="41"/>
      <c r="AC8" s="41"/>
      <c r="AD8" s="41" t="s">
        <v>140</v>
      </c>
      <c r="AE8" s="41" t="s">
        <v>141</v>
      </c>
      <c r="AF8" t="s">
        <v>142</v>
      </c>
    </row>
    <row r="9" spans="1:60" x14ac:dyDescent="0.25">
      <c r="A9" s="156"/>
      <c r="B9" s="50"/>
      <c r="C9" s="50"/>
      <c r="D9" s="157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60"/>
      <c r="S9" s="160"/>
      <c r="T9" s="159"/>
      <c r="U9" s="159"/>
      <c r="V9" s="159"/>
      <c r="W9" s="160"/>
      <c r="X9" s="160"/>
      <c r="AH9" s="161"/>
      <c r="AI9" s="161"/>
      <c r="AJ9" s="162"/>
    </row>
    <row r="10" spans="1:60" x14ac:dyDescent="0.25">
      <c r="A10" s="163" t="s">
        <v>143</v>
      </c>
      <c r="B10" s="164" t="s">
        <v>87</v>
      </c>
      <c r="C10" s="164" t="s">
        <v>88</v>
      </c>
      <c r="D10" s="165"/>
      <c r="E10" s="166"/>
      <c r="F10" s="167"/>
      <c r="G10" s="168">
        <f>SUMIF(AE11:AE17,"&lt;&gt;NOR",G11:G17)</f>
        <v>0</v>
      </c>
      <c r="H10" s="167"/>
      <c r="I10" s="167">
        <f>SUM(I11:I17)</f>
        <v>0</v>
      </c>
      <c r="J10" s="167"/>
      <c r="K10" s="167">
        <f>SUM(K11:K17)</f>
        <v>0</v>
      </c>
      <c r="L10" s="167"/>
      <c r="M10" s="167">
        <f>SUM(M11:M17)</f>
        <v>0</v>
      </c>
      <c r="N10" s="167"/>
      <c r="O10" s="167">
        <f>SUM(O11:O17)</f>
        <v>0</v>
      </c>
      <c r="P10" s="167"/>
      <c r="Q10" s="167">
        <f>SUM(Q11:Q17)</f>
        <v>0</v>
      </c>
      <c r="R10" s="169"/>
      <c r="S10" s="169"/>
      <c r="T10" s="167"/>
      <c r="U10" s="167"/>
      <c r="V10" s="167">
        <f>SUM(V11:V17)</f>
        <v>0</v>
      </c>
      <c r="W10" s="169"/>
      <c r="X10" s="170"/>
      <c r="AE10" t="s">
        <v>144</v>
      </c>
      <c r="AH10" s="161"/>
      <c r="AI10" s="161"/>
      <c r="AJ10" s="162"/>
    </row>
    <row r="11" spans="1:60" ht="20.399999999999999" outlineLevel="1" x14ac:dyDescent="0.25">
      <c r="A11" s="171">
        <v>1</v>
      </c>
      <c r="B11" s="172" t="s">
        <v>517</v>
      </c>
      <c r="C11" s="172" t="s">
        <v>518</v>
      </c>
      <c r="D11" s="173" t="s">
        <v>469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7"/>
      <c r="S11" s="177" t="s">
        <v>148</v>
      </c>
      <c r="T11" s="176" t="s">
        <v>149</v>
      </c>
      <c r="U11" s="176">
        <v>0</v>
      </c>
      <c r="V11" s="176">
        <f>ROUND(E11*U11,2)</f>
        <v>0</v>
      </c>
      <c r="W11" s="177"/>
      <c r="X11" s="177"/>
      <c r="Y11" s="178"/>
      <c r="Z11" s="178"/>
      <c r="AA11" s="178"/>
      <c r="AB11" s="178"/>
      <c r="AC11" s="178"/>
      <c r="AD11" s="178"/>
      <c r="AE11" s="178" t="s">
        <v>180</v>
      </c>
      <c r="AF11" s="178" t="s">
        <v>519</v>
      </c>
      <c r="AG11" s="178"/>
      <c r="AH11" s="179"/>
      <c r="AI11" s="179"/>
      <c r="AJ11" s="180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</row>
    <row r="12" spans="1:60" outlineLevel="1" x14ac:dyDescent="0.25">
      <c r="A12" s="171">
        <v>2</v>
      </c>
      <c r="B12" s="172" t="s">
        <v>520</v>
      </c>
      <c r="C12" s="172" t="s">
        <v>521</v>
      </c>
      <c r="D12" s="173" t="s">
        <v>469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7"/>
      <c r="S12" s="177" t="s">
        <v>148</v>
      </c>
      <c r="T12" s="176" t="s">
        <v>149</v>
      </c>
      <c r="U12" s="176">
        <v>0</v>
      </c>
      <c r="V12" s="176">
        <f>ROUND(E12*U12,2)</f>
        <v>0</v>
      </c>
      <c r="W12" s="177"/>
      <c r="X12" s="177"/>
      <c r="Y12" s="178"/>
      <c r="Z12" s="178"/>
      <c r="AA12" s="178"/>
      <c r="AB12" s="178"/>
      <c r="AC12" s="178"/>
      <c r="AD12" s="178"/>
      <c r="AE12" s="178" t="s">
        <v>180</v>
      </c>
      <c r="AF12" s="178" t="s">
        <v>522</v>
      </c>
      <c r="AG12" s="178"/>
      <c r="AH12" s="179"/>
      <c r="AI12" s="179"/>
      <c r="AJ12" s="180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</row>
    <row r="13" spans="1:60" outlineLevel="1" x14ac:dyDescent="0.25">
      <c r="A13" s="202">
        <v>3</v>
      </c>
      <c r="B13" s="203" t="s">
        <v>523</v>
      </c>
      <c r="C13" s="203" t="s">
        <v>524</v>
      </c>
      <c r="D13" s="204" t="s">
        <v>469</v>
      </c>
      <c r="E13" s="205">
        <v>1</v>
      </c>
      <c r="F13" s="206"/>
      <c r="G13" s="207">
        <f>ROUND(E13*F13,2)</f>
        <v>0</v>
      </c>
      <c r="H13" s="206"/>
      <c r="I13" s="207">
        <f>ROUND(E13*H13,2)</f>
        <v>0</v>
      </c>
      <c r="J13" s="206"/>
      <c r="K13" s="207">
        <f>ROUND(E13*J13,2)</f>
        <v>0</v>
      </c>
      <c r="L13" s="207">
        <v>21</v>
      </c>
      <c r="M13" s="207">
        <f>G13*(1+L13/100)</f>
        <v>0</v>
      </c>
      <c r="N13" s="207">
        <v>0</v>
      </c>
      <c r="O13" s="207">
        <f>ROUND(E13*N13,2)</f>
        <v>0</v>
      </c>
      <c r="P13" s="207">
        <v>0</v>
      </c>
      <c r="Q13" s="207">
        <f>ROUND(E13*P13,2)</f>
        <v>0</v>
      </c>
      <c r="R13" s="208"/>
      <c r="S13" s="208" t="s">
        <v>148</v>
      </c>
      <c r="T13" s="207" t="s">
        <v>149</v>
      </c>
      <c r="U13" s="207">
        <v>0</v>
      </c>
      <c r="V13" s="207">
        <f>ROUND(E13*U13,2)</f>
        <v>0</v>
      </c>
      <c r="W13" s="208"/>
      <c r="X13" s="208"/>
      <c r="Y13" s="178"/>
      <c r="Z13" s="178"/>
      <c r="AA13" s="178"/>
      <c r="AB13" s="178"/>
      <c r="AC13" s="178"/>
      <c r="AD13" s="178"/>
      <c r="AE13" s="178" t="s">
        <v>180</v>
      </c>
      <c r="AF13" s="178" t="s">
        <v>525</v>
      </c>
      <c r="AG13" s="178"/>
      <c r="AH13" s="179"/>
      <c r="AI13" s="179"/>
      <c r="AJ13" s="180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</row>
    <row r="14" spans="1:60" outlineLevel="1" x14ac:dyDescent="0.25">
      <c r="A14" s="171">
        <v>4</v>
      </c>
      <c r="B14" s="172" t="s">
        <v>526</v>
      </c>
      <c r="C14" s="172" t="s">
        <v>527</v>
      </c>
      <c r="D14" s="173" t="s">
        <v>30</v>
      </c>
      <c r="E14" s="209"/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7" t="s">
        <v>528</v>
      </c>
      <c r="S14" s="177" t="s">
        <v>155</v>
      </c>
      <c r="T14" s="176" t="s">
        <v>155</v>
      </c>
      <c r="U14" s="176">
        <v>0</v>
      </c>
      <c r="V14" s="176">
        <f>ROUND(E14*U14,2)</f>
        <v>0</v>
      </c>
      <c r="W14" s="177"/>
      <c r="X14" s="177"/>
      <c r="Y14" s="178"/>
      <c r="Z14" s="178"/>
      <c r="AA14" s="178"/>
      <c r="AB14" s="178"/>
      <c r="AC14" s="178"/>
      <c r="AD14" s="178"/>
      <c r="AE14" s="178" t="s">
        <v>331</v>
      </c>
      <c r="AF14" s="178" t="s">
        <v>529</v>
      </c>
      <c r="AG14" s="178"/>
      <c r="AH14" s="179"/>
      <c r="AI14" s="179"/>
      <c r="AJ14" s="180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</row>
    <row r="15" spans="1:60" outlineLevel="1" x14ac:dyDescent="0.25">
      <c r="A15" s="187"/>
      <c r="B15" s="196" t="s">
        <v>474</v>
      </c>
      <c r="C15" s="196"/>
      <c r="D15" s="197"/>
      <c r="E15" s="198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9"/>
      <c r="S15" s="199"/>
      <c r="T15" s="191"/>
      <c r="U15" s="191"/>
      <c r="V15" s="191"/>
      <c r="W15" s="199"/>
      <c r="X15" s="199"/>
      <c r="Y15" s="178"/>
      <c r="Z15" s="178"/>
      <c r="AA15" s="178"/>
      <c r="AB15" s="178"/>
      <c r="AC15" s="178"/>
      <c r="AD15" s="178"/>
      <c r="AE15" s="178" t="s">
        <v>183</v>
      </c>
      <c r="AF15" s="178">
        <v>0</v>
      </c>
      <c r="AG15" s="178"/>
      <c r="AH15" s="179"/>
      <c r="AI15" s="200" t="s">
        <v>474</v>
      </c>
      <c r="AJ15" s="180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</row>
    <row r="16" spans="1:60" outlineLevel="1" x14ac:dyDescent="0.25">
      <c r="A16" s="187"/>
      <c r="B16" s="196" t="s">
        <v>530</v>
      </c>
      <c r="C16" s="196"/>
      <c r="D16" s="197"/>
      <c r="E16" s="198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9"/>
      <c r="S16" s="199"/>
      <c r="T16" s="191"/>
      <c r="U16" s="191"/>
      <c r="V16" s="191"/>
      <c r="W16" s="199"/>
      <c r="X16" s="199"/>
      <c r="Y16" s="178"/>
      <c r="Z16" s="178"/>
      <c r="AA16" s="178"/>
      <c r="AB16" s="178"/>
      <c r="AC16" s="178"/>
      <c r="AD16" s="178"/>
      <c r="AE16" s="178" t="s">
        <v>183</v>
      </c>
      <c r="AF16" s="178">
        <v>0</v>
      </c>
      <c r="AG16" s="178"/>
      <c r="AH16" s="179"/>
      <c r="AI16" s="200" t="s">
        <v>530</v>
      </c>
      <c r="AJ16" s="180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</row>
    <row r="17" spans="1:60" outlineLevel="1" x14ac:dyDescent="0.25">
      <c r="A17" s="187"/>
      <c r="B17" s="196" t="s">
        <v>531</v>
      </c>
      <c r="C17" s="196"/>
      <c r="D17" s="197"/>
      <c r="E17" s="198">
        <v>335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9"/>
      <c r="S17" s="199"/>
      <c r="T17" s="191"/>
      <c r="U17" s="191"/>
      <c r="V17" s="191"/>
      <c r="W17" s="199"/>
      <c r="X17" s="199"/>
      <c r="Y17" s="178"/>
      <c r="Z17" s="178"/>
      <c r="AA17" s="178"/>
      <c r="AB17" s="178"/>
      <c r="AC17" s="178"/>
      <c r="AD17" s="178"/>
      <c r="AE17" s="178" t="s">
        <v>183</v>
      </c>
      <c r="AF17" s="178">
        <v>0</v>
      </c>
      <c r="AG17" s="178"/>
      <c r="AH17" s="179"/>
      <c r="AI17" s="200" t="s">
        <v>531</v>
      </c>
      <c r="AJ17" s="180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</row>
    <row r="18" spans="1:60" x14ac:dyDescent="0.25">
      <c r="A18" s="156"/>
      <c r="B18" s="50"/>
      <c r="C18" s="50"/>
      <c r="D18" s="157"/>
      <c r="E18" s="158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0"/>
      <c r="S18" s="160"/>
      <c r="T18" s="159"/>
      <c r="U18" s="159"/>
      <c r="V18" s="159"/>
      <c r="W18" s="160"/>
      <c r="X18" s="160"/>
      <c r="AC18">
        <v>15</v>
      </c>
      <c r="AD18">
        <v>21</v>
      </c>
      <c r="AH18" s="161"/>
      <c r="AI18" s="161"/>
      <c r="AJ18" s="162"/>
    </row>
    <row r="19" spans="1:60" x14ac:dyDescent="0.25">
      <c r="A19" s="181"/>
      <c r="B19" s="182" t="s">
        <v>22</v>
      </c>
      <c r="C19" s="182"/>
      <c r="D19" s="183"/>
      <c r="E19" s="184"/>
      <c r="F19" s="185"/>
      <c r="G19" s="186">
        <f>G10</f>
        <v>0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60"/>
      <c r="S19" s="160"/>
      <c r="T19" s="159"/>
      <c r="U19" s="159"/>
      <c r="V19" s="159"/>
      <c r="W19" s="160"/>
      <c r="X19" s="160"/>
      <c r="AC19">
        <f>SUMIF(L7:L17,AC18,G7:G17)</f>
        <v>0</v>
      </c>
      <c r="AD19">
        <f>SUMIF(L7:L17,AD18,G7:G17)</f>
        <v>0</v>
      </c>
      <c r="AE19" t="s">
        <v>171</v>
      </c>
      <c r="AH19" s="161"/>
      <c r="AI19" s="161"/>
      <c r="AJ19" s="162"/>
    </row>
    <row r="20" spans="1:60" x14ac:dyDescent="0.25">
      <c r="A20" s="187"/>
      <c r="B20" s="188"/>
      <c r="C20" s="188"/>
      <c r="D20" s="189"/>
      <c r="E20" s="190"/>
      <c r="F20" s="191"/>
      <c r="G20" s="191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0"/>
      <c r="S20" s="160"/>
      <c r="T20" s="159"/>
      <c r="U20" s="159"/>
      <c r="V20" s="159"/>
      <c r="W20" s="160"/>
      <c r="X20" s="160"/>
      <c r="AH20" s="161"/>
      <c r="AI20" s="161"/>
      <c r="AJ20" s="162"/>
    </row>
    <row r="21" spans="1:60" x14ac:dyDescent="0.25">
      <c r="A21" s="187"/>
      <c r="B21" s="188"/>
      <c r="C21" s="188"/>
      <c r="D21" s="189"/>
      <c r="E21" s="190"/>
      <c r="F21" s="191"/>
      <c r="G21" s="191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0"/>
      <c r="S21" s="160"/>
      <c r="T21" s="159"/>
      <c r="U21" s="159"/>
      <c r="V21" s="159"/>
      <c r="W21" s="160"/>
      <c r="X21" s="160"/>
      <c r="AH21" s="161"/>
      <c r="AI21" s="161"/>
      <c r="AJ21" s="162"/>
    </row>
    <row r="22" spans="1:60" x14ac:dyDescent="0.25">
      <c r="A22" s="192" t="s">
        <v>172</v>
      </c>
      <c r="B22" s="188"/>
      <c r="C22" s="188"/>
      <c r="D22" s="189"/>
      <c r="E22" s="190"/>
      <c r="F22" s="191"/>
      <c r="G22" s="191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60"/>
      <c r="S22" s="160"/>
      <c r="T22" s="159"/>
      <c r="U22" s="159"/>
      <c r="V22" s="159"/>
      <c r="W22" s="160"/>
      <c r="X22" s="160"/>
      <c r="AH22" s="161"/>
      <c r="AI22" s="161"/>
      <c r="AJ22" s="162"/>
    </row>
    <row r="23" spans="1:60" x14ac:dyDescent="0.25">
      <c r="A23" s="226"/>
      <c r="B23" s="226"/>
      <c r="C23" s="226"/>
      <c r="D23" s="226"/>
      <c r="E23" s="226"/>
      <c r="F23" s="226"/>
      <c r="G23" s="226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0"/>
      <c r="S23" s="160"/>
      <c r="T23" s="159"/>
      <c r="U23" s="159"/>
      <c r="V23" s="159"/>
      <c r="W23" s="160"/>
      <c r="X23" s="160"/>
      <c r="AE23" t="s">
        <v>173</v>
      </c>
      <c r="AH23" s="161"/>
      <c r="AI23" s="161"/>
      <c r="AJ23" s="162"/>
    </row>
    <row r="24" spans="1:60" x14ac:dyDescent="0.25">
      <c r="A24" s="226"/>
      <c r="B24" s="226"/>
      <c r="C24" s="226"/>
      <c r="D24" s="226"/>
      <c r="E24" s="226"/>
      <c r="F24" s="226"/>
      <c r="G24" s="226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60"/>
      <c r="S24" s="160"/>
      <c r="T24" s="159"/>
      <c r="U24" s="159"/>
      <c r="V24" s="159"/>
      <c r="W24" s="160"/>
      <c r="X24" s="160"/>
      <c r="AH24" s="161"/>
      <c r="AI24" s="161"/>
      <c r="AJ24" s="162"/>
    </row>
    <row r="25" spans="1:60" x14ac:dyDescent="0.25">
      <c r="A25" s="226"/>
      <c r="B25" s="226"/>
      <c r="C25" s="226"/>
      <c r="D25" s="226"/>
      <c r="E25" s="226"/>
      <c r="F25" s="226"/>
      <c r="G25" s="226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60"/>
      <c r="S25" s="160"/>
      <c r="T25" s="159"/>
      <c r="U25" s="159"/>
      <c r="V25" s="159"/>
      <c r="W25" s="160"/>
      <c r="X25" s="160"/>
      <c r="AH25" s="161"/>
      <c r="AI25" s="161"/>
      <c r="AJ25" s="162"/>
    </row>
    <row r="26" spans="1:60" x14ac:dyDescent="0.25">
      <c r="A26" s="226"/>
      <c r="B26" s="226"/>
      <c r="C26" s="226"/>
      <c r="D26" s="226"/>
      <c r="E26" s="226"/>
      <c r="F26" s="226"/>
      <c r="G26" s="226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60"/>
      <c r="S26" s="160"/>
      <c r="T26" s="159"/>
      <c r="U26" s="159"/>
      <c r="V26" s="159"/>
      <c r="W26" s="160"/>
      <c r="X26" s="160"/>
      <c r="AH26" s="161"/>
      <c r="AI26" s="161"/>
      <c r="AJ26" s="162"/>
    </row>
    <row r="27" spans="1:60" x14ac:dyDescent="0.25">
      <c r="A27" s="226"/>
      <c r="B27" s="226"/>
      <c r="C27" s="226"/>
      <c r="D27" s="226"/>
      <c r="E27" s="226"/>
      <c r="F27" s="226"/>
      <c r="G27" s="226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160"/>
      <c r="T27" s="159"/>
      <c r="U27" s="159"/>
      <c r="V27" s="159"/>
      <c r="W27" s="160"/>
      <c r="X27" s="160"/>
      <c r="AH27" s="161"/>
      <c r="AI27" s="161"/>
      <c r="AJ27" s="162"/>
    </row>
    <row r="28" spans="1:60" x14ac:dyDescent="0.25">
      <c r="A28" s="187"/>
      <c r="B28" s="188"/>
      <c r="C28" s="188"/>
      <c r="D28" s="189"/>
      <c r="E28" s="190"/>
      <c r="F28" s="191"/>
      <c r="G28" s="191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0"/>
      <c r="S28" s="160"/>
      <c r="T28" s="159"/>
      <c r="U28" s="159"/>
      <c r="V28" s="159"/>
      <c r="W28" s="160"/>
      <c r="X28" s="160"/>
      <c r="AH28" s="161"/>
      <c r="AI28" s="161"/>
      <c r="AJ28" s="162"/>
    </row>
    <row r="29" spans="1:60" x14ac:dyDescent="0.25">
      <c r="A29" s="193"/>
      <c r="B29" s="194"/>
      <c r="C29" s="194"/>
      <c r="D29" s="195"/>
      <c r="E29" s="178"/>
      <c r="F29" s="178"/>
      <c r="G29" s="178"/>
      <c r="AE29" t="s">
        <v>174</v>
      </c>
    </row>
    <row r="30" spans="1:60" x14ac:dyDescent="0.25">
      <c r="A30" s="149"/>
      <c r="D30" s="102"/>
    </row>
    <row r="31" spans="1:60" x14ac:dyDescent="0.25">
      <c r="A31" s="149"/>
      <c r="D31" s="102"/>
    </row>
    <row r="32" spans="1:60" x14ac:dyDescent="0.25">
      <c r="A32" s="149"/>
      <c r="D32" s="102"/>
    </row>
    <row r="33" spans="1:4" x14ac:dyDescent="0.25">
      <c r="A33" s="149"/>
      <c r="D33" s="102"/>
    </row>
    <row r="34" spans="1:4" x14ac:dyDescent="0.25">
      <c r="A34" s="149"/>
      <c r="D34" s="102"/>
    </row>
    <row r="35" spans="1:4" x14ac:dyDescent="0.25">
      <c r="A35" s="149"/>
      <c r="D35" s="102"/>
    </row>
    <row r="36" spans="1:4" x14ac:dyDescent="0.25">
      <c r="A36" s="149"/>
      <c r="D36" s="102"/>
    </row>
    <row r="37" spans="1:4" x14ac:dyDescent="0.25">
      <c r="A37" s="149"/>
      <c r="D37" s="102"/>
    </row>
    <row r="38" spans="1:4" x14ac:dyDescent="0.25">
      <c r="A38" s="149"/>
      <c r="D38" s="102"/>
    </row>
    <row r="39" spans="1:4" x14ac:dyDescent="0.25">
      <c r="A39" s="149"/>
      <c r="D39" s="102"/>
    </row>
    <row r="40" spans="1:4" x14ac:dyDescent="0.25">
      <c r="A40" s="149"/>
      <c r="D40" s="102"/>
    </row>
    <row r="41" spans="1:4" x14ac:dyDescent="0.25">
      <c r="A41" s="149"/>
      <c r="D41" s="102"/>
    </row>
    <row r="42" spans="1:4" x14ac:dyDescent="0.25">
      <c r="A42" s="149"/>
      <c r="D42" s="102"/>
    </row>
    <row r="43" spans="1:4" x14ac:dyDescent="0.25">
      <c r="A43" s="149"/>
      <c r="D43" s="102"/>
    </row>
    <row r="44" spans="1:4" x14ac:dyDescent="0.25">
      <c r="A44" s="149"/>
      <c r="D44" s="102"/>
    </row>
    <row r="45" spans="1:4" x14ac:dyDescent="0.25">
      <c r="A45" s="149"/>
      <c r="D45" s="102"/>
    </row>
    <row r="46" spans="1:4" x14ac:dyDescent="0.25">
      <c r="A46" s="149"/>
      <c r="D46" s="102"/>
    </row>
    <row r="47" spans="1:4" x14ac:dyDescent="0.25">
      <c r="A47" s="149"/>
      <c r="D47" s="102"/>
    </row>
    <row r="48" spans="1:4" x14ac:dyDescent="0.25">
      <c r="A48" s="149"/>
      <c r="D48" s="102"/>
    </row>
    <row r="49" spans="1:4" x14ac:dyDescent="0.25">
      <c r="A49" s="149"/>
      <c r="D49" s="102"/>
    </row>
    <row r="50" spans="1:4" x14ac:dyDescent="0.25">
      <c r="A50" s="149"/>
      <c r="D50" s="102"/>
    </row>
    <row r="51" spans="1:4" x14ac:dyDescent="0.25">
      <c r="A51" s="149"/>
      <c r="D51" s="102"/>
    </row>
    <row r="52" spans="1:4" x14ac:dyDescent="0.25">
      <c r="A52" s="149"/>
      <c r="D52" s="102"/>
    </row>
    <row r="53" spans="1:4" x14ac:dyDescent="0.25">
      <c r="A53" s="149"/>
      <c r="D53" s="102"/>
    </row>
    <row r="54" spans="1:4" x14ac:dyDescent="0.25">
      <c r="A54" s="149"/>
      <c r="D54" s="102"/>
    </row>
    <row r="55" spans="1:4" x14ac:dyDescent="0.25">
      <c r="A55" s="149"/>
      <c r="D55" s="102"/>
    </row>
    <row r="56" spans="1:4" x14ac:dyDescent="0.25">
      <c r="A56" s="149"/>
      <c r="D56" s="102"/>
    </row>
    <row r="57" spans="1:4" x14ac:dyDescent="0.25">
      <c r="A57" s="149"/>
      <c r="D57" s="102"/>
    </row>
    <row r="58" spans="1:4" x14ac:dyDescent="0.25">
      <c r="A58" s="149"/>
      <c r="D58" s="102"/>
    </row>
    <row r="59" spans="1:4" x14ac:dyDescent="0.25">
      <c r="A59" s="149"/>
      <c r="D59" s="102"/>
    </row>
    <row r="60" spans="1:4" x14ac:dyDescent="0.25">
      <c r="A60" s="149"/>
      <c r="D60" s="102"/>
    </row>
    <row r="61" spans="1:4" x14ac:dyDescent="0.25">
      <c r="A61" s="149"/>
      <c r="D61" s="102"/>
    </row>
    <row r="62" spans="1:4" x14ac:dyDescent="0.25">
      <c r="A62" s="149"/>
      <c r="D62" s="102"/>
    </row>
    <row r="63" spans="1:4" x14ac:dyDescent="0.25">
      <c r="A63" s="149"/>
      <c r="D63" s="102"/>
    </row>
    <row r="64" spans="1:4" x14ac:dyDescent="0.25">
      <c r="A64" s="149"/>
      <c r="D64" s="102"/>
    </row>
    <row r="65" spans="1:4" x14ac:dyDescent="0.25">
      <c r="A65" s="149"/>
      <c r="D65" s="102"/>
    </row>
    <row r="66" spans="1:4" x14ac:dyDescent="0.25">
      <c r="A66" s="149"/>
      <c r="D66" s="102"/>
    </row>
    <row r="67" spans="1:4" x14ac:dyDescent="0.25">
      <c r="A67" s="149"/>
      <c r="D67" s="102"/>
    </row>
    <row r="68" spans="1:4" x14ac:dyDescent="0.25">
      <c r="A68" s="149"/>
      <c r="D68" s="102"/>
    </row>
    <row r="69" spans="1:4" x14ac:dyDescent="0.25">
      <c r="A69" s="149"/>
      <c r="D69" s="102"/>
    </row>
    <row r="70" spans="1:4" x14ac:dyDescent="0.25">
      <c r="A70" s="149"/>
      <c r="D70" s="102"/>
    </row>
    <row r="71" spans="1:4" x14ac:dyDescent="0.25">
      <c r="A71" s="149"/>
      <c r="D71" s="102"/>
    </row>
    <row r="72" spans="1:4" x14ac:dyDescent="0.25">
      <c r="A72" s="149"/>
      <c r="D72" s="102"/>
    </row>
    <row r="73" spans="1:4" x14ac:dyDescent="0.25">
      <c r="A73" s="149"/>
      <c r="D73" s="102"/>
    </row>
    <row r="74" spans="1:4" x14ac:dyDescent="0.25">
      <c r="A74" s="149"/>
      <c r="D74" s="102"/>
    </row>
    <row r="75" spans="1:4" x14ac:dyDescent="0.25">
      <c r="A75" s="149"/>
      <c r="D75" s="102"/>
    </row>
    <row r="76" spans="1:4" x14ac:dyDescent="0.25">
      <c r="A76" s="149"/>
      <c r="D76" s="102"/>
    </row>
    <row r="77" spans="1:4" x14ac:dyDescent="0.25">
      <c r="A77" s="149"/>
      <c r="D77" s="102"/>
    </row>
    <row r="78" spans="1:4" x14ac:dyDescent="0.25">
      <c r="A78" s="149"/>
      <c r="D78" s="102"/>
    </row>
    <row r="79" spans="1:4" x14ac:dyDescent="0.25">
      <c r="A79" s="149"/>
      <c r="D79" s="102"/>
    </row>
    <row r="80" spans="1:4" x14ac:dyDescent="0.25">
      <c r="A80" s="149"/>
      <c r="D80" s="102"/>
    </row>
    <row r="81" spans="1:4" x14ac:dyDescent="0.25">
      <c r="A81" s="149"/>
      <c r="D81" s="102"/>
    </row>
    <row r="82" spans="1:4" x14ac:dyDescent="0.25">
      <c r="A82" s="149"/>
      <c r="D82" s="102"/>
    </row>
    <row r="83" spans="1:4" x14ac:dyDescent="0.25">
      <c r="A83" s="149"/>
      <c r="D83" s="102"/>
    </row>
    <row r="84" spans="1:4" x14ac:dyDescent="0.25">
      <c r="A84" s="149"/>
      <c r="D84" s="102"/>
    </row>
    <row r="85" spans="1:4" x14ac:dyDescent="0.25">
      <c r="A85" s="149"/>
      <c r="D85" s="102"/>
    </row>
    <row r="86" spans="1:4" x14ac:dyDescent="0.25">
      <c r="A86" s="149"/>
      <c r="D86" s="102"/>
    </row>
    <row r="87" spans="1:4" x14ac:dyDescent="0.25">
      <c r="A87" s="149"/>
      <c r="D87" s="102"/>
    </row>
    <row r="88" spans="1:4" x14ac:dyDescent="0.25">
      <c r="A88" s="149"/>
      <c r="D88" s="102"/>
    </row>
    <row r="89" spans="1:4" x14ac:dyDescent="0.25">
      <c r="A89" s="149"/>
      <c r="D89" s="102"/>
    </row>
    <row r="90" spans="1:4" x14ac:dyDescent="0.25">
      <c r="A90" s="149"/>
      <c r="D90" s="102"/>
    </row>
    <row r="91" spans="1:4" x14ac:dyDescent="0.25">
      <c r="A91" s="149"/>
      <c r="D91" s="102"/>
    </row>
    <row r="92" spans="1:4" x14ac:dyDescent="0.25">
      <c r="A92" s="149"/>
      <c r="D92" s="102"/>
    </row>
    <row r="93" spans="1:4" x14ac:dyDescent="0.25">
      <c r="A93" s="149"/>
      <c r="D93" s="102"/>
    </row>
    <row r="94" spans="1:4" x14ac:dyDescent="0.25">
      <c r="A94" s="149"/>
      <c r="D94" s="102"/>
    </row>
    <row r="95" spans="1:4" x14ac:dyDescent="0.25">
      <c r="A95" s="149"/>
      <c r="D95" s="102"/>
    </row>
    <row r="96" spans="1:4" x14ac:dyDescent="0.25">
      <c r="A96" s="149"/>
      <c r="D96" s="102"/>
    </row>
    <row r="97" spans="1:4" x14ac:dyDescent="0.25">
      <c r="A97" s="149"/>
      <c r="D97" s="102"/>
    </row>
    <row r="98" spans="1:4" x14ac:dyDescent="0.25">
      <c r="A98" s="149"/>
      <c r="D98" s="102"/>
    </row>
    <row r="99" spans="1:4" x14ac:dyDescent="0.25">
      <c r="A99" s="149"/>
      <c r="D99" s="102"/>
    </row>
    <row r="100" spans="1:4" x14ac:dyDescent="0.25">
      <c r="A100" s="149"/>
      <c r="D100" s="102"/>
    </row>
    <row r="101" spans="1:4" x14ac:dyDescent="0.25">
      <c r="A101" s="149"/>
      <c r="D101" s="102"/>
    </row>
    <row r="102" spans="1:4" x14ac:dyDescent="0.25">
      <c r="A102" s="149"/>
      <c r="D102" s="102"/>
    </row>
    <row r="103" spans="1:4" x14ac:dyDescent="0.25">
      <c r="A103" s="149"/>
      <c r="D103" s="102"/>
    </row>
    <row r="104" spans="1:4" x14ac:dyDescent="0.25">
      <c r="A104" s="149"/>
      <c r="D104" s="102"/>
    </row>
    <row r="105" spans="1:4" x14ac:dyDescent="0.25">
      <c r="A105" s="149"/>
      <c r="D105" s="102"/>
    </row>
    <row r="106" spans="1:4" x14ac:dyDescent="0.25">
      <c r="A106" s="149"/>
      <c r="D106" s="102"/>
    </row>
    <row r="107" spans="1:4" x14ac:dyDescent="0.25">
      <c r="A107" s="149"/>
      <c r="D107" s="102"/>
    </row>
    <row r="108" spans="1:4" x14ac:dyDescent="0.25">
      <c r="A108" s="149"/>
      <c r="D108" s="102"/>
    </row>
    <row r="109" spans="1:4" x14ac:dyDescent="0.25">
      <c r="A109" s="149"/>
      <c r="D109" s="102"/>
    </row>
    <row r="110" spans="1:4" x14ac:dyDescent="0.25">
      <c r="A110" s="149"/>
      <c r="D110" s="102"/>
    </row>
    <row r="111" spans="1:4" x14ac:dyDescent="0.25">
      <c r="A111" s="149"/>
      <c r="D111" s="102"/>
    </row>
    <row r="112" spans="1:4" x14ac:dyDescent="0.25">
      <c r="A112" s="149"/>
      <c r="D112" s="102"/>
    </row>
    <row r="113" spans="1:4" x14ac:dyDescent="0.25">
      <c r="A113" s="149"/>
      <c r="D113" s="102"/>
    </row>
    <row r="114" spans="1:4" x14ac:dyDescent="0.25">
      <c r="A114" s="149"/>
      <c r="D114" s="102"/>
    </row>
    <row r="115" spans="1:4" x14ac:dyDescent="0.25">
      <c r="A115" s="149"/>
      <c r="D115" s="102"/>
    </row>
    <row r="116" spans="1:4" x14ac:dyDescent="0.25">
      <c r="A116" s="149"/>
      <c r="D116" s="102"/>
    </row>
    <row r="117" spans="1:4" x14ac:dyDescent="0.25">
      <c r="A117" s="149"/>
      <c r="D117" s="102"/>
    </row>
    <row r="118" spans="1:4" x14ac:dyDescent="0.25">
      <c r="A118" s="149"/>
      <c r="D118" s="102"/>
    </row>
    <row r="119" spans="1:4" x14ac:dyDescent="0.25">
      <c r="A119" s="149"/>
      <c r="D119" s="102"/>
    </row>
    <row r="120" spans="1:4" x14ac:dyDescent="0.25">
      <c r="A120" s="149"/>
      <c r="D120" s="102"/>
    </row>
    <row r="121" spans="1:4" x14ac:dyDescent="0.25">
      <c r="A121" s="149"/>
      <c r="D121" s="102"/>
    </row>
    <row r="122" spans="1:4" x14ac:dyDescent="0.25">
      <c r="A122" s="149"/>
      <c r="D122" s="102"/>
    </row>
    <row r="123" spans="1:4" x14ac:dyDescent="0.25">
      <c r="A123" s="149"/>
      <c r="D123" s="102"/>
    </row>
    <row r="124" spans="1:4" x14ac:dyDescent="0.25">
      <c r="A124" s="149"/>
      <c r="D124" s="102"/>
    </row>
    <row r="125" spans="1:4" x14ac:dyDescent="0.25">
      <c r="A125" s="149"/>
      <c r="D125" s="102"/>
    </row>
    <row r="126" spans="1:4" x14ac:dyDescent="0.25">
      <c r="A126" s="149"/>
      <c r="D126" s="102"/>
    </row>
    <row r="127" spans="1:4" x14ac:dyDescent="0.25">
      <c r="A127" s="149"/>
      <c r="D127" s="102"/>
    </row>
    <row r="128" spans="1:4" x14ac:dyDescent="0.25">
      <c r="A128" s="149"/>
      <c r="D128" s="102"/>
    </row>
    <row r="129" spans="1:4" x14ac:dyDescent="0.25">
      <c r="A129" s="149"/>
      <c r="D129" s="102"/>
    </row>
    <row r="130" spans="1:4" x14ac:dyDescent="0.25">
      <c r="A130" s="149"/>
      <c r="D130" s="102"/>
    </row>
    <row r="131" spans="1:4" x14ac:dyDescent="0.25">
      <c r="A131" s="149"/>
      <c r="D131" s="102"/>
    </row>
    <row r="132" spans="1:4" x14ac:dyDescent="0.25">
      <c r="A132" s="149"/>
      <c r="D132" s="102"/>
    </row>
    <row r="133" spans="1:4" x14ac:dyDescent="0.25">
      <c r="A133" s="149"/>
      <c r="D133" s="102"/>
    </row>
    <row r="134" spans="1:4" x14ac:dyDescent="0.25">
      <c r="A134" s="149"/>
      <c r="D134" s="102"/>
    </row>
    <row r="135" spans="1:4" x14ac:dyDescent="0.25">
      <c r="A135" s="149"/>
      <c r="D135" s="102"/>
    </row>
    <row r="136" spans="1:4" x14ac:dyDescent="0.25">
      <c r="A136" s="149"/>
      <c r="D136" s="102"/>
    </row>
    <row r="137" spans="1:4" x14ac:dyDescent="0.25">
      <c r="A137" s="149"/>
      <c r="D137" s="102"/>
    </row>
    <row r="138" spans="1:4" x14ac:dyDescent="0.25">
      <c r="A138" s="149"/>
      <c r="D138" s="102"/>
    </row>
    <row r="139" spans="1:4" x14ac:dyDescent="0.25">
      <c r="A139" s="149"/>
      <c r="D139" s="102"/>
    </row>
    <row r="140" spans="1:4" x14ac:dyDescent="0.25">
      <c r="A140" s="149"/>
      <c r="D140" s="102"/>
    </row>
    <row r="141" spans="1:4" x14ac:dyDescent="0.25">
      <c r="A141" s="149"/>
      <c r="D141" s="102"/>
    </row>
    <row r="142" spans="1:4" x14ac:dyDescent="0.25">
      <c r="A142" s="149"/>
      <c r="D142" s="102"/>
    </row>
    <row r="143" spans="1:4" x14ac:dyDescent="0.25">
      <c r="A143" s="149"/>
      <c r="D143" s="102"/>
    </row>
    <row r="144" spans="1:4" x14ac:dyDescent="0.25">
      <c r="A144" s="149"/>
      <c r="D144" s="102"/>
    </row>
    <row r="145" spans="1:4" x14ac:dyDescent="0.25">
      <c r="A145" s="149"/>
      <c r="D145" s="102"/>
    </row>
    <row r="146" spans="1:4" x14ac:dyDescent="0.25">
      <c r="A146" s="149"/>
      <c r="D146" s="102"/>
    </row>
    <row r="147" spans="1:4" x14ac:dyDescent="0.25">
      <c r="A147" s="149"/>
      <c r="D147" s="102"/>
    </row>
    <row r="148" spans="1:4" x14ac:dyDescent="0.25">
      <c r="A148" s="149"/>
      <c r="D148" s="102"/>
    </row>
    <row r="149" spans="1:4" x14ac:dyDescent="0.25">
      <c r="A149" s="149"/>
      <c r="D149" s="102"/>
    </row>
    <row r="150" spans="1:4" x14ac:dyDescent="0.25">
      <c r="A150" s="149"/>
      <c r="D150" s="102"/>
    </row>
    <row r="151" spans="1:4" x14ac:dyDescent="0.25">
      <c r="A151" s="149"/>
      <c r="D151" s="102"/>
    </row>
    <row r="152" spans="1:4" x14ac:dyDescent="0.25">
      <c r="A152" s="149"/>
      <c r="D152" s="102"/>
    </row>
    <row r="153" spans="1:4" x14ac:dyDescent="0.25">
      <c r="A153" s="149"/>
      <c r="D153" s="102"/>
    </row>
    <row r="154" spans="1:4" x14ac:dyDescent="0.25">
      <c r="A154" s="149"/>
      <c r="D154" s="102"/>
    </row>
    <row r="155" spans="1:4" x14ac:dyDescent="0.25">
      <c r="A155" s="149"/>
      <c r="D155" s="102"/>
    </row>
    <row r="156" spans="1:4" x14ac:dyDescent="0.25">
      <c r="A156" s="149"/>
      <c r="D156" s="102"/>
    </row>
    <row r="157" spans="1:4" x14ac:dyDescent="0.25">
      <c r="A157" s="149"/>
      <c r="D157" s="102"/>
    </row>
    <row r="158" spans="1:4" x14ac:dyDescent="0.25">
      <c r="A158" s="149"/>
      <c r="D158" s="102"/>
    </row>
    <row r="159" spans="1:4" x14ac:dyDescent="0.25">
      <c r="A159" s="149"/>
      <c r="D159" s="102"/>
    </row>
    <row r="160" spans="1:4" x14ac:dyDescent="0.25">
      <c r="A160" s="149"/>
      <c r="D160" s="102"/>
    </row>
    <row r="161" spans="1:4" x14ac:dyDescent="0.25">
      <c r="A161" s="149"/>
      <c r="D161" s="102"/>
    </row>
    <row r="162" spans="1:4" x14ac:dyDescent="0.25">
      <c r="A162" s="149"/>
      <c r="D162" s="102"/>
    </row>
    <row r="163" spans="1:4" x14ac:dyDescent="0.25">
      <c r="A163" s="149"/>
      <c r="D163" s="102"/>
    </row>
    <row r="164" spans="1:4" x14ac:dyDescent="0.25">
      <c r="A164" s="149"/>
      <c r="D164" s="102"/>
    </row>
    <row r="165" spans="1:4" x14ac:dyDescent="0.25">
      <c r="A165" s="149"/>
      <c r="D165" s="102"/>
    </row>
    <row r="166" spans="1:4" x14ac:dyDescent="0.25">
      <c r="A166" s="149"/>
      <c r="D166" s="102"/>
    </row>
    <row r="167" spans="1:4" x14ac:dyDescent="0.25">
      <c r="A167" s="149"/>
      <c r="D167" s="102"/>
    </row>
    <row r="168" spans="1:4" x14ac:dyDescent="0.25">
      <c r="A168" s="149"/>
      <c r="D168" s="102"/>
    </row>
    <row r="169" spans="1:4" x14ac:dyDescent="0.25">
      <c r="A169" s="149"/>
      <c r="D169" s="102"/>
    </row>
    <row r="170" spans="1:4" x14ac:dyDescent="0.25">
      <c r="A170" s="149"/>
      <c r="D170" s="102"/>
    </row>
    <row r="171" spans="1:4" x14ac:dyDescent="0.25">
      <c r="A171" s="149"/>
      <c r="D171" s="102"/>
    </row>
    <row r="172" spans="1:4" x14ac:dyDescent="0.25">
      <c r="A172" s="149"/>
      <c r="D172" s="102"/>
    </row>
    <row r="173" spans="1:4" x14ac:dyDescent="0.25">
      <c r="A173" s="149"/>
      <c r="D173" s="102"/>
    </row>
    <row r="174" spans="1:4" x14ac:dyDescent="0.25">
      <c r="A174" s="149"/>
      <c r="D174" s="102"/>
    </row>
    <row r="175" spans="1:4" x14ac:dyDescent="0.25">
      <c r="A175" s="149"/>
      <c r="D175" s="102"/>
    </row>
    <row r="176" spans="1:4" x14ac:dyDescent="0.25">
      <c r="A176" s="149"/>
      <c r="D176" s="102"/>
    </row>
    <row r="177" spans="1:4" x14ac:dyDescent="0.25">
      <c r="A177" s="149"/>
      <c r="D177" s="102"/>
    </row>
    <row r="178" spans="1:4" x14ac:dyDescent="0.25">
      <c r="A178" s="149"/>
      <c r="D178" s="102"/>
    </row>
    <row r="179" spans="1:4" x14ac:dyDescent="0.25">
      <c r="A179" s="149"/>
      <c r="D179" s="102"/>
    </row>
    <row r="180" spans="1:4" x14ac:dyDescent="0.25">
      <c r="A180" s="149"/>
      <c r="D180" s="102"/>
    </row>
    <row r="181" spans="1:4" x14ac:dyDescent="0.25">
      <c r="A181" s="149"/>
      <c r="D181" s="102"/>
    </row>
    <row r="182" spans="1:4" x14ac:dyDescent="0.25">
      <c r="A182" s="149"/>
      <c r="D182" s="102"/>
    </row>
    <row r="183" spans="1:4" x14ac:dyDescent="0.25">
      <c r="A183" s="149"/>
      <c r="D183" s="102"/>
    </row>
    <row r="184" spans="1:4" x14ac:dyDescent="0.25">
      <c r="A184" s="149"/>
      <c r="D184" s="102"/>
    </row>
    <row r="185" spans="1:4" x14ac:dyDescent="0.25">
      <c r="A185" s="149"/>
      <c r="D185" s="102"/>
    </row>
    <row r="186" spans="1:4" x14ac:dyDescent="0.25">
      <c r="A186" s="149"/>
      <c r="D186" s="102"/>
    </row>
    <row r="187" spans="1:4" x14ac:dyDescent="0.25">
      <c r="A187" s="149"/>
      <c r="D187" s="102"/>
    </row>
    <row r="188" spans="1:4" x14ac:dyDescent="0.25">
      <c r="A188" s="149"/>
      <c r="D188" s="102"/>
    </row>
    <row r="189" spans="1:4" x14ac:dyDescent="0.25">
      <c r="A189" s="149"/>
      <c r="D189" s="102"/>
    </row>
    <row r="190" spans="1:4" x14ac:dyDescent="0.25">
      <c r="A190" s="149"/>
      <c r="D190" s="102"/>
    </row>
    <row r="191" spans="1:4" x14ac:dyDescent="0.25">
      <c r="A191" s="149"/>
      <c r="D191" s="102"/>
    </row>
    <row r="192" spans="1:4" x14ac:dyDescent="0.25">
      <c r="A192" s="149"/>
      <c r="D192" s="102"/>
    </row>
    <row r="193" spans="1:4" x14ac:dyDescent="0.25">
      <c r="A193" s="149"/>
      <c r="D193" s="102"/>
    </row>
    <row r="194" spans="1:4" x14ac:dyDescent="0.25">
      <c r="A194" s="149"/>
      <c r="D194" s="102"/>
    </row>
    <row r="195" spans="1:4" x14ac:dyDescent="0.25">
      <c r="A195" s="149"/>
      <c r="D195" s="102"/>
    </row>
    <row r="196" spans="1:4" x14ac:dyDescent="0.25">
      <c r="A196" s="149"/>
      <c r="D196" s="102"/>
    </row>
    <row r="197" spans="1:4" x14ac:dyDescent="0.25">
      <c r="A197" s="149"/>
      <c r="D197" s="102"/>
    </row>
    <row r="198" spans="1:4" x14ac:dyDescent="0.25">
      <c r="A198" s="149"/>
      <c r="D198" s="102"/>
    </row>
    <row r="199" spans="1:4" x14ac:dyDescent="0.25">
      <c r="A199" s="149"/>
      <c r="D199" s="102"/>
    </row>
    <row r="200" spans="1:4" x14ac:dyDescent="0.25">
      <c r="A200" s="149"/>
      <c r="D200" s="102"/>
    </row>
    <row r="201" spans="1:4" x14ac:dyDescent="0.25">
      <c r="A201" s="149"/>
      <c r="D201" s="102"/>
    </row>
    <row r="202" spans="1:4" x14ac:dyDescent="0.25">
      <c r="A202" s="149"/>
      <c r="D202" s="102"/>
    </row>
    <row r="203" spans="1:4" x14ac:dyDescent="0.25">
      <c r="A203" s="149"/>
      <c r="D203" s="102"/>
    </row>
    <row r="204" spans="1:4" x14ac:dyDescent="0.25">
      <c r="A204" s="149"/>
      <c r="D204" s="102"/>
    </row>
    <row r="205" spans="1:4" x14ac:dyDescent="0.25">
      <c r="A205" s="149"/>
      <c r="D205" s="102"/>
    </row>
    <row r="206" spans="1:4" x14ac:dyDescent="0.25">
      <c r="A206" s="149"/>
      <c r="D206" s="102"/>
    </row>
    <row r="207" spans="1:4" x14ac:dyDescent="0.25">
      <c r="A207" s="149"/>
      <c r="D207" s="102"/>
    </row>
    <row r="208" spans="1:4" x14ac:dyDescent="0.25">
      <c r="A208" s="149"/>
      <c r="D208" s="102"/>
    </row>
    <row r="209" spans="1:4" x14ac:dyDescent="0.25">
      <c r="A209" s="149"/>
      <c r="D209" s="102"/>
    </row>
    <row r="210" spans="1:4" x14ac:dyDescent="0.25">
      <c r="A210" s="149"/>
      <c r="D210" s="102"/>
    </row>
    <row r="211" spans="1:4" x14ac:dyDescent="0.25">
      <c r="A211" s="149"/>
      <c r="D211" s="102"/>
    </row>
    <row r="212" spans="1:4" x14ac:dyDescent="0.25">
      <c r="A212" s="149"/>
      <c r="D212" s="102"/>
    </row>
    <row r="213" spans="1:4" x14ac:dyDescent="0.25">
      <c r="A213" s="149"/>
      <c r="D213" s="102"/>
    </row>
    <row r="214" spans="1:4" x14ac:dyDescent="0.25">
      <c r="A214" s="149"/>
      <c r="D214" s="102"/>
    </row>
    <row r="215" spans="1:4" x14ac:dyDescent="0.25">
      <c r="A215" s="149"/>
      <c r="D215" s="102"/>
    </row>
    <row r="216" spans="1:4" x14ac:dyDescent="0.25">
      <c r="A216" s="149"/>
      <c r="D216" s="102"/>
    </row>
    <row r="217" spans="1:4" x14ac:dyDescent="0.25">
      <c r="A217" s="149"/>
      <c r="D217" s="102"/>
    </row>
    <row r="218" spans="1:4" x14ac:dyDescent="0.25">
      <c r="A218" s="149"/>
      <c r="D218" s="102"/>
    </row>
    <row r="219" spans="1:4" x14ac:dyDescent="0.25">
      <c r="A219" s="149"/>
      <c r="D219" s="102"/>
    </row>
    <row r="220" spans="1:4" x14ac:dyDescent="0.25">
      <c r="A220" s="149"/>
      <c r="D220" s="102"/>
    </row>
    <row r="221" spans="1:4" x14ac:dyDescent="0.25">
      <c r="A221" s="149"/>
      <c r="D221" s="102"/>
    </row>
    <row r="222" spans="1:4" x14ac:dyDescent="0.25">
      <c r="A222" s="149"/>
      <c r="D222" s="102"/>
    </row>
    <row r="223" spans="1:4" x14ac:dyDescent="0.25">
      <c r="A223" s="149"/>
      <c r="D223" s="102"/>
    </row>
    <row r="224" spans="1:4" x14ac:dyDescent="0.25">
      <c r="A224" s="149"/>
      <c r="D224" s="102"/>
    </row>
    <row r="225" spans="1:4" x14ac:dyDescent="0.25">
      <c r="A225" s="149"/>
      <c r="D225" s="102"/>
    </row>
    <row r="226" spans="1:4" x14ac:dyDescent="0.25">
      <c r="A226" s="149"/>
      <c r="D226" s="102"/>
    </row>
    <row r="227" spans="1:4" x14ac:dyDescent="0.25">
      <c r="A227" s="149"/>
      <c r="D227" s="102"/>
    </row>
    <row r="228" spans="1:4" x14ac:dyDescent="0.25">
      <c r="A228" s="149"/>
      <c r="D228" s="102"/>
    </row>
    <row r="229" spans="1:4" x14ac:dyDescent="0.25">
      <c r="A229" s="149"/>
      <c r="D229" s="102"/>
    </row>
    <row r="230" spans="1:4" x14ac:dyDescent="0.25">
      <c r="A230" s="149"/>
      <c r="D230" s="102"/>
    </row>
    <row r="231" spans="1:4" x14ac:dyDescent="0.25">
      <c r="A231" s="149"/>
      <c r="D231" s="102"/>
    </row>
    <row r="232" spans="1:4" x14ac:dyDescent="0.25">
      <c r="A232" s="149"/>
      <c r="D232" s="102"/>
    </row>
    <row r="233" spans="1:4" x14ac:dyDescent="0.25">
      <c r="A233" s="149"/>
      <c r="D233" s="102"/>
    </row>
    <row r="234" spans="1:4" x14ac:dyDescent="0.25">
      <c r="A234" s="149"/>
      <c r="D234" s="102"/>
    </row>
    <row r="235" spans="1:4" x14ac:dyDescent="0.25">
      <c r="A235" s="149"/>
      <c r="D235" s="102"/>
    </row>
    <row r="236" spans="1:4" x14ac:dyDescent="0.25">
      <c r="A236" s="149"/>
      <c r="D236" s="102"/>
    </row>
    <row r="237" spans="1:4" x14ac:dyDescent="0.25">
      <c r="A237" s="149"/>
      <c r="D237" s="102"/>
    </row>
    <row r="238" spans="1:4" x14ac:dyDescent="0.25">
      <c r="A238" s="149"/>
      <c r="D238" s="102"/>
    </row>
    <row r="239" spans="1:4" x14ac:dyDescent="0.25">
      <c r="A239" s="149"/>
      <c r="D239" s="102"/>
    </row>
    <row r="240" spans="1:4" x14ac:dyDescent="0.25">
      <c r="A240" s="149"/>
      <c r="D240" s="102"/>
    </row>
    <row r="241" spans="1:4" x14ac:dyDescent="0.25">
      <c r="A241" s="149"/>
      <c r="D241" s="102"/>
    </row>
    <row r="242" spans="1:4" x14ac:dyDescent="0.25">
      <c r="A242" s="149"/>
      <c r="D242" s="102"/>
    </row>
    <row r="243" spans="1:4" x14ac:dyDescent="0.25">
      <c r="A243" s="149"/>
      <c r="D243" s="102"/>
    </row>
    <row r="244" spans="1:4" x14ac:dyDescent="0.25">
      <c r="A244" s="149"/>
      <c r="D244" s="102"/>
    </row>
    <row r="245" spans="1:4" x14ac:dyDescent="0.25">
      <c r="A245" s="149"/>
      <c r="D245" s="102"/>
    </row>
    <row r="246" spans="1:4" x14ac:dyDescent="0.25">
      <c r="A246" s="149"/>
      <c r="D246" s="102"/>
    </row>
    <row r="247" spans="1:4" x14ac:dyDescent="0.25">
      <c r="A247" s="149"/>
      <c r="D247" s="102"/>
    </row>
    <row r="248" spans="1:4" x14ac:dyDescent="0.25">
      <c r="A248" s="149"/>
      <c r="D248" s="102"/>
    </row>
    <row r="249" spans="1:4" x14ac:dyDescent="0.25">
      <c r="A249" s="149"/>
      <c r="D249" s="102"/>
    </row>
    <row r="250" spans="1:4" x14ac:dyDescent="0.25">
      <c r="A250" s="149"/>
      <c r="D250" s="102"/>
    </row>
    <row r="251" spans="1:4" x14ac:dyDescent="0.25">
      <c r="A251" s="149"/>
      <c r="D251" s="102"/>
    </row>
    <row r="252" spans="1:4" x14ac:dyDescent="0.25">
      <c r="A252" s="149"/>
      <c r="D252" s="102"/>
    </row>
    <row r="253" spans="1:4" x14ac:dyDescent="0.25">
      <c r="A253" s="149"/>
      <c r="D253" s="102"/>
    </row>
    <row r="254" spans="1:4" x14ac:dyDescent="0.25">
      <c r="A254" s="149"/>
      <c r="D254" s="102"/>
    </row>
    <row r="255" spans="1:4" x14ac:dyDescent="0.25">
      <c r="A255" s="149"/>
      <c r="D255" s="102"/>
    </row>
    <row r="256" spans="1:4" x14ac:dyDescent="0.25">
      <c r="A256" s="149"/>
      <c r="D256" s="102"/>
    </row>
    <row r="257" spans="1:4" x14ac:dyDescent="0.25">
      <c r="A257" s="149"/>
      <c r="D257" s="102"/>
    </row>
    <row r="258" spans="1:4" x14ac:dyDescent="0.25">
      <c r="A258" s="149"/>
      <c r="D258" s="102"/>
    </row>
    <row r="259" spans="1:4" x14ac:dyDescent="0.25">
      <c r="A259" s="149"/>
      <c r="D259" s="102"/>
    </row>
    <row r="260" spans="1:4" x14ac:dyDescent="0.25">
      <c r="A260" s="149"/>
      <c r="D260" s="102"/>
    </row>
    <row r="261" spans="1:4" x14ac:dyDescent="0.25">
      <c r="A261" s="149"/>
      <c r="D261" s="102"/>
    </row>
    <row r="262" spans="1:4" x14ac:dyDescent="0.25">
      <c r="A262" s="149"/>
      <c r="D262" s="102"/>
    </row>
    <row r="263" spans="1:4" x14ac:dyDescent="0.25">
      <c r="A263" s="149"/>
      <c r="D263" s="102"/>
    </row>
    <row r="264" spans="1:4" x14ac:dyDescent="0.25">
      <c r="A264" s="149"/>
      <c r="D264" s="102"/>
    </row>
    <row r="265" spans="1:4" x14ac:dyDescent="0.25">
      <c r="A265" s="149"/>
      <c r="D265" s="102"/>
    </row>
    <row r="266" spans="1:4" x14ac:dyDescent="0.25">
      <c r="A266" s="149"/>
      <c r="D266" s="102"/>
    </row>
    <row r="267" spans="1:4" x14ac:dyDescent="0.25">
      <c r="A267" s="149"/>
      <c r="D267" s="102"/>
    </row>
    <row r="268" spans="1:4" x14ac:dyDescent="0.25">
      <c r="A268" s="149"/>
      <c r="D268" s="102"/>
    </row>
    <row r="269" spans="1:4" x14ac:dyDescent="0.25">
      <c r="A269" s="149"/>
      <c r="D269" s="102"/>
    </row>
    <row r="270" spans="1:4" x14ac:dyDescent="0.25">
      <c r="A270" s="149"/>
      <c r="D270" s="102"/>
    </row>
    <row r="271" spans="1:4" x14ac:dyDescent="0.25">
      <c r="A271" s="149"/>
      <c r="D271" s="102"/>
    </row>
    <row r="272" spans="1:4" x14ac:dyDescent="0.25">
      <c r="A272" s="149"/>
      <c r="D272" s="102"/>
    </row>
    <row r="273" spans="1:4" x14ac:dyDescent="0.25">
      <c r="A273" s="149"/>
      <c r="D273" s="102"/>
    </row>
    <row r="274" spans="1:4" x14ac:dyDescent="0.25">
      <c r="A274" s="149"/>
      <c r="D274" s="102"/>
    </row>
    <row r="275" spans="1:4" x14ac:dyDescent="0.25">
      <c r="A275" s="149"/>
      <c r="D275" s="102"/>
    </row>
    <row r="276" spans="1:4" x14ac:dyDescent="0.25">
      <c r="A276" s="149"/>
      <c r="D276" s="102"/>
    </row>
    <row r="277" spans="1:4" x14ac:dyDescent="0.25">
      <c r="A277" s="149"/>
      <c r="D277" s="102"/>
    </row>
    <row r="278" spans="1:4" x14ac:dyDescent="0.25">
      <c r="A278" s="149"/>
      <c r="D278" s="102"/>
    </row>
    <row r="279" spans="1:4" x14ac:dyDescent="0.25">
      <c r="A279" s="149"/>
      <c r="D279" s="102"/>
    </row>
    <row r="280" spans="1:4" x14ac:dyDescent="0.25">
      <c r="A280" s="149"/>
      <c r="D280" s="102"/>
    </row>
    <row r="281" spans="1:4" x14ac:dyDescent="0.25">
      <c r="A281" s="149"/>
      <c r="D281" s="102"/>
    </row>
    <row r="282" spans="1:4" x14ac:dyDescent="0.25">
      <c r="A282" s="149"/>
      <c r="D282" s="102"/>
    </row>
    <row r="283" spans="1:4" x14ac:dyDescent="0.25">
      <c r="A283" s="149"/>
      <c r="D283" s="102"/>
    </row>
    <row r="284" spans="1:4" x14ac:dyDescent="0.25">
      <c r="A284" s="149"/>
      <c r="D284" s="102"/>
    </row>
    <row r="285" spans="1:4" x14ac:dyDescent="0.25">
      <c r="A285" s="149"/>
      <c r="D285" s="102"/>
    </row>
    <row r="286" spans="1:4" x14ac:dyDescent="0.25">
      <c r="A286" s="149"/>
      <c r="D286" s="102"/>
    </row>
    <row r="287" spans="1:4" x14ac:dyDescent="0.25">
      <c r="A287" s="149"/>
      <c r="D287" s="102"/>
    </row>
    <row r="288" spans="1:4" x14ac:dyDescent="0.25">
      <c r="A288" s="149"/>
      <c r="D288" s="102"/>
    </row>
    <row r="289" spans="1:4" x14ac:dyDescent="0.25">
      <c r="A289" s="149"/>
      <c r="D289" s="102"/>
    </row>
    <row r="290" spans="1:4" x14ac:dyDescent="0.25">
      <c r="A290" s="149"/>
      <c r="D290" s="102"/>
    </row>
    <row r="291" spans="1:4" x14ac:dyDescent="0.25">
      <c r="A291" s="149"/>
      <c r="D291" s="102"/>
    </row>
    <row r="292" spans="1:4" x14ac:dyDescent="0.25">
      <c r="A292" s="149"/>
      <c r="D292" s="102"/>
    </row>
    <row r="293" spans="1:4" x14ac:dyDescent="0.25">
      <c r="A293" s="149"/>
      <c r="D293" s="102"/>
    </row>
    <row r="294" spans="1:4" x14ac:dyDescent="0.25">
      <c r="A294" s="149"/>
      <c r="D294" s="102"/>
    </row>
    <row r="295" spans="1:4" x14ac:dyDescent="0.25">
      <c r="A295" s="149"/>
      <c r="D295" s="102"/>
    </row>
    <row r="296" spans="1:4" x14ac:dyDescent="0.25">
      <c r="A296" s="149"/>
      <c r="D296" s="102"/>
    </row>
    <row r="297" spans="1:4" x14ac:dyDescent="0.25">
      <c r="A297" s="149"/>
      <c r="D297" s="102"/>
    </row>
    <row r="298" spans="1:4" x14ac:dyDescent="0.25">
      <c r="A298" s="149"/>
      <c r="D298" s="102"/>
    </row>
    <row r="299" spans="1:4" x14ac:dyDescent="0.25">
      <c r="A299" s="149"/>
      <c r="D299" s="102"/>
    </row>
    <row r="300" spans="1:4" x14ac:dyDescent="0.25">
      <c r="A300" s="149"/>
      <c r="D300" s="102"/>
    </row>
    <row r="301" spans="1:4" x14ac:dyDescent="0.25">
      <c r="A301" s="149"/>
      <c r="D301" s="102"/>
    </row>
    <row r="302" spans="1:4" x14ac:dyDescent="0.25">
      <c r="A302" s="149"/>
      <c r="D302" s="102"/>
    </row>
    <row r="303" spans="1:4" x14ac:dyDescent="0.25">
      <c r="A303" s="149"/>
      <c r="D303" s="102"/>
    </row>
    <row r="304" spans="1:4" x14ac:dyDescent="0.25">
      <c r="A304" s="149"/>
      <c r="D304" s="102"/>
    </row>
    <row r="305" spans="1:4" x14ac:dyDescent="0.25">
      <c r="A305" s="149"/>
      <c r="D305" s="102"/>
    </row>
    <row r="306" spans="1:4" x14ac:dyDescent="0.25">
      <c r="A306" s="149"/>
      <c r="D306" s="102"/>
    </row>
    <row r="307" spans="1:4" x14ac:dyDescent="0.25">
      <c r="A307" s="149"/>
      <c r="D307" s="102"/>
    </row>
    <row r="308" spans="1:4" x14ac:dyDescent="0.25">
      <c r="A308" s="149"/>
      <c r="D308" s="102"/>
    </row>
    <row r="309" spans="1:4" x14ac:dyDescent="0.25">
      <c r="A309" s="149"/>
      <c r="D309" s="102"/>
    </row>
    <row r="310" spans="1:4" x14ac:dyDescent="0.25">
      <c r="A310" s="149"/>
      <c r="D310" s="102"/>
    </row>
    <row r="311" spans="1:4" x14ac:dyDescent="0.25">
      <c r="A311" s="149"/>
      <c r="D311" s="102"/>
    </row>
    <row r="312" spans="1:4" x14ac:dyDescent="0.25">
      <c r="A312" s="149"/>
      <c r="D312" s="102"/>
    </row>
    <row r="313" spans="1:4" x14ac:dyDescent="0.25">
      <c r="A313" s="149"/>
      <c r="D313" s="102"/>
    </row>
    <row r="314" spans="1:4" x14ac:dyDescent="0.25">
      <c r="A314" s="149"/>
      <c r="D314" s="102"/>
    </row>
    <row r="315" spans="1:4" x14ac:dyDescent="0.25">
      <c r="A315" s="149"/>
      <c r="D315" s="102"/>
    </row>
    <row r="316" spans="1:4" x14ac:dyDescent="0.25">
      <c r="A316" s="149"/>
      <c r="D316" s="102"/>
    </row>
    <row r="317" spans="1:4" x14ac:dyDescent="0.25">
      <c r="A317" s="149"/>
      <c r="D317" s="102"/>
    </row>
    <row r="318" spans="1:4" x14ac:dyDescent="0.25">
      <c r="A318" s="149"/>
      <c r="D318" s="102"/>
    </row>
    <row r="319" spans="1:4" x14ac:dyDescent="0.25">
      <c r="A319" s="149"/>
      <c r="D319" s="102"/>
    </row>
    <row r="320" spans="1:4" x14ac:dyDescent="0.25">
      <c r="A320" s="149"/>
      <c r="D320" s="102"/>
    </row>
    <row r="321" spans="1:4" x14ac:dyDescent="0.25">
      <c r="A321" s="149"/>
      <c r="D321" s="102"/>
    </row>
    <row r="322" spans="1:4" x14ac:dyDescent="0.25">
      <c r="A322" s="149"/>
      <c r="D322" s="102"/>
    </row>
    <row r="323" spans="1:4" x14ac:dyDescent="0.25">
      <c r="A323" s="149"/>
      <c r="D323" s="102"/>
    </row>
    <row r="324" spans="1:4" x14ac:dyDescent="0.25">
      <c r="A324" s="149"/>
      <c r="D324" s="102"/>
    </row>
    <row r="325" spans="1:4" x14ac:dyDescent="0.25">
      <c r="A325" s="149"/>
      <c r="D325" s="102"/>
    </row>
    <row r="326" spans="1:4" x14ac:dyDescent="0.25">
      <c r="A326" s="149"/>
      <c r="D326" s="102"/>
    </row>
    <row r="327" spans="1:4" x14ac:dyDescent="0.25">
      <c r="A327" s="149"/>
      <c r="D327" s="102"/>
    </row>
    <row r="328" spans="1:4" x14ac:dyDescent="0.25">
      <c r="A328" s="149"/>
      <c r="D328" s="102"/>
    </row>
    <row r="329" spans="1:4" x14ac:dyDescent="0.25">
      <c r="A329" s="149"/>
      <c r="D329" s="102"/>
    </row>
    <row r="330" spans="1:4" x14ac:dyDescent="0.25">
      <c r="A330" s="149"/>
      <c r="D330" s="102"/>
    </row>
    <row r="331" spans="1:4" x14ac:dyDescent="0.25">
      <c r="A331" s="149"/>
      <c r="D331" s="102"/>
    </row>
    <row r="332" spans="1:4" x14ac:dyDescent="0.25">
      <c r="A332" s="149"/>
      <c r="D332" s="102"/>
    </row>
    <row r="333" spans="1:4" x14ac:dyDescent="0.25">
      <c r="A333" s="149"/>
      <c r="D333" s="102"/>
    </row>
    <row r="334" spans="1:4" x14ac:dyDescent="0.25">
      <c r="A334" s="149"/>
      <c r="D334" s="102"/>
    </row>
    <row r="335" spans="1:4" x14ac:dyDescent="0.25">
      <c r="A335" s="149"/>
      <c r="D335" s="102"/>
    </row>
    <row r="336" spans="1:4" x14ac:dyDescent="0.25">
      <c r="A336" s="149"/>
      <c r="D336" s="102"/>
    </row>
    <row r="337" spans="1:4" x14ac:dyDescent="0.25">
      <c r="A337" s="149"/>
      <c r="D337" s="102"/>
    </row>
    <row r="338" spans="1:4" x14ac:dyDescent="0.25">
      <c r="A338" s="149"/>
      <c r="D338" s="102"/>
    </row>
    <row r="339" spans="1:4" x14ac:dyDescent="0.25">
      <c r="A339" s="149"/>
      <c r="D339" s="102"/>
    </row>
    <row r="340" spans="1:4" x14ac:dyDescent="0.25">
      <c r="A340" s="149"/>
      <c r="D340" s="102"/>
    </row>
    <row r="341" spans="1:4" x14ac:dyDescent="0.25">
      <c r="A341" s="149"/>
      <c r="D341" s="102"/>
    </row>
    <row r="342" spans="1:4" x14ac:dyDescent="0.25">
      <c r="A342" s="149"/>
      <c r="D342" s="102"/>
    </row>
    <row r="343" spans="1:4" x14ac:dyDescent="0.25">
      <c r="A343" s="149"/>
      <c r="D343" s="102"/>
    </row>
    <row r="344" spans="1:4" x14ac:dyDescent="0.25">
      <c r="A344" s="149"/>
      <c r="D344" s="102"/>
    </row>
    <row r="345" spans="1:4" x14ac:dyDescent="0.25">
      <c r="A345" s="149"/>
      <c r="D345" s="102"/>
    </row>
    <row r="346" spans="1:4" x14ac:dyDescent="0.25">
      <c r="A346" s="149"/>
      <c r="D346" s="102"/>
    </row>
    <row r="347" spans="1:4" x14ac:dyDescent="0.25">
      <c r="A347" s="149"/>
      <c r="D347" s="102"/>
    </row>
    <row r="348" spans="1:4" x14ac:dyDescent="0.25">
      <c r="A348" s="149"/>
      <c r="D348" s="102"/>
    </row>
    <row r="349" spans="1:4" x14ac:dyDescent="0.25">
      <c r="A349" s="149"/>
      <c r="D349" s="102"/>
    </row>
    <row r="350" spans="1:4" x14ac:dyDescent="0.25">
      <c r="A350" s="149"/>
      <c r="D350" s="102"/>
    </row>
    <row r="351" spans="1:4" x14ac:dyDescent="0.25">
      <c r="A351" s="149"/>
      <c r="D351" s="102"/>
    </row>
    <row r="352" spans="1:4" x14ac:dyDescent="0.25">
      <c r="A352" s="149"/>
      <c r="D352" s="102"/>
    </row>
    <row r="353" spans="1:4" x14ac:dyDescent="0.25">
      <c r="A353" s="149"/>
      <c r="D353" s="102"/>
    </row>
    <row r="354" spans="1:4" x14ac:dyDescent="0.25">
      <c r="A354" s="149"/>
      <c r="D354" s="102"/>
    </row>
    <row r="355" spans="1:4" x14ac:dyDescent="0.25">
      <c r="A355" s="149"/>
      <c r="D355" s="102"/>
    </row>
    <row r="356" spans="1:4" x14ac:dyDescent="0.25">
      <c r="A356" s="149"/>
      <c r="D356" s="102"/>
    </row>
    <row r="357" spans="1:4" x14ac:dyDescent="0.25">
      <c r="A357" s="149"/>
      <c r="D357" s="102"/>
    </row>
    <row r="358" spans="1:4" x14ac:dyDescent="0.25">
      <c r="A358" s="149"/>
      <c r="D358" s="102"/>
    </row>
    <row r="359" spans="1:4" x14ac:dyDescent="0.25">
      <c r="A359" s="149"/>
      <c r="D359" s="102"/>
    </row>
    <row r="360" spans="1:4" x14ac:dyDescent="0.25">
      <c r="A360" s="149"/>
      <c r="D360" s="102"/>
    </row>
    <row r="361" spans="1:4" x14ac:dyDescent="0.25">
      <c r="A361" s="149"/>
      <c r="D361" s="102"/>
    </row>
    <row r="362" spans="1:4" x14ac:dyDescent="0.25">
      <c r="A362" s="149"/>
      <c r="D362" s="102"/>
    </row>
    <row r="363" spans="1:4" x14ac:dyDescent="0.25">
      <c r="A363" s="149"/>
      <c r="D363" s="102"/>
    </row>
    <row r="364" spans="1:4" x14ac:dyDescent="0.25">
      <c r="A364" s="149"/>
      <c r="D364" s="102"/>
    </row>
    <row r="365" spans="1:4" x14ac:dyDescent="0.25">
      <c r="A365" s="149"/>
      <c r="D365" s="102"/>
    </row>
    <row r="366" spans="1:4" x14ac:dyDescent="0.25">
      <c r="A366" s="149"/>
      <c r="D366" s="102"/>
    </row>
    <row r="367" spans="1:4" x14ac:dyDescent="0.25">
      <c r="A367" s="149"/>
      <c r="D367" s="102"/>
    </row>
    <row r="368" spans="1:4" x14ac:dyDescent="0.25">
      <c r="A368" s="149"/>
      <c r="D368" s="102"/>
    </row>
    <row r="369" spans="1:4" x14ac:dyDescent="0.25">
      <c r="A369" s="149"/>
      <c r="D369" s="102"/>
    </row>
    <row r="370" spans="1:4" x14ac:dyDescent="0.25">
      <c r="A370" s="149"/>
      <c r="D370" s="102"/>
    </row>
    <row r="371" spans="1:4" x14ac:dyDescent="0.25">
      <c r="A371" s="149"/>
      <c r="D371" s="102"/>
    </row>
    <row r="372" spans="1:4" x14ac:dyDescent="0.25">
      <c r="A372" s="149"/>
      <c r="D372" s="102"/>
    </row>
    <row r="373" spans="1:4" x14ac:dyDescent="0.25">
      <c r="A373" s="149"/>
      <c r="D373" s="102"/>
    </row>
    <row r="374" spans="1:4" x14ac:dyDescent="0.25">
      <c r="A374" s="149"/>
      <c r="D374" s="102"/>
    </row>
    <row r="375" spans="1:4" x14ac:dyDescent="0.25">
      <c r="A375" s="149"/>
      <c r="D375" s="102"/>
    </row>
    <row r="376" spans="1:4" x14ac:dyDescent="0.25">
      <c r="A376" s="149"/>
      <c r="D376" s="102"/>
    </row>
    <row r="377" spans="1:4" x14ac:dyDescent="0.25">
      <c r="A377" s="149"/>
      <c r="D377" s="102"/>
    </row>
    <row r="378" spans="1:4" x14ac:dyDescent="0.25">
      <c r="A378" s="149"/>
      <c r="D378" s="102"/>
    </row>
    <row r="379" spans="1:4" x14ac:dyDescent="0.25">
      <c r="A379" s="149"/>
      <c r="D379" s="102"/>
    </row>
    <row r="380" spans="1:4" x14ac:dyDescent="0.25">
      <c r="A380" s="149"/>
      <c r="D380" s="102"/>
    </row>
    <row r="381" spans="1:4" x14ac:dyDescent="0.25">
      <c r="A381" s="149"/>
      <c r="D381" s="102"/>
    </row>
    <row r="382" spans="1:4" x14ac:dyDescent="0.25">
      <c r="A382" s="149"/>
      <c r="D382" s="102"/>
    </row>
    <row r="383" spans="1:4" x14ac:dyDescent="0.25">
      <c r="A383" s="149"/>
      <c r="D383" s="102"/>
    </row>
    <row r="384" spans="1:4" x14ac:dyDescent="0.25">
      <c r="A384" s="149"/>
      <c r="D384" s="102"/>
    </row>
    <row r="385" spans="1:4" x14ac:dyDescent="0.25">
      <c r="A385" s="149"/>
      <c r="D385" s="102"/>
    </row>
    <row r="386" spans="1:4" x14ac:dyDescent="0.25">
      <c r="A386" s="149"/>
      <c r="D386" s="102"/>
    </row>
    <row r="387" spans="1:4" x14ac:dyDescent="0.25">
      <c r="A387" s="149"/>
      <c r="D387" s="102"/>
    </row>
    <row r="388" spans="1:4" x14ac:dyDescent="0.25">
      <c r="A388" s="149"/>
      <c r="D388" s="102"/>
    </row>
    <row r="389" spans="1:4" x14ac:dyDescent="0.25">
      <c r="A389" s="149"/>
      <c r="D389" s="102"/>
    </row>
    <row r="390" spans="1:4" x14ac:dyDescent="0.25">
      <c r="A390" s="149"/>
      <c r="D390" s="102"/>
    </row>
    <row r="391" spans="1:4" x14ac:dyDescent="0.25">
      <c r="A391" s="149"/>
      <c r="D391" s="102"/>
    </row>
    <row r="392" spans="1:4" x14ac:dyDescent="0.25">
      <c r="A392" s="149"/>
      <c r="D392" s="102"/>
    </row>
    <row r="393" spans="1:4" x14ac:dyDescent="0.25">
      <c r="A393" s="149"/>
      <c r="D393" s="102"/>
    </row>
    <row r="394" spans="1:4" x14ac:dyDescent="0.25">
      <c r="A394" s="149"/>
      <c r="D394" s="102"/>
    </row>
    <row r="395" spans="1:4" x14ac:dyDescent="0.25">
      <c r="A395" s="149"/>
      <c r="D395" s="102"/>
    </row>
    <row r="396" spans="1:4" x14ac:dyDescent="0.25">
      <c r="A396" s="149"/>
      <c r="D396" s="102"/>
    </row>
    <row r="397" spans="1:4" x14ac:dyDescent="0.25">
      <c r="A397" s="149"/>
      <c r="D397" s="102"/>
    </row>
    <row r="398" spans="1:4" x14ac:dyDescent="0.25">
      <c r="A398" s="149"/>
      <c r="D398" s="102"/>
    </row>
    <row r="399" spans="1:4" x14ac:dyDescent="0.25">
      <c r="A399" s="149"/>
      <c r="D399" s="102"/>
    </row>
    <row r="400" spans="1:4" x14ac:dyDescent="0.25">
      <c r="A400" s="149"/>
      <c r="D400" s="102"/>
    </row>
    <row r="401" spans="1:4" x14ac:dyDescent="0.25">
      <c r="A401" s="149"/>
      <c r="D401" s="102"/>
    </row>
    <row r="402" spans="1:4" x14ac:dyDescent="0.25">
      <c r="A402" s="149"/>
      <c r="D402" s="102"/>
    </row>
    <row r="403" spans="1:4" x14ac:dyDescent="0.25">
      <c r="A403" s="149"/>
      <c r="D403" s="102"/>
    </row>
    <row r="404" spans="1:4" x14ac:dyDescent="0.25">
      <c r="A404" s="149"/>
      <c r="D404" s="102"/>
    </row>
    <row r="405" spans="1:4" x14ac:dyDescent="0.25">
      <c r="A405" s="149"/>
      <c r="D405" s="102"/>
    </row>
    <row r="406" spans="1:4" x14ac:dyDescent="0.25">
      <c r="A406" s="149"/>
      <c r="D406" s="102"/>
    </row>
    <row r="407" spans="1:4" x14ac:dyDescent="0.25">
      <c r="A407" s="149"/>
      <c r="D407" s="102"/>
    </row>
    <row r="408" spans="1:4" x14ac:dyDescent="0.25">
      <c r="A408" s="149"/>
      <c r="D408" s="102"/>
    </row>
    <row r="409" spans="1:4" x14ac:dyDescent="0.25">
      <c r="A409" s="149"/>
      <c r="D409" s="102"/>
    </row>
    <row r="410" spans="1:4" x14ac:dyDescent="0.25">
      <c r="A410" s="149"/>
      <c r="D410" s="102"/>
    </row>
    <row r="411" spans="1:4" x14ac:dyDescent="0.25">
      <c r="A411" s="149"/>
      <c r="D411" s="102"/>
    </row>
    <row r="412" spans="1:4" x14ac:dyDescent="0.25">
      <c r="A412" s="149"/>
      <c r="D412" s="102"/>
    </row>
    <row r="413" spans="1:4" x14ac:dyDescent="0.25">
      <c r="A413" s="149"/>
      <c r="D413" s="102"/>
    </row>
    <row r="414" spans="1:4" x14ac:dyDescent="0.25">
      <c r="A414" s="149"/>
      <c r="D414" s="102"/>
    </row>
    <row r="415" spans="1:4" x14ac:dyDescent="0.25">
      <c r="A415" s="149"/>
      <c r="D415" s="102"/>
    </row>
    <row r="416" spans="1:4" x14ac:dyDescent="0.25">
      <c r="A416" s="149"/>
      <c r="D416" s="102"/>
    </row>
    <row r="417" spans="1:4" x14ac:dyDescent="0.25">
      <c r="A417" s="149"/>
      <c r="D417" s="102"/>
    </row>
    <row r="418" spans="1:4" x14ac:dyDescent="0.25">
      <c r="A418" s="149"/>
      <c r="D418" s="102"/>
    </row>
    <row r="419" spans="1:4" x14ac:dyDescent="0.25">
      <c r="A419" s="149"/>
      <c r="D419" s="102"/>
    </row>
    <row r="420" spans="1:4" x14ac:dyDescent="0.25">
      <c r="A420" s="149"/>
      <c r="D420" s="102"/>
    </row>
    <row r="421" spans="1:4" x14ac:dyDescent="0.25">
      <c r="A421" s="149"/>
      <c r="D421" s="102"/>
    </row>
    <row r="422" spans="1:4" x14ac:dyDescent="0.25">
      <c r="A422" s="149"/>
      <c r="D422" s="102"/>
    </row>
    <row r="423" spans="1:4" x14ac:dyDescent="0.25">
      <c r="A423" s="149"/>
      <c r="D423" s="102"/>
    </row>
    <row r="424" spans="1:4" x14ac:dyDescent="0.25">
      <c r="A424" s="149"/>
      <c r="D424" s="102"/>
    </row>
    <row r="425" spans="1:4" x14ac:dyDescent="0.25">
      <c r="A425" s="149"/>
      <c r="D425" s="102"/>
    </row>
    <row r="426" spans="1:4" x14ac:dyDescent="0.25">
      <c r="A426" s="149"/>
      <c r="D426" s="102"/>
    </row>
    <row r="427" spans="1:4" x14ac:dyDescent="0.25">
      <c r="A427" s="149"/>
      <c r="D427" s="102"/>
    </row>
    <row r="428" spans="1:4" x14ac:dyDescent="0.25">
      <c r="A428" s="149"/>
      <c r="D428" s="102"/>
    </row>
    <row r="429" spans="1:4" x14ac:dyDescent="0.25">
      <c r="A429" s="149"/>
      <c r="D429" s="102"/>
    </row>
    <row r="430" spans="1:4" x14ac:dyDescent="0.25">
      <c r="A430" s="149"/>
      <c r="D430" s="102"/>
    </row>
    <row r="431" spans="1:4" x14ac:dyDescent="0.25">
      <c r="A431" s="149"/>
      <c r="D431" s="102"/>
    </row>
    <row r="432" spans="1:4" x14ac:dyDescent="0.25">
      <c r="A432" s="149"/>
      <c r="D432" s="102"/>
    </row>
    <row r="433" spans="1:4" x14ac:dyDescent="0.25">
      <c r="A433" s="149"/>
      <c r="D433" s="102"/>
    </row>
    <row r="434" spans="1:4" x14ac:dyDescent="0.25">
      <c r="A434" s="149"/>
      <c r="D434" s="102"/>
    </row>
    <row r="435" spans="1:4" x14ac:dyDescent="0.25">
      <c r="A435" s="149"/>
      <c r="D435" s="102"/>
    </row>
    <row r="436" spans="1:4" x14ac:dyDescent="0.25">
      <c r="A436" s="149"/>
      <c r="D436" s="102"/>
    </row>
    <row r="437" spans="1:4" x14ac:dyDescent="0.25">
      <c r="A437" s="149"/>
      <c r="D437" s="102"/>
    </row>
    <row r="438" spans="1:4" x14ac:dyDescent="0.25">
      <c r="A438" s="149"/>
      <c r="D438" s="102"/>
    </row>
    <row r="439" spans="1:4" x14ac:dyDescent="0.25">
      <c r="A439" s="149"/>
      <c r="D439" s="102"/>
    </row>
    <row r="440" spans="1:4" x14ac:dyDescent="0.25">
      <c r="A440" s="149"/>
      <c r="D440" s="102"/>
    </row>
    <row r="441" spans="1:4" x14ac:dyDescent="0.25">
      <c r="A441" s="149"/>
      <c r="D441" s="102"/>
    </row>
    <row r="442" spans="1:4" x14ac:dyDescent="0.25">
      <c r="A442" s="149"/>
      <c r="D442" s="102"/>
    </row>
    <row r="443" spans="1:4" x14ac:dyDescent="0.25">
      <c r="A443" s="149"/>
      <c r="D443" s="102"/>
    </row>
    <row r="444" spans="1:4" x14ac:dyDescent="0.25">
      <c r="A444" s="149"/>
      <c r="D444" s="102"/>
    </row>
    <row r="445" spans="1:4" x14ac:dyDescent="0.25">
      <c r="A445" s="149"/>
      <c r="D445" s="102"/>
    </row>
    <row r="446" spans="1:4" x14ac:dyDescent="0.25">
      <c r="A446" s="149"/>
      <c r="D446" s="102"/>
    </row>
    <row r="447" spans="1:4" x14ac:dyDescent="0.25">
      <c r="A447" s="149"/>
      <c r="D447" s="102"/>
    </row>
    <row r="448" spans="1:4" x14ac:dyDescent="0.25">
      <c r="A448" s="149"/>
      <c r="D448" s="102"/>
    </row>
    <row r="449" spans="1:4" x14ac:dyDescent="0.25">
      <c r="A449" s="149"/>
      <c r="D449" s="102"/>
    </row>
    <row r="450" spans="1:4" x14ac:dyDescent="0.25">
      <c r="A450" s="149"/>
      <c r="D450" s="102"/>
    </row>
    <row r="451" spans="1:4" x14ac:dyDescent="0.25">
      <c r="A451" s="149"/>
      <c r="D451" s="102"/>
    </row>
    <row r="452" spans="1:4" x14ac:dyDescent="0.25">
      <c r="A452" s="149"/>
      <c r="D452" s="102"/>
    </row>
    <row r="453" spans="1:4" x14ac:dyDescent="0.25">
      <c r="A453" s="149"/>
      <c r="D453" s="102"/>
    </row>
    <row r="454" spans="1:4" x14ac:dyDescent="0.25">
      <c r="A454" s="149"/>
      <c r="D454" s="102"/>
    </row>
    <row r="455" spans="1:4" x14ac:dyDescent="0.25">
      <c r="A455" s="149"/>
      <c r="D455" s="102"/>
    </row>
    <row r="456" spans="1:4" x14ac:dyDescent="0.25">
      <c r="A456" s="149"/>
      <c r="D456" s="102"/>
    </row>
    <row r="457" spans="1:4" x14ac:dyDescent="0.25">
      <c r="A457" s="149"/>
      <c r="D457" s="102"/>
    </row>
    <row r="458" spans="1:4" x14ac:dyDescent="0.25">
      <c r="A458" s="149"/>
      <c r="D458" s="102"/>
    </row>
    <row r="459" spans="1:4" x14ac:dyDescent="0.25">
      <c r="A459" s="149"/>
      <c r="D459" s="102"/>
    </row>
    <row r="460" spans="1:4" x14ac:dyDescent="0.25">
      <c r="A460" s="149"/>
      <c r="D460" s="102"/>
    </row>
    <row r="461" spans="1:4" x14ac:dyDescent="0.25">
      <c r="A461" s="149"/>
      <c r="D461" s="102"/>
    </row>
    <row r="462" spans="1:4" x14ac:dyDescent="0.25">
      <c r="A462" s="149"/>
      <c r="D462" s="102"/>
    </row>
    <row r="463" spans="1:4" x14ac:dyDescent="0.25">
      <c r="A463" s="149"/>
      <c r="D463" s="102"/>
    </row>
    <row r="464" spans="1:4" x14ac:dyDescent="0.25">
      <c r="A464" s="149"/>
      <c r="D464" s="102"/>
    </row>
    <row r="465" spans="1:4" x14ac:dyDescent="0.25">
      <c r="A465" s="149"/>
      <c r="D465" s="102"/>
    </row>
    <row r="466" spans="1:4" x14ac:dyDescent="0.25">
      <c r="A466" s="149"/>
      <c r="D466" s="102"/>
    </row>
    <row r="467" spans="1:4" x14ac:dyDescent="0.25">
      <c r="A467" s="149"/>
      <c r="D467" s="102"/>
    </row>
    <row r="468" spans="1:4" x14ac:dyDescent="0.25">
      <c r="A468" s="149"/>
      <c r="D468" s="102"/>
    </row>
    <row r="469" spans="1:4" x14ac:dyDescent="0.25">
      <c r="A469" s="149"/>
      <c r="D469" s="102"/>
    </row>
    <row r="470" spans="1:4" x14ac:dyDescent="0.25">
      <c r="A470" s="149"/>
      <c r="D470" s="102"/>
    </row>
    <row r="471" spans="1:4" x14ac:dyDescent="0.25">
      <c r="A471" s="149"/>
      <c r="D471" s="102"/>
    </row>
    <row r="472" spans="1:4" x14ac:dyDescent="0.25">
      <c r="A472" s="149"/>
      <c r="D472" s="102"/>
    </row>
    <row r="473" spans="1:4" x14ac:dyDescent="0.25">
      <c r="A473" s="149"/>
      <c r="D473" s="102"/>
    </row>
    <row r="474" spans="1:4" x14ac:dyDescent="0.25">
      <c r="A474" s="149"/>
      <c r="D474" s="102"/>
    </row>
    <row r="475" spans="1:4" x14ac:dyDescent="0.25">
      <c r="A475" s="149"/>
      <c r="D475" s="102"/>
    </row>
    <row r="476" spans="1:4" x14ac:dyDescent="0.25">
      <c r="A476" s="149"/>
      <c r="D476" s="102"/>
    </row>
    <row r="477" spans="1:4" x14ac:dyDescent="0.25">
      <c r="A477" s="149"/>
      <c r="D477" s="102"/>
    </row>
    <row r="478" spans="1:4" x14ac:dyDescent="0.25">
      <c r="A478" s="149"/>
      <c r="D478" s="102"/>
    </row>
    <row r="479" spans="1:4" x14ac:dyDescent="0.25">
      <c r="A479" s="149"/>
      <c r="D479" s="102"/>
    </row>
    <row r="480" spans="1:4" x14ac:dyDescent="0.25">
      <c r="A480" s="149"/>
      <c r="D480" s="102"/>
    </row>
    <row r="481" spans="1:4" x14ac:dyDescent="0.25">
      <c r="A481" s="149"/>
      <c r="D481" s="102"/>
    </row>
    <row r="482" spans="1:4" x14ac:dyDescent="0.25">
      <c r="A482" s="149"/>
      <c r="D482" s="102"/>
    </row>
    <row r="483" spans="1:4" x14ac:dyDescent="0.25">
      <c r="A483" s="149"/>
      <c r="D483" s="102"/>
    </row>
    <row r="484" spans="1:4" x14ac:dyDescent="0.25">
      <c r="A484" s="149"/>
      <c r="D484" s="102"/>
    </row>
    <row r="485" spans="1:4" x14ac:dyDescent="0.25">
      <c r="A485" s="149"/>
      <c r="D485" s="102"/>
    </row>
    <row r="486" spans="1:4" x14ac:dyDescent="0.25">
      <c r="A486" s="149"/>
      <c r="D486" s="102"/>
    </row>
    <row r="487" spans="1:4" x14ac:dyDescent="0.25">
      <c r="A487" s="149"/>
      <c r="D487" s="102"/>
    </row>
    <row r="488" spans="1:4" x14ac:dyDescent="0.25">
      <c r="A488" s="149"/>
      <c r="D488" s="102"/>
    </row>
    <row r="489" spans="1:4" x14ac:dyDescent="0.25">
      <c r="A489" s="149"/>
      <c r="D489" s="102"/>
    </row>
    <row r="490" spans="1:4" x14ac:dyDescent="0.25">
      <c r="A490" s="149"/>
      <c r="D490" s="102"/>
    </row>
    <row r="491" spans="1:4" x14ac:dyDescent="0.25">
      <c r="A491" s="149"/>
      <c r="D491" s="102"/>
    </row>
    <row r="492" spans="1:4" x14ac:dyDescent="0.25">
      <c r="A492" s="149"/>
      <c r="D492" s="102"/>
    </row>
    <row r="493" spans="1:4" x14ac:dyDescent="0.25">
      <c r="A493" s="149"/>
      <c r="D493" s="102"/>
    </row>
    <row r="494" spans="1:4" x14ac:dyDescent="0.25">
      <c r="A494" s="149"/>
      <c r="D494" s="102"/>
    </row>
    <row r="495" spans="1:4" x14ac:dyDescent="0.25">
      <c r="A495" s="149"/>
      <c r="D495" s="102"/>
    </row>
    <row r="496" spans="1:4" x14ac:dyDescent="0.25">
      <c r="A496" s="149"/>
      <c r="D496" s="102"/>
    </row>
    <row r="497" spans="1:4" x14ac:dyDescent="0.25">
      <c r="A497" s="149"/>
      <c r="D497" s="102"/>
    </row>
    <row r="498" spans="1:4" x14ac:dyDescent="0.25">
      <c r="A498" s="149"/>
      <c r="D498" s="102"/>
    </row>
    <row r="499" spans="1:4" x14ac:dyDescent="0.25">
      <c r="A499" s="149"/>
      <c r="D499" s="102"/>
    </row>
    <row r="500" spans="1:4" x14ac:dyDescent="0.25">
      <c r="A500" s="149"/>
      <c r="D500" s="102"/>
    </row>
    <row r="501" spans="1:4" x14ac:dyDescent="0.25">
      <c r="A501" s="149"/>
      <c r="D501" s="102"/>
    </row>
    <row r="502" spans="1:4" x14ac:dyDescent="0.25">
      <c r="A502" s="149"/>
      <c r="D502" s="102"/>
    </row>
    <row r="503" spans="1:4" x14ac:dyDescent="0.25">
      <c r="A503" s="149"/>
      <c r="D503" s="102"/>
    </row>
    <row r="504" spans="1:4" x14ac:dyDescent="0.25">
      <c r="A504" s="149"/>
      <c r="D504" s="102"/>
    </row>
    <row r="505" spans="1:4" x14ac:dyDescent="0.25">
      <c r="A505" s="149"/>
      <c r="D505" s="102"/>
    </row>
    <row r="506" spans="1:4" x14ac:dyDescent="0.25">
      <c r="A506" s="149"/>
      <c r="D506" s="102"/>
    </row>
    <row r="507" spans="1:4" x14ac:dyDescent="0.25">
      <c r="A507" s="149"/>
      <c r="D507" s="102"/>
    </row>
    <row r="508" spans="1:4" x14ac:dyDescent="0.25">
      <c r="A508" s="149"/>
      <c r="D508" s="102"/>
    </row>
    <row r="509" spans="1:4" x14ac:dyDescent="0.25">
      <c r="A509" s="149"/>
      <c r="D509" s="102"/>
    </row>
    <row r="510" spans="1:4" x14ac:dyDescent="0.25">
      <c r="A510" s="149"/>
      <c r="D510" s="102"/>
    </row>
    <row r="511" spans="1:4" x14ac:dyDescent="0.25">
      <c r="A511" s="149"/>
      <c r="D511" s="102"/>
    </row>
    <row r="512" spans="1:4" x14ac:dyDescent="0.25">
      <c r="A512" s="149"/>
      <c r="D512" s="102"/>
    </row>
    <row r="513" spans="1:4" x14ac:dyDescent="0.25">
      <c r="A513" s="149"/>
      <c r="D513" s="102"/>
    </row>
    <row r="514" spans="1:4" x14ac:dyDescent="0.25">
      <c r="A514" s="149"/>
      <c r="D514" s="102"/>
    </row>
    <row r="515" spans="1:4" x14ac:dyDescent="0.25">
      <c r="A515" s="149"/>
      <c r="D515" s="102"/>
    </row>
    <row r="516" spans="1:4" x14ac:dyDescent="0.25">
      <c r="A516" s="149"/>
      <c r="D516" s="102"/>
    </row>
    <row r="517" spans="1:4" x14ac:dyDescent="0.25">
      <c r="A517" s="149"/>
      <c r="D517" s="102"/>
    </row>
    <row r="518" spans="1:4" x14ac:dyDescent="0.25">
      <c r="A518" s="149"/>
      <c r="D518" s="102"/>
    </row>
    <row r="519" spans="1:4" x14ac:dyDescent="0.25">
      <c r="A519" s="149"/>
      <c r="D519" s="102"/>
    </row>
    <row r="520" spans="1:4" x14ac:dyDescent="0.25">
      <c r="A520" s="149"/>
      <c r="D520" s="102"/>
    </row>
    <row r="521" spans="1:4" x14ac:dyDescent="0.25">
      <c r="A521" s="149"/>
      <c r="D521" s="102"/>
    </row>
    <row r="522" spans="1:4" x14ac:dyDescent="0.25">
      <c r="A522" s="149"/>
      <c r="D522" s="102"/>
    </row>
    <row r="523" spans="1:4" x14ac:dyDescent="0.25">
      <c r="A523" s="149"/>
      <c r="D523" s="102"/>
    </row>
    <row r="524" spans="1:4" x14ac:dyDescent="0.25">
      <c r="A524" s="149"/>
      <c r="D524" s="102"/>
    </row>
    <row r="525" spans="1:4" x14ac:dyDescent="0.25">
      <c r="A525" s="149"/>
      <c r="D525" s="102"/>
    </row>
    <row r="526" spans="1:4" x14ac:dyDescent="0.25">
      <c r="A526" s="149"/>
      <c r="D526" s="102"/>
    </row>
    <row r="527" spans="1:4" x14ac:dyDescent="0.25">
      <c r="A527" s="149"/>
      <c r="D527" s="102"/>
    </row>
    <row r="528" spans="1:4" x14ac:dyDescent="0.25">
      <c r="A528" s="149"/>
      <c r="D528" s="102"/>
    </row>
    <row r="529" spans="1:4" x14ac:dyDescent="0.25">
      <c r="A529" s="149"/>
      <c r="D529" s="102"/>
    </row>
    <row r="530" spans="1:4" x14ac:dyDescent="0.25">
      <c r="A530" s="149"/>
      <c r="D530" s="102"/>
    </row>
    <row r="531" spans="1:4" x14ac:dyDescent="0.25">
      <c r="A531" s="149"/>
      <c r="D531" s="102"/>
    </row>
    <row r="532" spans="1:4" x14ac:dyDescent="0.25">
      <c r="A532" s="149"/>
      <c r="D532" s="102"/>
    </row>
    <row r="533" spans="1:4" x14ac:dyDescent="0.25">
      <c r="A533" s="149"/>
      <c r="D533" s="102"/>
    </row>
    <row r="534" spans="1:4" x14ac:dyDescent="0.25">
      <c r="A534" s="149"/>
      <c r="D534" s="102"/>
    </row>
    <row r="535" spans="1:4" x14ac:dyDescent="0.25">
      <c r="A535" s="149"/>
      <c r="D535" s="102"/>
    </row>
    <row r="536" spans="1:4" x14ac:dyDescent="0.25">
      <c r="A536" s="149"/>
      <c r="D536" s="102"/>
    </row>
    <row r="537" spans="1:4" x14ac:dyDescent="0.25">
      <c r="A537" s="149"/>
      <c r="D537" s="102"/>
    </row>
    <row r="538" spans="1:4" x14ac:dyDescent="0.25">
      <c r="A538" s="149"/>
      <c r="D538" s="102"/>
    </row>
    <row r="539" spans="1:4" x14ac:dyDescent="0.25">
      <c r="A539" s="149"/>
      <c r="D539" s="102"/>
    </row>
    <row r="540" spans="1:4" x14ac:dyDescent="0.25">
      <c r="A540" s="149"/>
      <c r="D540" s="102"/>
    </row>
    <row r="541" spans="1:4" x14ac:dyDescent="0.25">
      <c r="A541" s="149"/>
      <c r="D541" s="102"/>
    </row>
    <row r="542" spans="1:4" x14ac:dyDescent="0.25">
      <c r="A542" s="149"/>
      <c r="D542" s="102"/>
    </row>
    <row r="543" spans="1:4" x14ac:dyDescent="0.25">
      <c r="A543" s="149"/>
      <c r="D543" s="102"/>
    </row>
    <row r="544" spans="1:4" x14ac:dyDescent="0.25">
      <c r="A544" s="149"/>
      <c r="D544" s="102"/>
    </row>
    <row r="545" spans="1:4" x14ac:dyDescent="0.25">
      <c r="A545" s="149"/>
      <c r="D545" s="102"/>
    </row>
    <row r="546" spans="1:4" x14ac:dyDescent="0.25">
      <c r="A546" s="149"/>
      <c r="D546" s="102"/>
    </row>
    <row r="547" spans="1:4" x14ac:dyDescent="0.25">
      <c r="A547" s="149"/>
      <c r="D547" s="102"/>
    </row>
    <row r="548" spans="1:4" x14ac:dyDescent="0.25">
      <c r="A548" s="149"/>
      <c r="D548" s="102"/>
    </row>
    <row r="549" spans="1:4" x14ac:dyDescent="0.25">
      <c r="A549" s="149"/>
      <c r="D549" s="102"/>
    </row>
    <row r="550" spans="1:4" x14ac:dyDescent="0.25">
      <c r="A550" s="149"/>
      <c r="D550" s="102"/>
    </row>
    <row r="551" spans="1:4" x14ac:dyDescent="0.25">
      <c r="A551" s="149"/>
      <c r="D551" s="102"/>
    </row>
    <row r="552" spans="1:4" x14ac:dyDescent="0.25">
      <c r="A552" s="149"/>
      <c r="D552" s="102"/>
    </row>
    <row r="553" spans="1:4" x14ac:dyDescent="0.25">
      <c r="A553" s="149"/>
      <c r="D553" s="102"/>
    </row>
    <row r="554" spans="1:4" x14ac:dyDescent="0.25">
      <c r="A554" s="149"/>
      <c r="D554" s="102"/>
    </row>
    <row r="555" spans="1:4" x14ac:dyDescent="0.25">
      <c r="A555" s="149"/>
      <c r="D555" s="102"/>
    </row>
    <row r="556" spans="1:4" x14ac:dyDescent="0.25">
      <c r="A556" s="149"/>
      <c r="D556" s="102"/>
    </row>
    <row r="557" spans="1:4" x14ac:dyDescent="0.25">
      <c r="A557" s="149"/>
      <c r="D557" s="102"/>
    </row>
    <row r="558" spans="1:4" x14ac:dyDescent="0.25">
      <c r="A558" s="149"/>
      <c r="D558" s="102"/>
    </row>
    <row r="559" spans="1:4" x14ac:dyDescent="0.25">
      <c r="A559" s="149"/>
      <c r="D559" s="102"/>
    </row>
    <row r="560" spans="1:4" x14ac:dyDescent="0.25">
      <c r="A560" s="149"/>
      <c r="D560" s="102"/>
    </row>
    <row r="561" spans="1:4" x14ac:dyDescent="0.25">
      <c r="A561" s="149"/>
      <c r="D561" s="102"/>
    </row>
    <row r="562" spans="1:4" x14ac:dyDescent="0.25">
      <c r="A562" s="149"/>
      <c r="D562" s="102"/>
    </row>
    <row r="563" spans="1:4" x14ac:dyDescent="0.25">
      <c r="A563" s="149"/>
      <c r="D563" s="102"/>
    </row>
    <row r="564" spans="1:4" x14ac:dyDescent="0.25">
      <c r="A564" s="149"/>
      <c r="D564" s="102"/>
    </row>
    <row r="565" spans="1:4" x14ac:dyDescent="0.25">
      <c r="A565" s="149"/>
      <c r="D565" s="102"/>
    </row>
    <row r="566" spans="1:4" x14ac:dyDescent="0.25">
      <c r="A566" s="149"/>
      <c r="D566" s="102"/>
    </row>
    <row r="567" spans="1:4" x14ac:dyDescent="0.25">
      <c r="A567" s="149"/>
      <c r="D567" s="102"/>
    </row>
    <row r="568" spans="1:4" x14ac:dyDescent="0.25">
      <c r="A568" s="149"/>
      <c r="D568" s="102"/>
    </row>
    <row r="569" spans="1:4" x14ac:dyDescent="0.25">
      <c r="A569" s="149"/>
      <c r="D569" s="102"/>
    </row>
    <row r="570" spans="1:4" x14ac:dyDescent="0.25">
      <c r="A570" s="149"/>
      <c r="D570" s="102"/>
    </row>
    <row r="571" spans="1:4" x14ac:dyDescent="0.25">
      <c r="A571" s="149"/>
      <c r="D571" s="102"/>
    </row>
    <row r="572" spans="1:4" x14ac:dyDescent="0.25">
      <c r="A572" s="149"/>
      <c r="D572" s="102"/>
    </row>
    <row r="573" spans="1:4" x14ac:dyDescent="0.25">
      <c r="A573" s="149"/>
      <c r="D573" s="102"/>
    </row>
    <row r="574" spans="1:4" x14ac:dyDescent="0.25">
      <c r="A574" s="149"/>
      <c r="D574" s="102"/>
    </row>
    <row r="575" spans="1:4" x14ac:dyDescent="0.25">
      <c r="A575" s="149"/>
      <c r="D575" s="102"/>
    </row>
    <row r="576" spans="1:4" x14ac:dyDescent="0.25">
      <c r="A576" s="149"/>
      <c r="D576" s="102"/>
    </row>
    <row r="577" spans="1:4" x14ac:dyDescent="0.25">
      <c r="A577" s="149"/>
      <c r="D577" s="102"/>
    </row>
    <row r="578" spans="1:4" x14ac:dyDescent="0.25">
      <c r="A578" s="149"/>
      <c r="D578" s="102"/>
    </row>
    <row r="579" spans="1:4" x14ac:dyDescent="0.25">
      <c r="A579" s="149"/>
      <c r="D579" s="102"/>
    </row>
    <row r="580" spans="1:4" x14ac:dyDescent="0.25">
      <c r="A580" s="149"/>
      <c r="D580" s="102"/>
    </row>
    <row r="581" spans="1:4" x14ac:dyDescent="0.25">
      <c r="A581" s="149"/>
      <c r="D581" s="102"/>
    </row>
    <row r="582" spans="1:4" x14ac:dyDescent="0.25">
      <c r="A582" s="149"/>
      <c r="D582" s="102"/>
    </row>
    <row r="583" spans="1:4" x14ac:dyDescent="0.25">
      <c r="A583" s="149"/>
      <c r="D583" s="102"/>
    </row>
    <row r="584" spans="1:4" x14ac:dyDescent="0.25">
      <c r="A584" s="149"/>
      <c r="D584" s="102"/>
    </row>
    <row r="585" spans="1:4" x14ac:dyDescent="0.25">
      <c r="A585" s="149"/>
      <c r="D585" s="102"/>
    </row>
    <row r="586" spans="1:4" x14ac:dyDescent="0.25">
      <c r="A586" s="149"/>
      <c r="D586" s="102"/>
    </row>
    <row r="587" spans="1:4" x14ac:dyDescent="0.25">
      <c r="A587" s="149"/>
      <c r="D587" s="102"/>
    </row>
    <row r="588" spans="1:4" x14ac:dyDescent="0.25">
      <c r="A588" s="149"/>
      <c r="D588" s="102"/>
    </row>
    <row r="589" spans="1:4" x14ac:dyDescent="0.25">
      <c r="A589" s="149"/>
      <c r="D589" s="102"/>
    </row>
    <row r="590" spans="1:4" x14ac:dyDescent="0.25">
      <c r="A590" s="149"/>
      <c r="D590" s="102"/>
    </row>
    <row r="591" spans="1:4" x14ac:dyDescent="0.25">
      <c r="A591" s="149"/>
      <c r="D591" s="102"/>
    </row>
    <row r="592" spans="1:4" x14ac:dyDescent="0.25">
      <c r="A592" s="149"/>
      <c r="D592" s="102"/>
    </row>
    <row r="593" spans="1:4" x14ac:dyDescent="0.25">
      <c r="A593" s="149"/>
      <c r="D593" s="102"/>
    </row>
    <row r="594" spans="1:4" x14ac:dyDescent="0.25">
      <c r="A594" s="149"/>
      <c r="D594" s="102"/>
    </row>
    <row r="595" spans="1:4" x14ac:dyDescent="0.25">
      <c r="A595" s="149"/>
      <c r="D595" s="102"/>
    </row>
    <row r="596" spans="1:4" x14ac:dyDescent="0.25">
      <c r="A596" s="149"/>
      <c r="D596" s="102"/>
    </row>
    <row r="597" spans="1:4" x14ac:dyDescent="0.25">
      <c r="A597" s="149"/>
      <c r="D597" s="102"/>
    </row>
    <row r="598" spans="1:4" x14ac:dyDescent="0.25">
      <c r="A598" s="149"/>
      <c r="D598" s="102"/>
    </row>
    <row r="599" spans="1:4" x14ac:dyDescent="0.25">
      <c r="A599" s="149"/>
      <c r="D599" s="102"/>
    </row>
    <row r="600" spans="1:4" x14ac:dyDescent="0.25">
      <c r="A600" s="149"/>
      <c r="D600" s="102"/>
    </row>
    <row r="601" spans="1:4" x14ac:dyDescent="0.25">
      <c r="A601" s="149"/>
      <c r="D601" s="102"/>
    </row>
    <row r="602" spans="1:4" x14ac:dyDescent="0.25">
      <c r="A602" s="149"/>
      <c r="D602" s="102"/>
    </row>
    <row r="603" spans="1:4" x14ac:dyDescent="0.25">
      <c r="A603" s="149"/>
      <c r="D603" s="102"/>
    </row>
    <row r="604" spans="1:4" x14ac:dyDescent="0.25">
      <c r="A604" s="149"/>
      <c r="D604" s="102"/>
    </row>
    <row r="605" spans="1:4" x14ac:dyDescent="0.25">
      <c r="A605" s="149"/>
      <c r="D605" s="102"/>
    </row>
    <row r="606" spans="1:4" x14ac:dyDescent="0.25">
      <c r="A606" s="149"/>
      <c r="D606" s="102"/>
    </row>
    <row r="607" spans="1:4" x14ac:dyDescent="0.25">
      <c r="A607" s="149"/>
      <c r="D607" s="102"/>
    </row>
    <row r="608" spans="1:4" x14ac:dyDescent="0.25">
      <c r="A608" s="149"/>
      <c r="D608" s="102"/>
    </row>
    <row r="609" spans="1:4" x14ac:dyDescent="0.25">
      <c r="A609" s="149"/>
      <c r="D609" s="102"/>
    </row>
    <row r="610" spans="1:4" x14ac:dyDescent="0.25">
      <c r="A610" s="149"/>
      <c r="D610" s="102"/>
    </row>
    <row r="611" spans="1:4" x14ac:dyDescent="0.25">
      <c r="A611" s="149"/>
      <c r="D611" s="102"/>
    </row>
    <row r="612" spans="1:4" x14ac:dyDescent="0.25">
      <c r="A612" s="149"/>
      <c r="D612" s="102"/>
    </row>
    <row r="613" spans="1:4" x14ac:dyDescent="0.25">
      <c r="A613" s="149"/>
      <c r="D613" s="102"/>
    </row>
    <row r="614" spans="1:4" x14ac:dyDescent="0.25">
      <c r="A614" s="149"/>
      <c r="D614" s="102"/>
    </row>
    <row r="615" spans="1:4" x14ac:dyDescent="0.25">
      <c r="A615" s="149"/>
      <c r="D615" s="102"/>
    </row>
    <row r="616" spans="1:4" x14ac:dyDescent="0.25">
      <c r="A616" s="149"/>
      <c r="D616" s="102"/>
    </row>
    <row r="617" spans="1:4" x14ac:dyDescent="0.25">
      <c r="A617" s="149"/>
      <c r="D617" s="102"/>
    </row>
    <row r="618" spans="1:4" x14ac:dyDescent="0.25">
      <c r="A618" s="149"/>
      <c r="D618" s="102"/>
    </row>
    <row r="619" spans="1:4" x14ac:dyDescent="0.25">
      <c r="A619" s="149"/>
      <c r="D619" s="102"/>
    </row>
    <row r="620" spans="1:4" x14ac:dyDescent="0.25">
      <c r="A620" s="149"/>
      <c r="D620" s="102"/>
    </row>
    <row r="621" spans="1:4" x14ac:dyDescent="0.25">
      <c r="A621" s="149"/>
      <c r="D621" s="102"/>
    </row>
    <row r="622" spans="1:4" x14ac:dyDescent="0.25">
      <c r="A622" s="149"/>
      <c r="D622" s="102"/>
    </row>
    <row r="623" spans="1:4" x14ac:dyDescent="0.25">
      <c r="A623" s="149"/>
      <c r="D623" s="102"/>
    </row>
    <row r="624" spans="1:4" x14ac:dyDescent="0.25">
      <c r="A624" s="149"/>
      <c r="D624" s="102"/>
    </row>
    <row r="625" spans="1:4" x14ac:dyDescent="0.25">
      <c r="A625" s="149"/>
      <c r="D625" s="102"/>
    </row>
    <row r="626" spans="1:4" x14ac:dyDescent="0.25">
      <c r="A626" s="149"/>
      <c r="D626" s="102"/>
    </row>
    <row r="627" spans="1:4" x14ac:dyDescent="0.25">
      <c r="A627" s="149"/>
      <c r="D627" s="102"/>
    </row>
    <row r="628" spans="1:4" x14ac:dyDescent="0.25">
      <c r="A628" s="149"/>
      <c r="D628" s="102"/>
    </row>
    <row r="629" spans="1:4" x14ac:dyDescent="0.25">
      <c r="A629" s="149"/>
      <c r="D629" s="102"/>
    </row>
    <row r="630" spans="1:4" x14ac:dyDescent="0.25">
      <c r="A630" s="149"/>
      <c r="D630" s="102"/>
    </row>
    <row r="631" spans="1:4" x14ac:dyDescent="0.25">
      <c r="A631" s="149"/>
      <c r="D631" s="102"/>
    </row>
    <row r="632" spans="1:4" x14ac:dyDescent="0.25">
      <c r="A632" s="149"/>
      <c r="D632" s="102"/>
    </row>
    <row r="633" spans="1:4" x14ac:dyDescent="0.25">
      <c r="A633" s="149"/>
      <c r="D633" s="102"/>
    </row>
    <row r="634" spans="1:4" x14ac:dyDescent="0.25">
      <c r="A634" s="149"/>
      <c r="D634" s="102"/>
    </row>
    <row r="635" spans="1:4" x14ac:dyDescent="0.25">
      <c r="A635" s="149"/>
      <c r="D635" s="102"/>
    </row>
    <row r="636" spans="1:4" x14ac:dyDescent="0.25">
      <c r="A636" s="149"/>
      <c r="D636" s="102"/>
    </row>
    <row r="637" spans="1:4" x14ac:dyDescent="0.25">
      <c r="A637" s="149"/>
      <c r="D637" s="102"/>
    </row>
    <row r="638" spans="1:4" x14ac:dyDescent="0.25">
      <c r="A638" s="149"/>
      <c r="D638" s="102"/>
    </row>
    <row r="639" spans="1:4" x14ac:dyDescent="0.25">
      <c r="A639" s="149"/>
      <c r="D639" s="102"/>
    </row>
    <row r="640" spans="1:4" x14ac:dyDescent="0.25">
      <c r="A640" s="149"/>
      <c r="D640" s="102"/>
    </row>
    <row r="641" spans="1:4" x14ac:dyDescent="0.25">
      <c r="A641" s="149"/>
      <c r="D641" s="102"/>
    </row>
    <row r="642" spans="1:4" x14ac:dyDescent="0.25">
      <c r="A642" s="149"/>
      <c r="D642" s="102"/>
    </row>
    <row r="643" spans="1:4" x14ac:dyDescent="0.25">
      <c r="A643" s="149"/>
      <c r="D643" s="102"/>
    </row>
    <row r="644" spans="1:4" x14ac:dyDescent="0.25">
      <c r="A644" s="149"/>
      <c r="D644" s="102"/>
    </row>
    <row r="645" spans="1:4" x14ac:dyDescent="0.25">
      <c r="A645" s="149"/>
      <c r="D645" s="102"/>
    </row>
    <row r="646" spans="1:4" x14ac:dyDescent="0.25">
      <c r="A646" s="149"/>
      <c r="D646" s="102"/>
    </row>
    <row r="647" spans="1:4" x14ac:dyDescent="0.25">
      <c r="A647" s="149"/>
      <c r="D647" s="102"/>
    </row>
    <row r="648" spans="1:4" x14ac:dyDescent="0.25">
      <c r="A648" s="149"/>
      <c r="D648" s="102"/>
    </row>
    <row r="649" spans="1:4" x14ac:dyDescent="0.25">
      <c r="A649" s="149"/>
      <c r="D649" s="102"/>
    </row>
    <row r="650" spans="1:4" x14ac:dyDescent="0.25">
      <c r="A650" s="149"/>
      <c r="D650" s="102"/>
    </row>
    <row r="651" spans="1:4" x14ac:dyDescent="0.25">
      <c r="A651" s="149"/>
      <c r="D651" s="102"/>
    </row>
    <row r="652" spans="1:4" x14ac:dyDescent="0.25">
      <c r="A652" s="149"/>
      <c r="D652" s="102"/>
    </row>
    <row r="653" spans="1:4" x14ac:dyDescent="0.25">
      <c r="A653" s="149"/>
      <c r="D653" s="102"/>
    </row>
    <row r="654" spans="1:4" x14ac:dyDescent="0.25">
      <c r="A654" s="149"/>
      <c r="D654" s="102"/>
    </row>
    <row r="655" spans="1:4" x14ac:dyDescent="0.25">
      <c r="A655" s="149"/>
      <c r="D655" s="102"/>
    </row>
    <row r="656" spans="1:4" x14ac:dyDescent="0.25">
      <c r="A656" s="149"/>
      <c r="D656" s="102"/>
    </row>
    <row r="657" spans="1:4" x14ac:dyDescent="0.25">
      <c r="A657" s="149"/>
      <c r="D657" s="102"/>
    </row>
    <row r="658" spans="1:4" x14ac:dyDescent="0.25">
      <c r="A658" s="149"/>
      <c r="D658" s="102"/>
    </row>
    <row r="659" spans="1:4" x14ac:dyDescent="0.25">
      <c r="A659" s="149"/>
      <c r="D659" s="102"/>
    </row>
    <row r="660" spans="1:4" x14ac:dyDescent="0.25">
      <c r="A660" s="149"/>
      <c r="D660" s="102"/>
    </row>
    <row r="661" spans="1:4" x14ac:dyDescent="0.25">
      <c r="A661" s="149"/>
      <c r="D661" s="102"/>
    </row>
    <row r="662" spans="1:4" x14ac:dyDescent="0.25">
      <c r="A662" s="149"/>
      <c r="D662" s="102"/>
    </row>
    <row r="663" spans="1:4" x14ac:dyDescent="0.25">
      <c r="A663" s="149"/>
      <c r="D663" s="102"/>
    </row>
    <row r="664" spans="1:4" x14ac:dyDescent="0.25">
      <c r="A664" s="149"/>
      <c r="D664" s="102"/>
    </row>
    <row r="665" spans="1:4" x14ac:dyDescent="0.25">
      <c r="A665" s="149"/>
      <c r="D665" s="102"/>
    </row>
    <row r="666" spans="1:4" x14ac:dyDescent="0.25">
      <c r="A666" s="149"/>
      <c r="D666" s="102"/>
    </row>
    <row r="667" spans="1:4" x14ac:dyDescent="0.25">
      <c r="A667" s="149"/>
      <c r="D667" s="102"/>
    </row>
    <row r="668" spans="1:4" x14ac:dyDescent="0.25">
      <c r="A668" s="149"/>
      <c r="D668" s="102"/>
    </row>
    <row r="669" spans="1:4" x14ac:dyDescent="0.25">
      <c r="A669" s="149"/>
      <c r="D669" s="102"/>
    </row>
    <row r="670" spans="1:4" x14ac:dyDescent="0.25">
      <c r="A670" s="149"/>
      <c r="D670" s="102"/>
    </row>
    <row r="671" spans="1:4" x14ac:dyDescent="0.25">
      <c r="A671" s="149"/>
      <c r="D671" s="102"/>
    </row>
    <row r="672" spans="1:4" x14ac:dyDescent="0.25">
      <c r="A672" s="149"/>
      <c r="D672" s="102"/>
    </row>
    <row r="673" spans="1:4" x14ac:dyDescent="0.25">
      <c r="A673" s="149"/>
      <c r="D673" s="102"/>
    </row>
    <row r="674" spans="1:4" x14ac:dyDescent="0.25">
      <c r="A674" s="149"/>
      <c r="D674" s="102"/>
    </row>
    <row r="675" spans="1:4" x14ac:dyDescent="0.25">
      <c r="A675" s="149"/>
      <c r="D675" s="102"/>
    </row>
    <row r="676" spans="1:4" x14ac:dyDescent="0.25">
      <c r="A676" s="149"/>
      <c r="D676" s="102"/>
    </row>
    <row r="677" spans="1:4" x14ac:dyDescent="0.25">
      <c r="A677" s="149"/>
      <c r="D677" s="102"/>
    </row>
    <row r="678" spans="1:4" x14ac:dyDescent="0.25">
      <c r="A678" s="149"/>
      <c r="D678" s="102"/>
    </row>
    <row r="679" spans="1:4" x14ac:dyDescent="0.25">
      <c r="A679" s="149"/>
      <c r="D679" s="102"/>
    </row>
    <row r="680" spans="1:4" x14ac:dyDescent="0.25">
      <c r="A680" s="149"/>
      <c r="D680" s="102"/>
    </row>
    <row r="681" spans="1:4" x14ac:dyDescent="0.25">
      <c r="A681" s="149"/>
      <c r="D681" s="102"/>
    </row>
    <row r="682" spans="1:4" x14ac:dyDescent="0.25">
      <c r="A682" s="149"/>
      <c r="D682" s="102"/>
    </row>
    <row r="683" spans="1:4" x14ac:dyDescent="0.25">
      <c r="A683" s="149"/>
      <c r="D683" s="102"/>
    </row>
    <row r="684" spans="1:4" x14ac:dyDescent="0.25">
      <c r="A684" s="149"/>
      <c r="D684" s="102"/>
    </row>
    <row r="685" spans="1:4" x14ac:dyDescent="0.25">
      <c r="A685" s="149"/>
      <c r="D685" s="102"/>
    </row>
    <row r="686" spans="1:4" x14ac:dyDescent="0.25">
      <c r="A686" s="149"/>
      <c r="D686" s="102"/>
    </row>
    <row r="687" spans="1:4" x14ac:dyDescent="0.25">
      <c r="A687" s="149"/>
      <c r="D687" s="102"/>
    </row>
    <row r="688" spans="1:4" x14ac:dyDescent="0.25">
      <c r="A688" s="149"/>
      <c r="D688" s="102"/>
    </row>
    <row r="689" spans="1:4" x14ac:dyDescent="0.25">
      <c r="A689" s="149"/>
      <c r="D689" s="102"/>
    </row>
    <row r="690" spans="1:4" x14ac:dyDescent="0.25">
      <c r="A690" s="149"/>
      <c r="D690" s="102"/>
    </row>
    <row r="691" spans="1:4" x14ac:dyDescent="0.25">
      <c r="A691" s="149"/>
      <c r="D691" s="102"/>
    </row>
    <row r="692" spans="1:4" x14ac:dyDescent="0.25">
      <c r="A692" s="149"/>
      <c r="D692" s="102"/>
    </row>
    <row r="693" spans="1:4" x14ac:dyDescent="0.25">
      <c r="A693" s="149"/>
      <c r="D693" s="102"/>
    </row>
    <row r="694" spans="1:4" x14ac:dyDescent="0.25">
      <c r="A694" s="149"/>
      <c r="D694" s="102"/>
    </row>
    <row r="695" spans="1:4" x14ac:dyDescent="0.25">
      <c r="A695" s="149"/>
      <c r="D695" s="102"/>
    </row>
    <row r="696" spans="1:4" x14ac:dyDescent="0.25">
      <c r="A696" s="149"/>
      <c r="D696" s="102"/>
    </row>
    <row r="697" spans="1:4" x14ac:dyDescent="0.25">
      <c r="A697" s="149"/>
      <c r="D697" s="102"/>
    </row>
    <row r="698" spans="1:4" x14ac:dyDescent="0.25">
      <c r="A698" s="149"/>
      <c r="D698" s="102"/>
    </row>
    <row r="699" spans="1:4" x14ac:dyDescent="0.25">
      <c r="A699" s="149"/>
      <c r="D699" s="102"/>
    </row>
    <row r="700" spans="1:4" x14ac:dyDescent="0.25">
      <c r="A700" s="149"/>
      <c r="D700" s="102"/>
    </row>
    <row r="701" spans="1:4" x14ac:dyDescent="0.25">
      <c r="A701" s="149"/>
      <c r="D701" s="102"/>
    </row>
    <row r="702" spans="1:4" x14ac:dyDescent="0.25">
      <c r="A702" s="149"/>
      <c r="D702" s="102"/>
    </row>
    <row r="703" spans="1:4" x14ac:dyDescent="0.25">
      <c r="A703" s="149"/>
      <c r="D703" s="102"/>
    </row>
    <row r="704" spans="1:4" x14ac:dyDescent="0.25">
      <c r="A704" s="149"/>
      <c r="D704" s="102"/>
    </row>
    <row r="705" spans="1:4" x14ac:dyDescent="0.25">
      <c r="A705" s="149"/>
      <c r="D705" s="102"/>
    </row>
    <row r="706" spans="1:4" x14ac:dyDescent="0.25">
      <c r="A706" s="149"/>
      <c r="D706" s="102"/>
    </row>
    <row r="707" spans="1:4" x14ac:dyDescent="0.25">
      <c r="A707" s="149"/>
      <c r="D707" s="102"/>
    </row>
    <row r="708" spans="1:4" x14ac:dyDescent="0.25">
      <c r="A708" s="149"/>
      <c r="D708" s="102"/>
    </row>
    <row r="709" spans="1:4" x14ac:dyDescent="0.25">
      <c r="A709" s="149"/>
      <c r="D709" s="102"/>
    </row>
    <row r="710" spans="1:4" x14ac:dyDescent="0.25">
      <c r="A710" s="149"/>
      <c r="D710" s="102"/>
    </row>
    <row r="711" spans="1:4" x14ac:dyDescent="0.25">
      <c r="A711" s="149"/>
      <c r="D711" s="102"/>
    </row>
    <row r="712" spans="1:4" x14ac:dyDescent="0.25">
      <c r="A712" s="149"/>
      <c r="D712" s="102"/>
    </row>
    <row r="713" spans="1:4" x14ac:dyDescent="0.25">
      <c r="A713" s="149"/>
      <c r="D713" s="102"/>
    </row>
    <row r="714" spans="1:4" x14ac:dyDescent="0.25">
      <c r="A714" s="149"/>
      <c r="D714" s="102"/>
    </row>
    <row r="715" spans="1:4" x14ac:dyDescent="0.25">
      <c r="A715" s="149"/>
      <c r="D715" s="102"/>
    </row>
    <row r="716" spans="1:4" x14ac:dyDescent="0.25">
      <c r="A716" s="149"/>
      <c r="D716" s="102"/>
    </row>
    <row r="717" spans="1:4" x14ac:dyDescent="0.25">
      <c r="A717" s="149"/>
      <c r="D717" s="102"/>
    </row>
    <row r="718" spans="1:4" x14ac:dyDescent="0.25">
      <c r="A718" s="149"/>
      <c r="D718" s="102"/>
    </row>
    <row r="719" spans="1:4" x14ac:dyDescent="0.25">
      <c r="A719" s="149"/>
      <c r="D719" s="102"/>
    </row>
    <row r="720" spans="1:4" x14ac:dyDescent="0.25">
      <c r="A720" s="149"/>
      <c r="D720" s="102"/>
    </row>
    <row r="721" spans="1:4" x14ac:dyDescent="0.25">
      <c r="A721" s="149"/>
      <c r="D721" s="102"/>
    </row>
    <row r="722" spans="1:4" x14ac:dyDescent="0.25">
      <c r="A722" s="149"/>
      <c r="D722" s="102"/>
    </row>
    <row r="723" spans="1:4" x14ac:dyDescent="0.25">
      <c r="A723" s="149"/>
      <c r="D723" s="102"/>
    </row>
    <row r="724" spans="1:4" x14ac:dyDescent="0.25">
      <c r="A724" s="149"/>
      <c r="D724" s="102"/>
    </row>
    <row r="725" spans="1:4" x14ac:dyDescent="0.25">
      <c r="A725" s="149"/>
      <c r="D725" s="102"/>
    </row>
    <row r="726" spans="1:4" x14ac:dyDescent="0.25">
      <c r="A726" s="149"/>
      <c r="D726" s="102"/>
    </row>
    <row r="727" spans="1:4" x14ac:dyDescent="0.25">
      <c r="A727" s="149"/>
      <c r="D727" s="102"/>
    </row>
    <row r="728" spans="1:4" x14ac:dyDescent="0.25">
      <c r="A728" s="149"/>
      <c r="D728" s="102"/>
    </row>
    <row r="729" spans="1:4" x14ac:dyDescent="0.25">
      <c r="A729" s="149"/>
      <c r="D729" s="102"/>
    </row>
    <row r="730" spans="1:4" x14ac:dyDescent="0.25">
      <c r="A730" s="149"/>
      <c r="D730" s="102"/>
    </row>
    <row r="731" spans="1:4" x14ac:dyDescent="0.25">
      <c r="A731" s="149"/>
      <c r="D731" s="102"/>
    </row>
    <row r="732" spans="1:4" x14ac:dyDescent="0.25">
      <c r="A732" s="149"/>
      <c r="D732" s="102"/>
    </row>
    <row r="733" spans="1:4" x14ac:dyDescent="0.25">
      <c r="A733" s="149"/>
      <c r="D733" s="102"/>
    </row>
    <row r="734" spans="1:4" x14ac:dyDescent="0.25">
      <c r="A734" s="149"/>
      <c r="D734" s="102"/>
    </row>
    <row r="735" spans="1:4" x14ac:dyDescent="0.25">
      <c r="A735" s="149"/>
      <c r="D735" s="102"/>
    </row>
    <row r="736" spans="1:4" x14ac:dyDescent="0.25">
      <c r="A736" s="149"/>
      <c r="D736" s="102"/>
    </row>
    <row r="737" spans="1:4" x14ac:dyDescent="0.25">
      <c r="A737" s="149"/>
      <c r="D737" s="102"/>
    </row>
    <row r="738" spans="1:4" x14ac:dyDescent="0.25">
      <c r="A738" s="149"/>
      <c r="D738" s="102"/>
    </row>
    <row r="739" spans="1:4" x14ac:dyDescent="0.25">
      <c r="A739" s="149"/>
      <c r="D739" s="102"/>
    </row>
    <row r="740" spans="1:4" x14ac:dyDescent="0.25">
      <c r="A740" s="149"/>
      <c r="D740" s="102"/>
    </row>
    <row r="741" spans="1:4" x14ac:dyDescent="0.25">
      <c r="A741" s="149"/>
      <c r="D741" s="102"/>
    </row>
    <row r="742" spans="1:4" x14ac:dyDescent="0.25">
      <c r="A742" s="149"/>
      <c r="D742" s="102"/>
    </row>
    <row r="743" spans="1:4" x14ac:dyDescent="0.25">
      <c r="A743" s="149"/>
      <c r="D743" s="102"/>
    </row>
    <row r="744" spans="1:4" x14ac:dyDescent="0.25">
      <c r="A744" s="149"/>
      <c r="D744" s="102"/>
    </row>
    <row r="745" spans="1:4" x14ac:dyDescent="0.25">
      <c r="A745" s="149"/>
      <c r="D745" s="102"/>
    </row>
    <row r="746" spans="1:4" x14ac:dyDescent="0.25">
      <c r="A746" s="149"/>
      <c r="D746" s="102"/>
    </row>
    <row r="747" spans="1:4" x14ac:dyDescent="0.25">
      <c r="A747" s="149"/>
      <c r="D747" s="102"/>
    </row>
    <row r="748" spans="1:4" x14ac:dyDescent="0.25">
      <c r="A748" s="149"/>
      <c r="D748" s="102"/>
    </row>
    <row r="749" spans="1:4" x14ac:dyDescent="0.25">
      <c r="A749" s="149"/>
      <c r="D749" s="102"/>
    </row>
    <row r="750" spans="1:4" x14ac:dyDescent="0.25">
      <c r="A750" s="149"/>
      <c r="D750" s="102"/>
    </row>
    <row r="751" spans="1:4" x14ac:dyDescent="0.25">
      <c r="A751" s="149"/>
      <c r="D751" s="102"/>
    </row>
    <row r="752" spans="1:4" x14ac:dyDescent="0.25">
      <c r="A752" s="149"/>
      <c r="D752" s="102"/>
    </row>
    <row r="753" spans="1:4" x14ac:dyDescent="0.25">
      <c r="A753" s="149"/>
      <c r="D753" s="102"/>
    </row>
    <row r="754" spans="1:4" x14ac:dyDescent="0.25">
      <c r="A754" s="149"/>
      <c r="D754" s="102"/>
    </row>
    <row r="755" spans="1:4" x14ac:dyDescent="0.25">
      <c r="A755" s="149"/>
      <c r="D755" s="102"/>
    </row>
    <row r="756" spans="1:4" x14ac:dyDescent="0.25">
      <c r="A756" s="149"/>
      <c r="D756" s="102"/>
    </row>
    <row r="757" spans="1:4" x14ac:dyDescent="0.25">
      <c r="A757" s="149"/>
      <c r="D757" s="102"/>
    </row>
    <row r="758" spans="1:4" x14ac:dyDescent="0.25">
      <c r="A758" s="149"/>
      <c r="D758" s="102"/>
    </row>
    <row r="759" spans="1:4" x14ac:dyDescent="0.25">
      <c r="A759" s="149"/>
      <c r="D759" s="102"/>
    </row>
    <row r="760" spans="1:4" x14ac:dyDescent="0.25">
      <c r="A760" s="149"/>
      <c r="D760" s="102"/>
    </row>
    <row r="761" spans="1:4" x14ac:dyDescent="0.25">
      <c r="A761" s="149"/>
      <c r="D761" s="102"/>
    </row>
    <row r="762" spans="1:4" x14ac:dyDescent="0.25">
      <c r="A762" s="149"/>
      <c r="D762" s="102"/>
    </row>
    <row r="763" spans="1:4" x14ac:dyDescent="0.25">
      <c r="A763" s="149"/>
      <c r="D763" s="102"/>
    </row>
    <row r="764" spans="1:4" x14ac:dyDescent="0.25">
      <c r="A764" s="149"/>
      <c r="D764" s="102"/>
    </row>
    <row r="765" spans="1:4" x14ac:dyDescent="0.25">
      <c r="A765" s="149"/>
      <c r="D765" s="102"/>
    </row>
    <row r="766" spans="1:4" x14ac:dyDescent="0.25">
      <c r="A766" s="149"/>
      <c r="D766" s="102"/>
    </row>
    <row r="767" spans="1:4" x14ac:dyDescent="0.25">
      <c r="A767" s="149"/>
      <c r="D767" s="102"/>
    </row>
    <row r="768" spans="1:4" x14ac:dyDescent="0.25">
      <c r="A768" s="149"/>
      <c r="D768" s="102"/>
    </row>
    <row r="769" spans="1:4" x14ac:dyDescent="0.25">
      <c r="A769" s="149"/>
      <c r="D769" s="102"/>
    </row>
    <row r="770" spans="1:4" x14ac:dyDescent="0.25">
      <c r="A770" s="149"/>
      <c r="D770" s="102"/>
    </row>
    <row r="771" spans="1:4" x14ac:dyDescent="0.25">
      <c r="A771" s="149"/>
      <c r="D771" s="102"/>
    </row>
    <row r="772" spans="1:4" x14ac:dyDescent="0.25">
      <c r="A772" s="149"/>
      <c r="D772" s="102"/>
    </row>
    <row r="773" spans="1:4" x14ac:dyDescent="0.25">
      <c r="A773" s="149"/>
      <c r="D773" s="102"/>
    </row>
    <row r="774" spans="1:4" x14ac:dyDescent="0.25">
      <c r="A774" s="149"/>
      <c r="D774" s="102"/>
    </row>
    <row r="775" spans="1:4" x14ac:dyDescent="0.25">
      <c r="A775" s="149"/>
      <c r="D775" s="102"/>
    </row>
    <row r="776" spans="1:4" x14ac:dyDescent="0.25">
      <c r="A776" s="149"/>
      <c r="D776" s="102"/>
    </row>
    <row r="777" spans="1:4" x14ac:dyDescent="0.25">
      <c r="A777" s="149"/>
      <c r="D777" s="102"/>
    </row>
    <row r="778" spans="1:4" x14ac:dyDescent="0.25">
      <c r="A778" s="149"/>
      <c r="D778" s="102"/>
    </row>
    <row r="779" spans="1:4" x14ac:dyDescent="0.25">
      <c r="A779" s="149"/>
      <c r="D779" s="102"/>
    </row>
    <row r="780" spans="1:4" x14ac:dyDescent="0.25">
      <c r="A780" s="149"/>
      <c r="D780" s="102"/>
    </row>
    <row r="781" spans="1:4" x14ac:dyDescent="0.25">
      <c r="A781" s="149"/>
      <c r="D781" s="102"/>
    </row>
    <row r="782" spans="1:4" x14ac:dyDescent="0.25">
      <c r="A782" s="149"/>
      <c r="D782" s="102"/>
    </row>
    <row r="783" spans="1:4" x14ac:dyDescent="0.25">
      <c r="A783" s="149"/>
      <c r="D783" s="102"/>
    </row>
    <row r="784" spans="1:4" x14ac:dyDescent="0.25">
      <c r="A784" s="149"/>
      <c r="D784" s="102"/>
    </row>
    <row r="785" spans="1:4" x14ac:dyDescent="0.25">
      <c r="A785" s="149"/>
      <c r="D785" s="102"/>
    </row>
    <row r="786" spans="1:4" x14ac:dyDescent="0.25">
      <c r="A786" s="149"/>
      <c r="D786" s="102"/>
    </row>
    <row r="787" spans="1:4" x14ac:dyDescent="0.25">
      <c r="A787" s="149"/>
      <c r="D787" s="102"/>
    </row>
    <row r="788" spans="1:4" x14ac:dyDescent="0.25">
      <c r="A788" s="149"/>
      <c r="D788" s="102"/>
    </row>
    <row r="789" spans="1:4" x14ac:dyDescent="0.25">
      <c r="A789" s="149"/>
      <c r="D789" s="102"/>
    </row>
    <row r="790" spans="1:4" x14ac:dyDescent="0.25">
      <c r="A790" s="149"/>
      <c r="D790" s="102"/>
    </row>
    <row r="791" spans="1:4" x14ac:dyDescent="0.25">
      <c r="A791" s="149"/>
      <c r="D791" s="102"/>
    </row>
    <row r="792" spans="1:4" x14ac:dyDescent="0.25">
      <c r="A792" s="149"/>
      <c r="D792" s="102"/>
    </row>
    <row r="793" spans="1:4" x14ac:dyDescent="0.25">
      <c r="A793" s="149"/>
      <c r="D793" s="102"/>
    </row>
    <row r="794" spans="1:4" x14ac:dyDescent="0.25">
      <c r="A794" s="149"/>
      <c r="D794" s="102"/>
    </row>
    <row r="795" spans="1:4" x14ac:dyDescent="0.25">
      <c r="A795" s="149"/>
      <c r="D795" s="102"/>
    </row>
    <row r="796" spans="1:4" x14ac:dyDescent="0.25">
      <c r="A796" s="149"/>
      <c r="D796" s="102"/>
    </row>
    <row r="797" spans="1:4" x14ac:dyDescent="0.25">
      <c r="A797" s="149"/>
      <c r="D797" s="102"/>
    </row>
    <row r="798" spans="1:4" x14ac:dyDescent="0.25">
      <c r="A798" s="149"/>
      <c r="D798" s="102"/>
    </row>
    <row r="799" spans="1:4" x14ac:dyDescent="0.25">
      <c r="A799" s="149"/>
      <c r="D799" s="102"/>
    </row>
    <row r="800" spans="1:4" x14ac:dyDescent="0.25">
      <c r="A800" s="149"/>
      <c r="D800" s="102"/>
    </row>
    <row r="801" spans="1:4" x14ac:dyDescent="0.25">
      <c r="A801" s="149"/>
      <c r="D801" s="102"/>
    </row>
    <row r="802" spans="1:4" x14ac:dyDescent="0.25">
      <c r="A802" s="149"/>
      <c r="D802" s="102"/>
    </row>
    <row r="803" spans="1:4" x14ac:dyDescent="0.25">
      <c r="A803" s="149"/>
      <c r="D803" s="102"/>
    </row>
    <row r="804" spans="1:4" x14ac:dyDescent="0.25">
      <c r="A804" s="149"/>
      <c r="D804" s="102"/>
    </row>
    <row r="805" spans="1:4" x14ac:dyDescent="0.25">
      <c r="A805" s="149"/>
      <c r="D805" s="102"/>
    </row>
    <row r="806" spans="1:4" x14ac:dyDescent="0.25">
      <c r="A806" s="149"/>
      <c r="D806" s="102"/>
    </row>
    <row r="807" spans="1:4" x14ac:dyDescent="0.25">
      <c r="A807" s="149"/>
      <c r="D807" s="102"/>
    </row>
    <row r="808" spans="1:4" x14ac:dyDescent="0.25">
      <c r="A808" s="149"/>
      <c r="D808" s="102"/>
    </row>
    <row r="809" spans="1:4" x14ac:dyDescent="0.25">
      <c r="A809" s="149"/>
      <c r="D809" s="102"/>
    </row>
    <row r="810" spans="1:4" x14ac:dyDescent="0.25">
      <c r="A810" s="149"/>
      <c r="D810" s="102"/>
    </row>
    <row r="811" spans="1:4" x14ac:dyDescent="0.25">
      <c r="A811" s="149"/>
      <c r="D811" s="102"/>
    </row>
    <row r="812" spans="1:4" x14ac:dyDescent="0.25">
      <c r="A812" s="149"/>
      <c r="D812" s="102"/>
    </row>
    <row r="813" spans="1:4" x14ac:dyDescent="0.25">
      <c r="A813" s="149"/>
      <c r="D813" s="102"/>
    </row>
    <row r="814" spans="1:4" x14ac:dyDescent="0.25">
      <c r="A814" s="149"/>
      <c r="D814" s="102"/>
    </row>
    <row r="815" spans="1:4" x14ac:dyDescent="0.25">
      <c r="A815" s="149"/>
      <c r="D815" s="102"/>
    </row>
    <row r="816" spans="1:4" x14ac:dyDescent="0.25">
      <c r="A816" s="149"/>
      <c r="D816" s="102"/>
    </row>
    <row r="817" spans="1:4" x14ac:dyDescent="0.25">
      <c r="A817" s="149"/>
      <c r="D817" s="102"/>
    </row>
    <row r="818" spans="1:4" x14ac:dyDescent="0.25">
      <c r="A818" s="149"/>
      <c r="D818" s="102"/>
    </row>
    <row r="819" spans="1:4" x14ac:dyDescent="0.25">
      <c r="A819" s="149"/>
      <c r="D819" s="102"/>
    </row>
    <row r="820" spans="1:4" x14ac:dyDescent="0.25">
      <c r="A820" s="149"/>
      <c r="D820" s="102"/>
    </row>
    <row r="821" spans="1:4" x14ac:dyDescent="0.25">
      <c r="A821" s="149"/>
      <c r="D821" s="102"/>
    </row>
    <row r="822" spans="1:4" x14ac:dyDescent="0.25">
      <c r="A822" s="149"/>
      <c r="D822" s="102"/>
    </row>
    <row r="823" spans="1:4" x14ac:dyDescent="0.25">
      <c r="A823" s="149"/>
      <c r="D823" s="102"/>
    </row>
    <row r="824" spans="1:4" x14ac:dyDescent="0.25">
      <c r="A824" s="149"/>
      <c r="D824" s="102"/>
    </row>
    <row r="825" spans="1:4" x14ac:dyDescent="0.25">
      <c r="A825" s="149"/>
      <c r="D825" s="102"/>
    </row>
    <row r="826" spans="1:4" x14ac:dyDescent="0.25">
      <c r="A826" s="149"/>
      <c r="D826" s="102"/>
    </row>
    <row r="827" spans="1:4" x14ac:dyDescent="0.25">
      <c r="A827" s="149"/>
      <c r="D827" s="102"/>
    </row>
    <row r="828" spans="1:4" x14ac:dyDescent="0.25">
      <c r="A828" s="149"/>
      <c r="D828" s="102"/>
    </row>
    <row r="829" spans="1:4" x14ac:dyDescent="0.25">
      <c r="A829" s="149"/>
      <c r="D829" s="102"/>
    </row>
    <row r="830" spans="1:4" x14ac:dyDescent="0.25">
      <c r="A830" s="149"/>
      <c r="D830" s="102"/>
    </row>
    <row r="831" spans="1:4" x14ac:dyDescent="0.25">
      <c r="A831" s="149"/>
      <c r="D831" s="102"/>
    </row>
    <row r="832" spans="1:4" x14ac:dyDescent="0.25">
      <c r="A832" s="149"/>
      <c r="D832" s="102"/>
    </row>
    <row r="833" spans="1:4" x14ac:dyDescent="0.25">
      <c r="A833" s="149"/>
      <c r="D833" s="102"/>
    </row>
    <row r="834" spans="1:4" x14ac:dyDescent="0.25">
      <c r="A834" s="149"/>
      <c r="D834" s="102"/>
    </row>
    <row r="835" spans="1:4" x14ac:dyDescent="0.25">
      <c r="A835" s="149"/>
      <c r="D835" s="102"/>
    </row>
    <row r="836" spans="1:4" x14ac:dyDescent="0.25">
      <c r="A836" s="149"/>
      <c r="D836" s="102"/>
    </row>
    <row r="837" spans="1:4" x14ac:dyDescent="0.25">
      <c r="A837" s="149"/>
      <c r="D837" s="102"/>
    </row>
    <row r="838" spans="1:4" x14ac:dyDescent="0.25">
      <c r="A838" s="149"/>
      <c r="D838" s="102"/>
    </row>
    <row r="839" spans="1:4" x14ac:dyDescent="0.25">
      <c r="A839" s="149"/>
      <c r="D839" s="102"/>
    </row>
    <row r="840" spans="1:4" x14ac:dyDescent="0.25">
      <c r="A840" s="149"/>
      <c r="D840" s="102"/>
    </row>
    <row r="841" spans="1:4" x14ac:dyDescent="0.25">
      <c r="A841" s="149"/>
      <c r="D841" s="102"/>
    </row>
    <row r="842" spans="1:4" x14ac:dyDescent="0.25">
      <c r="A842" s="149"/>
      <c r="D842" s="102"/>
    </row>
    <row r="843" spans="1:4" x14ac:dyDescent="0.25">
      <c r="A843" s="149"/>
      <c r="D843" s="102"/>
    </row>
    <row r="844" spans="1:4" x14ac:dyDescent="0.25">
      <c r="A844" s="149"/>
      <c r="D844" s="102"/>
    </row>
    <row r="845" spans="1:4" x14ac:dyDescent="0.25">
      <c r="A845" s="149"/>
      <c r="D845" s="102"/>
    </row>
    <row r="846" spans="1:4" x14ac:dyDescent="0.25">
      <c r="A846" s="149"/>
      <c r="D846" s="102"/>
    </row>
    <row r="847" spans="1:4" x14ac:dyDescent="0.25">
      <c r="A847" s="149"/>
      <c r="D847" s="102"/>
    </row>
    <row r="848" spans="1:4" x14ac:dyDescent="0.25">
      <c r="A848" s="149"/>
      <c r="D848" s="102"/>
    </row>
    <row r="849" spans="1:4" x14ac:dyDescent="0.25">
      <c r="A849" s="149"/>
      <c r="D849" s="102"/>
    </row>
    <row r="850" spans="1:4" x14ac:dyDescent="0.25">
      <c r="A850" s="149"/>
      <c r="D850" s="102"/>
    </row>
    <row r="851" spans="1:4" x14ac:dyDescent="0.25">
      <c r="A851" s="149"/>
      <c r="D851" s="102"/>
    </row>
    <row r="852" spans="1:4" x14ac:dyDescent="0.25">
      <c r="A852" s="149"/>
      <c r="D852" s="102"/>
    </row>
    <row r="853" spans="1:4" x14ac:dyDescent="0.25">
      <c r="A853" s="149"/>
      <c r="D853" s="102"/>
    </row>
    <row r="854" spans="1:4" x14ac:dyDescent="0.25">
      <c r="A854" s="149"/>
      <c r="D854" s="102"/>
    </row>
    <row r="855" spans="1:4" x14ac:dyDescent="0.25">
      <c r="A855" s="149"/>
      <c r="D855" s="102"/>
    </row>
    <row r="856" spans="1:4" x14ac:dyDescent="0.25">
      <c r="A856" s="149"/>
      <c r="D856" s="102"/>
    </row>
    <row r="857" spans="1:4" x14ac:dyDescent="0.25">
      <c r="A857" s="149"/>
      <c r="D857" s="102"/>
    </row>
    <row r="858" spans="1:4" x14ac:dyDescent="0.25">
      <c r="A858" s="149"/>
      <c r="D858" s="102"/>
    </row>
    <row r="859" spans="1:4" x14ac:dyDescent="0.25">
      <c r="A859" s="149"/>
      <c r="D859" s="102"/>
    </row>
    <row r="860" spans="1:4" x14ac:dyDescent="0.25">
      <c r="A860" s="149"/>
      <c r="D860" s="102"/>
    </row>
    <row r="861" spans="1:4" x14ac:dyDescent="0.25">
      <c r="A861" s="149"/>
      <c r="D861" s="102"/>
    </row>
    <row r="862" spans="1:4" x14ac:dyDescent="0.25">
      <c r="A862" s="149"/>
      <c r="D862" s="102"/>
    </row>
    <row r="863" spans="1:4" x14ac:dyDescent="0.25">
      <c r="A863" s="149"/>
      <c r="D863" s="102"/>
    </row>
    <row r="864" spans="1:4" x14ac:dyDescent="0.25">
      <c r="A864" s="149"/>
      <c r="D864" s="102"/>
    </row>
    <row r="865" spans="1:4" x14ac:dyDescent="0.25">
      <c r="A865" s="149"/>
      <c r="D865" s="102"/>
    </row>
    <row r="866" spans="1:4" x14ac:dyDescent="0.25">
      <c r="A866" s="149"/>
      <c r="D866" s="102"/>
    </row>
    <row r="867" spans="1:4" x14ac:dyDescent="0.25">
      <c r="A867" s="149"/>
      <c r="D867" s="102"/>
    </row>
    <row r="868" spans="1:4" x14ac:dyDescent="0.25">
      <c r="A868" s="149"/>
      <c r="D868" s="102"/>
    </row>
    <row r="869" spans="1:4" x14ac:dyDescent="0.25">
      <c r="A869" s="149"/>
      <c r="D869" s="102"/>
    </row>
    <row r="870" spans="1:4" x14ac:dyDescent="0.25">
      <c r="A870" s="149"/>
      <c r="D870" s="102"/>
    </row>
    <row r="871" spans="1:4" x14ac:dyDescent="0.25">
      <c r="A871" s="149"/>
      <c r="D871" s="102"/>
    </row>
    <row r="872" spans="1:4" x14ac:dyDescent="0.25">
      <c r="A872" s="149"/>
      <c r="D872" s="102"/>
    </row>
    <row r="873" spans="1:4" x14ac:dyDescent="0.25">
      <c r="A873" s="149"/>
      <c r="D873" s="102"/>
    </row>
    <row r="874" spans="1:4" x14ac:dyDescent="0.25">
      <c r="A874" s="149"/>
      <c r="D874" s="102"/>
    </row>
    <row r="875" spans="1:4" x14ac:dyDescent="0.25">
      <c r="A875" s="149"/>
      <c r="D875" s="102"/>
    </row>
    <row r="876" spans="1:4" x14ac:dyDescent="0.25">
      <c r="A876" s="149"/>
      <c r="D876" s="102"/>
    </row>
    <row r="877" spans="1:4" x14ac:dyDescent="0.25">
      <c r="A877" s="149"/>
      <c r="D877" s="102"/>
    </row>
    <row r="878" spans="1:4" x14ac:dyDescent="0.25">
      <c r="A878" s="149"/>
      <c r="D878" s="102"/>
    </row>
    <row r="879" spans="1:4" x14ac:dyDescent="0.25">
      <c r="A879" s="149"/>
      <c r="D879" s="102"/>
    </row>
    <row r="880" spans="1:4" x14ac:dyDescent="0.25">
      <c r="A880" s="149"/>
      <c r="D880" s="102"/>
    </row>
    <row r="881" spans="1:4" x14ac:dyDescent="0.25">
      <c r="A881" s="149"/>
      <c r="D881" s="102"/>
    </row>
    <row r="882" spans="1:4" x14ac:dyDescent="0.25">
      <c r="A882" s="149"/>
      <c r="D882" s="102"/>
    </row>
    <row r="883" spans="1:4" x14ac:dyDescent="0.25">
      <c r="A883" s="149"/>
      <c r="D883" s="102"/>
    </row>
    <row r="884" spans="1:4" x14ac:dyDescent="0.25">
      <c r="A884" s="149"/>
      <c r="D884" s="102"/>
    </row>
    <row r="885" spans="1:4" x14ac:dyDescent="0.25">
      <c r="A885" s="149"/>
      <c r="D885" s="102"/>
    </row>
    <row r="886" spans="1:4" x14ac:dyDescent="0.25">
      <c r="A886" s="149"/>
      <c r="D886" s="102"/>
    </row>
    <row r="887" spans="1:4" x14ac:dyDescent="0.25">
      <c r="A887" s="149"/>
      <c r="D887" s="102"/>
    </row>
    <row r="888" spans="1:4" x14ac:dyDescent="0.25">
      <c r="A888" s="149"/>
      <c r="D888" s="102"/>
    </row>
    <row r="889" spans="1:4" x14ac:dyDescent="0.25">
      <c r="A889" s="149"/>
      <c r="D889" s="102"/>
    </row>
    <row r="890" spans="1:4" x14ac:dyDescent="0.25">
      <c r="A890" s="149"/>
      <c r="D890" s="102"/>
    </row>
    <row r="891" spans="1:4" x14ac:dyDescent="0.25">
      <c r="A891" s="149"/>
      <c r="D891" s="102"/>
    </row>
    <row r="892" spans="1:4" x14ac:dyDescent="0.25">
      <c r="A892" s="149"/>
      <c r="D892" s="102"/>
    </row>
    <row r="893" spans="1:4" x14ac:dyDescent="0.25">
      <c r="A893" s="149"/>
      <c r="D893" s="102"/>
    </row>
    <row r="894" spans="1:4" x14ac:dyDescent="0.25">
      <c r="A894" s="149"/>
      <c r="D894" s="102"/>
    </row>
    <row r="895" spans="1:4" x14ac:dyDescent="0.25">
      <c r="A895" s="149"/>
      <c r="D895" s="102"/>
    </row>
    <row r="896" spans="1:4" x14ac:dyDescent="0.25">
      <c r="A896" s="149"/>
      <c r="D896" s="102"/>
    </row>
    <row r="897" spans="1:4" x14ac:dyDescent="0.25">
      <c r="A897" s="149"/>
      <c r="D897" s="102"/>
    </row>
    <row r="898" spans="1:4" x14ac:dyDescent="0.25">
      <c r="A898" s="149"/>
      <c r="D898" s="102"/>
    </row>
    <row r="899" spans="1:4" x14ac:dyDescent="0.25">
      <c r="A899" s="149"/>
      <c r="D899" s="102"/>
    </row>
    <row r="900" spans="1:4" x14ac:dyDescent="0.25">
      <c r="A900" s="149"/>
      <c r="D900" s="102"/>
    </row>
    <row r="901" spans="1:4" x14ac:dyDescent="0.25">
      <c r="A901" s="149"/>
      <c r="D901" s="102"/>
    </row>
    <row r="902" spans="1:4" x14ac:dyDescent="0.25">
      <c r="A902" s="149"/>
      <c r="D902" s="102"/>
    </row>
    <row r="903" spans="1:4" x14ac:dyDescent="0.25">
      <c r="A903" s="149"/>
      <c r="D903" s="102"/>
    </row>
    <row r="904" spans="1:4" x14ac:dyDescent="0.25">
      <c r="A904" s="149"/>
      <c r="D904" s="102"/>
    </row>
    <row r="905" spans="1:4" x14ac:dyDescent="0.25">
      <c r="A905" s="149"/>
      <c r="D905" s="102"/>
    </row>
    <row r="906" spans="1:4" x14ac:dyDescent="0.25">
      <c r="A906" s="149"/>
      <c r="D906" s="102"/>
    </row>
    <row r="907" spans="1:4" x14ac:dyDescent="0.25">
      <c r="A907" s="149"/>
      <c r="D907" s="102"/>
    </row>
    <row r="908" spans="1:4" x14ac:dyDescent="0.25">
      <c r="A908" s="149"/>
      <c r="D908" s="102"/>
    </row>
    <row r="909" spans="1:4" x14ac:dyDescent="0.25">
      <c r="A909" s="149"/>
      <c r="D909" s="102"/>
    </row>
    <row r="910" spans="1:4" x14ac:dyDescent="0.25">
      <c r="A910" s="149"/>
      <c r="D910" s="102"/>
    </row>
    <row r="911" spans="1:4" x14ac:dyDescent="0.25">
      <c r="A911" s="149"/>
      <c r="D911" s="102"/>
    </row>
    <row r="912" spans="1:4" x14ac:dyDescent="0.25">
      <c r="A912" s="149"/>
      <c r="D912" s="102"/>
    </row>
    <row r="913" spans="1:4" x14ac:dyDescent="0.25">
      <c r="A913" s="149"/>
      <c r="D913" s="102"/>
    </row>
    <row r="914" spans="1:4" x14ac:dyDescent="0.25">
      <c r="A914" s="149"/>
      <c r="D914" s="102"/>
    </row>
    <row r="915" spans="1:4" x14ac:dyDescent="0.25">
      <c r="A915" s="149"/>
      <c r="D915" s="102"/>
    </row>
    <row r="916" spans="1:4" x14ac:dyDescent="0.25">
      <c r="A916" s="149"/>
      <c r="D916" s="102"/>
    </row>
    <row r="917" spans="1:4" x14ac:dyDescent="0.25">
      <c r="A917" s="149"/>
      <c r="D917" s="102"/>
    </row>
    <row r="918" spans="1:4" x14ac:dyDescent="0.25">
      <c r="A918" s="149"/>
      <c r="D918" s="102"/>
    </row>
    <row r="919" spans="1:4" x14ac:dyDescent="0.25">
      <c r="A919" s="149"/>
      <c r="D919" s="102"/>
    </row>
    <row r="920" spans="1:4" x14ac:dyDescent="0.25">
      <c r="A920" s="149"/>
      <c r="D920" s="102"/>
    </row>
    <row r="921" spans="1:4" x14ac:dyDescent="0.25">
      <c r="A921" s="149"/>
      <c r="D921" s="102"/>
    </row>
    <row r="922" spans="1:4" x14ac:dyDescent="0.25">
      <c r="A922" s="149"/>
      <c r="D922" s="102"/>
    </row>
    <row r="923" spans="1:4" x14ac:dyDescent="0.25">
      <c r="A923" s="149"/>
      <c r="D923" s="102"/>
    </row>
    <row r="924" spans="1:4" x14ac:dyDescent="0.25">
      <c r="A924" s="149"/>
      <c r="D924" s="102"/>
    </row>
    <row r="925" spans="1:4" x14ac:dyDescent="0.25">
      <c r="A925" s="149"/>
      <c r="D925" s="102"/>
    </row>
    <row r="926" spans="1:4" x14ac:dyDescent="0.25">
      <c r="A926" s="149"/>
      <c r="D926" s="102"/>
    </row>
    <row r="927" spans="1:4" x14ac:dyDescent="0.25">
      <c r="A927" s="149"/>
      <c r="D927" s="102"/>
    </row>
    <row r="928" spans="1:4" x14ac:dyDescent="0.25">
      <c r="A928" s="149"/>
      <c r="D928" s="102"/>
    </row>
    <row r="929" spans="1:4" x14ac:dyDescent="0.25">
      <c r="A929" s="149"/>
      <c r="D929" s="102"/>
    </row>
    <row r="930" spans="1:4" x14ac:dyDescent="0.25">
      <c r="A930" s="149"/>
      <c r="D930" s="102"/>
    </row>
    <row r="931" spans="1:4" x14ac:dyDescent="0.25">
      <c r="A931" s="149"/>
      <c r="D931" s="102"/>
    </row>
    <row r="932" spans="1:4" x14ac:dyDescent="0.25">
      <c r="A932" s="149"/>
      <c r="D932" s="102"/>
    </row>
    <row r="933" spans="1:4" x14ac:dyDescent="0.25">
      <c r="A933" s="149"/>
      <c r="D933" s="102"/>
    </row>
    <row r="934" spans="1:4" x14ac:dyDescent="0.25">
      <c r="A934" s="149"/>
      <c r="D934" s="102"/>
    </row>
    <row r="935" spans="1:4" x14ac:dyDescent="0.25">
      <c r="A935" s="149"/>
      <c r="D935" s="102"/>
    </row>
    <row r="936" spans="1:4" x14ac:dyDescent="0.25">
      <c r="A936" s="149"/>
      <c r="D936" s="102"/>
    </row>
    <row r="937" spans="1:4" x14ac:dyDescent="0.25">
      <c r="A937" s="149"/>
      <c r="D937" s="102"/>
    </row>
    <row r="938" spans="1:4" x14ac:dyDescent="0.25">
      <c r="A938" s="149"/>
      <c r="D938" s="102"/>
    </row>
    <row r="939" spans="1:4" x14ac:dyDescent="0.25">
      <c r="A939" s="149"/>
      <c r="D939" s="102"/>
    </row>
    <row r="940" spans="1:4" x14ac:dyDescent="0.25">
      <c r="A940" s="149"/>
      <c r="D940" s="102"/>
    </row>
    <row r="941" spans="1:4" x14ac:dyDescent="0.25">
      <c r="A941" s="149"/>
      <c r="D941" s="102"/>
    </row>
    <row r="942" spans="1:4" x14ac:dyDescent="0.25">
      <c r="A942" s="149"/>
      <c r="D942" s="102"/>
    </row>
    <row r="943" spans="1:4" x14ac:dyDescent="0.25">
      <c r="A943" s="149"/>
      <c r="D943" s="102"/>
    </row>
    <row r="944" spans="1:4" x14ac:dyDescent="0.25">
      <c r="A944" s="149"/>
      <c r="D944" s="102"/>
    </row>
    <row r="945" spans="1:4" x14ac:dyDescent="0.25">
      <c r="A945" s="149"/>
      <c r="D945" s="102"/>
    </row>
    <row r="946" spans="1:4" x14ac:dyDescent="0.25">
      <c r="A946" s="149"/>
      <c r="D946" s="102"/>
    </row>
    <row r="947" spans="1:4" x14ac:dyDescent="0.25">
      <c r="A947" s="149"/>
      <c r="D947" s="102"/>
    </row>
    <row r="948" spans="1:4" x14ac:dyDescent="0.25">
      <c r="A948" s="149"/>
      <c r="D948" s="102"/>
    </row>
    <row r="949" spans="1:4" x14ac:dyDescent="0.25">
      <c r="A949" s="149"/>
      <c r="D949" s="102"/>
    </row>
    <row r="950" spans="1:4" x14ac:dyDescent="0.25">
      <c r="A950" s="149"/>
      <c r="D950" s="102"/>
    </row>
    <row r="951" spans="1:4" x14ac:dyDescent="0.25">
      <c r="A951" s="149"/>
      <c r="D951" s="102"/>
    </row>
    <row r="952" spans="1:4" x14ac:dyDescent="0.25">
      <c r="A952" s="149"/>
      <c r="D952" s="102"/>
    </row>
    <row r="953" spans="1:4" x14ac:dyDescent="0.25">
      <c r="A953" s="149"/>
      <c r="D953" s="102"/>
    </row>
    <row r="954" spans="1:4" x14ac:dyDescent="0.25">
      <c r="A954" s="149"/>
      <c r="D954" s="102"/>
    </row>
    <row r="955" spans="1:4" x14ac:dyDescent="0.25">
      <c r="A955" s="149"/>
      <c r="D955" s="102"/>
    </row>
    <row r="956" spans="1:4" x14ac:dyDescent="0.25">
      <c r="A956" s="149"/>
      <c r="D956" s="102"/>
    </row>
    <row r="957" spans="1:4" x14ac:dyDescent="0.25">
      <c r="A957" s="149"/>
      <c r="D957" s="102"/>
    </row>
    <row r="958" spans="1:4" x14ac:dyDescent="0.25">
      <c r="A958" s="149"/>
      <c r="D958" s="102"/>
    </row>
    <row r="959" spans="1:4" x14ac:dyDescent="0.25">
      <c r="A959" s="149"/>
      <c r="D959" s="102"/>
    </row>
    <row r="960" spans="1:4" x14ac:dyDescent="0.25">
      <c r="A960" s="149"/>
      <c r="D960" s="102"/>
    </row>
    <row r="961" spans="1:4" x14ac:dyDescent="0.25">
      <c r="A961" s="149"/>
      <c r="D961" s="102"/>
    </row>
    <row r="962" spans="1:4" x14ac:dyDescent="0.25">
      <c r="A962" s="149"/>
      <c r="D962" s="102"/>
    </row>
    <row r="963" spans="1:4" x14ac:dyDescent="0.25">
      <c r="A963" s="149"/>
      <c r="D963" s="102"/>
    </row>
    <row r="964" spans="1:4" x14ac:dyDescent="0.25">
      <c r="A964" s="149"/>
      <c r="D964" s="102"/>
    </row>
    <row r="965" spans="1:4" x14ac:dyDescent="0.25">
      <c r="A965" s="149"/>
      <c r="D965" s="102"/>
    </row>
    <row r="966" spans="1:4" x14ac:dyDescent="0.25">
      <c r="A966" s="149"/>
      <c r="D966" s="102"/>
    </row>
    <row r="967" spans="1:4" x14ac:dyDescent="0.25">
      <c r="A967" s="149"/>
      <c r="D967" s="102"/>
    </row>
    <row r="968" spans="1:4" x14ac:dyDescent="0.25">
      <c r="A968" s="149"/>
      <c r="D968" s="102"/>
    </row>
    <row r="969" spans="1:4" x14ac:dyDescent="0.25">
      <c r="A969" s="149"/>
      <c r="D969" s="102"/>
    </row>
    <row r="970" spans="1:4" x14ac:dyDescent="0.25">
      <c r="A970" s="149"/>
      <c r="D970" s="102"/>
    </row>
    <row r="971" spans="1:4" x14ac:dyDescent="0.25">
      <c r="A971" s="149"/>
      <c r="D971" s="102"/>
    </row>
    <row r="972" spans="1:4" x14ac:dyDescent="0.25">
      <c r="A972" s="149"/>
      <c r="D972" s="102"/>
    </row>
    <row r="973" spans="1:4" x14ac:dyDescent="0.25">
      <c r="A973" s="149"/>
      <c r="D973" s="102"/>
    </row>
    <row r="974" spans="1:4" x14ac:dyDescent="0.25">
      <c r="A974" s="149"/>
      <c r="D974" s="102"/>
    </row>
    <row r="975" spans="1:4" x14ac:dyDescent="0.25">
      <c r="A975" s="149"/>
      <c r="D975" s="102"/>
    </row>
    <row r="976" spans="1:4" x14ac:dyDescent="0.25">
      <c r="A976" s="149"/>
      <c r="D976" s="102"/>
    </row>
    <row r="977" spans="1:4" x14ac:dyDescent="0.25">
      <c r="A977" s="149"/>
      <c r="D977" s="102"/>
    </row>
    <row r="978" spans="1:4" x14ac:dyDescent="0.25">
      <c r="A978" s="149"/>
      <c r="D978" s="102"/>
    </row>
    <row r="979" spans="1:4" x14ac:dyDescent="0.25">
      <c r="A979" s="149"/>
      <c r="D979" s="102"/>
    </row>
    <row r="980" spans="1:4" x14ac:dyDescent="0.25">
      <c r="A980" s="149"/>
      <c r="D980" s="102"/>
    </row>
    <row r="981" spans="1:4" x14ac:dyDescent="0.25">
      <c r="A981" s="149"/>
      <c r="D981" s="102"/>
    </row>
    <row r="982" spans="1:4" x14ac:dyDescent="0.25">
      <c r="A982" s="149"/>
      <c r="D982" s="102"/>
    </row>
    <row r="983" spans="1:4" x14ac:dyDescent="0.25">
      <c r="A983" s="149"/>
      <c r="D983" s="102"/>
    </row>
    <row r="984" spans="1:4" x14ac:dyDescent="0.25">
      <c r="A984" s="149"/>
      <c r="D984" s="102"/>
    </row>
    <row r="985" spans="1:4" x14ac:dyDescent="0.25">
      <c r="A985" s="149"/>
      <c r="D985" s="102"/>
    </row>
    <row r="986" spans="1:4" x14ac:dyDescent="0.25">
      <c r="A986" s="149"/>
      <c r="D986" s="102"/>
    </row>
    <row r="987" spans="1:4" x14ac:dyDescent="0.25">
      <c r="A987" s="149"/>
      <c r="D987" s="102"/>
    </row>
    <row r="988" spans="1:4" x14ac:dyDescent="0.25">
      <c r="A988" s="149"/>
      <c r="D988" s="102"/>
    </row>
    <row r="989" spans="1:4" x14ac:dyDescent="0.25">
      <c r="A989" s="149"/>
      <c r="D989" s="102"/>
    </row>
    <row r="990" spans="1:4" x14ac:dyDescent="0.25">
      <c r="A990" s="149"/>
      <c r="D990" s="102"/>
    </row>
    <row r="991" spans="1:4" x14ac:dyDescent="0.25">
      <c r="A991" s="149"/>
      <c r="D991" s="102"/>
    </row>
    <row r="992" spans="1:4" x14ac:dyDescent="0.25">
      <c r="A992" s="149"/>
      <c r="D992" s="102"/>
    </row>
    <row r="993" spans="1:4" x14ac:dyDescent="0.25">
      <c r="A993" s="149"/>
      <c r="D993" s="102"/>
    </row>
    <row r="994" spans="1:4" x14ac:dyDescent="0.25">
      <c r="A994" s="149"/>
      <c r="D994" s="102"/>
    </row>
    <row r="995" spans="1:4" x14ac:dyDescent="0.25">
      <c r="A995" s="149"/>
      <c r="D995" s="102"/>
    </row>
    <row r="996" spans="1:4" x14ac:dyDescent="0.25">
      <c r="A996" s="149"/>
      <c r="D996" s="102"/>
    </row>
    <row r="997" spans="1:4" x14ac:dyDescent="0.25">
      <c r="A997" s="149"/>
      <c r="D997" s="102"/>
    </row>
    <row r="998" spans="1:4" x14ac:dyDescent="0.25">
      <c r="A998" s="149"/>
      <c r="D998" s="102"/>
    </row>
    <row r="999" spans="1:4" x14ac:dyDescent="0.25">
      <c r="A999" s="149"/>
      <c r="D999" s="102"/>
    </row>
    <row r="1000" spans="1:4" x14ac:dyDescent="0.25">
      <c r="A1000" s="149"/>
      <c r="D1000" s="102"/>
    </row>
    <row r="1001" spans="1:4" x14ac:dyDescent="0.25">
      <c r="A1001" s="149"/>
      <c r="D1001" s="102"/>
    </row>
    <row r="1002" spans="1:4" x14ac:dyDescent="0.25">
      <c r="A1002" s="149"/>
      <c r="D1002" s="102"/>
    </row>
    <row r="1003" spans="1:4" x14ac:dyDescent="0.25">
      <c r="A1003" s="149"/>
      <c r="D1003" s="102"/>
    </row>
    <row r="1004" spans="1:4" x14ac:dyDescent="0.25">
      <c r="A1004" s="149"/>
      <c r="D1004" s="102"/>
    </row>
    <row r="1005" spans="1:4" x14ac:dyDescent="0.25">
      <c r="A1005" s="149"/>
      <c r="D1005" s="102"/>
    </row>
    <row r="1006" spans="1:4" x14ac:dyDescent="0.25">
      <c r="A1006" s="149"/>
      <c r="D1006" s="102"/>
    </row>
    <row r="1007" spans="1:4" x14ac:dyDescent="0.25">
      <c r="A1007" s="149"/>
      <c r="D1007" s="102"/>
    </row>
    <row r="1008" spans="1:4" x14ac:dyDescent="0.25">
      <c r="A1008" s="149"/>
      <c r="D1008" s="102"/>
    </row>
    <row r="1009" spans="1:4" x14ac:dyDescent="0.25">
      <c r="A1009" s="149"/>
      <c r="D1009" s="102"/>
    </row>
    <row r="1010" spans="1:4" x14ac:dyDescent="0.25">
      <c r="A1010" s="149"/>
      <c r="D1010" s="102"/>
    </row>
    <row r="1011" spans="1:4" x14ac:dyDescent="0.25">
      <c r="A1011" s="149"/>
      <c r="D1011" s="102"/>
    </row>
    <row r="1012" spans="1:4" x14ac:dyDescent="0.25">
      <c r="A1012" s="149"/>
      <c r="D1012" s="102"/>
    </row>
    <row r="1013" spans="1:4" x14ac:dyDescent="0.25">
      <c r="A1013" s="149"/>
      <c r="D1013" s="102"/>
    </row>
    <row r="1014" spans="1:4" x14ac:dyDescent="0.25">
      <c r="A1014" s="149"/>
      <c r="D1014" s="102"/>
    </row>
    <row r="1015" spans="1:4" x14ac:dyDescent="0.25">
      <c r="A1015" s="149"/>
      <c r="D1015" s="102"/>
    </row>
    <row r="1016" spans="1:4" x14ac:dyDescent="0.25">
      <c r="A1016" s="149"/>
      <c r="D1016" s="102"/>
    </row>
    <row r="1017" spans="1:4" x14ac:dyDescent="0.25">
      <c r="A1017" s="149"/>
      <c r="D1017" s="102"/>
    </row>
    <row r="1018" spans="1:4" x14ac:dyDescent="0.25">
      <c r="A1018" s="149"/>
      <c r="D1018" s="102"/>
    </row>
    <row r="1019" spans="1:4" x14ac:dyDescent="0.25">
      <c r="A1019" s="149"/>
      <c r="D1019" s="102"/>
    </row>
    <row r="1020" spans="1:4" x14ac:dyDescent="0.25">
      <c r="A1020" s="149"/>
      <c r="D1020" s="102"/>
    </row>
    <row r="1021" spans="1:4" x14ac:dyDescent="0.25">
      <c r="A1021" s="149"/>
      <c r="D1021" s="102"/>
    </row>
    <row r="1022" spans="1:4" x14ac:dyDescent="0.25">
      <c r="A1022" s="149"/>
      <c r="D1022" s="102"/>
    </row>
    <row r="1023" spans="1:4" x14ac:dyDescent="0.25">
      <c r="A1023" s="149"/>
      <c r="D1023" s="102"/>
    </row>
    <row r="1024" spans="1:4" x14ac:dyDescent="0.25">
      <c r="A1024" s="149"/>
      <c r="D1024" s="102"/>
    </row>
    <row r="1025" spans="1:4" x14ac:dyDescent="0.25">
      <c r="A1025" s="149"/>
      <c r="D1025" s="102"/>
    </row>
    <row r="1026" spans="1:4" x14ac:dyDescent="0.25">
      <c r="A1026" s="149"/>
      <c r="D1026" s="102"/>
    </row>
    <row r="1027" spans="1:4" x14ac:dyDescent="0.25">
      <c r="A1027" s="149"/>
      <c r="D1027" s="102"/>
    </row>
  </sheetData>
  <mergeCells count="7">
    <mergeCell ref="C6:G6"/>
    <mergeCell ref="A23:G27"/>
    <mergeCell ref="A1:G1"/>
    <mergeCell ref="C2:G2"/>
    <mergeCell ref="C3:G3"/>
    <mergeCell ref="C4:G4"/>
    <mergeCell ref="C5:G5"/>
  </mergeCells>
  <pageMargins left="0.39374999999999999" right="0.196527777777778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1093"/>
  <sheetViews>
    <sheetView tabSelected="1" zoomScaleNormal="100" workbookViewId="0">
      <selection activeCell="AO14" sqref="AO14"/>
    </sheetView>
  </sheetViews>
  <sheetFormatPr defaultColWidth="8.6640625" defaultRowHeight="13.2" outlineLevelRow="1" x14ac:dyDescent="0.25"/>
  <cols>
    <col min="1" max="1" width="4.33203125" customWidth="1"/>
    <col min="2" max="2" width="14.44140625" style="61" customWidth="1"/>
    <col min="3" max="3" width="38.33203125" style="6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4" width="11.5546875" hidden="1" customWidth="1"/>
    <col min="29" max="33" width="11.5546875" hidden="1" customWidth="1"/>
    <col min="34" max="34" width="87.109375" hidden="1" customWidth="1"/>
    <col min="35" max="36" width="56" hidden="1" customWidth="1"/>
    <col min="37" max="39" width="11.5546875" hidden="1" customWidth="1"/>
  </cols>
  <sheetData>
    <row r="1" spans="1:60" x14ac:dyDescent="0.25">
      <c r="A1" t="s">
        <v>661</v>
      </c>
    </row>
    <row r="2" spans="1:60" ht="15.9" customHeight="1" x14ac:dyDescent="0.3">
      <c r="A2" s="222" t="s">
        <v>106</v>
      </c>
      <c r="B2" s="222"/>
      <c r="C2" s="222"/>
      <c r="D2" s="222"/>
      <c r="E2" s="222"/>
      <c r="F2" s="222"/>
      <c r="G2" s="222"/>
      <c r="AE2" t="s">
        <v>110</v>
      </c>
    </row>
    <row r="3" spans="1:60" ht="15.9" customHeight="1" x14ac:dyDescent="0.25">
      <c r="A3" s="145" t="s">
        <v>107</v>
      </c>
      <c r="B3" s="146" t="s">
        <v>5</v>
      </c>
      <c r="C3" s="223" t="s">
        <v>6</v>
      </c>
      <c r="D3" s="223"/>
      <c r="E3" s="223"/>
      <c r="F3" s="223"/>
      <c r="G3" s="223"/>
      <c r="AE3" t="s">
        <v>111</v>
      </c>
    </row>
    <row r="4" spans="1:60" ht="15.9" hidden="1" customHeight="1" x14ac:dyDescent="0.25">
      <c r="A4" s="145" t="s">
        <v>108</v>
      </c>
      <c r="B4" s="146"/>
      <c r="C4" s="224"/>
      <c r="D4" s="224"/>
      <c r="E4" s="224"/>
      <c r="F4" s="224"/>
      <c r="G4" s="224"/>
      <c r="AE4" t="s">
        <v>112</v>
      </c>
    </row>
    <row r="5" spans="1:60" ht="15.9" hidden="1" customHeight="1" x14ac:dyDescent="0.25">
      <c r="A5" s="145" t="s">
        <v>109</v>
      </c>
      <c r="B5" s="146" t="s">
        <v>7</v>
      </c>
      <c r="C5" s="223" t="s">
        <v>8</v>
      </c>
      <c r="D5" s="223"/>
      <c r="E5" s="223"/>
      <c r="F5" s="223"/>
      <c r="G5" s="223"/>
      <c r="AE5" t="s">
        <v>113</v>
      </c>
    </row>
    <row r="6" spans="1:60" ht="15.9" hidden="1" customHeight="1" x14ac:dyDescent="0.25">
      <c r="A6" s="145" t="s">
        <v>114</v>
      </c>
      <c r="B6" s="146" t="s">
        <v>7</v>
      </c>
      <c r="C6" s="223" t="s">
        <v>8</v>
      </c>
      <c r="D6" s="223"/>
      <c r="E6" s="223"/>
      <c r="F6" s="223"/>
      <c r="G6" s="223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 t="s">
        <v>115</v>
      </c>
    </row>
    <row r="7" spans="1:60" ht="15.9" customHeight="1" x14ac:dyDescent="0.25">
      <c r="A7" s="147" t="s">
        <v>114</v>
      </c>
      <c r="B7" s="148" t="s">
        <v>56</v>
      </c>
      <c r="C7" s="225" t="s">
        <v>57</v>
      </c>
      <c r="D7" s="225"/>
      <c r="E7" s="225"/>
      <c r="F7" s="225"/>
      <c r="G7" s="225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 t="s">
        <v>175</v>
      </c>
    </row>
    <row r="8" spans="1:60" x14ac:dyDescent="0.25">
      <c r="A8" s="149"/>
      <c r="D8" s="102"/>
    </row>
    <row r="9" spans="1:60" ht="39.6" x14ac:dyDescent="0.25">
      <c r="A9" s="150" t="s">
        <v>117</v>
      </c>
      <c r="B9" s="151" t="s">
        <v>118</v>
      </c>
      <c r="C9" s="151" t="s">
        <v>119</v>
      </c>
      <c r="D9" s="152" t="s">
        <v>120</v>
      </c>
      <c r="E9" s="153" t="s">
        <v>121</v>
      </c>
      <c r="F9" s="154" t="s">
        <v>122</v>
      </c>
      <c r="G9" s="153" t="s">
        <v>22</v>
      </c>
      <c r="H9" s="155" t="s">
        <v>123</v>
      </c>
      <c r="I9" s="155" t="s">
        <v>124</v>
      </c>
      <c r="J9" s="155" t="s">
        <v>125</v>
      </c>
      <c r="K9" s="155" t="s">
        <v>126</v>
      </c>
      <c r="L9" s="155" t="s">
        <v>127</v>
      </c>
      <c r="M9" s="155" t="s">
        <v>128</v>
      </c>
      <c r="N9" s="155" t="s">
        <v>129</v>
      </c>
      <c r="O9" s="155" t="s">
        <v>130</v>
      </c>
      <c r="P9" s="155" t="s">
        <v>131</v>
      </c>
      <c r="Q9" s="155" t="s">
        <v>132</v>
      </c>
      <c r="R9" s="155" t="s">
        <v>133</v>
      </c>
      <c r="S9" s="155" t="s">
        <v>134</v>
      </c>
      <c r="T9" s="155" t="s">
        <v>135</v>
      </c>
      <c r="U9" s="155" t="s">
        <v>136</v>
      </c>
      <c r="V9" s="155" t="s">
        <v>137</v>
      </c>
      <c r="W9" s="155" t="s">
        <v>138</v>
      </c>
      <c r="X9" s="155" t="s">
        <v>139</v>
      </c>
      <c r="Y9" s="41"/>
      <c r="Z9" s="41"/>
      <c r="AA9" s="41"/>
      <c r="AB9" s="41"/>
      <c r="AC9" s="41"/>
      <c r="AD9" s="41" t="s">
        <v>140</v>
      </c>
      <c r="AE9" s="41" t="s">
        <v>141</v>
      </c>
      <c r="AF9" t="s">
        <v>142</v>
      </c>
    </row>
    <row r="10" spans="1:60" x14ac:dyDescent="0.25">
      <c r="A10" s="156"/>
      <c r="B10" s="50"/>
      <c r="C10" s="50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61"/>
      <c r="AI10" s="161"/>
      <c r="AJ10" s="162"/>
    </row>
    <row r="11" spans="1:60" x14ac:dyDescent="0.25">
      <c r="A11" s="163" t="s">
        <v>143</v>
      </c>
      <c r="B11" s="164" t="s">
        <v>50</v>
      </c>
      <c r="C11" s="164" t="s">
        <v>61</v>
      </c>
      <c r="D11" s="165"/>
      <c r="E11" s="166"/>
      <c r="F11" s="167"/>
      <c r="G11" s="168">
        <f>SUMIF(AE12:AE57,"&lt;&gt;NOR",G12:G57)</f>
        <v>0</v>
      </c>
      <c r="H11" s="167"/>
      <c r="I11" s="167">
        <f>SUM(I12:I57)</f>
        <v>0</v>
      </c>
      <c r="J11" s="167"/>
      <c r="K11" s="167">
        <f>SUM(K12:K57)</f>
        <v>0</v>
      </c>
      <c r="L11" s="167"/>
      <c r="M11" s="167">
        <f>SUM(M12:M57)</f>
        <v>0</v>
      </c>
      <c r="N11" s="167"/>
      <c r="O11" s="167">
        <f>SUM(O12:O57)</f>
        <v>0</v>
      </c>
      <c r="P11" s="167"/>
      <c r="Q11" s="167">
        <f>SUM(Q12:Q57)</f>
        <v>0</v>
      </c>
      <c r="R11" s="169"/>
      <c r="S11" s="169"/>
      <c r="T11" s="167"/>
      <c r="U11" s="167"/>
      <c r="V11" s="167">
        <f>SUM(V12:V57)</f>
        <v>0</v>
      </c>
      <c r="W11" s="169"/>
      <c r="X11" s="170"/>
      <c r="AE11" t="s">
        <v>144</v>
      </c>
      <c r="AH11" s="161"/>
      <c r="AI11" s="161"/>
      <c r="AJ11" s="162"/>
    </row>
    <row r="12" spans="1:60" ht="20.399999999999999" outlineLevel="1" x14ac:dyDescent="0.25">
      <c r="A12" s="171">
        <v>1</v>
      </c>
      <c r="B12" s="172" t="s">
        <v>532</v>
      </c>
      <c r="C12" s="172" t="s">
        <v>533</v>
      </c>
      <c r="D12" s="173" t="s">
        <v>222</v>
      </c>
      <c r="E12" s="174">
        <v>40</v>
      </c>
      <c r="F12" s="175"/>
      <c r="G12" s="176">
        <f t="shared" ref="G12:G57" si="0">ROUND(E12*F12,2)</f>
        <v>0</v>
      </c>
      <c r="H12" s="175"/>
      <c r="I12" s="176">
        <f t="shared" ref="I12:I57" si="1">ROUND(E12*H12,2)</f>
        <v>0</v>
      </c>
      <c r="J12" s="175"/>
      <c r="K12" s="176">
        <f t="shared" ref="K12:K57" si="2">ROUND(E12*J12,2)</f>
        <v>0</v>
      </c>
      <c r="L12" s="176">
        <v>21</v>
      </c>
      <c r="M12" s="176">
        <f t="shared" ref="M12:M57" si="3">G12*(1+L12/100)</f>
        <v>0</v>
      </c>
      <c r="N12" s="176">
        <v>0</v>
      </c>
      <c r="O12" s="176">
        <f t="shared" ref="O12:O57" si="4">ROUND(E12*N12,2)</f>
        <v>0</v>
      </c>
      <c r="P12" s="176">
        <v>0</v>
      </c>
      <c r="Q12" s="176">
        <f t="shared" ref="Q12:Q57" si="5">ROUND(E12*P12,2)</f>
        <v>0</v>
      </c>
      <c r="R12" s="177"/>
      <c r="S12" s="177" t="s">
        <v>534</v>
      </c>
      <c r="T12" s="176" t="s">
        <v>149</v>
      </c>
      <c r="U12" s="176">
        <v>0</v>
      </c>
      <c r="V12" s="176">
        <f t="shared" ref="V12:V57" si="6">ROUND(E12*U12,2)</f>
        <v>0</v>
      </c>
      <c r="W12" s="177"/>
      <c r="X12" s="177"/>
      <c r="Y12" s="178"/>
      <c r="Z12" s="178"/>
      <c r="AA12" s="178"/>
      <c r="AB12" s="178"/>
      <c r="AC12" s="178"/>
      <c r="AD12" s="178"/>
      <c r="AE12" s="178" t="s">
        <v>535</v>
      </c>
      <c r="AF12" s="178">
        <v>10</v>
      </c>
      <c r="AG12" s="178"/>
      <c r="AH12" s="179"/>
      <c r="AI12" s="179"/>
      <c r="AJ12" s="180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</row>
    <row r="13" spans="1:60" ht="20.399999999999999" outlineLevel="1" x14ac:dyDescent="0.25">
      <c r="A13" s="171">
        <v>2</v>
      </c>
      <c r="B13" s="172" t="s">
        <v>536</v>
      </c>
      <c r="C13" s="172" t="s">
        <v>537</v>
      </c>
      <c r="D13" s="173" t="s">
        <v>222</v>
      </c>
      <c r="E13" s="174">
        <v>20</v>
      </c>
      <c r="F13" s="175"/>
      <c r="G13" s="176">
        <f t="shared" si="0"/>
        <v>0</v>
      </c>
      <c r="H13" s="175"/>
      <c r="I13" s="176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76">
        <v>0</v>
      </c>
      <c r="O13" s="176">
        <f t="shared" si="4"/>
        <v>0</v>
      </c>
      <c r="P13" s="176">
        <v>0</v>
      </c>
      <c r="Q13" s="176">
        <f t="shared" si="5"/>
        <v>0</v>
      </c>
      <c r="R13" s="177"/>
      <c r="S13" s="177" t="s">
        <v>534</v>
      </c>
      <c r="T13" s="176" t="s">
        <v>149</v>
      </c>
      <c r="U13" s="176">
        <v>0</v>
      </c>
      <c r="V13" s="176">
        <f t="shared" si="6"/>
        <v>0</v>
      </c>
      <c r="W13" s="177"/>
      <c r="X13" s="177"/>
      <c r="Y13" s="178"/>
      <c r="Z13" s="178"/>
      <c r="AA13" s="178"/>
      <c r="AB13" s="178"/>
      <c r="AC13" s="178"/>
      <c r="AD13" s="178"/>
      <c r="AE13" s="178" t="s">
        <v>535</v>
      </c>
      <c r="AF13" s="178">
        <v>11</v>
      </c>
      <c r="AG13" s="178"/>
      <c r="AH13" s="179"/>
      <c r="AI13" s="179"/>
      <c r="AJ13" s="180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</row>
    <row r="14" spans="1:60" ht="20.399999999999999" outlineLevel="1" x14ac:dyDescent="0.25">
      <c r="A14" s="171">
        <v>3</v>
      </c>
      <c r="B14" s="172" t="s">
        <v>538</v>
      </c>
      <c r="C14" s="172" t="s">
        <v>539</v>
      </c>
      <c r="D14" s="173" t="s">
        <v>540</v>
      </c>
      <c r="E14" s="174">
        <v>43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76">
        <v>0</v>
      </c>
      <c r="O14" s="176">
        <f t="shared" si="4"/>
        <v>0</v>
      </c>
      <c r="P14" s="176">
        <v>0</v>
      </c>
      <c r="Q14" s="176">
        <f t="shared" si="5"/>
        <v>0</v>
      </c>
      <c r="R14" s="177"/>
      <c r="S14" s="177" t="s">
        <v>534</v>
      </c>
      <c r="T14" s="176" t="s">
        <v>149</v>
      </c>
      <c r="U14" s="176">
        <v>0</v>
      </c>
      <c r="V14" s="176">
        <f t="shared" si="6"/>
        <v>0</v>
      </c>
      <c r="W14" s="177"/>
      <c r="X14" s="177"/>
      <c r="Y14" s="178"/>
      <c r="Z14" s="178"/>
      <c r="AA14" s="178"/>
      <c r="AB14" s="178"/>
      <c r="AC14" s="178"/>
      <c r="AD14" s="178"/>
      <c r="AE14" s="178" t="s">
        <v>535</v>
      </c>
      <c r="AF14" s="178">
        <v>12</v>
      </c>
      <c r="AG14" s="178"/>
      <c r="AH14" s="179"/>
      <c r="AI14" s="179"/>
      <c r="AJ14" s="180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</row>
    <row r="15" spans="1:60" ht="20.399999999999999" outlineLevel="1" x14ac:dyDescent="0.25">
      <c r="A15" s="171">
        <v>4</v>
      </c>
      <c r="B15" s="172" t="s">
        <v>541</v>
      </c>
      <c r="C15" s="172" t="s">
        <v>542</v>
      </c>
      <c r="D15" s="173" t="s">
        <v>222</v>
      </c>
      <c r="E15" s="174">
        <v>40</v>
      </c>
      <c r="F15" s="175"/>
      <c r="G15" s="176">
        <f t="shared" si="0"/>
        <v>0</v>
      </c>
      <c r="H15" s="175"/>
      <c r="I15" s="176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76">
        <v>0</v>
      </c>
      <c r="O15" s="176">
        <f t="shared" si="4"/>
        <v>0</v>
      </c>
      <c r="P15" s="176">
        <v>0</v>
      </c>
      <c r="Q15" s="176">
        <f t="shared" si="5"/>
        <v>0</v>
      </c>
      <c r="R15" s="177"/>
      <c r="S15" s="177" t="s">
        <v>534</v>
      </c>
      <c r="T15" s="176" t="s">
        <v>149</v>
      </c>
      <c r="U15" s="176">
        <v>0</v>
      </c>
      <c r="V15" s="176">
        <f t="shared" si="6"/>
        <v>0</v>
      </c>
      <c r="W15" s="177"/>
      <c r="X15" s="177"/>
      <c r="Y15" s="178"/>
      <c r="Z15" s="178"/>
      <c r="AA15" s="178"/>
      <c r="AB15" s="178"/>
      <c r="AC15" s="178"/>
      <c r="AD15" s="178"/>
      <c r="AE15" s="178" t="s">
        <v>535</v>
      </c>
      <c r="AF15" s="178">
        <v>8</v>
      </c>
      <c r="AG15" s="178"/>
      <c r="AH15" s="179"/>
      <c r="AI15" s="179"/>
      <c r="AJ15" s="180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</row>
    <row r="16" spans="1:60" ht="20.399999999999999" outlineLevel="1" x14ac:dyDescent="0.25">
      <c r="A16" s="171">
        <v>5</v>
      </c>
      <c r="B16" s="172" t="s">
        <v>543</v>
      </c>
      <c r="C16" s="172" t="s">
        <v>544</v>
      </c>
      <c r="D16" s="173" t="s">
        <v>222</v>
      </c>
      <c r="E16" s="174">
        <v>20</v>
      </c>
      <c r="F16" s="175"/>
      <c r="G16" s="176">
        <f t="shared" si="0"/>
        <v>0</v>
      </c>
      <c r="H16" s="175"/>
      <c r="I16" s="176">
        <f t="shared" si="1"/>
        <v>0</v>
      </c>
      <c r="J16" s="175"/>
      <c r="K16" s="176">
        <f t="shared" si="2"/>
        <v>0</v>
      </c>
      <c r="L16" s="176">
        <v>21</v>
      </c>
      <c r="M16" s="176">
        <f t="shared" si="3"/>
        <v>0</v>
      </c>
      <c r="N16" s="176">
        <v>0</v>
      </c>
      <c r="O16" s="176">
        <f t="shared" si="4"/>
        <v>0</v>
      </c>
      <c r="P16" s="176">
        <v>0</v>
      </c>
      <c r="Q16" s="176">
        <f t="shared" si="5"/>
        <v>0</v>
      </c>
      <c r="R16" s="177"/>
      <c r="S16" s="177" t="s">
        <v>534</v>
      </c>
      <c r="T16" s="176" t="s">
        <v>149</v>
      </c>
      <c r="U16" s="176">
        <v>0</v>
      </c>
      <c r="V16" s="176">
        <f t="shared" si="6"/>
        <v>0</v>
      </c>
      <c r="W16" s="177"/>
      <c r="X16" s="177"/>
      <c r="Y16" s="178"/>
      <c r="Z16" s="178"/>
      <c r="AA16" s="178"/>
      <c r="AB16" s="178"/>
      <c r="AC16" s="178"/>
      <c r="AD16" s="178"/>
      <c r="AE16" s="178" t="s">
        <v>535</v>
      </c>
      <c r="AF16" s="178">
        <v>9</v>
      </c>
      <c r="AG16" s="178"/>
      <c r="AH16" s="179"/>
      <c r="AI16" s="179"/>
      <c r="AJ16" s="180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</row>
    <row r="17" spans="1:60" ht="20.399999999999999" outlineLevel="1" x14ac:dyDescent="0.25">
      <c r="A17" s="171">
        <v>6</v>
      </c>
      <c r="B17" s="172" t="s">
        <v>545</v>
      </c>
      <c r="C17" s="172" t="s">
        <v>546</v>
      </c>
      <c r="D17" s="173" t="s">
        <v>222</v>
      </c>
      <c r="E17" s="174">
        <v>60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7"/>
      <c r="S17" s="177" t="s">
        <v>534</v>
      </c>
      <c r="T17" s="176" t="s">
        <v>149</v>
      </c>
      <c r="U17" s="176">
        <v>0</v>
      </c>
      <c r="V17" s="176">
        <f t="shared" si="6"/>
        <v>0</v>
      </c>
      <c r="W17" s="177"/>
      <c r="X17" s="177"/>
      <c r="Y17" s="178"/>
      <c r="Z17" s="178"/>
      <c r="AA17" s="178"/>
      <c r="AB17" s="178"/>
      <c r="AC17" s="178"/>
      <c r="AD17" s="178"/>
      <c r="AE17" s="178" t="s">
        <v>535</v>
      </c>
      <c r="AF17" s="178">
        <v>13</v>
      </c>
      <c r="AG17" s="178"/>
      <c r="AH17" s="179"/>
      <c r="AI17" s="179"/>
      <c r="AJ17" s="180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</row>
    <row r="18" spans="1:60" outlineLevel="1" x14ac:dyDescent="0.25">
      <c r="A18" s="171">
        <v>7</v>
      </c>
      <c r="B18" s="172" t="s">
        <v>547</v>
      </c>
      <c r="C18" s="172" t="s">
        <v>548</v>
      </c>
      <c r="D18" s="173" t="s">
        <v>540</v>
      </c>
      <c r="E18" s="174">
        <v>33</v>
      </c>
      <c r="F18" s="175"/>
      <c r="G18" s="176">
        <f t="shared" si="0"/>
        <v>0</v>
      </c>
      <c r="H18" s="175"/>
      <c r="I18" s="176">
        <f t="shared" si="1"/>
        <v>0</v>
      </c>
      <c r="J18" s="175"/>
      <c r="K18" s="176">
        <f t="shared" si="2"/>
        <v>0</v>
      </c>
      <c r="L18" s="176">
        <v>21</v>
      </c>
      <c r="M18" s="176">
        <f t="shared" si="3"/>
        <v>0</v>
      </c>
      <c r="N18" s="176">
        <v>0</v>
      </c>
      <c r="O18" s="176">
        <f t="shared" si="4"/>
        <v>0</v>
      </c>
      <c r="P18" s="176">
        <v>0</v>
      </c>
      <c r="Q18" s="176">
        <f t="shared" si="5"/>
        <v>0</v>
      </c>
      <c r="R18" s="177"/>
      <c r="S18" s="177" t="s">
        <v>534</v>
      </c>
      <c r="T18" s="176" t="s">
        <v>149</v>
      </c>
      <c r="U18" s="176">
        <v>0</v>
      </c>
      <c r="V18" s="176">
        <f t="shared" si="6"/>
        <v>0</v>
      </c>
      <c r="W18" s="177"/>
      <c r="X18" s="177"/>
      <c r="Y18" s="178"/>
      <c r="Z18" s="178"/>
      <c r="AA18" s="178"/>
      <c r="AB18" s="178"/>
      <c r="AC18" s="178"/>
      <c r="AD18" s="178"/>
      <c r="AE18" s="178" t="s">
        <v>535</v>
      </c>
      <c r="AF18" s="178">
        <v>3</v>
      </c>
      <c r="AG18" s="178"/>
      <c r="AH18" s="179"/>
      <c r="AI18" s="179"/>
      <c r="AJ18" s="180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</row>
    <row r="19" spans="1:60" outlineLevel="1" x14ac:dyDescent="0.25">
      <c r="A19" s="171">
        <v>8</v>
      </c>
      <c r="B19" s="172" t="s">
        <v>549</v>
      </c>
      <c r="C19" s="172" t="s">
        <v>550</v>
      </c>
      <c r="D19" s="173" t="s">
        <v>540</v>
      </c>
      <c r="E19" s="174">
        <v>10</v>
      </c>
      <c r="F19" s="175"/>
      <c r="G19" s="176">
        <f t="shared" si="0"/>
        <v>0</v>
      </c>
      <c r="H19" s="175"/>
      <c r="I19" s="176">
        <f t="shared" si="1"/>
        <v>0</v>
      </c>
      <c r="J19" s="175"/>
      <c r="K19" s="176">
        <f t="shared" si="2"/>
        <v>0</v>
      </c>
      <c r="L19" s="176">
        <v>21</v>
      </c>
      <c r="M19" s="176">
        <f t="shared" si="3"/>
        <v>0</v>
      </c>
      <c r="N19" s="176">
        <v>0</v>
      </c>
      <c r="O19" s="176">
        <f t="shared" si="4"/>
        <v>0</v>
      </c>
      <c r="P19" s="176">
        <v>0</v>
      </c>
      <c r="Q19" s="176">
        <f t="shared" si="5"/>
        <v>0</v>
      </c>
      <c r="R19" s="177"/>
      <c r="S19" s="177" t="s">
        <v>534</v>
      </c>
      <c r="T19" s="176" t="s">
        <v>149</v>
      </c>
      <c r="U19" s="176">
        <v>0</v>
      </c>
      <c r="V19" s="176">
        <f t="shared" si="6"/>
        <v>0</v>
      </c>
      <c r="W19" s="177"/>
      <c r="X19" s="177"/>
      <c r="Y19" s="178"/>
      <c r="Z19" s="178"/>
      <c r="AA19" s="178"/>
      <c r="AB19" s="178"/>
      <c r="AC19" s="178"/>
      <c r="AD19" s="178"/>
      <c r="AE19" s="178" t="s">
        <v>535</v>
      </c>
      <c r="AF19" s="178">
        <v>5</v>
      </c>
      <c r="AG19" s="178"/>
      <c r="AH19" s="179"/>
      <c r="AI19" s="179"/>
      <c r="AJ19" s="180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ht="20.399999999999999" outlineLevel="1" x14ac:dyDescent="0.25">
      <c r="A20" s="171">
        <v>9</v>
      </c>
      <c r="B20" s="172" t="s">
        <v>551</v>
      </c>
      <c r="C20" s="172" t="s">
        <v>552</v>
      </c>
      <c r="D20" s="173" t="s">
        <v>540</v>
      </c>
      <c r="E20" s="174">
        <v>10</v>
      </c>
      <c r="F20" s="175"/>
      <c r="G20" s="176">
        <f t="shared" si="0"/>
        <v>0</v>
      </c>
      <c r="H20" s="175"/>
      <c r="I20" s="176">
        <f t="shared" si="1"/>
        <v>0</v>
      </c>
      <c r="J20" s="175"/>
      <c r="K20" s="176">
        <f t="shared" si="2"/>
        <v>0</v>
      </c>
      <c r="L20" s="176">
        <v>21</v>
      </c>
      <c r="M20" s="176">
        <f t="shared" si="3"/>
        <v>0</v>
      </c>
      <c r="N20" s="176">
        <v>0</v>
      </c>
      <c r="O20" s="176">
        <f t="shared" si="4"/>
        <v>0</v>
      </c>
      <c r="P20" s="176">
        <v>0</v>
      </c>
      <c r="Q20" s="176">
        <f t="shared" si="5"/>
        <v>0</v>
      </c>
      <c r="R20" s="177"/>
      <c r="S20" s="177" t="s">
        <v>534</v>
      </c>
      <c r="T20" s="176" t="s">
        <v>149</v>
      </c>
      <c r="U20" s="176">
        <v>0</v>
      </c>
      <c r="V20" s="176">
        <f t="shared" si="6"/>
        <v>0</v>
      </c>
      <c r="W20" s="177"/>
      <c r="X20" s="177"/>
      <c r="Y20" s="178"/>
      <c r="Z20" s="178"/>
      <c r="AA20" s="178"/>
      <c r="AB20" s="178"/>
      <c r="AC20" s="178"/>
      <c r="AD20" s="178"/>
      <c r="AE20" s="178" t="s">
        <v>535</v>
      </c>
      <c r="AF20" s="178">
        <v>7</v>
      </c>
      <c r="AG20" s="178"/>
      <c r="AH20" s="179"/>
      <c r="AI20" s="179"/>
      <c r="AJ20" s="180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</row>
    <row r="21" spans="1:60" ht="20.399999999999999" outlineLevel="1" x14ac:dyDescent="0.25">
      <c r="A21" s="171">
        <v>10</v>
      </c>
      <c r="B21" s="172" t="s">
        <v>553</v>
      </c>
      <c r="C21" s="172" t="s">
        <v>554</v>
      </c>
      <c r="D21" s="173" t="s">
        <v>222</v>
      </c>
      <c r="E21" s="174">
        <v>50</v>
      </c>
      <c r="F21" s="175"/>
      <c r="G21" s="176">
        <f t="shared" si="0"/>
        <v>0</v>
      </c>
      <c r="H21" s="175"/>
      <c r="I21" s="176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76">
        <v>0</v>
      </c>
      <c r="O21" s="176">
        <f t="shared" si="4"/>
        <v>0</v>
      </c>
      <c r="P21" s="176">
        <v>0</v>
      </c>
      <c r="Q21" s="176">
        <f t="shared" si="5"/>
        <v>0</v>
      </c>
      <c r="R21" s="177"/>
      <c r="S21" s="177" t="s">
        <v>534</v>
      </c>
      <c r="T21" s="176" t="s">
        <v>149</v>
      </c>
      <c r="U21" s="176">
        <v>0</v>
      </c>
      <c r="V21" s="176">
        <f t="shared" si="6"/>
        <v>0</v>
      </c>
      <c r="W21" s="177"/>
      <c r="X21" s="177"/>
      <c r="Y21" s="178"/>
      <c r="Z21" s="178"/>
      <c r="AA21" s="178"/>
      <c r="AB21" s="178"/>
      <c r="AC21" s="178"/>
      <c r="AD21" s="178"/>
      <c r="AE21" s="178" t="s">
        <v>535</v>
      </c>
      <c r="AF21" s="178">
        <v>15</v>
      </c>
      <c r="AG21" s="178"/>
      <c r="AH21" s="179"/>
      <c r="AI21" s="179"/>
      <c r="AJ21" s="180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</row>
    <row r="22" spans="1:60" ht="20.399999999999999" outlineLevel="1" x14ac:dyDescent="0.25">
      <c r="A22" s="171">
        <v>11</v>
      </c>
      <c r="B22" s="172" t="s">
        <v>555</v>
      </c>
      <c r="C22" s="172" t="s">
        <v>556</v>
      </c>
      <c r="D22" s="173" t="s">
        <v>222</v>
      </c>
      <c r="E22" s="174">
        <v>30</v>
      </c>
      <c r="F22" s="175"/>
      <c r="G22" s="176">
        <f t="shared" si="0"/>
        <v>0</v>
      </c>
      <c r="H22" s="175"/>
      <c r="I22" s="176">
        <f t="shared" si="1"/>
        <v>0</v>
      </c>
      <c r="J22" s="175"/>
      <c r="K22" s="176">
        <f t="shared" si="2"/>
        <v>0</v>
      </c>
      <c r="L22" s="176">
        <v>21</v>
      </c>
      <c r="M22" s="176">
        <f t="shared" si="3"/>
        <v>0</v>
      </c>
      <c r="N22" s="176">
        <v>0</v>
      </c>
      <c r="O22" s="176">
        <f t="shared" si="4"/>
        <v>0</v>
      </c>
      <c r="P22" s="176">
        <v>0</v>
      </c>
      <c r="Q22" s="176">
        <f t="shared" si="5"/>
        <v>0</v>
      </c>
      <c r="R22" s="177"/>
      <c r="S22" s="177" t="s">
        <v>534</v>
      </c>
      <c r="T22" s="176" t="s">
        <v>149</v>
      </c>
      <c r="U22" s="176">
        <v>0</v>
      </c>
      <c r="V22" s="176">
        <f t="shared" si="6"/>
        <v>0</v>
      </c>
      <c r="W22" s="177"/>
      <c r="X22" s="177"/>
      <c r="Y22" s="178"/>
      <c r="Z22" s="178"/>
      <c r="AA22" s="178"/>
      <c r="AB22" s="178"/>
      <c r="AC22" s="178"/>
      <c r="AD22" s="178"/>
      <c r="AE22" s="178" t="s">
        <v>535</v>
      </c>
      <c r="AF22" s="178">
        <v>17</v>
      </c>
      <c r="AG22" s="178"/>
      <c r="AH22" s="179"/>
      <c r="AI22" s="179"/>
      <c r="AJ22" s="180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ht="20.399999999999999" outlineLevel="1" x14ac:dyDescent="0.25">
      <c r="A23" s="171">
        <v>12</v>
      </c>
      <c r="B23" s="172" t="s">
        <v>557</v>
      </c>
      <c r="C23" s="172" t="s">
        <v>558</v>
      </c>
      <c r="D23" s="173" t="s">
        <v>222</v>
      </c>
      <c r="E23" s="174">
        <v>100</v>
      </c>
      <c r="F23" s="175"/>
      <c r="G23" s="176">
        <f t="shared" si="0"/>
        <v>0</v>
      </c>
      <c r="H23" s="175"/>
      <c r="I23" s="176">
        <f t="shared" si="1"/>
        <v>0</v>
      </c>
      <c r="J23" s="175"/>
      <c r="K23" s="176">
        <f t="shared" si="2"/>
        <v>0</v>
      </c>
      <c r="L23" s="176">
        <v>21</v>
      </c>
      <c r="M23" s="176">
        <f t="shared" si="3"/>
        <v>0</v>
      </c>
      <c r="N23" s="176">
        <v>0</v>
      </c>
      <c r="O23" s="176">
        <f t="shared" si="4"/>
        <v>0</v>
      </c>
      <c r="P23" s="176">
        <v>0</v>
      </c>
      <c r="Q23" s="176">
        <f t="shared" si="5"/>
        <v>0</v>
      </c>
      <c r="R23" s="177"/>
      <c r="S23" s="177" t="s">
        <v>534</v>
      </c>
      <c r="T23" s="176" t="s">
        <v>149</v>
      </c>
      <c r="U23" s="176">
        <v>0</v>
      </c>
      <c r="V23" s="176">
        <f t="shared" si="6"/>
        <v>0</v>
      </c>
      <c r="W23" s="177"/>
      <c r="X23" s="177"/>
      <c r="Y23" s="178"/>
      <c r="Z23" s="178"/>
      <c r="AA23" s="178"/>
      <c r="AB23" s="178"/>
      <c r="AC23" s="178"/>
      <c r="AD23" s="178"/>
      <c r="AE23" s="178" t="s">
        <v>535</v>
      </c>
      <c r="AF23" s="178">
        <v>19</v>
      </c>
      <c r="AG23" s="178"/>
      <c r="AH23" s="179"/>
      <c r="AI23" s="179"/>
      <c r="AJ23" s="180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ht="20.399999999999999" outlineLevel="1" x14ac:dyDescent="0.25">
      <c r="A24" s="171">
        <v>13</v>
      </c>
      <c r="B24" s="172" t="s">
        <v>559</v>
      </c>
      <c r="C24" s="172" t="s">
        <v>560</v>
      </c>
      <c r="D24" s="173" t="s">
        <v>222</v>
      </c>
      <c r="E24" s="174">
        <v>30</v>
      </c>
      <c r="F24" s="175"/>
      <c r="G24" s="176">
        <f t="shared" si="0"/>
        <v>0</v>
      </c>
      <c r="H24" s="175"/>
      <c r="I24" s="176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76">
        <v>0</v>
      </c>
      <c r="O24" s="176">
        <f t="shared" si="4"/>
        <v>0</v>
      </c>
      <c r="P24" s="176">
        <v>0</v>
      </c>
      <c r="Q24" s="176">
        <f t="shared" si="5"/>
        <v>0</v>
      </c>
      <c r="R24" s="177"/>
      <c r="S24" s="177" t="s">
        <v>534</v>
      </c>
      <c r="T24" s="176" t="s">
        <v>149</v>
      </c>
      <c r="U24" s="176">
        <v>0</v>
      </c>
      <c r="V24" s="176">
        <f t="shared" si="6"/>
        <v>0</v>
      </c>
      <c r="W24" s="177"/>
      <c r="X24" s="177"/>
      <c r="Y24" s="178"/>
      <c r="Z24" s="178"/>
      <c r="AA24" s="178"/>
      <c r="AB24" s="178"/>
      <c r="AC24" s="178"/>
      <c r="AD24" s="178"/>
      <c r="AE24" s="178" t="s">
        <v>535</v>
      </c>
      <c r="AF24" s="178">
        <v>21</v>
      </c>
      <c r="AG24" s="178"/>
      <c r="AH24" s="179"/>
      <c r="AI24" s="179"/>
      <c r="AJ24" s="180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</row>
    <row r="25" spans="1:60" ht="20.399999999999999" outlineLevel="1" x14ac:dyDescent="0.25">
      <c r="A25" s="171">
        <v>14</v>
      </c>
      <c r="B25" s="172" t="s">
        <v>561</v>
      </c>
      <c r="C25" s="172" t="s">
        <v>562</v>
      </c>
      <c r="D25" s="173" t="s">
        <v>540</v>
      </c>
      <c r="E25" s="174">
        <v>1</v>
      </c>
      <c r="F25" s="175"/>
      <c r="G25" s="176">
        <f t="shared" si="0"/>
        <v>0</v>
      </c>
      <c r="H25" s="175"/>
      <c r="I25" s="176">
        <f t="shared" si="1"/>
        <v>0</v>
      </c>
      <c r="J25" s="175"/>
      <c r="K25" s="176">
        <f t="shared" si="2"/>
        <v>0</v>
      </c>
      <c r="L25" s="176">
        <v>21</v>
      </c>
      <c r="M25" s="176">
        <f t="shared" si="3"/>
        <v>0</v>
      </c>
      <c r="N25" s="176">
        <v>0</v>
      </c>
      <c r="O25" s="176">
        <f t="shared" si="4"/>
        <v>0</v>
      </c>
      <c r="P25" s="176">
        <v>0</v>
      </c>
      <c r="Q25" s="176">
        <f t="shared" si="5"/>
        <v>0</v>
      </c>
      <c r="R25" s="177"/>
      <c r="S25" s="177" t="s">
        <v>534</v>
      </c>
      <c r="T25" s="176" t="s">
        <v>149</v>
      </c>
      <c r="U25" s="176">
        <v>0</v>
      </c>
      <c r="V25" s="176">
        <f t="shared" si="6"/>
        <v>0</v>
      </c>
      <c r="W25" s="177"/>
      <c r="X25" s="177"/>
      <c r="Y25" s="178"/>
      <c r="Z25" s="178"/>
      <c r="AA25" s="178"/>
      <c r="AB25" s="178"/>
      <c r="AC25" s="178"/>
      <c r="AD25" s="178"/>
      <c r="AE25" s="178" t="s">
        <v>535</v>
      </c>
      <c r="AF25" s="178">
        <v>23</v>
      </c>
      <c r="AG25" s="178"/>
      <c r="AH25" s="179"/>
      <c r="AI25" s="179"/>
      <c r="AJ25" s="180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 ht="20.399999999999999" outlineLevel="1" x14ac:dyDescent="0.25">
      <c r="A26" s="171">
        <v>15</v>
      </c>
      <c r="B26" s="172" t="s">
        <v>563</v>
      </c>
      <c r="C26" s="172" t="s">
        <v>564</v>
      </c>
      <c r="D26" s="173" t="s">
        <v>540</v>
      </c>
      <c r="E26" s="174">
        <v>1</v>
      </c>
      <c r="F26" s="175"/>
      <c r="G26" s="176">
        <f t="shared" si="0"/>
        <v>0</v>
      </c>
      <c r="H26" s="175"/>
      <c r="I26" s="176">
        <f t="shared" si="1"/>
        <v>0</v>
      </c>
      <c r="J26" s="175"/>
      <c r="K26" s="176">
        <f t="shared" si="2"/>
        <v>0</v>
      </c>
      <c r="L26" s="176">
        <v>21</v>
      </c>
      <c r="M26" s="176">
        <f t="shared" si="3"/>
        <v>0</v>
      </c>
      <c r="N26" s="176">
        <v>0</v>
      </c>
      <c r="O26" s="176">
        <f t="shared" si="4"/>
        <v>0</v>
      </c>
      <c r="P26" s="176">
        <v>0</v>
      </c>
      <c r="Q26" s="176">
        <f t="shared" si="5"/>
        <v>0</v>
      </c>
      <c r="R26" s="177"/>
      <c r="S26" s="177" t="s">
        <v>534</v>
      </c>
      <c r="T26" s="176" t="s">
        <v>149</v>
      </c>
      <c r="U26" s="176">
        <v>0</v>
      </c>
      <c r="V26" s="176">
        <f t="shared" si="6"/>
        <v>0</v>
      </c>
      <c r="W26" s="177"/>
      <c r="X26" s="177"/>
      <c r="Y26" s="178"/>
      <c r="Z26" s="178"/>
      <c r="AA26" s="178"/>
      <c r="AB26" s="178"/>
      <c r="AC26" s="178"/>
      <c r="AD26" s="178"/>
      <c r="AE26" s="178" t="s">
        <v>535</v>
      </c>
      <c r="AF26" s="178">
        <v>25</v>
      </c>
      <c r="AG26" s="178"/>
      <c r="AH26" s="179"/>
      <c r="AI26" s="179"/>
      <c r="AJ26" s="180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</row>
    <row r="27" spans="1:60" ht="20.399999999999999" outlineLevel="1" x14ac:dyDescent="0.25">
      <c r="A27" s="171">
        <v>16</v>
      </c>
      <c r="B27" s="172" t="s">
        <v>565</v>
      </c>
      <c r="C27" s="172" t="s">
        <v>566</v>
      </c>
      <c r="D27" s="173" t="s">
        <v>540</v>
      </c>
      <c r="E27" s="174">
        <v>1</v>
      </c>
      <c r="F27" s="175"/>
      <c r="G27" s="176">
        <f t="shared" si="0"/>
        <v>0</v>
      </c>
      <c r="H27" s="175"/>
      <c r="I27" s="176">
        <f t="shared" si="1"/>
        <v>0</v>
      </c>
      <c r="J27" s="175"/>
      <c r="K27" s="176">
        <f t="shared" si="2"/>
        <v>0</v>
      </c>
      <c r="L27" s="176">
        <v>21</v>
      </c>
      <c r="M27" s="176">
        <f t="shared" si="3"/>
        <v>0</v>
      </c>
      <c r="N27" s="176">
        <v>0</v>
      </c>
      <c r="O27" s="176">
        <f t="shared" si="4"/>
        <v>0</v>
      </c>
      <c r="P27" s="176">
        <v>0</v>
      </c>
      <c r="Q27" s="176">
        <f t="shared" si="5"/>
        <v>0</v>
      </c>
      <c r="R27" s="177"/>
      <c r="S27" s="177" t="s">
        <v>534</v>
      </c>
      <c r="T27" s="176" t="s">
        <v>149</v>
      </c>
      <c r="U27" s="176">
        <v>0</v>
      </c>
      <c r="V27" s="176">
        <f t="shared" si="6"/>
        <v>0</v>
      </c>
      <c r="W27" s="177"/>
      <c r="X27" s="177"/>
      <c r="Y27" s="178"/>
      <c r="Z27" s="178"/>
      <c r="AA27" s="178"/>
      <c r="AB27" s="178"/>
      <c r="AC27" s="178"/>
      <c r="AD27" s="178"/>
      <c r="AE27" s="178" t="s">
        <v>535</v>
      </c>
      <c r="AF27" s="178">
        <v>27</v>
      </c>
      <c r="AG27" s="178"/>
      <c r="AH27" s="179"/>
      <c r="AI27" s="179"/>
      <c r="AJ27" s="180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</row>
    <row r="28" spans="1:60" ht="20.399999999999999" outlineLevel="1" x14ac:dyDescent="0.25">
      <c r="A28" s="171">
        <v>17</v>
      </c>
      <c r="B28" s="172" t="s">
        <v>567</v>
      </c>
      <c r="C28" s="172" t="s">
        <v>568</v>
      </c>
      <c r="D28" s="173" t="s">
        <v>540</v>
      </c>
      <c r="E28" s="174">
        <v>16</v>
      </c>
      <c r="F28" s="175"/>
      <c r="G28" s="176">
        <f t="shared" si="0"/>
        <v>0</v>
      </c>
      <c r="H28" s="175"/>
      <c r="I28" s="176">
        <f t="shared" si="1"/>
        <v>0</v>
      </c>
      <c r="J28" s="175"/>
      <c r="K28" s="176">
        <f t="shared" si="2"/>
        <v>0</v>
      </c>
      <c r="L28" s="176">
        <v>21</v>
      </c>
      <c r="M28" s="176">
        <f t="shared" si="3"/>
        <v>0</v>
      </c>
      <c r="N28" s="176">
        <v>0</v>
      </c>
      <c r="O28" s="176">
        <f t="shared" si="4"/>
        <v>0</v>
      </c>
      <c r="P28" s="176">
        <v>0</v>
      </c>
      <c r="Q28" s="176">
        <f t="shared" si="5"/>
        <v>0</v>
      </c>
      <c r="R28" s="177"/>
      <c r="S28" s="177" t="s">
        <v>534</v>
      </c>
      <c r="T28" s="176" t="s">
        <v>149</v>
      </c>
      <c r="U28" s="176">
        <v>0</v>
      </c>
      <c r="V28" s="176">
        <f t="shared" si="6"/>
        <v>0</v>
      </c>
      <c r="W28" s="177"/>
      <c r="X28" s="177"/>
      <c r="Y28" s="178"/>
      <c r="Z28" s="178"/>
      <c r="AA28" s="178"/>
      <c r="AB28" s="178"/>
      <c r="AC28" s="178"/>
      <c r="AD28" s="178"/>
      <c r="AE28" s="178" t="s">
        <v>535</v>
      </c>
      <c r="AF28" s="178">
        <v>29</v>
      </c>
      <c r="AG28" s="178"/>
      <c r="AH28" s="179"/>
      <c r="AI28" s="179"/>
      <c r="AJ28" s="180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</row>
    <row r="29" spans="1:60" ht="20.399999999999999" outlineLevel="1" x14ac:dyDescent="0.25">
      <c r="A29" s="171">
        <v>18</v>
      </c>
      <c r="B29" s="172" t="s">
        <v>569</v>
      </c>
      <c r="C29" s="172" t="s">
        <v>570</v>
      </c>
      <c r="D29" s="173" t="s">
        <v>540</v>
      </c>
      <c r="E29" s="174">
        <v>4</v>
      </c>
      <c r="F29" s="175"/>
      <c r="G29" s="176">
        <f t="shared" si="0"/>
        <v>0</v>
      </c>
      <c r="H29" s="175"/>
      <c r="I29" s="176">
        <f t="shared" si="1"/>
        <v>0</v>
      </c>
      <c r="J29" s="175"/>
      <c r="K29" s="176">
        <f t="shared" si="2"/>
        <v>0</v>
      </c>
      <c r="L29" s="176">
        <v>21</v>
      </c>
      <c r="M29" s="176">
        <f t="shared" si="3"/>
        <v>0</v>
      </c>
      <c r="N29" s="176">
        <v>0</v>
      </c>
      <c r="O29" s="176">
        <f t="shared" si="4"/>
        <v>0</v>
      </c>
      <c r="P29" s="176">
        <v>0</v>
      </c>
      <c r="Q29" s="176">
        <f t="shared" si="5"/>
        <v>0</v>
      </c>
      <c r="R29" s="177"/>
      <c r="S29" s="177" t="s">
        <v>534</v>
      </c>
      <c r="T29" s="176" t="s">
        <v>149</v>
      </c>
      <c r="U29" s="176">
        <v>0</v>
      </c>
      <c r="V29" s="176">
        <f t="shared" si="6"/>
        <v>0</v>
      </c>
      <c r="W29" s="177"/>
      <c r="X29" s="177"/>
      <c r="Y29" s="178"/>
      <c r="Z29" s="178"/>
      <c r="AA29" s="178"/>
      <c r="AB29" s="178"/>
      <c r="AC29" s="178"/>
      <c r="AD29" s="178"/>
      <c r="AE29" s="178" t="s">
        <v>535</v>
      </c>
      <c r="AF29" s="178">
        <v>31</v>
      </c>
      <c r="AG29" s="178"/>
      <c r="AH29" s="179"/>
      <c r="AI29" s="179"/>
      <c r="AJ29" s="180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</row>
    <row r="30" spans="1:60" ht="20.399999999999999" outlineLevel="1" x14ac:dyDescent="0.25">
      <c r="A30" s="171">
        <v>19</v>
      </c>
      <c r="B30" s="172" t="s">
        <v>569</v>
      </c>
      <c r="C30" s="172" t="s">
        <v>570</v>
      </c>
      <c r="D30" s="173" t="s">
        <v>540</v>
      </c>
      <c r="E30" s="174">
        <v>4</v>
      </c>
      <c r="F30" s="175"/>
      <c r="G30" s="176">
        <f t="shared" si="0"/>
        <v>0</v>
      </c>
      <c r="H30" s="175"/>
      <c r="I30" s="176">
        <f t="shared" si="1"/>
        <v>0</v>
      </c>
      <c r="J30" s="175"/>
      <c r="K30" s="176">
        <f t="shared" si="2"/>
        <v>0</v>
      </c>
      <c r="L30" s="176">
        <v>21</v>
      </c>
      <c r="M30" s="176">
        <f t="shared" si="3"/>
        <v>0</v>
      </c>
      <c r="N30" s="176">
        <v>0</v>
      </c>
      <c r="O30" s="176">
        <f t="shared" si="4"/>
        <v>0</v>
      </c>
      <c r="P30" s="176">
        <v>0</v>
      </c>
      <c r="Q30" s="176">
        <f t="shared" si="5"/>
        <v>0</v>
      </c>
      <c r="R30" s="177"/>
      <c r="S30" s="177" t="s">
        <v>534</v>
      </c>
      <c r="T30" s="176" t="s">
        <v>149</v>
      </c>
      <c r="U30" s="176">
        <v>0</v>
      </c>
      <c r="V30" s="176">
        <f t="shared" si="6"/>
        <v>0</v>
      </c>
      <c r="W30" s="177"/>
      <c r="X30" s="177"/>
      <c r="Y30" s="178"/>
      <c r="Z30" s="178"/>
      <c r="AA30" s="178"/>
      <c r="AB30" s="178"/>
      <c r="AC30" s="178"/>
      <c r="AD30" s="178"/>
      <c r="AE30" s="178" t="s">
        <v>535</v>
      </c>
      <c r="AF30" s="178">
        <v>33</v>
      </c>
      <c r="AG30" s="178"/>
      <c r="AH30" s="179"/>
      <c r="AI30" s="179"/>
      <c r="AJ30" s="180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</row>
    <row r="31" spans="1:60" ht="20.399999999999999" outlineLevel="1" x14ac:dyDescent="0.25">
      <c r="A31" s="171">
        <v>20</v>
      </c>
      <c r="B31" s="172" t="s">
        <v>571</v>
      </c>
      <c r="C31" s="172" t="s">
        <v>572</v>
      </c>
      <c r="D31" s="173" t="s">
        <v>540</v>
      </c>
      <c r="E31" s="174">
        <v>2</v>
      </c>
      <c r="F31" s="175"/>
      <c r="G31" s="176">
        <f t="shared" si="0"/>
        <v>0</v>
      </c>
      <c r="H31" s="175"/>
      <c r="I31" s="176">
        <f t="shared" si="1"/>
        <v>0</v>
      </c>
      <c r="J31" s="175"/>
      <c r="K31" s="176">
        <f t="shared" si="2"/>
        <v>0</v>
      </c>
      <c r="L31" s="176">
        <v>21</v>
      </c>
      <c r="M31" s="176">
        <f t="shared" si="3"/>
        <v>0</v>
      </c>
      <c r="N31" s="176">
        <v>0</v>
      </c>
      <c r="O31" s="176">
        <f t="shared" si="4"/>
        <v>0</v>
      </c>
      <c r="P31" s="176">
        <v>0</v>
      </c>
      <c r="Q31" s="176">
        <f t="shared" si="5"/>
        <v>0</v>
      </c>
      <c r="R31" s="177"/>
      <c r="S31" s="177" t="s">
        <v>534</v>
      </c>
      <c r="T31" s="176" t="s">
        <v>149</v>
      </c>
      <c r="U31" s="176">
        <v>0</v>
      </c>
      <c r="V31" s="176">
        <f t="shared" si="6"/>
        <v>0</v>
      </c>
      <c r="W31" s="177"/>
      <c r="X31" s="177"/>
      <c r="Y31" s="178"/>
      <c r="Z31" s="178"/>
      <c r="AA31" s="178"/>
      <c r="AB31" s="178"/>
      <c r="AC31" s="178"/>
      <c r="AD31" s="178"/>
      <c r="AE31" s="178" t="s">
        <v>535</v>
      </c>
      <c r="AF31" s="178">
        <v>38</v>
      </c>
      <c r="AG31" s="178"/>
      <c r="AH31" s="179"/>
      <c r="AI31" s="179"/>
      <c r="AJ31" s="180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</row>
    <row r="32" spans="1:60" ht="20.399999999999999" outlineLevel="1" x14ac:dyDescent="0.25">
      <c r="A32" s="171">
        <v>21</v>
      </c>
      <c r="B32" s="172" t="s">
        <v>573</v>
      </c>
      <c r="C32" s="172" t="s">
        <v>574</v>
      </c>
      <c r="D32" s="173" t="s">
        <v>540</v>
      </c>
      <c r="E32" s="174">
        <v>8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7"/>
      <c r="S32" s="177" t="s">
        <v>534</v>
      </c>
      <c r="T32" s="176" t="s">
        <v>149</v>
      </c>
      <c r="U32" s="176">
        <v>0</v>
      </c>
      <c r="V32" s="176">
        <f t="shared" si="6"/>
        <v>0</v>
      </c>
      <c r="W32" s="177"/>
      <c r="X32" s="177"/>
      <c r="Y32" s="178"/>
      <c r="Z32" s="178"/>
      <c r="AA32" s="178"/>
      <c r="AB32" s="178"/>
      <c r="AC32" s="178"/>
      <c r="AD32" s="178"/>
      <c r="AE32" s="178" t="s">
        <v>535</v>
      </c>
      <c r="AF32" s="178">
        <v>35</v>
      </c>
      <c r="AG32" s="178"/>
      <c r="AH32" s="179"/>
      <c r="AI32" s="179"/>
      <c r="AJ32" s="180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</row>
    <row r="33" spans="1:60" outlineLevel="1" x14ac:dyDescent="0.25">
      <c r="A33" s="171">
        <v>22</v>
      </c>
      <c r="B33" s="172" t="s">
        <v>575</v>
      </c>
      <c r="C33" s="172" t="s">
        <v>576</v>
      </c>
      <c r="D33" s="173" t="s">
        <v>222</v>
      </c>
      <c r="E33" s="174">
        <v>100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6">
        <v>0</v>
      </c>
      <c r="O33" s="176">
        <f t="shared" si="4"/>
        <v>0</v>
      </c>
      <c r="P33" s="176">
        <v>0</v>
      </c>
      <c r="Q33" s="176">
        <f t="shared" si="5"/>
        <v>0</v>
      </c>
      <c r="R33" s="177"/>
      <c r="S33" s="177" t="s">
        <v>534</v>
      </c>
      <c r="T33" s="176" t="s">
        <v>149</v>
      </c>
      <c r="U33" s="176">
        <v>0</v>
      </c>
      <c r="V33" s="176">
        <f t="shared" si="6"/>
        <v>0</v>
      </c>
      <c r="W33" s="177"/>
      <c r="X33" s="177"/>
      <c r="Y33" s="178"/>
      <c r="Z33" s="178"/>
      <c r="AA33" s="178"/>
      <c r="AB33" s="178"/>
      <c r="AC33" s="178"/>
      <c r="AD33" s="178"/>
      <c r="AE33" s="178" t="s">
        <v>535</v>
      </c>
      <c r="AF33" s="178">
        <v>44</v>
      </c>
      <c r="AG33" s="178"/>
      <c r="AH33" s="179"/>
      <c r="AI33" s="179"/>
      <c r="AJ33" s="180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</row>
    <row r="34" spans="1:60" outlineLevel="1" x14ac:dyDescent="0.25">
      <c r="A34" s="171">
        <v>23</v>
      </c>
      <c r="B34" s="172" t="s">
        <v>577</v>
      </c>
      <c r="C34" s="172" t="s">
        <v>578</v>
      </c>
      <c r="D34" s="173" t="s">
        <v>540</v>
      </c>
      <c r="E34" s="174">
        <v>6</v>
      </c>
      <c r="F34" s="175"/>
      <c r="G34" s="176">
        <f t="shared" si="0"/>
        <v>0</v>
      </c>
      <c r="H34" s="175"/>
      <c r="I34" s="176">
        <f t="shared" si="1"/>
        <v>0</v>
      </c>
      <c r="J34" s="175"/>
      <c r="K34" s="176">
        <f t="shared" si="2"/>
        <v>0</v>
      </c>
      <c r="L34" s="176">
        <v>21</v>
      </c>
      <c r="M34" s="176">
        <f t="shared" si="3"/>
        <v>0</v>
      </c>
      <c r="N34" s="176">
        <v>0</v>
      </c>
      <c r="O34" s="176">
        <f t="shared" si="4"/>
        <v>0</v>
      </c>
      <c r="P34" s="176">
        <v>0</v>
      </c>
      <c r="Q34" s="176">
        <f t="shared" si="5"/>
        <v>0</v>
      </c>
      <c r="R34" s="177"/>
      <c r="S34" s="177" t="s">
        <v>534</v>
      </c>
      <c r="T34" s="176" t="s">
        <v>149</v>
      </c>
      <c r="U34" s="176">
        <v>0</v>
      </c>
      <c r="V34" s="176">
        <f t="shared" si="6"/>
        <v>0</v>
      </c>
      <c r="W34" s="177"/>
      <c r="X34" s="177"/>
      <c r="Y34" s="178"/>
      <c r="Z34" s="178"/>
      <c r="AA34" s="178"/>
      <c r="AB34" s="178"/>
      <c r="AC34" s="178"/>
      <c r="AD34" s="178"/>
      <c r="AE34" s="178" t="s">
        <v>535</v>
      </c>
      <c r="AF34" s="178">
        <v>41</v>
      </c>
      <c r="AG34" s="178"/>
      <c r="AH34" s="179"/>
      <c r="AI34" s="179"/>
      <c r="AJ34" s="180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</row>
    <row r="35" spans="1:60" ht="20.399999999999999" outlineLevel="1" x14ac:dyDescent="0.25">
      <c r="A35" s="171">
        <v>24</v>
      </c>
      <c r="B35" s="172" t="s">
        <v>579</v>
      </c>
      <c r="C35" s="172" t="s">
        <v>580</v>
      </c>
      <c r="D35" s="173" t="s">
        <v>222</v>
      </c>
      <c r="E35" s="174">
        <v>30</v>
      </c>
      <c r="F35" s="175"/>
      <c r="G35" s="176">
        <f t="shared" si="0"/>
        <v>0</v>
      </c>
      <c r="H35" s="175"/>
      <c r="I35" s="176">
        <f t="shared" si="1"/>
        <v>0</v>
      </c>
      <c r="J35" s="175"/>
      <c r="K35" s="176">
        <f t="shared" si="2"/>
        <v>0</v>
      </c>
      <c r="L35" s="176">
        <v>21</v>
      </c>
      <c r="M35" s="176">
        <f t="shared" si="3"/>
        <v>0</v>
      </c>
      <c r="N35" s="176">
        <v>0</v>
      </c>
      <c r="O35" s="176">
        <f t="shared" si="4"/>
        <v>0</v>
      </c>
      <c r="P35" s="176">
        <v>0</v>
      </c>
      <c r="Q35" s="176">
        <f t="shared" si="5"/>
        <v>0</v>
      </c>
      <c r="R35" s="177"/>
      <c r="S35" s="177" t="s">
        <v>534</v>
      </c>
      <c r="T35" s="176" t="s">
        <v>149</v>
      </c>
      <c r="U35" s="176">
        <v>0</v>
      </c>
      <c r="V35" s="176">
        <f t="shared" si="6"/>
        <v>0</v>
      </c>
      <c r="W35" s="177"/>
      <c r="X35" s="177"/>
      <c r="Y35" s="178"/>
      <c r="Z35" s="178"/>
      <c r="AA35" s="178"/>
      <c r="AB35" s="178"/>
      <c r="AC35" s="178"/>
      <c r="AD35" s="178"/>
      <c r="AE35" s="178" t="s">
        <v>251</v>
      </c>
      <c r="AF35" s="178">
        <v>18</v>
      </c>
      <c r="AG35" s="178"/>
      <c r="AH35" s="179"/>
      <c r="AI35" s="179"/>
      <c r="AJ35" s="180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</row>
    <row r="36" spans="1:60" ht="20.399999999999999" outlineLevel="1" x14ac:dyDescent="0.25">
      <c r="A36" s="171">
        <v>25</v>
      </c>
      <c r="B36" s="172" t="s">
        <v>581</v>
      </c>
      <c r="C36" s="172" t="s">
        <v>582</v>
      </c>
      <c r="D36" s="173" t="s">
        <v>222</v>
      </c>
      <c r="E36" s="174">
        <v>100</v>
      </c>
      <c r="F36" s="175"/>
      <c r="G36" s="176">
        <f t="shared" si="0"/>
        <v>0</v>
      </c>
      <c r="H36" s="175"/>
      <c r="I36" s="176">
        <f t="shared" si="1"/>
        <v>0</v>
      </c>
      <c r="J36" s="175"/>
      <c r="K36" s="176">
        <f t="shared" si="2"/>
        <v>0</v>
      </c>
      <c r="L36" s="176">
        <v>21</v>
      </c>
      <c r="M36" s="176">
        <f t="shared" si="3"/>
        <v>0</v>
      </c>
      <c r="N36" s="176">
        <v>0</v>
      </c>
      <c r="O36" s="176">
        <f t="shared" si="4"/>
        <v>0</v>
      </c>
      <c r="P36" s="176">
        <v>0</v>
      </c>
      <c r="Q36" s="176">
        <f t="shared" si="5"/>
        <v>0</v>
      </c>
      <c r="R36" s="177"/>
      <c r="S36" s="177" t="s">
        <v>534</v>
      </c>
      <c r="T36" s="176" t="s">
        <v>149</v>
      </c>
      <c r="U36" s="176">
        <v>0</v>
      </c>
      <c r="V36" s="176">
        <f t="shared" si="6"/>
        <v>0</v>
      </c>
      <c r="W36" s="177"/>
      <c r="X36" s="177"/>
      <c r="Y36" s="178"/>
      <c r="Z36" s="178"/>
      <c r="AA36" s="178"/>
      <c r="AB36" s="178"/>
      <c r="AC36" s="178"/>
      <c r="AD36" s="178"/>
      <c r="AE36" s="178" t="s">
        <v>251</v>
      </c>
      <c r="AF36" s="178">
        <v>20</v>
      </c>
      <c r="AG36" s="178"/>
      <c r="AH36" s="179"/>
      <c r="AI36" s="179"/>
      <c r="AJ36" s="180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</row>
    <row r="37" spans="1:60" ht="20.399999999999999" outlineLevel="1" x14ac:dyDescent="0.25">
      <c r="A37" s="171">
        <v>26</v>
      </c>
      <c r="B37" s="172" t="s">
        <v>583</v>
      </c>
      <c r="C37" s="172" t="s">
        <v>584</v>
      </c>
      <c r="D37" s="173" t="s">
        <v>222</v>
      </c>
      <c r="E37" s="174">
        <v>30</v>
      </c>
      <c r="F37" s="175"/>
      <c r="G37" s="176">
        <f t="shared" si="0"/>
        <v>0</v>
      </c>
      <c r="H37" s="175"/>
      <c r="I37" s="176">
        <f t="shared" si="1"/>
        <v>0</v>
      </c>
      <c r="J37" s="175"/>
      <c r="K37" s="176">
        <f t="shared" si="2"/>
        <v>0</v>
      </c>
      <c r="L37" s="176">
        <v>21</v>
      </c>
      <c r="M37" s="176">
        <f t="shared" si="3"/>
        <v>0</v>
      </c>
      <c r="N37" s="176">
        <v>0</v>
      </c>
      <c r="O37" s="176">
        <f t="shared" si="4"/>
        <v>0</v>
      </c>
      <c r="P37" s="176">
        <v>0</v>
      </c>
      <c r="Q37" s="176">
        <f t="shared" si="5"/>
        <v>0</v>
      </c>
      <c r="R37" s="177"/>
      <c r="S37" s="177" t="s">
        <v>534</v>
      </c>
      <c r="T37" s="176" t="s">
        <v>149</v>
      </c>
      <c r="U37" s="176">
        <v>0</v>
      </c>
      <c r="V37" s="176">
        <f t="shared" si="6"/>
        <v>0</v>
      </c>
      <c r="W37" s="177"/>
      <c r="X37" s="177"/>
      <c r="Y37" s="178"/>
      <c r="Z37" s="178"/>
      <c r="AA37" s="178"/>
      <c r="AB37" s="178"/>
      <c r="AC37" s="178"/>
      <c r="AD37" s="178"/>
      <c r="AE37" s="178" t="s">
        <v>251</v>
      </c>
      <c r="AF37" s="178">
        <v>22</v>
      </c>
      <c r="AG37" s="178"/>
      <c r="AH37" s="179"/>
      <c r="AI37" s="179"/>
      <c r="AJ37" s="180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</row>
    <row r="38" spans="1:60" outlineLevel="1" x14ac:dyDescent="0.25">
      <c r="A38" s="171">
        <v>27</v>
      </c>
      <c r="B38" s="172" t="s">
        <v>585</v>
      </c>
      <c r="C38" s="172" t="s">
        <v>586</v>
      </c>
      <c r="D38" s="173" t="s">
        <v>222</v>
      </c>
      <c r="E38" s="174">
        <v>50</v>
      </c>
      <c r="F38" s="175"/>
      <c r="G38" s="176">
        <f t="shared" si="0"/>
        <v>0</v>
      </c>
      <c r="H38" s="175"/>
      <c r="I38" s="176">
        <f t="shared" si="1"/>
        <v>0</v>
      </c>
      <c r="J38" s="175"/>
      <c r="K38" s="176">
        <f t="shared" si="2"/>
        <v>0</v>
      </c>
      <c r="L38" s="176">
        <v>21</v>
      </c>
      <c r="M38" s="176">
        <f t="shared" si="3"/>
        <v>0</v>
      </c>
      <c r="N38" s="176">
        <v>0</v>
      </c>
      <c r="O38" s="176">
        <f t="shared" si="4"/>
        <v>0</v>
      </c>
      <c r="P38" s="176">
        <v>0</v>
      </c>
      <c r="Q38" s="176">
        <f t="shared" si="5"/>
        <v>0</v>
      </c>
      <c r="R38" s="177"/>
      <c r="S38" s="177" t="s">
        <v>148</v>
      </c>
      <c r="T38" s="176" t="s">
        <v>149</v>
      </c>
      <c r="U38" s="176">
        <v>0</v>
      </c>
      <c r="V38" s="176">
        <f t="shared" si="6"/>
        <v>0</v>
      </c>
      <c r="W38" s="177"/>
      <c r="X38" s="177"/>
      <c r="Y38" s="178"/>
      <c r="Z38" s="178"/>
      <c r="AA38" s="178"/>
      <c r="AB38" s="178"/>
      <c r="AC38" s="178"/>
      <c r="AD38" s="178"/>
      <c r="AE38" s="178" t="s">
        <v>587</v>
      </c>
      <c r="AF38" s="178">
        <v>16</v>
      </c>
      <c r="AG38" s="178"/>
      <c r="AH38" s="179"/>
      <c r="AI38" s="179"/>
      <c r="AJ38" s="180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</row>
    <row r="39" spans="1:60" ht="20.399999999999999" outlineLevel="1" x14ac:dyDescent="0.25">
      <c r="A39" s="171">
        <v>28</v>
      </c>
      <c r="B39" s="172" t="s">
        <v>588</v>
      </c>
      <c r="C39" s="172" t="s">
        <v>589</v>
      </c>
      <c r="D39" s="173" t="s">
        <v>540</v>
      </c>
      <c r="E39" s="174">
        <v>4</v>
      </c>
      <c r="F39" s="175"/>
      <c r="G39" s="176">
        <f t="shared" si="0"/>
        <v>0</v>
      </c>
      <c r="H39" s="175"/>
      <c r="I39" s="176">
        <f t="shared" si="1"/>
        <v>0</v>
      </c>
      <c r="J39" s="175"/>
      <c r="K39" s="176">
        <f t="shared" si="2"/>
        <v>0</v>
      </c>
      <c r="L39" s="176">
        <v>21</v>
      </c>
      <c r="M39" s="176">
        <f t="shared" si="3"/>
        <v>0</v>
      </c>
      <c r="N39" s="176">
        <v>0</v>
      </c>
      <c r="O39" s="176">
        <f t="shared" si="4"/>
        <v>0</v>
      </c>
      <c r="P39" s="176">
        <v>0</v>
      </c>
      <c r="Q39" s="176">
        <f t="shared" si="5"/>
        <v>0</v>
      </c>
      <c r="R39" s="177"/>
      <c r="S39" s="177" t="s">
        <v>148</v>
      </c>
      <c r="T39" s="176" t="s">
        <v>149</v>
      </c>
      <c r="U39" s="176">
        <v>0</v>
      </c>
      <c r="V39" s="176">
        <f t="shared" si="6"/>
        <v>0</v>
      </c>
      <c r="W39" s="177"/>
      <c r="X39" s="177"/>
      <c r="Y39" s="178"/>
      <c r="Z39" s="178"/>
      <c r="AA39" s="178"/>
      <c r="AB39" s="178"/>
      <c r="AC39" s="178"/>
      <c r="AD39" s="178"/>
      <c r="AE39" s="178" t="s">
        <v>251</v>
      </c>
      <c r="AF39" s="178">
        <v>32</v>
      </c>
      <c r="AG39" s="178"/>
      <c r="AH39" s="179"/>
      <c r="AI39" s="179"/>
      <c r="AJ39" s="180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</row>
    <row r="40" spans="1:60" outlineLevel="1" x14ac:dyDescent="0.25">
      <c r="A40" s="171">
        <v>29</v>
      </c>
      <c r="B40" s="172" t="s">
        <v>590</v>
      </c>
      <c r="C40" s="172" t="s">
        <v>591</v>
      </c>
      <c r="D40" s="173" t="s">
        <v>540</v>
      </c>
      <c r="E40" s="174">
        <v>33</v>
      </c>
      <c r="F40" s="175"/>
      <c r="G40" s="176">
        <f t="shared" si="0"/>
        <v>0</v>
      </c>
      <c r="H40" s="175"/>
      <c r="I40" s="176">
        <f t="shared" si="1"/>
        <v>0</v>
      </c>
      <c r="J40" s="175"/>
      <c r="K40" s="176">
        <f t="shared" si="2"/>
        <v>0</v>
      </c>
      <c r="L40" s="176">
        <v>21</v>
      </c>
      <c r="M40" s="176">
        <f t="shared" si="3"/>
        <v>0</v>
      </c>
      <c r="N40" s="176">
        <v>0</v>
      </c>
      <c r="O40" s="176">
        <f t="shared" si="4"/>
        <v>0</v>
      </c>
      <c r="P40" s="176">
        <v>0</v>
      </c>
      <c r="Q40" s="176">
        <f t="shared" si="5"/>
        <v>0</v>
      </c>
      <c r="R40" s="177"/>
      <c r="S40" s="177" t="s">
        <v>148</v>
      </c>
      <c r="T40" s="176" t="s">
        <v>149</v>
      </c>
      <c r="U40" s="176">
        <v>0</v>
      </c>
      <c r="V40" s="176">
        <f t="shared" si="6"/>
        <v>0</v>
      </c>
      <c r="W40" s="177"/>
      <c r="X40" s="177"/>
      <c r="Y40" s="178"/>
      <c r="Z40" s="178"/>
      <c r="AA40" s="178"/>
      <c r="AB40" s="178"/>
      <c r="AC40" s="178"/>
      <c r="AD40" s="178"/>
      <c r="AE40" s="178" t="s">
        <v>251</v>
      </c>
      <c r="AF40" s="178">
        <v>4</v>
      </c>
      <c r="AG40" s="178"/>
      <c r="AH40" s="179"/>
      <c r="AI40" s="179"/>
      <c r="AJ40" s="180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</row>
    <row r="41" spans="1:60" ht="20.399999999999999" outlineLevel="1" x14ac:dyDescent="0.25">
      <c r="A41" s="171">
        <v>30</v>
      </c>
      <c r="B41" s="172" t="s">
        <v>592</v>
      </c>
      <c r="C41" s="172" t="s">
        <v>593</v>
      </c>
      <c r="D41" s="173" t="s">
        <v>540</v>
      </c>
      <c r="E41" s="174">
        <v>16</v>
      </c>
      <c r="F41" s="175"/>
      <c r="G41" s="176">
        <f t="shared" si="0"/>
        <v>0</v>
      </c>
      <c r="H41" s="175"/>
      <c r="I41" s="176">
        <f t="shared" si="1"/>
        <v>0</v>
      </c>
      <c r="J41" s="175"/>
      <c r="K41" s="176">
        <f t="shared" si="2"/>
        <v>0</v>
      </c>
      <c r="L41" s="176">
        <v>21</v>
      </c>
      <c r="M41" s="176">
        <f t="shared" si="3"/>
        <v>0</v>
      </c>
      <c r="N41" s="176">
        <v>0</v>
      </c>
      <c r="O41" s="176">
        <f t="shared" si="4"/>
        <v>0</v>
      </c>
      <c r="P41" s="176">
        <v>0</v>
      </c>
      <c r="Q41" s="176">
        <f t="shared" si="5"/>
        <v>0</v>
      </c>
      <c r="R41" s="177"/>
      <c r="S41" s="177" t="s">
        <v>148</v>
      </c>
      <c r="T41" s="176" t="s">
        <v>149</v>
      </c>
      <c r="U41" s="176">
        <v>0</v>
      </c>
      <c r="V41" s="176">
        <f t="shared" si="6"/>
        <v>0</v>
      </c>
      <c r="W41" s="177"/>
      <c r="X41" s="177"/>
      <c r="Y41" s="178"/>
      <c r="Z41" s="178"/>
      <c r="AA41" s="178"/>
      <c r="AB41" s="178"/>
      <c r="AC41" s="178"/>
      <c r="AD41" s="178"/>
      <c r="AE41" s="178" t="s">
        <v>251</v>
      </c>
      <c r="AF41" s="178">
        <v>30</v>
      </c>
      <c r="AG41" s="178"/>
      <c r="AH41" s="179"/>
      <c r="AI41" s="179"/>
      <c r="AJ41" s="180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</row>
    <row r="42" spans="1:60" outlineLevel="1" x14ac:dyDescent="0.25">
      <c r="A42" s="171">
        <v>31</v>
      </c>
      <c r="B42" s="172" t="s">
        <v>594</v>
      </c>
      <c r="C42" s="172" t="s">
        <v>595</v>
      </c>
      <c r="D42" s="173" t="s">
        <v>540</v>
      </c>
      <c r="E42" s="174">
        <v>4</v>
      </c>
      <c r="F42" s="175"/>
      <c r="G42" s="176">
        <f t="shared" si="0"/>
        <v>0</v>
      </c>
      <c r="H42" s="175"/>
      <c r="I42" s="176">
        <f t="shared" si="1"/>
        <v>0</v>
      </c>
      <c r="J42" s="175"/>
      <c r="K42" s="176">
        <f t="shared" si="2"/>
        <v>0</v>
      </c>
      <c r="L42" s="176">
        <v>21</v>
      </c>
      <c r="M42" s="176">
        <f t="shared" si="3"/>
        <v>0</v>
      </c>
      <c r="N42" s="176">
        <v>0</v>
      </c>
      <c r="O42" s="176">
        <f t="shared" si="4"/>
        <v>0</v>
      </c>
      <c r="P42" s="176">
        <v>0</v>
      </c>
      <c r="Q42" s="176">
        <f t="shared" si="5"/>
        <v>0</v>
      </c>
      <c r="R42" s="177"/>
      <c r="S42" s="177" t="s">
        <v>148</v>
      </c>
      <c r="T42" s="176" t="s">
        <v>149</v>
      </c>
      <c r="U42" s="176">
        <v>0</v>
      </c>
      <c r="V42" s="176">
        <f t="shared" si="6"/>
        <v>0</v>
      </c>
      <c r="W42" s="177"/>
      <c r="X42" s="177"/>
      <c r="Y42" s="178"/>
      <c r="Z42" s="178"/>
      <c r="AA42" s="178"/>
      <c r="AB42" s="178"/>
      <c r="AC42" s="178"/>
      <c r="AD42" s="178"/>
      <c r="AE42" s="178" t="s">
        <v>251</v>
      </c>
      <c r="AF42" s="178">
        <v>34</v>
      </c>
      <c r="AG42" s="178"/>
      <c r="AH42" s="179"/>
      <c r="AI42" s="179"/>
      <c r="AJ42" s="180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</row>
    <row r="43" spans="1:60" ht="20.399999999999999" outlineLevel="1" x14ac:dyDescent="0.25">
      <c r="A43" s="171">
        <v>32</v>
      </c>
      <c r="B43" s="172" t="s">
        <v>596</v>
      </c>
      <c r="C43" s="172" t="s">
        <v>597</v>
      </c>
      <c r="D43" s="173" t="s">
        <v>540</v>
      </c>
      <c r="E43" s="174">
        <v>6</v>
      </c>
      <c r="F43" s="175"/>
      <c r="G43" s="176">
        <f t="shared" si="0"/>
        <v>0</v>
      </c>
      <c r="H43" s="175"/>
      <c r="I43" s="176">
        <f t="shared" si="1"/>
        <v>0</v>
      </c>
      <c r="J43" s="175"/>
      <c r="K43" s="176">
        <f t="shared" si="2"/>
        <v>0</v>
      </c>
      <c r="L43" s="176">
        <v>21</v>
      </c>
      <c r="M43" s="176">
        <f t="shared" si="3"/>
        <v>0</v>
      </c>
      <c r="N43" s="176">
        <v>0</v>
      </c>
      <c r="O43" s="176">
        <f t="shared" si="4"/>
        <v>0</v>
      </c>
      <c r="P43" s="176">
        <v>0</v>
      </c>
      <c r="Q43" s="176">
        <f t="shared" si="5"/>
        <v>0</v>
      </c>
      <c r="R43" s="177"/>
      <c r="S43" s="177" t="s">
        <v>148</v>
      </c>
      <c r="T43" s="176" t="s">
        <v>149</v>
      </c>
      <c r="U43" s="176">
        <v>0</v>
      </c>
      <c r="V43" s="176">
        <f t="shared" si="6"/>
        <v>0</v>
      </c>
      <c r="W43" s="177"/>
      <c r="X43" s="177"/>
      <c r="Y43" s="178"/>
      <c r="Z43" s="178"/>
      <c r="AA43" s="178"/>
      <c r="AB43" s="178"/>
      <c r="AC43" s="178"/>
      <c r="AD43" s="178"/>
      <c r="AE43" s="178" t="s">
        <v>251</v>
      </c>
      <c r="AF43" s="178">
        <v>36</v>
      </c>
      <c r="AG43" s="178"/>
      <c r="AH43" s="179"/>
      <c r="AI43" s="179"/>
      <c r="AJ43" s="180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</row>
    <row r="44" spans="1:60" ht="20.399999999999999" outlineLevel="1" x14ac:dyDescent="0.25">
      <c r="A44" s="171">
        <v>33</v>
      </c>
      <c r="B44" s="172" t="s">
        <v>598</v>
      </c>
      <c r="C44" s="172" t="s">
        <v>599</v>
      </c>
      <c r="D44" s="173" t="s">
        <v>540</v>
      </c>
      <c r="E44" s="174">
        <v>2</v>
      </c>
      <c r="F44" s="175"/>
      <c r="G44" s="176">
        <f t="shared" si="0"/>
        <v>0</v>
      </c>
      <c r="H44" s="175"/>
      <c r="I44" s="176">
        <f t="shared" si="1"/>
        <v>0</v>
      </c>
      <c r="J44" s="175"/>
      <c r="K44" s="176">
        <f t="shared" si="2"/>
        <v>0</v>
      </c>
      <c r="L44" s="176">
        <v>21</v>
      </c>
      <c r="M44" s="176">
        <f t="shared" si="3"/>
        <v>0</v>
      </c>
      <c r="N44" s="176">
        <v>0</v>
      </c>
      <c r="O44" s="176">
        <f t="shared" si="4"/>
        <v>0</v>
      </c>
      <c r="P44" s="176">
        <v>0</v>
      </c>
      <c r="Q44" s="176">
        <f t="shared" si="5"/>
        <v>0</v>
      </c>
      <c r="R44" s="177"/>
      <c r="S44" s="177" t="s">
        <v>148</v>
      </c>
      <c r="T44" s="176" t="s">
        <v>149</v>
      </c>
      <c r="U44" s="176">
        <v>0</v>
      </c>
      <c r="V44" s="176">
        <f t="shared" si="6"/>
        <v>0</v>
      </c>
      <c r="W44" s="177"/>
      <c r="X44" s="177"/>
      <c r="Y44" s="178"/>
      <c r="Z44" s="178"/>
      <c r="AA44" s="178"/>
      <c r="AB44" s="178"/>
      <c r="AC44" s="178"/>
      <c r="AD44" s="178"/>
      <c r="AE44" s="178" t="s">
        <v>251</v>
      </c>
      <c r="AF44" s="178">
        <v>37</v>
      </c>
      <c r="AG44" s="178"/>
      <c r="AH44" s="179"/>
      <c r="AI44" s="179"/>
      <c r="AJ44" s="180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</row>
    <row r="45" spans="1:60" outlineLevel="1" x14ac:dyDescent="0.25">
      <c r="A45" s="171">
        <v>34</v>
      </c>
      <c r="B45" s="172" t="s">
        <v>600</v>
      </c>
      <c r="C45" s="172" t="s">
        <v>601</v>
      </c>
      <c r="D45" s="173" t="s">
        <v>540</v>
      </c>
      <c r="E45" s="174">
        <v>1</v>
      </c>
      <c r="F45" s="175"/>
      <c r="G45" s="176">
        <f t="shared" si="0"/>
        <v>0</v>
      </c>
      <c r="H45" s="175"/>
      <c r="I45" s="176">
        <f t="shared" si="1"/>
        <v>0</v>
      </c>
      <c r="J45" s="175"/>
      <c r="K45" s="176">
        <f t="shared" si="2"/>
        <v>0</v>
      </c>
      <c r="L45" s="176">
        <v>21</v>
      </c>
      <c r="M45" s="176">
        <f t="shared" si="3"/>
        <v>0</v>
      </c>
      <c r="N45" s="176">
        <v>0</v>
      </c>
      <c r="O45" s="176">
        <f t="shared" si="4"/>
        <v>0</v>
      </c>
      <c r="P45" s="176">
        <v>0</v>
      </c>
      <c r="Q45" s="176">
        <f t="shared" si="5"/>
        <v>0</v>
      </c>
      <c r="R45" s="177"/>
      <c r="S45" s="177" t="s">
        <v>148</v>
      </c>
      <c r="T45" s="176" t="s">
        <v>149</v>
      </c>
      <c r="U45" s="176">
        <v>0</v>
      </c>
      <c r="V45" s="176">
        <f t="shared" si="6"/>
        <v>0</v>
      </c>
      <c r="W45" s="177"/>
      <c r="X45" s="177"/>
      <c r="Y45" s="178"/>
      <c r="Z45" s="178"/>
      <c r="AA45" s="178"/>
      <c r="AB45" s="178"/>
      <c r="AC45" s="178"/>
      <c r="AD45" s="178"/>
      <c r="AE45" s="178" t="s">
        <v>251</v>
      </c>
      <c r="AF45" s="178">
        <v>40</v>
      </c>
      <c r="AG45" s="178"/>
      <c r="AH45" s="179"/>
      <c r="AI45" s="179"/>
      <c r="AJ45" s="180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</row>
    <row r="46" spans="1:60" outlineLevel="1" x14ac:dyDescent="0.25">
      <c r="A46" s="171">
        <v>35</v>
      </c>
      <c r="B46" s="172" t="s">
        <v>602</v>
      </c>
      <c r="C46" s="172" t="s">
        <v>603</v>
      </c>
      <c r="D46" s="173" t="s">
        <v>540</v>
      </c>
      <c r="E46" s="174">
        <v>10</v>
      </c>
      <c r="F46" s="175"/>
      <c r="G46" s="176">
        <f t="shared" si="0"/>
        <v>0</v>
      </c>
      <c r="H46" s="175"/>
      <c r="I46" s="176">
        <f t="shared" si="1"/>
        <v>0</v>
      </c>
      <c r="J46" s="175"/>
      <c r="K46" s="176">
        <f t="shared" si="2"/>
        <v>0</v>
      </c>
      <c r="L46" s="176">
        <v>21</v>
      </c>
      <c r="M46" s="176">
        <f t="shared" si="3"/>
        <v>0</v>
      </c>
      <c r="N46" s="176">
        <v>0</v>
      </c>
      <c r="O46" s="176">
        <f t="shared" si="4"/>
        <v>0</v>
      </c>
      <c r="P46" s="176">
        <v>0</v>
      </c>
      <c r="Q46" s="176">
        <f t="shared" si="5"/>
        <v>0</v>
      </c>
      <c r="R46" s="177"/>
      <c r="S46" s="177" t="s">
        <v>148</v>
      </c>
      <c r="T46" s="176" t="s">
        <v>149</v>
      </c>
      <c r="U46" s="176">
        <v>0</v>
      </c>
      <c r="V46" s="176">
        <f t="shared" si="6"/>
        <v>0</v>
      </c>
      <c r="W46" s="177"/>
      <c r="X46" s="177"/>
      <c r="Y46" s="178"/>
      <c r="Z46" s="178"/>
      <c r="AA46" s="178"/>
      <c r="AB46" s="178"/>
      <c r="AC46" s="178"/>
      <c r="AD46" s="178"/>
      <c r="AE46" s="178" t="s">
        <v>251</v>
      </c>
      <c r="AF46" s="178">
        <v>6</v>
      </c>
      <c r="AG46" s="178"/>
      <c r="AH46" s="179"/>
      <c r="AI46" s="179"/>
      <c r="AJ46" s="180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</row>
    <row r="47" spans="1:60" ht="20.399999999999999" outlineLevel="1" x14ac:dyDescent="0.25">
      <c r="A47" s="171">
        <v>36</v>
      </c>
      <c r="B47" s="172" t="s">
        <v>604</v>
      </c>
      <c r="C47" s="172" t="s">
        <v>605</v>
      </c>
      <c r="D47" s="173" t="s">
        <v>540</v>
      </c>
      <c r="E47" s="174">
        <v>2</v>
      </c>
      <c r="F47" s="175"/>
      <c r="G47" s="176">
        <f t="shared" si="0"/>
        <v>0</v>
      </c>
      <c r="H47" s="175"/>
      <c r="I47" s="176">
        <f t="shared" si="1"/>
        <v>0</v>
      </c>
      <c r="J47" s="175"/>
      <c r="K47" s="176">
        <f t="shared" si="2"/>
        <v>0</v>
      </c>
      <c r="L47" s="176">
        <v>21</v>
      </c>
      <c r="M47" s="176">
        <f t="shared" si="3"/>
        <v>0</v>
      </c>
      <c r="N47" s="176">
        <v>0</v>
      </c>
      <c r="O47" s="176">
        <f t="shared" si="4"/>
        <v>0</v>
      </c>
      <c r="P47" s="176">
        <v>0</v>
      </c>
      <c r="Q47" s="176">
        <f t="shared" si="5"/>
        <v>0</v>
      </c>
      <c r="R47" s="177"/>
      <c r="S47" s="177" t="s">
        <v>148</v>
      </c>
      <c r="T47" s="176" t="s">
        <v>149</v>
      </c>
      <c r="U47" s="176">
        <v>0</v>
      </c>
      <c r="V47" s="176">
        <f t="shared" si="6"/>
        <v>0</v>
      </c>
      <c r="W47" s="177"/>
      <c r="X47" s="177"/>
      <c r="Y47" s="178"/>
      <c r="Z47" s="178"/>
      <c r="AA47" s="178"/>
      <c r="AB47" s="178"/>
      <c r="AC47" s="178"/>
      <c r="AD47" s="178"/>
      <c r="AE47" s="178" t="s">
        <v>251</v>
      </c>
      <c r="AF47" s="178">
        <v>39</v>
      </c>
      <c r="AG47" s="178"/>
      <c r="AH47" s="179"/>
      <c r="AI47" s="179"/>
      <c r="AJ47" s="180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</row>
    <row r="48" spans="1:60" outlineLevel="1" x14ac:dyDescent="0.25">
      <c r="A48" s="171">
        <v>37</v>
      </c>
      <c r="B48" s="172" t="s">
        <v>606</v>
      </c>
      <c r="C48" s="172" t="s">
        <v>607</v>
      </c>
      <c r="D48" s="173" t="s">
        <v>540</v>
      </c>
      <c r="E48" s="174">
        <v>5</v>
      </c>
      <c r="F48" s="175"/>
      <c r="G48" s="176">
        <f t="shared" si="0"/>
        <v>0</v>
      </c>
      <c r="H48" s="175"/>
      <c r="I48" s="176">
        <f t="shared" si="1"/>
        <v>0</v>
      </c>
      <c r="J48" s="175"/>
      <c r="K48" s="176">
        <f t="shared" si="2"/>
        <v>0</v>
      </c>
      <c r="L48" s="176">
        <v>21</v>
      </c>
      <c r="M48" s="176">
        <f t="shared" si="3"/>
        <v>0</v>
      </c>
      <c r="N48" s="176">
        <v>0</v>
      </c>
      <c r="O48" s="176">
        <f t="shared" si="4"/>
        <v>0</v>
      </c>
      <c r="P48" s="176">
        <v>0</v>
      </c>
      <c r="Q48" s="176">
        <f t="shared" si="5"/>
        <v>0</v>
      </c>
      <c r="R48" s="177"/>
      <c r="S48" s="177" t="s">
        <v>148</v>
      </c>
      <c r="T48" s="176" t="s">
        <v>149</v>
      </c>
      <c r="U48" s="176">
        <v>0</v>
      </c>
      <c r="V48" s="176">
        <f t="shared" si="6"/>
        <v>0</v>
      </c>
      <c r="W48" s="177"/>
      <c r="X48" s="177"/>
      <c r="Y48" s="178"/>
      <c r="Z48" s="178"/>
      <c r="AA48" s="178"/>
      <c r="AB48" s="178"/>
      <c r="AC48" s="178"/>
      <c r="AD48" s="178"/>
      <c r="AE48" s="178" t="s">
        <v>251</v>
      </c>
      <c r="AF48" s="178">
        <v>42</v>
      </c>
      <c r="AG48" s="178"/>
      <c r="AH48" s="179"/>
      <c r="AI48" s="179"/>
      <c r="AJ48" s="180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</row>
    <row r="49" spans="1:60" outlineLevel="1" x14ac:dyDescent="0.25">
      <c r="A49" s="171">
        <v>38</v>
      </c>
      <c r="B49" s="172" t="s">
        <v>608</v>
      </c>
      <c r="C49" s="172" t="s">
        <v>609</v>
      </c>
      <c r="D49" s="173" t="s">
        <v>540</v>
      </c>
      <c r="E49" s="174">
        <v>1</v>
      </c>
      <c r="F49" s="175"/>
      <c r="G49" s="176">
        <f t="shared" si="0"/>
        <v>0</v>
      </c>
      <c r="H49" s="175"/>
      <c r="I49" s="176">
        <f t="shared" si="1"/>
        <v>0</v>
      </c>
      <c r="J49" s="175"/>
      <c r="K49" s="176">
        <f t="shared" si="2"/>
        <v>0</v>
      </c>
      <c r="L49" s="176">
        <v>21</v>
      </c>
      <c r="M49" s="176">
        <f t="shared" si="3"/>
        <v>0</v>
      </c>
      <c r="N49" s="176">
        <v>0</v>
      </c>
      <c r="O49" s="176">
        <f t="shared" si="4"/>
        <v>0</v>
      </c>
      <c r="P49" s="176">
        <v>0</v>
      </c>
      <c r="Q49" s="176">
        <f t="shared" si="5"/>
        <v>0</v>
      </c>
      <c r="R49" s="177"/>
      <c r="S49" s="177" t="s">
        <v>148</v>
      </c>
      <c r="T49" s="176" t="s">
        <v>149</v>
      </c>
      <c r="U49" s="176">
        <v>0</v>
      </c>
      <c r="V49" s="176">
        <f t="shared" si="6"/>
        <v>0</v>
      </c>
      <c r="W49" s="177"/>
      <c r="X49" s="177"/>
      <c r="Y49" s="178"/>
      <c r="Z49" s="178"/>
      <c r="AA49" s="178"/>
      <c r="AB49" s="178"/>
      <c r="AC49" s="178"/>
      <c r="AD49" s="178"/>
      <c r="AE49" s="178" t="s">
        <v>251</v>
      </c>
      <c r="AF49" s="178">
        <v>43</v>
      </c>
      <c r="AG49" s="178"/>
      <c r="AH49" s="179"/>
      <c r="AI49" s="179"/>
      <c r="AJ49" s="180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</row>
    <row r="50" spans="1:60" outlineLevel="1" x14ac:dyDescent="0.25">
      <c r="A50" s="171">
        <v>39</v>
      </c>
      <c r="B50" s="172" t="s">
        <v>610</v>
      </c>
      <c r="C50" s="172" t="s">
        <v>611</v>
      </c>
      <c r="D50" s="173" t="s">
        <v>222</v>
      </c>
      <c r="E50" s="174">
        <v>100</v>
      </c>
      <c r="F50" s="175"/>
      <c r="G50" s="176">
        <f t="shared" si="0"/>
        <v>0</v>
      </c>
      <c r="H50" s="175"/>
      <c r="I50" s="176">
        <f t="shared" si="1"/>
        <v>0</v>
      </c>
      <c r="J50" s="175"/>
      <c r="K50" s="176">
        <f t="shared" si="2"/>
        <v>0</v>
      </c>
      <c r="L50" s="176">
        <v>21</v>
      </c>
      <c r="M50" s="176">
        <f t="shared" si="3"/>
        <v>0</v>
      </c>
      <c r="N50" s="176">
        <v>0</v>
      </c>
      <c r="O50" s="176">
        <f t="shared" si="4"/>
        <v>0</v>
      </c>
      <c r="P50" s="176">
        <v>0</v>
      </c>
      <c r="Q50" s="176">
        <f t="shared" si="5"/>
        <v>0</v>
      </c>
      <c r="R50" s="177"/>
      <c r="S50" s="177" t="s">
        <v>148</v>
      </c>
      <c r="T50" s="176" t="s">
        <v>149</v>
      </c>
      <c r="U50" s="176">
        <v>0</v>
      </c>
      <c r="V50" s="176">
        <f t="shared" si="6"/>
        <v>0</v>
      </c>
      <c r="W50" s="177"/>
      <c r="X50" s="177"/>
      <c r="Y50" s="178"/>
      <c r="Z50" s="178"/>
      <c r="AA50" s="178"/>
      <c r="AB50" s="178"/>
      <c r="AC50" s="178"/>
      <c r="AD50" s="178"/>
      <c r="AE50" s="178" t="s">
        <v>251</v>
      </c>
      <c r="AF50" s="178">
        <v>45</v>
      </c>
      <c r="AG50" s="178"/>
      <c r="AH50" s="179"/>
      <c r="AI50" s="179"/>
      <c r="AJ50" s="180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</row>
    <row r="51" spans="1:60" outlineLevel="1" x14ac:dyDescent="0.25">
      <c r="A51" s="171">
        <v>40</v>
      </c>
      <c r="B51" s="172" t="s">
        <v>612</v>
      </c>
      <c r="C51" s="172" t="s">
        <v>613</v>
      </c>
      <c r="D51" s="173" t="s">
        <v>222</v>
      </c>
      <c r="E51" s="174">
        <v>60</v>
      </c>
      <c r="F51" s="175"/>
      <c r="G51" s="176">
        <f t="shared" si="0"/>
        <v>0</v>
      </c>
      <c r="H51" s="175"/>
      <c r="I51" s="176">
        <f t="shared" si="1"/>
        <v>0</v>
      </c>
      <c r="J51" s="175"/>
      <c r="K51" s="176">
        <f t="shared" si="2"/>
        <v>0</v>
      </c>
      <c r="L51" s="176">
        <v>21</v>
      </c>
      <c r="M51" s="176">
        <f t="shared" si="3"/>
        <v>0</v>
      </c>
      <c r="N51" s="176">
        <v>0</v>
      </c>
      <c r="O51" s="176">
        <f t="shared" si="4"/>
        <v>0</v>
      </c>
      <c r="P51" s="176">
        <v>0</v>
      </c>
      <c r="Q51" s="176">
        <f t="shared" si="5"/>
        <v>0</v>
      </c>
      <c r="R51" s="177"/>
      <c r="S51" s="177" t="s">
        <v>148</v>
      </c>
      <c r="T51" s="176" t="s">
        <v>149</v>
      </c>
      <c r="U51" s="176">
        <v>0</v>
      </c>
      <c r="V51" s="176">
        <f t="shared" si="6"/>
        <v>0</v>
      </c>
      <c r="W51" s="177"/>
      <c r="X51" s="177"/>
      <c r="Y51" s="178"/>
      <c r="Z51" s="178"/>
      <c r="AA51" s="178"/>
      <c r="AB51" s="178"/>
      <c r="AC51" s="178"/>
      <c r="AD51" s="178"/>
      <c r="AE51" s="178" t="s">
        <v>251</v>
      </c>
      <c r="AF51" s="178">
        <v>14</v>
      </c>
      <c r="AG51" s="178"/>
      <c r="AH51" s="179"/>
      <c r="AI51" s="179"/>
      <c r="AJ51" s="180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</row>
    <row r="52" spans="1:60" outlineLevel="1" x14ac:dyDescent="0.25">
      <c r="A52" s="171">
        <v>41</v>
      </c>
      <c r="B52" s="172" t="s">
        <v>614</v>
      </c>
      <c r="C52" s="172" t="s">
        <v>615</v>
      </c>
      <c r="D52" s="173" t="s">
        <v>540</v>
      </c>
      <c r="E52" s="174">
        <v>1</v>
      </c>
      <c r="F52" s="175"/>
      <c r="G52" s="176">
        <f t="shared" si="0"/>
        <v>0</v>
      </c>
      <c r="H52" s="175"/>
      <c r="I52" s="176">
        <f t="shared" si="1"/>
        <v>0</v>
      </c>
      <c r="J52" s="175"/>
      <c r="K52" s="176">
        <f t="shared" si="2"/>
        <v>0</v>
      </c>
      <c r="L52" s="176">
        <v>21</v>
      </c>
      <c r="M52" s="176">
        <f t="shared" si="3"/>
        <v>0</v>
      </c>
      <c r="N52" s="176">
        <v>0</v>
      </c>
      <c r="O52" s="176">
        <f t="shared" si="4"/>
        <v>0</v>
      </c>
      <c r="P52" s="176">
        <v>0</v>
      </c>
      <c r="Q52" s="176">
        <f t="shared" si="5"/>
        <v>0</v>
      </c>
      <c r="R52" s="177"/>
      <c r="S52" s="177" t="s">
        <v>148</v>
      </c>
      <c r="T52" s="176" t="s">
        <v>149</v>
      </c>
      <c r="U52" s="176">
        <v>0</v>
      </c>
      <c r="V52" s="176">
        <f t="shared" si="6"/>
        <v>0</v>
      </c>
      <c r="W52" s="177"/>
      <c r="X52" s="177"/>
      <c r="Y52" s="178"/>
      <c r="Z52" s="178"/>
      <c r="AA52" s="178"/>
      <c r="AB52" s="178"/>
      <c r="AC52" s="178"/>
      <c r="AD52" s="178"/>
      <c r="AE52" s="178" t="s">
        <v>251</v>
      </c>
      <c r="AF52" s="178">
        <v>24</v>
      </c>
      <c r="AG52" s="178"/>
      <c r="AH52" s="179"/>
      <c r="AI52" s="179"/>
      <c r="AJ52" s="180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</row>
    <row r="53" spans="1:60" ht="20.399999999999999" outlineLevel="1" x14ac:dyDescent="0.25">
      <c r="A53" s="171">
        <v>42</v>
      </c>
      <c r="B53" s="172" t="s">
        <v>616</v>
      </c>
      <c r="C53" s="172" t="s">
        <v>617</v>
      </c>
      <c r="D53" s="173" t="s">
        <v>540</v>
      </c>
      <c r="E53" s="174">
        <v>1</v>
      </c>
      <c r="F53" s="175"/>
      <c r="G53" s="176">
        <f t="shared" si="0"/>
        <v>0</v>
      </c>
      <c r="H53" s="175"/>
      <c r="I53" s="176">
        <f t="shared" si="1"/>
        <v>0</v>
      </c>
      <c r="J53" s="175"/>
      <c r="K53" s="176">
        <f t="shared" si="2"/>
        <v>0</v>
      </c>
      <c r="L53" s="176">
        <v>21</v>
      </c>
      <c r="M53" s="176">
        <f t="shared" si="3"/>
        <v>0</v>
      </c>
      <c r="N53" s="176">
        <v>0</v>
      </c>
      <c r="O53" s="176">
        <f t="shared" si="4"/>
        <v>0</v>
      </c>
      <c r="P53" s="176">
        <v>0</v>
      </c>
      <c r="Q53" s="176">
        <f t="shared" si="5"/>
        <v>0</v>
      </c>
      <c r="R53" s="177"/>
      <c r="S53" s="177" t="s">
        <v>148</v>
      </c>
      <c r="T53" s="176" t="s">
        <v>149</v>
      </c>
      <c r="U53" s="176">
        <v>0</v>
      </c>
      <c r="V53" s="176">
        <f t="shared" si="6"/>
        <v>0</v>
      </c>
      <c r="W53" s="177"/>
      <c r="X53" s="177"/>
      <c r="Y53" s="178"/>
      <c r="Z53" s="178"/>
      <c r="AA53" s="178"/>
      <c r="AB53" s="178"/>
      <c r="AC53" s="178"/>
      <c r="AD53" s="178"/>
      <c r="AE53" s="178" t="s">
        <v>251</v>
      </c>
      <c r="AF53" s="178">
        <v>28</v>
      </c>
      <c r="AG53" s="178"/>
      <c r="AH53" s="179"/>
      <c r="AI53" s="179"/>
      <c r="AJ53" s="180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</row>
    <row r="54" spans="1:60" outlineLevel="1" x14ac:dyDescent="0.25">
      <c r="A54" s="171">
        <v>43</v>
      </c>
      <c r="B54" s="172" t="s">
        <v>618</v>
      </c>
      <c r="C54" s="172" t="s">
        <v>619</v>
      </c>
      <c r="D54" s="173" t="s">
        <v>540</v>
      </c>
      <c r="E54" s="174">
        <v>1</v>
      </c>
      <c r="F54" s="175"/>
      <c r="G54" s="176">
        <f t="shared" si="0"/>
        <v>0</v>
      </c>
      <c r="H54" s="175"/>
      <c r="I54" s="176">
        <f t="shared" si="1"/>
        <v>0</v>
      </c>
      <c r="J54" s="175"/>
      <c r="K54" s="176">
        <f t="shared" si="2"/>
        <v>0</v>
      </c>
      <c r="L54" s="176">
        <v>21</v>
      </c>
      <c r="M54" s="176">
        <f t="shared" si="3"/>
        <v>0</v>
      </c>
      <c r="N54" s="176">
        <v>0</v>
      </c>
      <c r="O54" s="176">
        <f t="shared" si="4"/>
        <v>0</v>
      </c>
      <c r="P54" s="176">
        <v>0</v>
      </c>
      <c r="Q54" s="176">
        <f t="shared" si="5"/>
        <v>0</v>
      </c>
      <c r="R54" s="177"/>
      <c r="S54" s="177" t="s">
        <v>148</v>
      </c>
      <c r="T54" s="176" t="s">
        <v>149</v>
      </c>
      <c r="U54" s="176">
        <v>0</v>
      </c>
      <c r="V54" s="176">
        <f t="shared" si="6"/>
        <v>0</v>
      </c>
      <c r="W54" s="177"/>
      <c r="X54" s="177"/>
      <c r="Y54" s="178"/>
      <c r="Z54" s="178"/>
      <c r="AA54" s="178"/>
      <c r="AB54" s="178"/>
      <c r="AC54" s="178"/>
      <c r="AD54" s="178"/>
      <c r="AE54" s="178" t="s">
        <v>251</v>
      </c>
      <c r="AF54" s="178">
        <v>26</v>
      </c>
      <c r="AG54" s="178"/>
      <c r="AH54" s="179"/>
      <c r="AI54" s="179"/>
      <c r="AJ54" s="180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</row>
    <row r="55" spans="1:60" ht="51" outlineLevel="1" x14ac:dyDescent="0.25">
      <c r="A55" s="171">
        <v>44</v>
      </c>
      <c r="B55" s="172" t="s">
        <v>620</v>
      </c>
      <c r="C55" s="172" t="s">
        <v>621</v>
      </c>
      <c r="D55" s="173" t="s">
        <v>469</v>
      </c>
      <c r="E55" s="174">
        <v>1</v>
      </c>
      <c r="F55" s="175"/>
      <c r="G55" s="176">
        <f t="shared" si="0"/>
        <v>0</v>
      </c>
      <c r="H55" s="175"/>
      <c r="I55" s="176">
        <f t="shared" si="1"/>
        <v>0</v>
      </c>
      <c r="J55" s="175"/>
      <c r="K55" s="176">
        <f t="shared" si="2"/>
        <v>0</v>
      </c>
      <c r="L55" s="176">
        <v>21</v>
      </c>
      <c r="M55" s="176">
        <f t="shared" si="3"/>
        <v>0</v>
      </c>
      <c r="N55" s="176">
        <v>0</v>
      </c>
      <c r="O55" s="176">
        <f t="shared" si="4"/>
        <v>0</v>
      </c>
      <c r="P55" s="176">
        <v>0</v>
      </c>
      <c r="Q55" s="176">
        <f t="shared" si="5"/>
        <v>0</v>
      </c>
      <c r="R55" s="177"/>
      <c r="S55" s="177" t="s">
        <v>148</v>
      </c>
      <c r="T55" s="176" t="s">
        <v>149</v>
      </c>
      <c r="U55" s="176">
        <v>0</v>
      </c>
      <c r="V55" s="176">
        <f t="shared" si="6"/>
        <v>0</v>
      </c>
      <c r="W55" s="177"/>
      <c r="X55" s="177"/>
      <c r="Y55" s="178"/>
      <c r="Z55" s="178"/>
      <c r="AA55" s="178"/>
      <c r="AB55" s="178"/>
      <c r="AC55" s="178"/>
      <c r="AD55" s="178"/>
      <c r="AE55" s="178" t="s">
        <v>622</v>
      </c>
      <c r="AF55" s="178">
        <v>46</v>
      </c>
      <c r="AG55" s="178"/>
      <c r="AH55" s="179"/>
      <c r="AI55" s="179"/>
      <c r="AJ55" s="180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</row>
    <row r="56" spans="1:60" ht="30.6" outlineLevel="1" x14ac:dyDescent="0.25">
      <c r="A56" s="171">
        <v>45</v>
      </c>
      <c r="B56" s="172" t="s">
        <v>623</v>
      </c>
      <c r="C56" s="172" t="s">
        <v>624</v>
      </c>
      <c r="D56" s="173" t="s">
        <v>469</v>
      </c>
      <c r="E56" s="174">
        <v>1</v>
      </c>
      <c r="F56" s="175"/>
      <c r="G56" s="176">
        <f t="shared" si="0"/>
        <v>0</v>
      </c>
      <c r="H56" s="175"/>
      <c r="I56" s="176">
        <f t="shared" si="1"/>
        <v>0</v>
      </c>
      <c r="J56" s="175"/>
      <c r="K56" s="176">
        <f t="shared" si="2"/>
        <v>0</v>
      </c>
      <c r="L56" s="176">
        <v>21</v>
      </c>
      <c r="M56" s="176">
        <f t="shared" si="3"/>
        <v>0</v>
      </c>
      <c r="N56" s="176">
        <v>0</v>
      </c>
      <c r="O56" s="176">
        <f t="shared" si="4"/>
        <v>0</v>
      </c>
      <c r="P56" s="176">
        <v>0</v>
      </c>
      <c r="Q56" s="176">
        <f t="shared" si="5"/>
        <v>0</v>
      </c>
      <c r="R56" s="177"/>
      <c r="S56" s="177" t="s">
        <v>148</v>
      </c>
      <c r="T56" s="176" t="s">
        <v>149</v>
      </c>
      <c r="U56" s="176">
        <v>0</v>
      </c>
      <c r="V56" s="176">
        <f t="shared" si="6"/>
        <v>0</v>
      </c>
      <c r="W56" s="177"/>
      <c r="X56" s="177"/>
      <c r="Y56" s="178"/>
      <c r="Z56" s="178"/>
      <c r="AA56" s="178"/>
      <c r="AB56" s="178"/>
      <c r="AC56" s="178"/>
      <c r="AD56" s="178"/>
      <c r="AE56" s="178" t="s">
        <v>622</v>
      </c>
      <c r="AF56" s="178">
        <v>47</v>
      </c>
      <c r="AG56" s="178"/>
      <c r="AH56" s="179"/>
      <c r="AI56" s="179"/>
      <c r="AJ56" s="180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</row>
    <row r="57" spans="1:60" ht="51" outlineLevel="1" x14ac:dyDescent="0.25">
      <c r="A57" s="171">
        <v>46</v>
      </c>
      <c r="B57" s="172" t="s">
        <v>625</v>
      </c>
      <c r="C57" s="172" t="s">
        <v>626</v>
      </c>
      <c r="D57" s="173" t="s">
        <v>469</v>
      </c>
      <c r="E57" s="174">
        <v>1</v>
      </c>
      <c r="F57" s="175"/>
      <c r="G57" s="176">
        <f t="shared" si="0"/>
        <v>0</v>
      </c>
      <c r="H57" s="175"/>
      <c r="I57" s="176">
        <f t="shared" si="1"/>
        <v>0</v>
      </c>
      <c r="J57" s="175"/>
      <c r="K57" s="176">
        <f t="shared" si="2"/>
        <v>0</v>
      </c>
      <c r="L57" s="176">
        <v>21</v>
      </c>
      <c r="M57" s="176">
        <f t="shared" si="3"/>
        <v>0</v>
      </c>
      <c r="N57" s="176">
        <v>0</v>
      </c>
      <c r="O57" s="176">
        <f t="shared" si="4"/>
        <v>0</v>
      </c>
      <c r="P57" s="176">
        <v>0</v>
      </c>
      <c r="Q57" s="176">
        <f t="shared" si="5"/>
        <v>0</v>
      </c>
      <c r="R57" s="177"/>
      <c r="S57" s="177" t="s">
        <v>148</v>
      </c>
      <c r="T57" s="176" t="s">
        <v>149</v>
      </c>
      <c r="U57" s="176">
        <v>0</v>
      </c>
      <c r="V57" s="176">
        <f t="shared" si="6"/>
        <v>0</v>
      </c>
      <c r="W57" s="177"/>
      <c r="X57" s="177"/>
      <c r="Y57" s="178"/>
      <c r="Z57" s="178"/>
      <c r="AA57" s="178"/>
      <c r="AB57" s="178"/>
      <c r="AC57" s="178"/>
      <c r="AD57" s="178"/>
      <c r="AE57" s="178" t="s">
        <v>622</v>
      </c>
      <c r="AF57" s="178">
        <v>48</v>
      </c>
      <c r="AG57" s="178"/>
      <c r="AH57" s="179"/>
      <c r="AI57" s="179"/>
      <c r="AJ57" s="180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</row>
    <row r="58" spans="1:60" x14ac:dyDescent="0.25">
      <c r="A58" s="156"/>
      <c r="B58" s="50"/>
      <c r="C58" s="50"/>
      <c r="D58" s="157"/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60"/>
      <c r="S58" s="160"/>
      <c r="T58" s="159"/>
      <c r="U58" s="159"/>
      <c r="V58" s="159"/>
      <c r="W58" s="160"/>
      <c r="X58" s="160"/>
      <c r="AH58" s="161"/>
      <c r="AI58" s="161"/>
      <c r="AJ58" s="162"/>
    </row>
    <row r="59" spans="1:60" x14ac:dyDescent="0.25">
      <c r="A59" s="163" t="s">
        <v>143</v>
      </c>
      <c r="B59" s="164" t="s">
        <v>62</v>
      </c>
      <c r="C59" s="164" t="s">
        <v>63</v>
      </c>
      <c r="D59" s="165"/>
      <c r="E59" s="166"/>
      <c r="F59" s="167"/>
      <c r="G59" s="168">
        <f>SUMIF(AE60:AE68,"&lt;&gt;NOR",G60:G68)</f>
        <v>0</v>
      </c>
      <c r="H59" s="167"/>
      <c r="I59" s="167">
        <f>SUM(I60:I68)</f>
        <v>0</v>
      </c>
      <c r="J59" s="167"/>
      <c r="K59" s="167">
        <f>SUM(K60:K68)</f>
        <v>0</v>
      </c>
      <c r="L59" s="167"/>
      <c r="M59" s="167">
        <f>SUM(M60:M68)</f>
        <v>0</v>
      </c>
      <c r="N59" s="167"/>
      <c r="O59" s="167">
        <f>SUM(O60:O68)</f>
        <v>0</v>
      </c>
      <c r="P59" s="167"/>
      <c r="Q59" s="167">
        <f>SUM(Q60:Q68)</f>
        <v>0</v>
      </c>
      <c r="R59" s="169"/>
      <c r="S59" s="169"/>
      <c r="T59" s="167"/>
      <c r="U59" s="167"/>
      <c r="V59" s="167">
        <f>SUM(V60:V68)</f>
        <v>0</v>
      </c>
      <c r="W59" s="169"/>
      <c r="X59" s="170"/>
      <c r="AE59" t="s">
        <v>144</v>
      </c>
      <c r="AH59" s="161"/>
      <c r="AI59" s="161"/>
      <c r="AJ59" s="162"/>
    </row>
    <row r="60" spans="1:60" outlineLevel="1" x14ac:dyDescent="0.25">
      <c r="A60" s="171">
        <v>47</v>
      </c>
      <c r="B60" s="172" t="s">
        <v>627</v>
      </c>
      <c r="C60" s="172" t="s">
        <v>628</v>
      </c>
      <c r="D60" s="173" t="s">
        <v>540</v>
      </c>
      <c r="E60" s="174">
        <v>10</v>
      </c>
      <c r="F60" s="175"/>
      <c r="G60" s="176">
        <f t="shared" ref="G60:G68" si="7">ROUND(E60*F60,2)</f>
        <v>0</v>
      </c>
      <c r="H60" s="175"/>
      <c r="I60" s="176">
        <f t="shared" ref="I60:I68" si="8">ROUND(E60*H60,2)</f>
        <v>0</v>
      </c>
      <c r="J60" s="175"/>
      <c r="K60" s="176">
        <f t="shared" ref="K60:K68" si="9">ROUND(E60*J60,2)</f>
        <v>0</v>
      </c>
      <c r="L60" s="176">
        <v>21</v>
      </c>
      <c r="M60" s="176">
        <f t="shared" ref="M60:M68" si="10">G60*(1+L60/100)</f>
        <v>0</v>
      </c>
      <c r="N60" s="176">
        <v>0</v>
      </c>
      <c r="O60" s="176">
        <f t="shared" ref="O60:O68" si="11">ROUND(E60*N60,2)</f>
        <v>0</v>
      </c>
      <c r="P60" s="176">
        <v>0</v>
      </c>
      <c r="Q60" s="176">
        <f t="shared" ref="Q60:Q68" si="12">ROUND(E60*P60,2)</f>
        <v>0</v>
      </c>
      <c r="R60" s="177"/>
      <c r="S60" s="177" t="s">
        <v>534</v>
      </c>
      <c r="T60" s="176" t="s">
        <v>149</v>
      </c>
      <c r="U60" s="176">
        <v>0</v>
      </c>
      <c r="V60" s="176">
        <f t="shared" ref="V60:V68" si="13">ROUND(E60*U60,2)</f>
        <v>0</v>
      </c>
      <c r="W60" s="177"/>
      <c r="X60" s="177"/>
      <c r="Y60" s="178"/>
      <c r="Z60" s="178"/>
      <c r="AA60" s="178"/>
      <c r="AB60" s="178"/>
      <c r="AC60" s="178"/>
      <c r="AD60" s="178"/>
      <c r="AE60" s="178" t="s">
        <v>535</v>
      </c>
      <c r="AF60" s="178">
        <v>8</v>
      </c>
      <c r="AG60" s="178"/>
      <c r="AH60" s="179"/>
      <c r="AI60" s="179"/>
      <c r="AJ60" s="180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</row>
    <row r="61" spans="1:60" outlineLevel="1" x14ac:dyDescent="0.25">
      <c r="A61" s="171">
        <v>48</v>
      </c>
      <c r="B61" s="172" t="s">
        <v>629</v>
      </c>
      <c r="C61" s="172" t="s">
        <v>630</v>
      </c>
      <c r="D61" s="173" t="s">
        <v>540</v>
      </c>
      <c r="E61" s="174">
        <v>2</v>
      </c>
      <c r="F61" s="175"/>
      <c r="G61" s="176">
        <f t="shared" si="7"/>
        <v>0</v>
      </c>
      <c r="H61" s="175"/>
      <c r="I61" s="176">
        <f t="shared" si="8"/>
        <v>0</v>
      </c>
      <c r="J61" s="175"/>
      <c r="K61" s="176">
        <f t="shared" si="9"/>
        <v>0</v>
      </c>
      <c r="L61" s="176">
        <v>21</v>
      </c>
      <c r="M61" s="176">
        <f t="shared" si="10"/>
        <v>0</v>
      </c>
      <c r="N61" s="176">
        <v>0</v>
      </c>
      <c r="O61" s="176">
        <f t="shared" si="11"/>
        <v>0</v>
      </c>
      <c r="P61" s="176">
        <v>0</v>
      </c>
      <c r="Q61" s="176">
        <f t="shared" si="12"/>
        <v>0</v>
      </c>
      <c r="R61" s="177"/>
      <c r="S61" s="177" t="s">
        <v>534</v>
      </c>
      <c r="T61" s="176" t="s">
        <v>149</v>
      </c>
      <c r="U61" s="176">
        <v>0</v>
      </c>
      <c r="V61" s="176">
        <f t="shared" si="13"/>
        <v>0</v>
      </c>
      <c r="W61" s="177"/>
      <c r="X61" s="177"/>
      <c r="Y61" s="178"/>
      <c r="Z61" s="178"/>
      <c r="AA61" s="178"/>
      <c r="AB61" s="178"/>
      <c r="AC61" s="178"/>
      <c r="AD61" s="178"/>
      <c r="AE61" s="178" t="s">
        <v>535</v>
      </c>
      <c r="AF61" s="178">
        <v>9</v>
      </c>
      <c r="AG61" s="178"/>
      <c r="AH61" s="179"/>
      <c r="AI61" s="179"/>
      <c r="AJ61" s="180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</row>
    <row r="62" spans="1:60" outlineLevel="1" x14ac:dyDescent="0.25">
      <c r="A62" s="171">
        <v>49</v>
      </c>
      <c r="B62" s="172" t="s">
        <v>631</v>
      </c>
      <c r="C62" s="172" t="s">
        <v>632</v>
      </c>
      <c r="D62" s="173" t="s">
        <v>540</v>
      </c>
      <c r="E62" s="174">
        <v>2</v>
      </c>
      <c r="F62" s="175"/>
      <c r="G62" s="176">
        <f t="shared" si="7"/>
        <v>0</v>
      </c>
      <c r="H62" s="175"/>
      <c r="I62" s="176">
        <f t="shared" si="8"/>
        <v>0</v>
      </c>
      <c r="J62" s="175"/>
      <c r="K62" s="176">
        <f t="shared" si="9"/>
        <v>0</v>
      </c>
      <c r="L62" s="176">
        <v>21</v>
      </c>
      <c r="M62" s="176">
        <f t="shared" si="10"/>
        <v>0</v>
      </c>
      <c r="N62" s="176">
        <v>0</v>
      </c>
      <c r="O62" s="176">
        <f t="shared" si="11"/>
        <v>0</v>
      </c>
      <c r="P62" s="176">
        <v>0</v>
      </c>
      <c r="Q62" s="176">
        <f t="shared" si="12"/>
        <v>0</v>
      </c>
      <c r="R62" s="177"/>
      <c r="S62" s="177" t="s">
        <v>534</v>
      </c>
      <c r="T62" s="176" t="s">
        <v>149</v>
      </c>
      <c r="U62" s="176">
        <v>0</v>
      </c>
      <c r="V62" s="176">
        <f t="shared" si="13"/>
        <v>0</v>
      </c>
      <c r="W62" s="177"/>
      <c r="X62" s="177"/>
      <c r="Y62" s="178"/>
      <c r="Z62" s="178"/>
      <c r="AA62" s="178"/>
      <c r="AB62" s="178"/>
      <c r="AC62" s="178"/>
      <c r="AD62" s="178"/>
      <c r="AE62" s="178" t="s">
        <v>535</v>
      </c>
      <c r="AF62" s="178">
        <v>3</v>
      </c>
      <c r="AG62" s="178"/>
      <c r="AH62" s="179"/>
      <c r="AI62" s="179"/>
      <c r="AJ62" s="180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</row>
    <row r="63" spans="1:60" ht="20.399999999999999" outlineLevel="1" x14ac:dyDescent="0.25">
      <c r="A63" s="171">
        <v>50</v>
      </c>
      <c r="B63" s="172" t="s">
        <v>633</v>
      </c>
      <c r="C63" s="172" t="s">
        <v>634</v>
      </c>
      <c r="D63" s="173" t="s">
        <v>540</v>
      </c>
      <c r="E63" s="174">
        <v>3</v>
      </c>
      <c r="F63" s="175"/>
      <c r="G63" s="176">
        <f t="shared" si="7"/>
        <v>0</v>
      </c>
      <c r="H63" s="175"/>
      <c r="I63" s="176">
        <f t="shared" si="8"/>
        <v>0</v>
      </c>
      <c r="J63" s="175"/>
      <c r="K63" s="176">
        <f t="shared" si="9"/>
        <v>0</v>
      </c>
      <c r="L63" s="176">
        <v>21</v>
      </c>
      <c r="M63" s="176">
        <f t="shared" si="10"/>
        <v>0</v>
      </c>
      <c r="N63" s="176">
        <v>0</v>
      </c>
      <c r="O63" s="176">
        <f t="shared" si="11"/>
        <v>0</v>
      </c>
      <c r="P63" s="176">
        <v>0</v>
      </c>
      <c r="Q63" s="176">
        <f t="shared" si="12"/>
        <v>0</v>
      </c>
      <c r="R63" s="177"/>
      <c r="S63" s="177" t="s">
        <v>534</v>
      </c>
      <c r="T63" s="176" t="s">
        <v>149</v>
      </c>
      <c r="U63" s="176">
        <v>0</v>
      </c>
      <c r="V63" s="176">
        <f t="shared" si="13"/>
        <v>0</v>
      </c>
      <c r="W63" s="177"/>
      <c r="X63" s="177"/>
      <c r="Y63" s="178"/>
      <c r="Z63" s="178"/>
      <c r="AA63" s="178"/>
      <c r="AB63" s="178"/>
      <c r="AC63" s="178"/>
      <c r="AD63" s="178"/>
      <c r="AE63" s="178" t="s">
        <v>535</v>
      </c>
      <c r="AF63" s="178">
        <v>6</v>
      </c>
      <c r="AG63" s="178"/>
      <c r="AH63" s="179"/>
      <c r="AI63" s="179"/>
      <c r="AJ63" s="180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</row>
    <row r="64" spans="1:60" outlineLevel="1" x14ac:dyDescent="0.25">
      <c r="A64" s="171">
        <v>51</v>
      </c>
      <c r="B64" s="172" t="s">
        <v>635</v>
      </c>
      <c r="C64" s="172" t="s">
        <v>636</v>
      </c>
      <c r="D64" s="173" t="s">
        <v>255</v>
      </c>
      <c r="E64" s="174">
        <v>6</v>
      </c>
      <c r="F64" s="175"/>
      <c r="G64" s="176">
        <f t="shared" si="7"/>
        <v>0</v>
      </c>
      <c r="H64" s="175"/>
      <c r="I64" s="176">
        <f t="shared" si="8"/>
        <v>0</v>
      </c>
      <c r="J64" s="175"/>
      <c r="K64" s="176">
        <f t="shared" si="9"/>
        <v>0</v>
      </c>
      <c r="L64" s="176">
        <v>21</v>
      </c>
      <c r="M64" s="176">
        <f t="shared" si="10"/>
        <v>0</v>
      </c>
      <c r="N64" s="176">
        <v>0</v>
      </c>
      <c r="O64" s="176">
        <f t="shared" si="11"/>
        <v>0</v>
      </c>
      <c r="P64" s="176">
        <v>0</v>
      </c>
      <c r="Q64" s="176">
        <f t="shared" si="12"/>
        <v>0</v>
      </c>
      <c r="R64" s="177"/>
      <c r="S64" s="177" t="s">
        <v>148</v>
      </c>
      <c r="T64" s="176" t="s">
        <v>149</v>
      </c>
      <c r="U64" s="176">
        <v>0</v>
      </c>
      <c r="V64" s="176">
        <f t="shared" si="13"/>
        <v>0</v>
      </c>
      <c r="W64" s="177"/>
      <c r="X64" s="177"/>
      <c r="Y64" s="178"/>
      <c r="Z64" s="178"/>
      <c r="AA64" s="178"/>
      <c r="AB64" s="178"/>
      <c r="AC64" s="178"/>
      <c r="AD64" s="178"/>
      <c r="AE64" s="178" t="s">
        <v>535</v>
      </c>
      <c r="AF64" s="178">
        <v>10</v>
      </c>
      <c r="AG64" s="178"/>
      <c r="AH64" s="179"/>
      <c r="AI64" s="179"/>
      <c r="AJ64" s="180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</row>
    <row r="65" spans="1:60" ht="20.399999999999999" outlineLevel="1" x14ac:dyDescent="0.25">
      <c r="A65" s="171">
        <v>52</v>
      </c>
      <c r="B65" s="172" t="s">
        <v>637</v>
      </c>
      <c r="C65" s="172" t="s">
        <v>638</v>
      </c>
      <c r="D65" s="173" t="s">
        <v>540</v>
      </c>
      <c r="E65" s="174">
        <v>1</v>
      </c>
      <c r="F65" s="175"/>
      <c r="G65" s="176">
        <f t="shared" si="7"/>
        <v>0</v>
      </c>
      <c r="H65" s="175"/>
      <c r="I65" s="176">
        <f t="shared" si="8"/>
        <v>0</v>
      </c>
      <c r="J65" s="175"/>
      <c r="K65" s="176">
        <f t="shared" si="9"/>
        <v>0</v>
      </c>
      <c r="L65" s="176">
        <v>21</v>
      </c>
      <c r="M65" s="176">
        <f t="shared" si="10"/>
        <v>0</v>
      </c>
      <c r="N65" s="176">
        <v>0</v>
      </c>
      <c r="O65" s="176">
        <f t="shared" si="11"/>
        <v>0</v>
      </c>
      <c r="P65" s="176">
        <v>0</v>
      </c>
      <c r="Q65" s="176">
        <f t="shared" si="12"/>
        <v>0</v>
      </c>
      <c r="R65" s="177"/>
      <c r="S65" s="177" t="s">
        <v>148</v>
      </c>
      <c r="T65" s="176" t="s">
        <v>149</v>
      </c>
      <c r="U65" s="176">
        <v>0</v>
      </c>
      <c r="V65" s="176">
        <f t="shared" si="13"/>
        <v>0</v>
      </c>
      <c r="W65" s="177"/>
      <c r="X65" s="177"/>
      <c r="Y65" s="178"/>
      <c r="Z65" s="178"/>
      <c r="AA65" s="178"/>
      <c r="AB65" s="178"/>
      <c r="AC65" s="178"/>
      <c r="AD65" s="178"/>
      <c r="AE65" s="178" t="s">
        <v>251</v>
      </c>
      <c r="AF65" s="178">
        <v>5</v>
      </c>
      <c r="AG65" s="178"/>
      <c r="AH65" s="179"/>
      <c r="AI65" s="179"/>
      <c r="AJ65" s="180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</row>
    <row r="66" spans="1:60" ht="20.399999999999999" outlineLevel="1" x14ac:dyDescent="0.25">
      <c r="A66" s="171">
        <v>53</v>
      </c>
      <c r="B66" s="172" t="s">
        <v>639</v>
      </c>
      <c r="C66" s="172" t="s">
        <v>640</v>
      </c>
      <c r="D66" s="173" t="s">
        <v>540</v>
      </c>
      <c r="E66" s="174">
        <v>1</v>
      </c>
      <c r="F66" s="175"/>
      <c r="G66" s="176">
        <f t="shared" si="7"/>
        <v>0</v>
      </c>
      <c r="H66" s="175"/>
      <c r="I66" s="176">
        <f t="shared" si="8"/>
        <v>0</v>
      </c>
      <c r="J66" s="175"/>
      <c r="K66" s="176">
        <f t="shared" si="9"/>
        <v>0</v>
      </c>
      <c r="L66" s="176">
        <v>21</v>
      </c>
      <c r="M66" s="176">
        <f t="shared" si="10"/>
        <v>0</v>
      </c>
      <c r="N66" s="176">
        <v>0</v>
      </c>
      <c r="O66" s="176">
        <f t="shared" si="11"/>
        <v>0</v>
      </c>
      <c r="P66" s="176">
        <v>0</v>
      </c>
      <c r="Q66" s="176">
        <f t="shared" si="12"/>
        <v>0</v>
      </c>
      <c r="R66" s="177"/>
      <c r="S66" s="177" t="s">
        <v>534</v>
      </c>
      <c r="T66" s="176" t="s">
        <v>149</v>
      </c>
      <c r="U66" s="176">
        <v>0</v>
      </c>
      <c r="V66" s="176">
        <f t="shared" si="13"/>
        <v>0</v>
      </c>
      <c r="W66" s="177"/>
      <c r="X66" s="177"/>
      <c r="Y66" s="178"/>
      <c r="Z66" s="178"/>
      <c r="AA66" s="178"/>
      <c r="AB66" s="178"/>
      <c r="AC66" s="178"/>
      <c r="AD66" s="178"/>
      <c r="AE66" s="178" t="s">
        <v>251</v>
      </c>
      <c r="AF66" s="178">
        <v>4</v>
      </c>
      <c r="AG66" s="178"/>
      <c r="AH66" s="179"/>
      <c r="AI66" s="179"/>
      <c r="AJ66" s="180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</row>
    <row r="67" spans="1:60" ht="20.399999999999999" outlineLevel="1" x14ac:dyDescent="0.25">
      <c r="A67" s="171">
        <v>54</v>
      </c>
      <c r="B67" s="172" t="s">
        <v>641</v>
      </c>
      <c r="C67" s="172" t="s">
        <v>642</v>
      </c>
      <c r="D67" s="173" t="s">
        <v>540</v>
      </c>
      <c r="E67" s="174">
        <v>3</v>
      </c>
      <c r="F67" s="175"/>
      <c r="G67" s="176">
        <f t="shared" si="7"/>
        <v>0</v>
      </c>
      <c r="H67" s="175"/>
      <c r="I67" s="176">
        <f t="shared" si="8"/>
        <v>0</v>
      </c>
      <c r="J67" s="175"/>
      <c r="K67" s="176">
        <f t="shared" si="9"/>
        <v>0</v>
      </c>
      <c r="L67" s="176">
        <v>21</v>
      </c>
      <c r="M67" s="176">
        <f t="shared" si="10"/>
        <v>0</v>
      </c>
      <c r="N67" s="176">
        <v>0</v>
      </c>
      <c r="O67" s="176">
        <f t="shared" si="11"/>
        <v>0</v>
      </c>
      <c r="P67" s="176">
        <v>0</v>
      </c>
      <c r="Q67" s="176">
        <f t="shared" si="12"/>
        <v>0</v>
      </c>
      <c r="R67" s="177"/>
      <c r="S67" s="177" t="s">
        <v>148</v>
      </c>
      <c r="T67" s="176" t="s">
        <v>149</v>
      </c>
      <c r="U67" s="176">
        <v>0</v>
      </c>
      <c r="V67" s="176">
        <f t="shared" si="13"/>
        <v>0</v>
      </c>
      <c r="W67" s="177"/>
      <c r="X67" s="177"/>
      <c r="Y67" s="178"/>
      <c r="Z67" s="178"/>
      <c r="AA67" s="178"/>
      <c r="AB67" s="178"/>
      <c r="AC67" s="178"/>
      <c r="AD67" s="178"/>
      <c r="AE67" s="178" t="s">
        <v>251</v>
      </c>
      <c r="AF67" s="178">
        <v>7</v>
      </c>
      <c r="AG67" s="178"/>
      <c r="AH67" s="179"/>
      <c r="AI67" s="179"/>
      <c r="AJ67" s="180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</row>
    <row r="68" spans="1:60" ht="20.399999999999999" outlineLevel="1" x14ac:dyDescent="0.25">
      <c r="A68" s="171">
        <v>55</v>
      </c>
      <c r="B68" s="172" t="s">
        <v>643</v>
      </c>
      <c r="C68" s="172" t="s">
        <v>644</v>
      </c>
      <c r="D68" s="173" t="s">
        <v>645</v>
      </c>
      <c r="E68" s="174">
        <v>1</v>
      </c>
      <c r="F68" s="175"/>
      <c r="G68" s="176">
        <f t="shared" si="7"/>
        <v>0</v>
      </c>
      <c r="H68" s="175"/>
      <c r="I68" s="176">
        <f t="shared" si="8"/>
        <v>0</v>
      </c>
      <c r="J68" s="175"/>
      <c r="K68" s="176">
        <f t="shared" si="9"/>
        <v>0</v>
      </c>
      <c r="L68" s="176">
        <v>21</v>
      </c>
      <c r="M68" s="176">
        <f t="shared" si="10"/>
        <v>0</v>
      </c>
      <c r="N68" s="176">
        <v>0</v>
      </c>
      <c r="O68" s="176">
        <f t="shared" si="11"/>
        <v>0</v>
      </c>
      <c r="P68" s="176">
        <v>0</v>
      </c>
      <c r="Q68" s="176">
        <f t="shared" si="12"/>
        <v>0</v>
      </c>
      <c r="R68" s="177"/>
      <c r="S68" s="177" t="s">
        <v>148</v>
      </c>
      <c r="T68" s="176" t="s">
        <v>149</v>
      </c>
      <c r="U68" s="176">
        <v>0</v>
      </c>
      <c r="V68" s="176">
        <f t="shared" si="13"/>
        <v>0</v>
      </c>
      <c r="W68" s="177"/>
      <c r="X68" s="177"/>
      <c r="Y68" s="178"/>
      <c r="Z68" s="178"/>
      <c r="AA68" s="178"/>
      <c r="AB68" s="178"/>
      <c r="AC68" s="178"/>
      <c r="AD68" s="178"/>
      <c r="AE68" s="178" t="s">
        <v>251</v>
      </c>
      <c r="AF68" s="178">
        <v>11</v>
      </c>
      <c r="AG68" s="178"/>
      <c r="AH68" s="179"/>
      <c r="AI68" s="179"/>
      <c r="AJ68" s="180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</row>
    <row r="69" spans="1:60" x14ac:dyDescent="0.25">
      <c r="A69" s="156"/>
      <c r="B69" s="50"/>
      <c r="C69" s="50"/>
      <c r="D69" s="157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60"/>
      <c r="S69" s="160"/>
      <c r="T69" s="159"/>
      <c r="U69" s="159"/>
      <c r="V69" s="159"/>
      <c r="W69" s="160"/>
      <c r="X69" s="160"/>
      <c r="AH69" s="161"/>
      <c r="AI69" s="161"/>
      <c r="AJ69" s="162"/>
    </row>
    <row r="70" spans="1:60" x14ac:dyDescent="0.25">
      <c r="A70" s="163" t="s">
        <v>143</v>
      </c>
      <c r="B70" s="164" t="s">
        <v>52</v>
      </c>
      <c r="C70" s="164" t="s">
        <v>64</v>
      </c>
      <c r="D70" s="165"/>
      <c r="E70" s="166"/>
      <c r="F70" s="167"/>
      <c r="G70" s="168">
        <f>SUMIF(AE71:AE76,"&lt;&gt;NOR",G71:G76)</f>
        <v>0</v>
      </c>
      <c r="H70" s="167"/>
      <c r="I70" s="167">
        <f>SUM(I71:I76)</f>
        <v>0</v>
      </c>
      <c r="J70" s="167"/>
      <c r="K70" s="167">
        <f>SUM(K71:K76)</f>
        <v>0</v>
      </c>
      <c r="L70" s="167"/>
      <c r="M70" s="167">
        <f>SUM(M71:M76)</f>
        <v>0</v>
      </c>
      <c r="N70" s="167"/>
      <c r="O70" s="167">
        <f>SUM(O71:O76)</f>
        <v>0</v>
      </c>
      <c r="P70" s="167"/>
      <c r="Q70" s="167">
        <f>SUM(Q71:Q76)</f>
        <v>0</v>
      </c>
      <c r="R70" s="169"/>
      <c r="S70" s="169"/>
      <c r="T70" s="167"/>
      <c r="U70" s="167"/>
      <c r="V70" s="167">
        <f>SUM(V71:V76)</f>
        <v>0</v>
      </c>
      <c r="W70" s="169"/>
      <c r="X70" s="170"/>
      <c r="AE70" t="s">
        <v>144</v>
      </c>
      <c r="AH70" s="161"/>
      <c r="AI70" s="161"/>
      <c r="AJ70" s="162"/>
    </row>
    <row r="71" spans="1:60" ht="20.399999999999999" outlineLevel="1" x14ac:dyDescent="0.25">
      <c r="A71" s="171">
        <v>56</v>
      </c>
      <c r="B71" s="172" t="s">
        <v>538</v>
      </c>
      <c r="C71" s="172" t="s">
        <v>539</v>
      </c>
      <c r="D71" s="173" t="s">
        <v>540</v>
      </c>
      <c r="E71" s="174">
        <v>1</v>
      </c>
      <c r="F71" s="175"/>
      <c r="G71" s="176">
        <f t="shared" ref="G71:G76" si="14">ROUND(E71*F71,2)</f>
        <v>0</v>
      </c>
      <c r="H71" s="175"/>
      <c r="I71" s="176">
        <f t="shared" ref="I71:I76" si="15">ROUND(E71*H71,2)</f>
        <v>0</v>
      </c>
      <c r="J71" s="175"/>
      <c r="K71" s="176">
        <f t="shared" ref="K71:K76" si="16">ROUND(E71*J71,2)</f>
        <v>0</v>
      </c>
      <c r="L71" s="176">
        <v>21</v>
      </c>
      <c r="M71" s="176">
        <f t="shared" ref="M71:M76" si="17">G71*(1+L71/100)</f>
        <v>0</v>
      </c>
      <c r="N71" s="176">
        <v>0</v>
      </c>
      <c r="O71" s="176">
        <f t="shared" ref="O71:O76" si="18">ROUND(E71*N71,2)</f>
        <v>0</v>
      </c>
      <c r="P71" s="176">
        <v>0</v>
      </c>
      <c r="Q71" s="176">
        <f t="shared" ref="Q71:Q76" si="19">ROUND(E71*P71,2)</f>
        <v>0</v>
      </c>
      <c r="R71" s="177"/>
      <c r="S71" s="177" t="s">
        <v>534</v>
      </c>
      <c r="T71" s="176" t="s">
        <v>149</v>
      </c>
      <c r="U71" s="176">
        <v>0</v>
      </c>
      <c r="V71" s="176">
        <f t="shared" ref="V71:V76" si="20">ROUND(E71*U71,2)</f>
        <v>0</v>
      </c>
      <c r="W71" s="177"/>
      <c r="X71" s="177"/>
      <c r="Y71" s="178"/>
      <c r="Z71" s="178"/>
      <c r="AA71" s="178"/>
      <c r="AB71" s="178"/>
      <c r="AC71" s="178"/>
      <c r="AD71" s="178"/>
      <c r="AE71" s="178" t="s">
        <v>535</v>
      </c>
      <c r="AF71" s="178">
        <v>17</v>
      </c>
      <c r="AG71" s="178"/>
      <c r="AH71" s="179"/>
      <c r="AI71" s="179"/>
      <c r="AJ71" s="180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</row>
    <row r="72" spans="1:60" outlineLevel="1" x14ac:dyDescent="0.25">
      <c r="A72" s="171">
        <v>57</v>
      </c>
      <c r="B72" s="172" t="s">
        <v>629</v>
      </c>
      <c r="C72" s="172" t="s">
        <v>630</v>
      </c>
      <c r="D72" s="173" t="s">
        <v>540</v>
      </c>
      <c r="E72" s="174">
        <v>5</v>
      </c>
      <c r="F72" s="175"/>
      <c r="G72" s="176">
        <f t="shared" si="14"/>
        <v>0</v>
      </c>
      <c r="H72" s="175"/>
      <c r="I72" s="176">
        <f t="shared" si="15"/>
        <v>0</v>
      </c>
      <c r="J72" s="175"/>
      <c r="K72" s="176">
        <f t="shared" si="16"/>
        <v>0</v>
      </c>
      <c r="L72" s="176">
        <v>21</v>
      </c>
      <c r="M72" s="176">
        <f t="shared" si="17"/>
        <v>0</v>
      </c>
      <c r="N72" s="176">
        <v>0</v>
      </c>
      <c r="O72" s="176">
        <f t="shared" si="18"/>
        <v>0</v>
      </c>
      <c r="P72" s="176">
        <v>0</v>
      </c>
      <c r="Q72" s="176">
        <f t="shared" si="19"/>
        <v>0</v>
      </c>
      <c r="R72" s="177"/>
      <c r="S72" s="177" t="s">
        <v>534</v>
      </c>
      <c r="T72" s="176" t="s">
        <v>149</v>
      </c>
      <c r="U72" s="176">
        <v>0</v>
      </c>
      <c r="V72" s="176">
        <f t="shared" si="20"/>
        <v>0</v>
      </c>
      <c r="W72" s="177"/>
      <c r="X72" s="177"/>
      <c r="Y72" s="178"/>
      <c r="Z72" s="178"/>
      <c r="AA72" s="178"/>
      <c r="AB72" s="178"/>
      <c r="AC72" s="178"/>
      <c r="AD72" s="178"/>
      <c r="AE72" s="178" t="s">
        <v>535</v>
      </c>
      <c r="AF72" s="178">
        <v>19</v>
      </c>
      <c r="AG72" s="178"/>
      <c r="AH72" s="179"/>
      <c r="AI72" s="179"/>
      <c r="AJ72" s="180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</row>
    <row r="73" spans="1:60" ht="20.399999999999999" outlineLevel="1" x14ac:dyDescent="0.25">
      <c r="A73" s="171">
        <v>58</v>
      </c>
      <c r="B73" s="172" t="s">
        <v>646</v>
      </c>
      <c r="C73" s="172" t="s">
        <v>647</v>
      </c>
      <c r="D73" s="173" t="s">
        <v>540</v>
      </c>
      <c r="E73" s="174">
        <v>1</v>
      </c>
      <c r="F73" s="175"/>
      <c r="G73" s="176">
        <f t="shared" si="14"/>
        <v>0</v>
      </c>
      <c r="H73" s="175"/>
      <c r="I73" s="176">
        <f t="shared" si="15"/>
        <v>0</v>
      </c>
      <c r="J73" s="175"/>
      <c r="K73" s="176">
        <f t="shared" si="16"/>
        <v>0</v>
      </c>
      <c r="L73" s="176">
        <v>21</v>
      </c>
      <c r="M73" s="176">
        <f t="shared" si="17"/>
        <v>0</v>
      </c>
      <c r="N73" s="176">
        <v>0</v>
      </c>
      <c r="O73" s="176">
        <f t="shared" si="18"/>
        <v>0</v>
      </c>
      <c r="P73" s="176">
        <v>0</v>
      </c>
      <c r="Q73" s="176">
        <f t="shared" si="19"/>
        <v>0</v>
      </c>
      <c r="R73" s="177"/>
      <c r="S73" s="177" t="s">
        <v>534</v>
      </c>
      <c r="T73" s="176" t="s">
        <v>149</v>
      </c>
      <c r="U73" s="176">
        <v>0</v>
      </c>
      <c r="V73" s="176">
        <f t="shared" si="20"/>
        <v>0</v>
      </c>
      <c r="W73" s="177"/>
      <c r="X73" s="177"/>
      <c r="Y73" s="178"/>
      <c r="Z73" s="178"/>
      <c r="AA73" s="178"/>
      <c r="AB73" s="178"/>
      <c r="AC73" s="178"/>
      <c r="AD73" s="178"/>
      <c r="AE73" s="178" t="s">
        <v>535</v>
      </c>
      <c r="AF73" s="178">
        <v>16</v>
      </c>
      <c r="AG73" s="178"/>
      <c r="AH73" s="179"/>
      <c r="AI73" s="179"/>
      <c r="AJ73" s="180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</row>
    <row r="74" spans="1:60" outlineLevel="1" x14ac:dyDescent="0.25">
      <c r="A74" s="171">
        <v>59</v>
      </c>
      <c r="B74" s="172" t="s">
        <v>648</v>
      </c>
      <c r="C74" s="172" t="s">
        <v>649</v>
      </c>
      <c r="D74" s="173" t="s">
        <v>255</v>
      </c>
      <c r="E74" s="174">
        <v>1</v>
      </c>
      <c r="F74" s="175"/>
      <c r="G74" s="176">
        <f t="shared" si="14"/>
        <v>0</v>
      </c>
      <c r="H74" s="175"/>
      <c r="I74" s="176">
        <f t="shared" si="15"/>
        <v>0</v>
      </c>
      <c r="J74" s="175"/>
      <c r="K74" s="176">
        <f t="shared" si="16"/>
        <v>0</v>
      </c>
      <c r="L74" s="176">
        <v>21</v>
      </c>
      <c r="M74" s="176">
        <f t="shared" si="17"/>
        <v>0</v>
      </c>
      <c r="N74" s="176">
        <v>0</v>
      </c>
      <c r="O74" s="176">
        <f t="shared" si="18"/>
        <v>0</v>
      </c>
      <c r="P74" s="176">
        <v>0</v>
      </c>
      <c r="Q74" s="176">
        <f t="shared" si="19"/>
        <v>0</v>
      </c>
      <c r="R74" s="177"/>
      <c r="S74" s="177" t="s">
        <v>534</v>
      </c>
      <c r="T74" s="176" t="s">
        <v>149</v>
      </c>
      <c r="U74" s="176">
        <v>0</v>
      </c>
      <c r="V74" s="176">
        <f t="shared" si="20"/>
        <v>0</v>
      </c>
      <c r="W74" s="177"/>
      <c r="X74" s="177"/>
      <c r="Y74" s="178"/>
      <c r="Z74" s="178"/>
      <c r="AA74" s="178"/>
      <c r="AB74" s="178"/>
      <c r="AC74" s="178"/>
      <c r="AD74" s="178"/>
      <c r="AE74" s="178" t="s">
        <v>535</v>
      </c>
      <c r="AF74" s="178">
        <v>20</v>
      </c>
      <c r="AG74" s="178"/>
      <c r="AH74" s="179"/>
      <c r="AI74" s="179"/>
      <c r="AJ74" s="180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</row>
    <row r="75" spans="1:60" ht="20.399999999999999" outlineLevel="1" x14ac:dyDescent="0.25">
      <c r="A75" s="171">
        <v>60</v>
      </c>
      <c r="B75" s="172" t="s">
        <v>650</v>
      </c>
      <c r="C75" s="172" t="s">
        <v>651</v>
      </c>
      <c r="D75" s="173" t="s">
        <v>540</v>
      </c>
      <c r="E75" s="174">
        <v>1</v>
      </c>
      <c r="F75" s="175"/>
      <c r="G75" s="176">
        <f t="shared" si="14"/>
        <v>0</v>
      </c>
      <c r="H75" s="175"/>
      <c r="I75" s="176">
        <f t="shared" si="15"/>
        <v>0</v>
      </c>
      <c r="J75" s="175"/>
      <c r="K75" s="176">
        <f t="shared" si="16"/>
        <v>0</v>
      </c>
      <c r="L75" s="176">
        <v>21</v>
      </c>
      <c r="M75" s="176">
        <f t="shared" si="17"/>
        <v>0</v>
      </c>
      <c r="N75" s="176">
        <v>0</v>
      </c>
      <c r="O75" s="176">
        <f t="shared" si="18"/>
        <v>0</v>
      </c>
      <c r="P75" s="176">
        <v>0</v>
      </c>
      <c r="Q75" s="176">
        <f t="shared" si="19"/>
        <v>0</v>
      </c>
      <c r="R75" s="177"/>
      <c r="S75" s="177" t="s">
        <v>148</v>
      </c>
      <c r="T75" s="176" t="s">
        <v>149</v>
      </c>
      <c r="U75" s="176">
        <v>0</v>
      </c>
      <c r="V75" s="176">
        <f t="shared" si="20"/>
        <v>0</v>
      </c>
      <c r="W75" s="177"/>
      <c r="X75" s="177"/>
      <c r="Y75" s="178"/>
      <c r="Z75" s="178"/>
      <c r="AA75" s="178"/>
      <c r="AB75" s="178"/>
      <c r="AC75" s="178"/>
      <c r="AD75" s="178"/>
      <c r="AE75" s="178" t="s">
        <v>251</v>
      </c>
      <c r="AF75" s="178">
        <v>18</v>
      </c>
      <c r="AG75" s="178"/>
      <c r="AH75" s="179"/>
      <c r="AI75" s="179"/>
      <c r="AJ75" s="180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</row>
    <row r="76" spans="1:60" ht="20.399999999999999" outlineLevel="1" x14ac:dyDescent="0.25">
      <c r="A76" s="171">
        <v>61</v>
      </c>
      <c r="B76" s="172" t="s">
        <v>652</v>
      </c>
      <c r="C76" s="172" t="s">
        <v>653</v>
      </c>
      <c r="D76" s="173" t="s">
        <v>540</v>
      </c>
      <c r="E76" s="174">
        <v>1</v>
      </c>
      <c r="F76" s="175"/>
      <c r="G76" s="176">
        <f t="shared" si="14"/>
        <v>0</v>
      </c>
      <c r="H76" s="175"/>
      <c r="I76" s="176">
        <f t="shared" si="15"/>
        <v>0</v>
      </c>
      <c r="J76" s="175"/>
      <c r="K76" s="176">
        <f t="shared" si="16"/>
        <v>0</v>
      </c>
      <c r="L76" s="176">
        <v>21</v>
      </c>
      <c r="M76" s="176">
        <f t="shared" si="17"/>
        <v>0</v>
      </c>
      <c r="N76" s="176">
        <v>0</v>
      </c>
      <c r="O76" s="176">
        <f t="shared" si="18"/>
        <v>0</v>
      </c>
      <c r="P76" s="176">
        <v>0</v>
      </c>
      <c r="Q76" s="176">
        <f t="shared" si="19"/>
        <v>0</v>
      </c>
      <c r="R76" s="177"/>
      <c r="S76" s="177" t="s">
        <v>148</v>
      </c>
      <c r="T76" s="176" t="s">
        <v>149</v>
      </c>
      <c r="U76" s="176">
        <v>0</v>
      </c>
      <c r="V76" s="176">
        <f t="shared" si="20"/>
        <v>0</v>
      </c>
      <c r="W76" s="177"/>
      <c r="X76" s="177"/>
      <c r="Y76" s="178"/>
      <c r="Z76" s="178"/>
      <c r="AA76" s="178"/>
      <c r="AB76" s="178"/>
      <c r="AC76" s="178"/>
      <c r="AD76" s="178"/>
      <c r="AE76" s="178" t="s">
        <v>251</v>
      </c>
      <c r="AF76" s="178">
        <v>21</v>
      </c>
      <c r="AG76" s="178"/>
      <c r="AH76" s="179"/>
      <c r="AI76" s="179"/>
      <c r="AJ76" s="180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</row>
    <row r="77" spans="1:60" x14ac:dyDescent="0.25">
      <c r="A77" s="156"/>
      <c r="B77" s="50"/>
      <c r="C77" s="50"/>
      <c r="D77" s="157"/>
      <c r="E77" s="158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60"/>
      <c r="S77" s="160"/>
      <c r="T77" s="159"/>
      <c r="U77" s="159"/>
      <c r="V77" s="159"/>
      <c r="W77" s="160"/>
      <c r="X77" s="160"/>
      <c r="AH77" s="161"/>
      <c r="AI77" s="161"/>
      <c r="AJ77" s="162"/>
    </row>
    <row r="78" spans="1:60" x14ac:dyDescent="0.25">
      <c r="A78" s="163" t="s">
        <v>143</v>
      </c>
      <c r="B78" s="164" t="s">
        <v>83</v>
      </c>
      <c r="C78" s="164" t="s">
        <v>84</v>
      </c>
      <c r="D78" s="165"/>
      <c r="E78" s="166"/>
      <c r="F78" s="167"/>
      <c r="G78" s="168">
        <f>SUMIF(AE79:AE79,"&lt;&gt;NOR",G79:G79)</f>
        <v>0</v>
      </c>
      <c r="H78" s="167"/>
      <c r="I78" s="167">
        <f>SUM(I79:I79)</f>
        <v>0</v>
      </c>
      <c r="J78" s="167"/>
      <c r="K78" s="167">
        <f>SUM(K79:K79)</f>
        <v>0</v>
      </c>
      <c r="L78" s="167"/>
      <c r="M78" s="167">
        <f>SUM(M79:M79)</f>
        <v>0</v>
      </c>
      <c r="N78" s="167"/>
      <c r="O78" s="167">
        <f>SUM(O79:O79)</f>
        <v>0</v>
      </c>
      <c r="P78" s="167"/>
      <c r="Q78" s="167">
        <f>SUM(Q79:Q79)</f>
        <v>0</v>
      </c>
      <c r="R78" s="169"/>
      <c r="S78" s="169"/>
      <c r="T78" s="167"/>
      <c r="U78" s="167"/>
      <c r="V78" s="167">
        <f>SUM(V79:V79)</f>
        <v>0</v>
      </c>
      <c r="W78" s="169"/>
      <c r="X78" s="170"/>
      <c r="AE78" t="s">
        <v>144</v>
      </c>
      <c r="AH78" s="161"/>
      <c r="AI78" s="161"/>
      <c r="AJ78" s="162"/>
    </row>
    <row r="79" spans="1:60" outlineLevel="1" x14ac:dyDescent="0.25">
      <c r="A79" s="171">
        <v>62</v>
      </c>
      <c r="B79" s="172" t="s">
        <v>654</v>
      </c>
      <c r="C79" s="172" t="s">
        <v>655</v>
      </c>
      <c r="D79" s="173" t="s">
        <v>469</v>
      </c>
      <c r="E79" s="174">
        <v>1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7"/>
      <c r="S79" s="177" t="s">
        <v>148</v>
      </c>
      <c r="T79" s="176" t="s">
        <v>149</v>
      </c>
      <c r="U79" s="176">
        <v>0</v>
      </c>
      <c r="V79" s="176">
        <f>ROUND(E79*U79,2)</f>
        <v>0</v>
      </c>
      <c r="W79" s="177"/>
      <c r="X79" s="177"/>
      <c r="Y79" s="178"/>
      <c r="Z79" s="178"/>
      <c r="AA79" s="178"/>
      <c r="AB79" s="178"/>
      <c r="AC79" s="178"/>
      <c r="AD79" s="178"/>
      <c r="AE79" s="178" t="s">
        <v>180</v>
      </c>
      <c r="AF79" s="178" t="s">
        <v>656</v>
      </c>
      <c r="AG79" s="178"/>
      <c r="AH79" s="179"/>
      <c r="AI79" s="179"/>
      <c r="AJ79" s="180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</row>
    <row r="80" spans="1:60" x14ac:dyDescent="0.25">
      <c r="A80" s="156"/>
      <c r="B80" s="50"/>
      <c r="C80" s="50"/>
      <c r="D80" s="157"/>
      <c r="E80" s="158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0"/>
      <c r="S80" s="160"/>
      <c r="T80" s="159"/>
      <c r="U80" s="159"/>
      <c r="V80" s="159"/>
      <c r="W80" s="160"/>
      <c r="X80" s="160"/>
      <c r="AH80" s="161"/>
      <c r="AI80" s="161"/>
      <c r="AJ80" s="162"/>
    </row>
    <row r="81" spans="1:60" x14ac:dyDescent="0.25">
      <c r="A81" s="163" t="s">
        <v>143</v>
      </c>
      <c r="B81" s="164" t="s">
        <v>27</v>
      </c>
      <c r="C81" s="164" t="s">
        <v>105</v>
      </c>
      <c r="D81" s="165"/>
      <c r="E81" s="166"/>
      <c r="F81" s="167"/>
      <c r="G81" s="168">
        <f>SUMIF(AE82:AE83,"&lt;&gt;NOR",G82:G83)</f>
        <v>0</v>
      </c>
      <c r="H81" s="167"/>
      <c r="I81" s="167">
        <f>SUM(I82:I83)</f>
        <v>0</v>
      </c>
      <c r="J81" s="167"/>
      <c r="K81" s="167">
        <f>SUM(K82:K83)</f>
        <v>0</v>
      </c>
      <c r="L81" s="167"/>
      <c r="M81" s="167">
        <f>SUM(M82:M83)</f>
        <v>0</v>
      </c>
      <c r="N81" s="167"/>
      <c r="O81" s="167">
        <f>SUM(O82:O83)</f>
        <v>0</v>
      </c>
      <c r="P81" s="167"/>
      <c r="Q81" s="167">
        <f>SUM(Q82:Q83)</f>
        <v>0</v>
      </c>
      <c r="R81" s="169"/>
      <c r="S81" s="169"/>
      <c r="T81" s="167"/>
      <c r="U81" s="167"/>
      <c r="V81" s="167">
        <f>SUM(V82:V83)</f>
        <v>0</v>
      </c>
      <c r="W81" s="169"/>
      <c r="X81" s="170"/>
      <c r="AE81" t="s">
        <v>144</v>
      </c>
      <c r="AH81" s="161"/>
      <c r="AI81" s="161"/>
      <c r="AJ81" s="162"/>
    </row>
    <row r="82" spans="1:60" outlineLevel="1" x14ac:dyDescent="0.25">
      <c r="A82" s="171">
        <v>63</v>
      </c>
      <c r="B82" s="172" t="s">
        <v>657</v>
      </c>
      <c r="C82" s="172" t="s">
        <v>658</v>
      </c>
      <c r="D82" s="173" t="s">
        <v>147</v>
      </c>
      <c r="E82" s="174">
        <v>1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7" t="s">
        <v>154</v>
      </c>
      <c r="S82" s="177" t="s">
        <v>155</v>
      </c>
      <c r="T82" s="176" t="s">
        <v>149</v>
      </c>
      <c r="U82" s="176">
        <v>0</v>
      </c>
      <c r="V82" s="176">
        <f>ROUND(E82*U82,2)</f>
        <v>0</v>
      </c>
      <c r="W82" s="177"/>
      <c r="X82" s="177"/>
      <c r="Y82" s="178"/>
      <c r="Z82" s="178"/>
      <c r="AA82" s="178"/>
      <c r="AB82" s="178"/>
      <c r="AC82" s="178"/>
      <c r="AD82" s="178"/>
      <c r="AE82" s="178" t="s">
        <v>150</v>
      </c>
      <c r="AF82" s="178" t="s">
        <v>659</v>
      </c>
      <c r="AG82" s="178"/>
      <c r="AH82" s="179"/>
      <c r="AI82" s="179"/>
      <c r="AJ82" s="180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</row>
    <row r="83" spans="1:60" outlineLevel="1" x14ac:dyDescent="0.25">
      <c r="A83" s="171">
        <v>64</v>
      </c>
      <c r="B83" s="172" t="s">
        <v>169</v>
      </c>
      <c r="C83" s="172" t="s">
        <v>105</v>
      </c>
      <c r="D83" s="173" t="s">
        <v>147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7"/>
      <c r="S83" s="177" t="s">
        <v>148</v>
      </c>
      <c r="T83" s="176" t="s">
        <v>149</v>
      </c>
      <c r="U83" s="176">
        <v>0</v>
      </c>
      <c r="V83" s="176">
        <f>ROUND(E83*U83,2)</f>
        <v>0</v>
      </c>
      <c r="W83" s="177"/>
      <c r="X83" s="177"/>
      <c r="Y83" s="178"/>
      <c r="Z83" s="178"/>
      <c r="AA83" s="178"/>
      <c r="AB83" s="178"/>
      <c r="AC83" s="178"/>
      <c r="AD83" s="178"/>
      <c r="AE83" s="178" t="s">
        <v>150</v>
      </c>
      <c r="AF83" s="178" t="s">
        <v>660</v>
      </c>
      <c r="AG83" s="178"/>
      <c r="AH83" s="179"/>
      <c r="AI83" s="179"/>
      <c r="AJ83" s="180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</row>
    <row r="84" spans="1:60" x14ac:dyDescent="0.25">
      <c r="A84" s="156"/>
      <c r="B84" s="50"/>
      <c r="C84" s="50"/>
      <c r="D84" s="157"/>
      <c r="E84" s="158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0"/>
      <c r="S84" s="160"/>
      <c r="T84" s="159"/>
      <c r="U84" s="159"/>
      <c r="V84" s="159"/>
      <c r="W84" s="160"/>
      <c r="X84" s="160"/>
      <c r="AC84">
        <v>15</v>
      </c>
      <c r="AD84">
        <v>21</v>
      </c>
      <c r="AH84" s="161"/>
      <c r="AI84" s="161"/>
      <c r="AJ84" s="162"/>
    </row>
    <row r="85" spans="1:60" x14ac:dyDescent="0.25">
      <c r="A85" s="181"/>
      <c r="B85" s="182" t="s">
        <v>22</v>
      </c>
      <c r="C85" s="182"/>
      <c r="D85" s="183"/>
      <c r="E85" s="184"/>
      <c r="F85" s="185"/>
      <c r="G85" s="186">
        <f>G11+G59+G70+G78+G81</f>
        <v>0</v>
      </c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60"/>
      <c r="S85" s="160"/>
      <c r="T85" s="159"/>
      <c r="U85" s="159"/>
      <c r="V85" s="159"/>
      <c r="W85" s="160"/>
      <c r="X85" s="160"/>
      <c r="AC85">
        <f>SUMIF(L8:L83,AC84,G8:G83)</f>
        <v>0</v>
      </c>
      <c r="AD85">
        <f>SUMIF(L8:L83,AD84,G8:G83)</f>
        <v>0</v>
      </c>
      <c r="AE85" t="s">
        <v>171</v>
      </c>
      <c r="AH85" s="161"/>
      <c r="AI85" s="161"/>
      <c r="AJ85" s="162"/>
    </row>
    <row r="86" spans="1:60" x14ac:dyDescent="0.25">
      <c r="A86" s="187"/>
      <c r="B86" s="188"/>
      <c r="C86" s="188"/>
      <c r="D86" s="189"/>
      <c r="E86" s="190"/>
      <c r="F86" s="191"/>
      <c r="G86" s="191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0"/>
      <c r="S86" s="160"/>
      <c r="T86" s="159"/>
      <c r="U86" s="159"/>
      <c r="V86" s="159"/>
      <c r="W86" s="160"/>
      <c r="X86" s="160"/>
      <c r="AH86" s="161"/>
      <c r="AI86" s="161"/>
      <c r="AJ86" s="162"/>
    </row>
    <row r="87" spans="1:60" x14ac:dyDescent="0.25">
      <c r="A87" s="187"/>
      <c r="B87" s="188"/>
      <c r="C87" s="188"/>
      <c r="D87" s="189"/>
      <c r="E87" s="190"/>
      <c r="F87" s="191"/>
      <c r="G87" s="191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0"/>
      <c r="S87" s="160"/>
      <c r="T87" s="159"/>
      <c r="U87" s="159"/>
      <c r="V87" s="159"/>
      <c r="W87" s="160"/>
      <c r="X87" s="160"/>
      <c r="AH87" s="161"/>
      <c r="AI87" s="161"/>
      <c r="AJ87" s="162"/>
    </row>
    <row r="88" spans="1:60" x14ac:dyDescent="0.25">
      <c r="A88" s="192" t="s">
        <v>172</v>
      </c>
      <c r="B88" s="188"/>
      <c r="C88" s="188"/>
      <c r="D88" s="189"/>
      <c r="E88" s="190"/>
      <c r="F88" s="191"/>
      <c r="G88" s="191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0"/>
      <c r="S88" s="160"/>
      <c r="T88" s="159"/>
      <c r="U88" s="159"/>
      <c r="V88" s="159"/>
      <c r="W88" s="160"/>
      <c r="X88" s="160"/>
      <c r="AH88" s="161"/>
      <c r="AI88" s="161"/>
      <c r="AJ88" s="162"/>
    </row>
    <row r="89" spans="1:60" x14ac:dyDescent="0.25">
      <c r="A89" s="226"/>
      <c r="B89" s="226"/>
      <c r="C89" s="226"/>
      <c r="D89" s="226"/>
      <c r="E89" s="226"/>
      <c r="F89" s="226"/>
      <c r="G89" s="226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60"/>
      <c r="S89" s="160"/>
      <c r="T89" s="159"/>
      <c r="U89" s="159"/>
      <c r="V89" s="159"/>
      <c r="W89" s="160"/>
      <c r="X89" s="160"/>
      <c r="AE89" t="s">
        <v>173</v>
      </c>
      <c r="AH89" s="161"/>
      <c r="AI89" s="161"/>
      <c r="AJ89" s="162"/>
    </row>
    <row r="90" spans="1:60" x14ac:dyDescent="0.25">
      <c r="A90" s="226"/>
      <c r="B90" s="226"/>
      <c r="C90" s="226"/>
      <c r="D90" s="226"/>
      <c r="E90" s="226"/>
      <c r="F90" s="226"/>
      <c r="G90" s="226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0"/>
      <c r="S90" s="160"/>
      <c r="T90" s="159"/>
      <c r="U90" s="159"/>
      <c r="V90" s="159"/>
      <c r="W90" s="160"/>
      <c r="X90" s="160"/>
      <c r="AH90" s="161"/>
      <c r="AI90" s="161"/>
      <c r="AJ90" s="162"/>
    </row>
    <row r="91" spans="1:60" x14ac:dyDescent="0.25">
      <c r="A91" s="226"/>
      <c r="B91" s="226"/>
      <c r="C91" s="226"/>
      <c r="D91" s="226"/>
      <c r="E91" s="226"/>
      <c r="F91" s="226"/>
      <c r="G91" s="226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60"/>
      <c r="S91" s="160"/>
      <c r="T91" s="159"/>
      <c r="U91" s="159"/>
      <c r="V91" s="159"/>
      <c r="W91" s="160"/>
      <c r="X91" s="160"/>
      <c r="AH91" s="161"/>
      <c r="AI91" s="161"/>
      <c r="AJ91" s="162"/>
    </row>
    <row r="92" spans="1:60" x14ac:dyDescent="0.25">
      <c r="A92" s="226"/>
      <c r="B92" s="226"/>
      <c r="C92" s="226"/>
      <c r="D92" s="226"/>
      <c r="E92" s="226"/>
      <c r="F92" s="226"/>
      <c r="G92" s="226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60"/>
      <c r="S92" s="160"/>
      <c r="T92" s="159"/>
      <c r="U92" s="159"/>
      <c r="V92" s="159"/>
      <c r="W92" s="160"/>
      <c r="X92" s="160"/>
      <c r="AH92" s="161"/>
      <c r="AI92" s="161"/>
      <c r="AJ92" s="162"/>
    </row>
    <row r="93" spans="1:60" x14ac:dyDescent="0.25">
      <c r="A93" s="226"/>
      <c r="B93" s="226"/>
      <c r="C93" s="226"/>
      <c r="D93" s="226"/>
      <c r="E93" s="226"/>
      <c r="F93" s="226"/>
      <c r="G93" s="226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60"/>
      <c r="S93" s="160"/>
      <c r="T93" s="159"/>
      <c r="U93" s="159"/>
      <c r="V93" s="159"/>
      <c r="W93" s="160"/>
      <c r="X93" s="160"/>
      <c r="AH93" s="161"/>
      <c r="AI93" s="161"/>
      <c r="AJ93" s="162"/>
    </row>
    <row r="94" spans="1:60" x14ac:dyDescent="0.25">
      <c r="A94" s="187"/>
      <c r="B94" s="188"/>
      <c r="C94" s="188"/>
      <c r="D94" s="189"/>
      <c r="E94" s="190"/>
      <c r="F94" s="191"/>
      <c r="G94" s="191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60"/>
      <c r="S94" s="160"/>
      <c r="T94" s="159"/>
      <c r="U94" s="159"/>
      <c r="V94" s="159"/>
      <c r="W94" s="160"/>
      <c r="X94" s="160"/>
      <c r="AH94" s="161"/>
      <c r="AI94" s="161"/>
      <c r="AJ94" s="162"/>
    </row>
    <row r="95" spans="1:60" x14ac:dyDescent="0.25">
      <c r="A95" s="193"/>
      <c r="B95" s="194"/>
      <c r="C95" s="194"/>
      <c r="D95" s="195"/>
      <c r="E95" s="178"/>
      <c r="F95" s="178"/>
      <c r="G95" s="178"/>
      <c r="AE95" t="s">
        <v>174</v>
      </c>
    </row>
    <row r="96" spans="1:60" x14ac:dyDescent="0.25">
      <c r="A96" s="149"/>
      <c r="D96" s="102"/>
    </row>
    <row r="97" spans="1:4" x14ac:dyDescent="0.25">
      <c r="A97" s="149"/>
      <c r="D97" s="102"/>
    </row>
    <row r="98" spans="1:4" x14ac:dyDescent="0.25">
      <c r="A98" s="149"/>
      <c r="D98" s="102"/>
    </row>
    <row r="99" spans="1:4" x14ac:dyDescent="0.25">
      <c r="A99" s="149"/>
      <c r="D99" s="102"/>
    </row>
    <row r="100" spans="1:4" x14ac:dyDescent="0.25">
      <c r="A100" s="149"/>
      <c r="D100" s="102"/>
    </row>
    <row r="101" spans="1:4" x14ac:dyDescent="0.25">
      <c r="A101" s="149"/>
      <c r="D101" s="102"/>
    </row>
    <row r="102" spans="1:4" x14ac:dyDescent="0.25">
      <c r="A102" s="149"/>
      <c r="D102" s="102"/>
    </row>
    <row r="103" spans="1:4" x14ac:dyDescent="0.25">
      <c r="A103" s="149"/>
      <c r="D103" s="102"/>
    </row>
    <row r="104" spans="1:4" x14ac:dyDescent="0.25">
      <c r="A104" s="149"/>
      <c r="D104" s="102"/>
    </row>
    <row r="105" spans="1:4" x14ac:dyDescent="0.25">
      <c r="A105" s="149"/>
      <c r="D105" s="102"/>
    </row>
    <row r="106" spans="1:4" x14ac:dyDescent="0.25">
      <c r="A106" s="149"/>
      <c r="D106" s="102"/>
    </row>
    <row r="107" spans="1:4" x14ac:dyDescent="0.25">
      <c r="A107" s="149"/>
      <c r="D107" s="102"/>
    </row>
    <row r="108" spans="1:4" x14ac:dyDescent="0.25">
      <c r="A108" s="149"/>
      <c r="D108" s="102"/>
    </row>
    <row r="109" spans="1:4" x14ac:dyDescent="0.25">
      <c r="A109" s="149"/>
      <c r="D109" s="102"/>
    </row>
    <row r="110" spans="1:4" x14ac:dyDescent="0.25">
      <c r="A110" s="149"/>
      <c r="D110" s="102"/>
    </row>
    <row r="111" spans="1:4" x14ac:dyDescent="0.25">
      <c r="A111" s="149"/>
      <c r="D111" s="102"/>
    </row>
    <row r="112" spans="1:4" x14ac:dyDescent="0.25">
      <c r="A112" s="149"/>
      <c r="D112" s="102"/>
    </row>
    <row r="113" spans="1:4" x14ac:dyDescent="0.25">
      <c r="A113" s="149"/>
      <c r="D113" s="102"/>
    </row>
    <row r="114" spans="1:4" x14ac:dyDescent="0.25">
      <c r="A114" s="149"/>
      <c r="D114" s="102"/>
    </row>
    <row r="115" spans="1:4" x14ac:dyDescent="0.25">
      <c r="A115" s="149"/>
      <c r="D115" s="102"/>
    </row>
    <row r="116" spans="1:4" x14ac:dyDescent="0.25">
      <c r="A116" s="149"/>
      <c r="D116" s="102"/>
    </row>
    <row r="117" spans="1:4" x14ac:dyDescent="0.25">
      <c r="A117" s="149"/>
      <c r="D117" s="102"/>
    </row>
    <row r="118" spans="1:4" x14ac:dyDescent="0.25">
      <c r="A118" s="149"/>
      <c r="D118" s="102"/>
    </row>
    <row r="119" spans="1:4" x14ac:dyDescent="0.25">
      <c r="A119" s="149"/>
      <c r="D119" s="102"/>
    </row>
    <row r="120" spans="1:4" x14ac:dyDescent="0.25">
      <c r="A120" s="149"/>
      <c r="D120" s="102"/>
    </row>
    <row r="121" spans="1:4" x14ac:dyDescent="0.25">
      <c r="A121" s="149"/>
      <c r="D121" s="102"/>
    </row>
    <row r="122" spans="1:4" x14ac:dyDescent="0.25">
      <c r="A122" s="149"/>
      <c r="D122" s="102"/>
    </row>
    <row r="123" spans="1:4" x14ac:dyDescent="0.25">
      <c r="A123" s="149"/>
      <c r="D123" s="102"/>
    </row>
    <row r="124" spans="1:4" x14ac:dyDescent="0.25">
      <c r="A124" s="149"/>
      <c r="D124" s="102"/>
    </row>
    <row r="125" spans="1:4" x14ac:dyDescent="0.25">
      <c r="A125" s="149"/>
      <c r="D125" s="102"/>
    </row>
    <row r="126" spans="1:4" x14ac:dyDescent="0.25">
      <c r="A126" s="149"/>
      <c r="D126" s="102"/>
    </row>
    <row r="127" spans="1:4" x14ac:dyDescent="0.25">
      <c r="A127" s="149"/>
      <c r="D127" s="102"/>
    </row>
    <row r="128" spans="1:4" x14ac:dyDescent="0.25">
      <c r="A128" s="149"/>
      <c r="D128" s="102"/>
    </row>
    <row r="129" spans="1:4" x14ac:dyDescent="0.25">
      <c r="A129" s="149"/>
      <c r="D129" s="102"/>
    </row>
    <row r="130" spans="1:4" x14ac:dyDescent="0.25">
      <c r="A130" s="149"/>
      <c r="D130" s="102"/>
    </row>
    <row r="131" spans="1:4" x14ac:dyDescent="0.25">
      <c r="A131" s="149"/>
      <c r="D131" s="102"/>
    </row>
    <row r="132" spans="1:4" x14ac:dyDescent="0.25">
      <c r="A132" s="149"/>
      <c r="D132" s="102"/>
    </row>
    <row r="133" spans="1:4" x14ac:dyDescent="0.25">
      <c r="A133" s="149"/>
      <c r="D133" s="102"/>
    </row>
    <row r="134" spans="1:4" x14ac:dyDescent="0.25">
      <c r="A134" s="149"/>
      <c r="D134" s="102"/>
    </row>
    <row r="135" spans="1:4" x14ac:dyDescent="0.25">
      <c r="A135" s="149"/>
      <c r="D135" s="102"/>
    </row>
    <row r="136" spans="1:4" x14ac:dyDescent="0.25">
      <c r="A136" s="149"/>
      <c r="D136" s="102"/>
    </row>
    <row r="137" spans="1:4" x14ac:dyDescent="0.25">
      <c r="A137" s="149"/>
      <c r="D137" s="102"/>
    </row>
    <row r="138" spans="1:4" x14ac:dyDescent="0.25">
      <c r="A138" s="149"/>
      <c r="D138" s="102"/>
    </row>
    <row r="139" spans="1:4" x14ac:dyDescent="0.25">
      <c r="A139" s="149"/>
      <c r="D139" s="102"/>
    </row>
    <row r="140" spans="1:4" x14ac:dyDescent="0.25">
      <c r="A140" s="149"/>
      <c r="D140" s="102"/>
    </row>
    <row r="141" spans="1:4" x14ac:dyDescent="0.25">
      <c r="A141" s="149"/>
      <c r="D141" s="102"/>
    </row>
    <row r="142" spans="1:4" x14ac:dyDescent="0.25">
      <c r="A142" s="149"/>
      <c r="D142" s="102"/>
    </row>
    <row r="143" spans="1:4" x14ac:dyDescent="0.25">
      <c r="A143" s="149"/>
      <c r="D143" s="102"/>
    </row>
    <row r="144" spans="1:4" x14ac:dyDescent="0.25">
      <c r="A144" s="149"/>
      <c r="D144" s="102"/>
    </row>
    <row r="145" spans="1:4" x14ac:dyDescent="0.25">
      <c r="A145" s="149"/>
      <c r="D145" s="102"/>
    </row>
    <row r="146" spans="1:4" x14ac:dyDescent="0.25">
      <c r="A146" s="149"/>
      <c r="D146" s="102"/>
    </row>
    <row r="147" spans="1:4" x14ac:dyDescent="0.25">
      <c r="A147" s="149"/>
      <c r="D147" s="102"/>
    </row>
    <row r="148" spans="1:4" x14ac:dyDescent="0.25">
      <c r="A148" s="149"/>
      <c r="D148" s="102"/>
    </row>
    <row r="149" spans="1:4" x14ac:dyDescent="0.25">
      <c r="A149" s="149"/>
      <c r="D149" s="102"/>
    </row>
    <row r="150" spans="1:4" x14ac:dyDescent="0.25">
      <c r="A150" s="149"/>
      <c r="D150" s="102"/>
    </row>
    <row r="151" spans="1:4" x14ac:dyDescent="0.25">
      <c r="A151" s="149"/>
      <c r="D151" s="102"/>
    </row>
    <row r="152" spans="1:4" x14ac:dyDescent="0.25">
      <c r="A152" s="149"/>
      <c r="D152" s="102"/>
    </row>
    <row r="153" spans="1:4" x14ac:dyDescent="0.25">
      <c r="A153" s="149"/>
      <c r="D153" s="102"/>
    </row>
    <row r="154" spans="1:4" x14ac:dyDescent="0.25">
      <c r="A154" s="149"/>
      <c r="D154" s="102"/>
    </row>
    <row r="155" spans="1:4" x14ac:dyDescent="0.25">
      <c r="A155" s="149"/>
      <c r="D155" s="102"/>
    </row>
    <row r="156" spans="1:4" x14ac:dyDescent="0.25">
      <c r="A156" s="149"/>
      <c r="D156" s="102"/>
    </row>
    <row r="157" spans="1:4" x14ac:dyDescent="0.25">
      <c r="A157" s="149"/>
      <c r="D157" s="102"/>
    </row>
    <row r="158" spans="1:4" x14ac:dyDescent="0.25">
      <c r="A158" s="149"/>
      <c r="D158" s="102"/>
    </row>
    <row r="159" spans="1:4" x14ac:dyDescent="0.25">
      <c r="A159" s="149"/>
      <c r="D159" s="102"/>
    </row>
    <row r="160" spans="1:4" x14ac:dyDescent="0.25">
      <c r="A160" s="149"/>
      <c r="D160" s="102"/>
    </row>
    <row r="161" spans="1:4" x14ac:dyDescent="0.25">
      <c r="A161" s="149"/>
      <c r="D161" s="102"/>
    </row>
    <row r="162" spans="1:4" x14ac:dyDescent="0.25">
      <c r="A162" s="149"/>
      <c r="D162" s="102"/>
    </row>
    <row r="163" spans="1:4" x14ac:dyDescent="0.25">
      <c r="A163" s="149"/>
      <c r="D163" s="102"/>
    </row>
    <row r="164" spans="1:4" x14ac:dyDescent="0.25">
      <c r="A164" s="149"/>
      <c r="D164" s="102"/>
    </row>
    <row r="165" spans="1:4" x14ac:dyDescent="0.25">
      <c r="A165" s="149"/>
      <c r="D165" s="102"/>
    </row>
    <row r="166" spans="1:4" x14ac:dyDescent="0.25">
      <c r="A166" s="149"/>
      <c r="D166" s="102"/>
    </row>
    <row r="167" spans="1:4" x14ac:dyDescent="0.25">
      <c r="A167" s="149"/>
      <c r="D167" s="102"/>
    </row>
    <row r="168" spans="1:4" x14ac:dyDescent="0.25">
      <c r="A168" s="149"/>
      <c r="D168" s="102"/>
    </row>
    <row r="169" spans="1:4" x14ac:dyDescent="0.25">
      <c r="A169" s="149"/>
      <c r="D169" s="102"/>
    </row>
    <row r="170" spans="1:4" x14ac:dyDescent="0.25">
      <c r="A170" s="149"/>
      <c r="D170" s="102"/>
    </row>
    <row r="171" spans="1:4" x14ac:dyDescent="0.25">
      <c r="A171" s="149"/>
      <c r="D171" s="102"/>
    </row>
    <row r="172" spans="1:4" x14ac:dyDescent="0.25">
      <c r="A172" s="149"/>
      <c r="D172" s="102"/>
    </row>
    <row r="173" spans="1:4" x14ac:dyDescent="0.25">
      <c r="A173" s="149"/>
      <c r="D173" s="102"/>
    </row>
    <row r="174" spans="1:4" x14ac:dyDescent="0.25">
      <c r="A174" s="149"/>
      <c r="D174" s="102"/>
    </row>
    <row r="175" spans="1:4" x14ac:dyDescent="0.25">
      <c r="A175" s="149"/>
      <c r="D175" s="102"/>
    </row>
    <row r="176" spans="1:4" x14ac:dyDescent="0.25">
      <c r="A176" s="149"/>
      <c r="D176" s="102"/>
    </row>
    <row r="177" spans="1:4" x14ac:dyDescent="0.25">
      <c r="A177" s="149"/>
      <c r="D177" s="102"/>
    </row>
    <row r="178" spans="1:4" x14ac:dyDescent="0.25">
      <c r="A178" s="149"/>
      <c r="D178" s="102"/>
    </row>
    <row r="179" spans="1:4" x14ac:dyDescent="0.25">
      <c r="A179" s="149"/>
      <c r="D179" s="102"/>
    </row>
    <row r="180" spans="1:4" x14ac:dyDescent="0.25">
      <c r="A180" s="149"/>
      <c r="D180" s="102"/>
    </row>
    <row r="181" spans="1:4" x14ac:dyDescent="0.25">
      <c r="A181" s="149"/>
      <c r="D181" s="102"/>
    </row>
    <row r="182" spans="1:4" x14ac:dyDescent="0.25">
      <c r="A182" s="149"/>
      <c r="D182" s="102"/>
    </row>
    <row r="183" spans="1:4" x14ac:dyDescent="0.25">
      <c r="A183" s="149"/>
      <c r="D183" s="102"/>
    </row>
    <row r="184" spans="1:4" x14ac:dyDescent="0.25">
      <c r="A184" s="149"/>
      <c r="D184" s="102"/>
    </row>
    <row r="185" spans="1:4" x14ac:dyDescent="0.25">
      <c r="A185" s="149"/>
      <c r="D185" s="102"/>
    </row>
    <row r="186" spans="1:4" x14ac:dyDescent="0.25">
      <c r="A186" s="149"/>
      <c r="D186" s="102"/>
    </row>
    <row r="187" spans="1:4" x14ac:dyDescent="0.25">
      <c r="A187" s="149"/>
      <c r="D187" s="102"/>
    </row>
    <row r="188" spans="1:4" x14ac:dyDescent="0.25">
      <c r="A188" s="149"/>
      <c r="D188" s="102"/>
    </row>
    <row r="189" spans="1:4" x14ac:dyDescent="0.25">
      <c r="A189" s="149"/>
      <c r="D189" s="102"/>
    </row>
    <row r="190" spans="1:4" x14ac:dyDescent="0.25">
      <c r="A190" s="149"/>
      <c r="D190" s="102"/>
    </row>
    <row r="191" spans="1:4" x14ac:dyDescent="0.25">
      <c r="A191" s="149"/>
      <c r="D191" s="102"/>
    </row>
    <row r="192" spans="1:4" x14ac:dyDescent="0.25">
      <c r="A192" s="149"/>
      <c r="D192" s="102"/>
    </row>
    <row r="193" spans="1:4" x14ac:dyDescent="0.25">
      <c r="A193" s="149"/>
      <c r="D193" s="102"/>
    </row>
    <row r="194" spans="1:4" x14ac:dyDescent="0.25">
      <c r="A194" s="149"/>
      <c r="D194" s="102"/>
    </row>
    <row r="195" spans="1:4" x14ac:dyDescent="0.25">
      <c r="A195" s="149"/>
      <c r="D195" s="102"/>
    </row>
    <row r="196" spans="1:4" x14ac:dyDescent="0.25">
      <c r="A196" s="149"/>
      <c r="D196" s="102"/>
    </row>
    <row r="197" spans="1:4" x14ac:dyDescent="0.25">
      <c r="A197" s="149"/>
      <c r="D197" s="102"/>
    </row>
    <row r="198" spans="1:4" x14ac:dyDescent="0.25">
      <c r="A198" s="149"/>
      <c r="D198" s="102"/>
    </row>
    <row r="199" spans="1:4" x14ac:dyDescent="0.25">
      <c r="A199" s="149"/>
      <c r="D199" s="102"/>
    </row>
    <row r="200" spans="1:4" x14ac:dyDescent="0.25">
      <c r="A200" s="149"/>
      <c r="D200" s="102"/>
    </row>
    <row r="201" spans="1:4" x14ac:dyDescent="0.25">
      <c r="A201" s="149"/>
      <c r="D201" s="102"/>
    </row>
    <row r="202" spans="1:4" x14ac:dyDescent="0.25">
      <c r="A202" s="149"/>
      <c r="D202" s="102"/>
    </row>
    <row r="203" spans="1:4" x14ac:dyDescent="0.25">
      <c r="A203" s="149"/>
      <c r="D203" s="102"/>
    </row>
    <row r="204" spans="1:4" x14ac:dyDescent="0.25">
      <c r="A204" s="149"/>
      <c r="D204" s="102"/>
    </row>
    <row r="205" spans="1:4" x14ac:dyDescent="0.25">
      <c r="A205" s="149"/>
      <c r="D205" s="102"/>
    </row>
    <row r="206" spans="1:4" x14ac:dyDescent="0.25">
      <c r="A206" s="149"/>
      <c r="D206" s="102"/>
    </row>
    <row r="207" spans="1:4" x14ac:dyDescent="0.25">
      <c r="A207" s="149"/>
      <c r="D207" s="102"/>
    </row>
    <row r="208" spans="1:4" x14ac:dyDescent="0.25">
      <c r="A208" s="149"/>
      <c r="D208" s="102"/>
    </row>
    <row r="209" spans="1:4" x14ac:dyDescent="0.25">
      <c r="A209" s="149"/>
      <c r="D209" s="102"/>
    </row>
    <row r="210" spans="1:4" x14ac:dyDescent="0.25">
      <c r="A210" s="149"/>
      <c r="D210" s="102"/>
    </row>
    <row r="211" spans="1:4" x14ac:dyDescent="0.25">
      <c r="A211" s="149"/>
      <c r="D211" s="102"/>
    </row>
    <row r="212" spans="1:4" x14ac:dyDescent="0.25">
      <c r="A212" s="149"/>
      <c r="D212" s="102"/>
    </row>
    <row r="213" spans="1:4" x14ac:dyDescent="0.25">
      <c r="A213" s="149"/>
      <c r="D213" s="102"/>
    </row>
    <row r="214" spans="1:4" x14ac:dyDescent="0.25">
      <c r="A214" s="149"/>
      <c r="D214" s="102"/>
    </row>
    <row r="215" spans="1:4" x14ac:dyDescent="0.25">
      <c r="A215" s="149"/>
      <c r="D215" s="102"/>
    </row>
    <row r="216" spans="1:4" x14ac:dyDescent="0.25">
      <c r="A216" s="149"/>
      <c r="D216" s="102"/>
    </row>
    <row r="217" spans="1:4" x14ac:dyDescent="0.25">
      <c r="A217" s="149"/>
      <c r="D217" s="102"/>
    </row>
    <row r="218" spans="1:4" x14ac:dyDescent="0.25">
      <c r="A218" s="149"/>
      <c r="D218" s="102"/>
    </row>
    <row r="219" spans="1:4" x14ac:dyDescent="0.25">
      <c r="A219" s="149"/>
      <c r="D219" s="102"/>
    </row>
    <row r="220" spans="1:4" x14ac:dyDescent="0.25">
      <c r="A220" s="149"/>
      <c r="D220" s="102"/>
    </row>
    <row r="221" spans="1:4" x14ac:dyDescent="0.25">
      <c r="A221" s="149"/>
      <c r="D221" s="102"/>
    </row>
    <row r="222" spans="1:4" x14ac:dyDescent="0.25">
      <c r="A222" s="149"/>
      <c r="D222" s="102"/>
    </row>
    <row r="223" spans="1:4" x14ac:dyDescent="0.25">
      <c r="A223" s="149"/>
      <c r="D223" s="102"/>
    </row>
    <row r="224" spans="1:4" x14ac:dyDescent="0.25">
      <c r="A224" s="149"/>
      <c r="D224" s="102"/>
    </row>
    <row r="225" spans="1:4" x14ac:dyDescent="0.25">
      <c r="A225" s="149"/>
      <c r="D225" s="102"/>
    </row>
    <row r="226" spans="1:4" x14ac:dyDescent="0.25">
      <c r="A226" s="149"/>
      <c r="D226" s="102"/>
    </row>
    <row r="227" spans="1:4" x14ac:dyDescent="0.25">
      <c r="A227" s="149"/>
      <c r="D227" s="102"/>
    </row>
    <row r="228" spans="1:4" x14ac:dyDescent="0.25">
      <c r="A228" s="149"/>
      <c r="D228" s="102"/>
    </row>
    <row r="229" spans="1:4" x14ac:dyDescent="0.25">
      <c r="A229" s="149"/>
      <c r="D229" s="102"/>
    </row>
    <row r="230" spans="1:4" x14ac:dyDescent="0.25">
      <c r="A230" s="149"/>
      <c r="D230" s="102"/>
    </row>
    <row r="231" spans="1:4" x14ac:dyDescent="0.25">
      <c r="A231" s="149"/>
      <c r="D231" s="102"/>
    </row>
    <row r="232" spans="1:4" x14ac:dyDescent="0.25">
      <c r="A232" s="149"/>
      <c r="D232" s="102"/>
    </row>
    <row r="233" spans="1:4" x14ac:dyDescent="0.25">
      <c r="A233" s="149"/>
      <c r="D233" s="102"/>
    </row>
    <row r="234" spans="1:4" x14ac:dyDescent="0.25">
      <c r="A234" s="149"/>
      <c r="D234" s="102"/>
    </row>
    <row r="235" spans="1:4" x14ac:dyDescent="0.25">
      <c r="A235" s="149"/>
      <c r="D235" s="102"/>
    </row>
    <row r="236" spans="1:4" x14ac:dyDescent="0.25">
      <c r="A236" s="149"/>
      <c r="D236" s="102"/>
    </row>
    <row r="237" spans="1:4" x14ac:dyDescent="0.25">
      <c r="A237" s="149"/>
      <c r="D237" s="102"/>
    </row>
    <row r="238" spans="1:4" x14ac:dyDescent="0.25">
      <c r="A238" s="149"/>
      <c r="D238" s="102"/>
    </row>
    <row r="239" spans="1:4" x14ac:dyDescent="0.25">
      <c r="A239" s="149"/>
      <c r="D239" s="102"/>
    </row>
    <row r="240" spans="1:4" x14ac:dyDescent="0.25">
      <c r="A240" s="149"/>
      <c r="D240" s="102"/>
    </row>
    <row r="241" spans="1:4" x14ac:dyDescent="0.25">
      <c r="A241" s="149"/>
      <c r="D241" s="102"/>
    </row>
    <row r="242" spans="1:4" x14ac:dyDescent="0.25">
      <c r="A242" s="149"/>
      <c r="D242" s="102"/>
    </row>
    <row r="243" spans="1:4" x14ac:dyDescent="0.25">
      <c r="A243" s="149"/>
      <c r="D243" s="102"/>
    </row>
    <row r="244" spans="1:4" x14ac:dyDescent="0.25">
      <c r="A244" s="149"/>
      <c r="D244" s="102"/>
    </row>
    <row r="245" spans="1:4" x14ac:dyDescent="0.25">
      <c r="A245" s="149"/>
      <c r="D245" s="102"/>
    </row>
    <row r="246" spans="1:4" x14ac:dyDescent="0.25">
      <c r="A246" s="149"/>
      <c r="D246" s="102"/>
    </row>
    <row r="247" spans="1:4" x14ac:dyDescent="0.25">
      <c r="A247" s="149"/>
      <c r="D247" s="102"/>
    </row>
    <row r="248" spans="1:4" x14ac:dyDescent="0.25">
      <c r="A248" s="149"/>
      <c r="D248" s="102"/>
    </row>
    <row r="249" spans="1:4" x14ac:dyDescent="0.25">
      <c r="A249" s="149"/>
      <c r="D249" s="102"/>
    </row>
    <row r="250" spans="1:4" x14ac:dyDescent="0.25">
      <c r="A250" s="149"/>
      <c r="D250" s="102"/>
    </row>
    <row r="251" spans="1:4" x14ac:dyDescent="0.25">
      <c r="A251" s="149"/>
      <c r="D251" s="102"/>
    </row>
    <row r="252" spans="1:4" x14ac:dyDescent="0.25">
      <c r="A252" s="149"/>
      <c r="D252" s="102"/>
    </row>
    <row r="253" spans="1:4" x14ac:dyDescent="0.25">
      <c r="A253" s="149"/>
      <c r="D253" s="102"/>
    </row>
    <row r="254" spans="1:4" x14ac:dyDescent="0.25">
      <c r="A254" s="149"/>
      <c r="D254" s="102"/>
    </row>
    <row r="255" spans="1:4" x14ac:dyDescent="0.25">
      <c r="A255" s="149"/>
      <c r="D255" s="102"/>
    </row>
    <row r="256" spans="1:4" x14ac:dyDescent="0.25">
      <c r="A256" s="149"/>
      <c r="D256" s="102"/>
    </row>
    <row r="257" spans="1:4" x14ac:dyDescent="0.25">
      <c r="A257" s="149"/>
      <c r="D257" s="102"/>
    </row>
    <row r="258" spans="1:4" x14ac:dyDescent="0.25">
      <c r="A258" s="149"/>
      <c r="D258" s="102"/>
    </row>
    <row r="259" spans="1:4" x14ac:dyDescent="0.25">
      <c r="A259" s="149"/>
      <c r="D259" s="102"/>
    </row>
    <row r="260" spans="1:4" x14ac:dyDescent="0.25">
      <c r="A260" s="149"/>
      <c r="D260" s="102"/>
    </row>
    <row r="261" spans="1:4" x14ac:dyDescent="0.25">
      <c r="A261" s="149"/>
      <c r="D261" s="102"/>
    </row>
    <row r="262" spans="1:4" x14ac:dyDescent="0.25">
      <c r="A262" s="149"/>
      <c r="D262" s="102"/>
    </row>
    <row r="263" spans="1:4" x14ac:dyDescent="0.25">
      <c r="A263" s="149"/>
      <c r="D263" s="102"/>
    </row>
    <row r="264" spans="1:4" x14ac:dyDescent="0.25">
      <c r="A264" s="149"/>
      <c r="D264" s="102"/>
    </row>
    <row r="265" spans="1:4" x14ac:dyDescent="0.25">
      <c r="A265" s="149"/>
      <c r="D265" s="102"/>
    </row>
    <row r="266" spans="1:4" x14ac:dyDescent="0.25">
      <c r="A266" s="149"/>
      <c r="D266" s="102"/>
    </row>
    <row r="267" spans="1:4" x14ac:dyDescent="0.25">
      <c r="A267" s="149"/>
      <c r="D267" s="102"/>
    </row>
    <row r="268" spans="1:4" x14ac:dyDescent="0.25">
      <c r="A268" s="149"/>
      <c r="D268" s="102"/>
    </row>
    <row r="269" spans="1:4" x14ac:dyDescent="0.25">
      <c r="A269" s="149"/>
      <c r="D269" s="102"/>
    </row>
    <row r="270" spans="1:4" x14ac:dyDescent="0.25">
      <c r="A270" s="149"/>
      <c r="D270" s="102"/>
    </row>
    <row r="271" spans="1:4" x14ac:dyDescent="0.25">
      <c r="A271" s="149"/>
      <c r="D271" s="102"/>
    </row>
    <row r="272" spans="1:4" x14ac:dyDescent="0.25">
      <c r="A272" s="149"/>
      <c r="D272" s="102"/>
    </row>
    <row r="273" spans="1:4" x14ac:dyDescent="0.25">
      <c r="A273" s="149"/>
      <c r="D273" s="102"/>
    </row>
    <row r="274" spans="1:4" x14ac:dyDescent="0.25">
      <c r="A274" s="149"/>
      <c r="D274" s="102"/>
    </row>
    <row r="275" spans="1:4" x14ac:dyDescent="0.25">
      <c r="A275" s="149"/>
      <c r="D275" s="102"/>
    </row>
    <row r="276" spans="1:4" x14ac:dyDescent="0.25">
      <c r="A276" s="149"/>
      <c r="D276" s="102"/>
    </row>
    <row r="277" spans="1:4" x14ac:dyDescent="0.25">
      <c r="A277" s="149"/>
      <c r="D277" s="102"/>
    </row>
    <row r="278" spans="1:4" x14ac:dyDescent="0.25">
      <c r="A278" s="149"/>
      <c r="D278" s="102"/>
    </row>
    <row r="279" spans="1:4" x14ac:dyDescent="0.25">
      <c r="A279" s="149"/>
      <c r="D279" s="102"/>
    </row>
    <row r="280" spans="1:4" x14ac:dyDescent="0.25">
      <c r="A280" s="149"/>
      <c r="D280" s="102"/>
    </row>
    <row r="281" spans="1:4" x14ac:dyDescent="0.25">
      <c r="A281" s="149"/>
      <c r="D281" s="102"/>
    </row>
    <row r="282" spans="1:4" x14ac:dyDescent="0.25">
      <c r="A282" s="149"/>
      <c r="D282" s="102"/>
    </row>
    <row r="283" spans="1:4" x14ac:dyDescent="0.25">
      <c r="A283" s="149"/>
      <c r="D283" s="102"/>
    </row>
    <row r="284" spans="1:4" x14ac:dyDescent="0.25">
      <c r="A284" s="149"/>
      <c r="D284" s="102"/>
    </row>
    <row r="285" spans="1:4" x14ac:dyDescent="0.25">
      <c r="A285" s="149"/>
      <c r="D285" s="102"/>
    </row>
    <row r="286" spans="1:4" x14ac:dyDescent="0.25">
      <c r="A286" s="149"/>
      <c r="D286" s="102"/>
    </row>
    <row r="287" spans="1:4" x14ac:dyDescent="0.25">
      <c r="A287" s="149"/>
      <c r="D287" s="102"/>
    </row>
    <row r="288" spans="1:4" x14ac:dyDescent="0.25">
      <c r="A288" s="149"/>
      <c r="D288" s="102"/>
    </row>
    <row r="289" spans="1:4" x14ac:dyDescent="0.25">
      <c r="A289" s="149"/>
      <c r="D289" s="102"/>
    </row>
    <row r="290" spans="1:4" x14ac:dyDescent="0.25">
      <c r="A290" s="149"/>
      <c r="D290" s="102"/>
    </row>
    <row r="291" spans="1:4" x14ac:dyDescent="0.25">
      <c r="A291" s="149"/>
      <c r="D291" s="102"/>
    </row>
    <row r="292" spans="1:4" x14ac:dyDescent="0.25">
      <c r="A292" s="149"/>
      <c r="D292" s="102"/>
    </row>
    <row r="293" spans="1:4" x14ac:dyDescent="0.25">
      <c r="A293" s="149"/>
      <c r="D293" s="102"/>
    </row>
    <row r="294" spans="1:4" x14ac:dyDescent="0.25">
      <c r="A294" s="149"/>
      <c r="D294" s="102"/>
    </row>
    <row r="295" spans="1:4" x14ac:dyDescent="0.25">
      <c r="A295" s="149"/>
      <c r="D295" s="102"/>
    </row>
    <row r="296" spans="1:4" x14ac:dyDescent="0.25">
      <c r="A296" s="149"/>
      <c r="D296" s="102"/>
    </row>
    <row r="297" spans="1:4" x14ac:dyDescent="0.25">
      <c r="A297" s="149"/>
      <c r="D297" s="102"/>
    </row>
    <row r="298" spans="1:4" x14ac:dyDescent="0.25">
      <c r="A298" s="149"/>
      <c r="D298" s="102"/>
    </row>
    <row r="299" spans="1:4" x14ac:dyDescent="0.25">
      <c r="A299" s="149"/>
      <c r="D299" s="102"/>
    </row>
    <row r="300" spans="1:4" x14ac:dyDescent="0.25">
      <c r="A300" s="149"/>
      <c r="D300" s="102"/>
    </row>
    <row r="301" spans="1:4" x14ac:dyDescent="0.25">
      <c r="A301" s="149"/>
      <c r="D301" s="102"/>
    </row>
    <row r="302" spans="1:4" x14ac:dyDescent="0.25">
      <c r="A302" s="149"/>
      <c r="D302" s="102"/>
    </row>
    <row r="303" spans="1:4" x14ac:dyDescent="0.25">
      <c r="A303" s="149"/>
      <c r="D303" s="102"/>
    </row>
    <row r="304" spans="1:4" x14ac:dyDescent="0.25">
      <c r="A304" s="149"/>
      <c r="D304" s="102"/>
    </row>
    <row r="305" spans="1:4" x14ac:dyDescent="0.25">
      <c r="A305" s="149"/>
      <c r="D305" s="102"/>
    </row>
    <row r="306" spans="1:4" x14ac:dyDescent="0.25">
      <c r="A306" s="149"/>
      <c r="D306" s="102"/>
    </row>
    <row r="307" spans="1:4" x14ac:dyDescent="0.25">
      <c r="A307" s="149"/>
      <c r="D307" s="102"/>
    </row>
    <row r="308" spans="1:4" x14ac:dyDescent="0.25">
      <c r="A308" s="149"/>
      <c r="D308" s="102"/>
    </row>
    <row r="309" spans="1:4" x14ac:dyDescent="0.25">
      <c r="A309" s="149"/>
      <c r="D309" s="102"/>
    </row>
    <row r="310" spans="1:4" x14ac:dyDescent="0.25">
      <c r="A310" s="149"/>
      <c r="D310" s="102"/>
    </row>
    <row r="311" spans="1:4" x14ac:dyDescent="0.25">
      <c r="A311" s="149"/>
      <c r="D311" s="102"/>
    </row>
    <row r="312" spans="1:4" x14ac:dyDescent="0.25">
      <c r="A312" s="149"/>
      <c r="D312" s="102"/>
    </row>
    <row r="313" spans="1:4" x14ac:dyDescent="0.25">
      <c r="A313" s="149"/>
      <c r="D313" s="102"/>
    </row>
    <row r="314" spans="1:4" x14ac:dyDescent="0.25">
      <c r="A314" s="149"/>
      <c r="D314" s="102"/>
    </row>
    <row r="315" spans="1:4" x14ac:dyDescent="0.25">
      <c r="A315" s="149"/>
      <c r="D315" s="102"/>
    </row>
    <row r="316" spans="1:4" x14ac:dyDescent="0.25">
      <c r="A316" s="149"/>
      <c r="D316" s="102"/>
    </row>
    <row r="317" spans="1:4" x14ac:dyDescent="0.25">
      <c r="A317" s="149"/>
      <c r="D317" s="102"/>
    </row>
    <row r="318" spans="1:4" x14ac:dyDescent="0.25">
      <c r="A318" s="149"/>
      <c r="D318" s="102"/>
    </row>
    <row r="319" spans="1:4" x14ac:dyDescent="0.25">
      <c r="A319" s="149"/>
      <c r="D319" s="102"/>
    </row>
    <row r="320" spans="1:4" x14ac:dyDescent="0.25">
      <c r="A320" s="149"/>
      <c r="D320" s="102"/>
    </row>
    <row r="321" spans="1:4" x14ac:dyDescent="0.25">
      <c r="A321" s="149"/>
      <c r="D321" s="102"/>
    </row>
    <row r="322" spans="1:4" x14ac:dyDescent="0.25">
      <c r="A322" s="149"/>
      <c r="D322" s="102"/>
    </row>
    <row r="323" spans="1:4" x14ac:dyDescent="0.25">
      <c r="A323" s="149"/>
      <c r="D323" s="102"/>
    </row>
    <row r="324" spans="1:4" x14ac:dyDescent="0.25">
      <c r="A324" s="149"/>
      <c r="D324" s="102"/>
    </row>
    <row r="325" spans="1:4" x14ac:dyDescent="0.25">
      <c r="A325" s="149"/>
      <c r="D325" s="102"/>
    </row>
    <row r="326" spans="1:4" x14ac:dyDescent="0.25">
      <c r="A326" s="149"/>
      <c r="D326" s="102"/>
    </row>
    <row r="327" spans="1:4" x14ac:dyDescent="0.25">
      <c r="A327" s="149"/>
      <c r="D327" s="102"/>
    </row>
    <row r="328" spans="1:4" x14ac:dyDescent="0.25">
      <c r="A328" s="149"/>
      <c r="D328" s="102"/>
    </row>
    <row r="329" spans="1:4" x14ac:dyDescent="0.25">
      <c r="A329" s="149"/>
      <c r="D329" s="102"/>
    </row>
    <row r="330" spans="1:4" x14ac:dyDescent="0.25">
      <c r="A330" s="149"/>
      <c r="D330" s="102"/>
    </row>
    <row r="331" spans="1:4" x14ac:dyDescent="0.25">
      <c r="A331" s="149"/>
      <c r="D331" s="102"/>
    </row>
    <row r="332" spans="1:4" x14ac:dyDescent="0.25">
      <c r="A332" s="149"/>
      <c r="D332" s="102"/>
    </row>
    <row r="333" spans="1:4" x14ac:dyDescent="0.25">
      <c r="A333" s="149"/>
      <c r="D333" s="102"/>
    </row>
    <row r="334" spans="1:4" x14ac:dyDescent="0.25">
      <c r="A334" s="149"/>
      <c r="D334" s="102"/>
    </row>
    <row r="335" spans="1:4" x14ac:dyDescent="0.25">
      <c r="A335" s="149"/>
      <c r="D335" s="102"/>
    </row>
    <row r="336" spans="1:4" x14ac:dyDescent="0.25">
      <c r="A336" s="149"/>
      <c r="D336" s="102"/>
    </row>
    <row r="337" spans="1:4" x14ac:dyDescent="0.25">
      <c r="A337" s="149"/>
      <c r="D337" s="102"/>
    </row>
    <row r="338" spans="1:4" x14ac:dyDescent="0.25">
      <c r="A338" s="149"/>
      <c r="D338" s="102"/>
    </row>
    <row r="339" spans="1:4" x14ac:dyDescent="0.25">
      <c r="A339" s="149"/>
      <c r="D339" s="102"/>
    </row>
    <row r="340" spans="1:4" x14ac:dyDescent="0.25">
      <c r="A340" s="149"/>
      <c r="D340" s="102"/>
    </row>
    <row r="341" spans="1:4" x14ac:dyDescent="0.25">
      <c r="A341" s="149"/>
      <c r="D341" s="102"/>
    </row>
    <row r="342" spans="1:4" x14ac:dyDescent="0.25">
      <c r="A342" s="149"/>
      <c r="D342" s="102"/>
    </row>
    <row r="343" spans="1:4" x14ac:dyDescent="0.25">
      <c r="A343" s="149"/>
      <c r="D343" s="102"/>
    </row>
    <row r="344" spans="1:4" x14ac:dyDescent="0.25">
      <c r="A344" s="149"/>
      <c r="D344" s="102"/>
    </row>
    <row r="345" spans="1:4" x14ac:dyDescent="0.25">
      <c r="A345" s="149"/>
      <c r="D345" s="102"/>
    </row>
    <row r="346" spans="1:4" x14ac:dyDescent="0.25">
      <c r="A346" s="149"/>
      <c r="D346" s="102"/>
    </row>
    <row r="347" spans="1:4" x14ac:dyDescent="0.25">
      <c r="A347" s="149"/>
      <c r="D347" s="102"/>
    </row>
    <row r="348" spans="1:4" x14ac:dyDescent="0.25">
      <c r="A348" s="149"/>
      <c r="D348" s="102"/>
    </row>
    <row r="349" spans="1:4" x14ac:dyDescent="0.25">
      <c r="A349" s="149"/>
      <c r="D349" s="102"/>
    </row>
    <row r="350" spans="1:4" x14ac:dyDescent="0.25">
      <c r="A350" s="149"/>
      <c r="D350" s="102"/>
    </row>
    <row r="351" spans="1:4" x14ac:dyDescent="0.25">
      <c r="A351" s="149"/>
      <c r="D351" s="102"/>
    </row>
    <row r="352" spans="1:4" x14ac:dyDescent="0.25">
      <c r="A352" s="149"/>
      <c r="D352" s="102"/>
    </row>
    <row r="353" spans="1:4" x14ac:dyDescent="0.25">
      <c r="A353" s="149"/>
      <c r="D353" s="102"/>
    </row>
    <row r="354" spans="1:4" x14ac:dyDescent="0.25">
      <c r="A354" s="149"/>
      <c r="D354" s="102"/>
    </row>
    <row r="355" spans="1:4" x14ac:dyDescent="0.25">
      <c r="A355" s="149"/>
      <c r="D355" s="102"/>
    </row>
    <row r="356" spans="1:4" x14ac:dyDescent="0.25">
      <c r="A356" s="149"/>
      <c r="D356" s="102"/>
    </row>
    <row r="357" spans="1:4" x14ac:dyDescent="0.25">
      <c r="A357" s="149"/>
      <c r="D357" s="102"/>
    </row>
    <row r="358" spans="1:4" x14ac:dyDescent="0.25">
      <c r="A358" s="149"/>
      <c r="D358" s="102"/>
    </row>
    <row r="359" spans="1:4" x14ac:dyDescent="0.25">
      <c r="A359" s="149"/>
      <c r="D359" s="102"/>
    </row>
    <row r="360" spans="1:4" x14ac:dyDescent="0.25">
      <c r="A360" s="149"/>
      <c r="D360" s="102"/>
    </row>
    <row r="361" spans="1:4" x14ac:dyDescent="0.25">
      <c r="A361" s="149"/>
      <c r="D361" s="102"/>
    </row>
    <row r="362" spans="1:4" x14ac:dyDescent="0.25">
      <c r="A362" s="149"/>
      <c r="D362" s="102"/>
    </row>
    <row r="363" spans="1:4" x14ac:dyDescent="0.25">
      <c r="A363" s="149"/>
      <c r="D363" s="102"/>
    </row>
    <row r="364" spans="1:4" x14ac:dyDescent="0.25">
      <c r="A364" s="149"/>
      <c r="D364" s="102"/>
    </row>
    <row r="365" spans="1:4" x14ac:dyDescent="0.25">
      <c r="A365" s="149"/>
      <c r="D365" s="102"/>
    </row>
    <row r="366" spans="1:4" x14ac:dyDescent="0.25">
      <c r="A366" s="149"/>
      <c r="D366" s="102"/>
    </row>
    <row r="367" spans="1:4" x14ac:dyDescent="0.25">
      <c r="A367" s="149"/>
      <c r="D367" s="102"/>
    </row>
    <row r="368" spans="1:4" x14ac:dyDescent="0.25">
      <c r="A368" s="149"/>
      <c r="D368" s="102"/>
    </row>
    <row r="369" spans="1:4" x14ac:dyDescent="0.25">
      <c r="A369" s="149"/>
      <c r="D369" s="102"/>
    </row>
    <row r="370" spans="1:4" x14ac:dyDescent="0.25">
      <c r="A370" s="149"/>
      <c r="D370" s="102"/>
    </row>
    <row r="371" spans="1:4" x14ac:dyDescent="0.25">
      <c r="A371" s="149"/>
      <c r="D371" s="102"/>
    </row>
    <row r="372" spans="1:4" x14ac:dyDescent="0.25">
      <c r="A372" s="149"/>
      <c r="D372" s="102"/>
    </row>
    <row r="373" spans="1:4" x14ac:dyDescent="0.25">
      <c r="A373" s="149"/>
      <c r="D373" s="102"/>
    </row>
    <row r="374" spans="1:4" x14ac:dyDescent="0.25">
      <c r="A374" s="149"/>
      <c r="D374" s="102"/>
    </row>
    <row r="375" spans="1:4" x14ac:dyDescent="0.25">
      <c r="A375" s="149"/>
      <c r="D375" s="102"/>
    </row>
    <row r="376" spans="1:4" x14ac:dyDescent="0.25">
      <c r="A376" s="149"/>
      <c r="D376" s="102"/>
    </row>
    <row r="377" spans="1:4" x14ac:dyDescent="0.25">
      <c r="A377" s="149"/>
      <c r="D377" s="102"/>
    </row>
    <row r="378" spans="1:4" x14ac:dyDescent="0.25">
      <c r="A378" s="149"/>
      <c r="D378" s="102"/>
    </row>
    <row r="379" spans="1:4" x14ac:dyDescent="0.25">
      <c r="A379" s="149"/>
      <c r="D379" s="102"/>
    </row>
    <row r="380" spans="1:4" x14ac:dyDescent="0.25">
      <c r="A380" s="149"/>
      <c r="D380" s="102"/>
    </row>
    <row r="381" spans="1:4" x14ac:dyDescent="0.25">
      <c r="A381" s="149"/>
      <c r="D381" s="102"/>
    </row>
    <row r="382" spans="1:4" x14ac:dyDescent="0.25">
      <c r="A382" s="149"/>
      <c r="D382" s="102"/>
    </row>
    <row r="383" spans="1:4" x14ac:dyDescent="0.25">
      <c r="A383" s="149"/>
      <c r="D383" s="102"/>
    </row>
    <row r="384" spans="1:4" x14ac:dyDescent="0.25">
      <c r="A384" s="149"/>
      <c r="D384" s="102"/>
    </row>
    <row r="385" spans="1:4" x14ac:dyDescent="0.25">
      <c r="A385" s="149"/>
      <c r="D385" s="102"/>
    </row>
    <row r="386" spans="1:4" x14ac:dyDescent="0.25">
      <c r="A386" s="149"/>
      <c r="D386" s="102"/>
    </row>
    <row r="387" spans="1:4" x14ac:dyDescent="0.25">
      <c r="A387" s="149"/>
      <c r="D387" s="102"/>
    </row>
    <row r="388" spans="1:4" x14ac:dyDescent="0.25">
      <c r="A388" s="149"/>
      <c r="D388" s="102"/>
    </row>
    <row r="389" spans="1:4" x14ac:dyDescent="0.25">
      <c r="A389" s="149"/>
      <c r="D389" s="102"/>
    </row>
    <row r="390" spans="1:4" x14ac:dyDescent="0.25">
      <c r="A390" s="149"/>
      <c r="D390" s="102"/>
    </row>
    <row r="391" spans="1:4" x14ac:dyDescent="0.25">
      <c r="A391" s="149"/>
      <c r="D391" s="102"/>
    </row>
    <row r="392" spans="1:4" x14ac:dyDescent="0.25">
      <c r="A392" s="149"/>
      <c r="D392" s="102"/>
    </row>
    <row r="393" spans="1:4" x14ac:dyDescent="0.25">
      <c r="A393" s="149"/>
      <c r="D393" s="102"/>
    </row>
    <row r="394" spans="1:4" x14ac:dyDescent="0.25">
      <c r="A394" s="149"/>
      <c r="D394" s="102"/>
    </row>
    <row r="395" spans="1:4" x14ac:dyDescent="0.25">
      <c r="A395" s="149"/>
      <c r="D395" s="102"/>
    </row>
    <row r="396" spans="1:4" x14ac:dyDescent="0.25">
      <c r="A396" s="149"/>
      <c r="D396" s="102"/>
    </row>
    <row r="397" spans="1:4" x14ac:dyDescent="0.25">
      <c r="A397" s="149"/>
      <c r="D397" s="102"/>
    </row>
    <row r="398" spans="1:4" x14ac:dyDescent="0.25">
      <c r="A398" s="149"/>
      <c r="D398" s="102"/>
    </row>
    <row r="399" spans="1:4" x14ac:dyDescent="0.25">
      <c r="A399" s="149"/>
      <c r="D399" s="102"/>
    </row>
    <row r="400" spans="1:4" x14ac:dyDescent="0.25">
      <c r="A400" s="149"/>
      <c r="D400" s="102"/>
    </row>
    <row r="401" spans="1:4" x14ac:dyDescent="0.25">
      <c r="A401" s="149"/>
      <c r="D401" s="102"/>
    </row>
    <row r="402" spans="1:4" x14ac:dyDescent="0.25">
      <c r="A402" s="149"/>
      <c r="D402" s="102"/>
    </row>
    <row r="403" spans="1:4" x14ac:dyDescent="0.25">
      <c r="A403" s="149"/>
      <c r="D403" s="102"/>
    </row>
    <row r="404" spans="1:4" x14ac:dyDescent="0.25">
      <c r="A404" s="149"/>
      <c r="D404" s="102"/>
    </row>
    <row r="405" spans="1:4" x14ac:dyDescent="0.25">
      <c r="A405" s="149"/>
      <c r="D405" s="102"/>
    </row>
    <row r="406" spans="1:4" x14ac:dyDescent="0.25">
      <c r="A406" s="149"/>
      <c r="D406" s="102"/>
    </row>
    <row r="407" spans="1:4" x14ac:dyDescent="0.25">
      <c r="A407" s="149"/>
      <c r="D407" s="102"/>
    </row>
    <row r="408" spans="1:4" x14ac:dyDescent="0.25">
      <c r="A408" s="149"/>
      <c r="D408" s="102"/>
    </row>
    <row r="409" spans="1:4" x14ac:dyDescent="0.25">
      <c r="A409" s="149"/>
      <c r="D409" s="102"/>
    </row>
    <row r="410" spans="1:4" x14ac:dyDescent="0.25">
      <c r="A410" s="149"/>
      <c r="D410" s="102"/>
    </row>
    <row r="411" spans="1:4" x14ac:dyDescent="0.25">
      <c r="A411" s="149"/>
      <c r="D411" s="102"/>
    </row>
    <row r="412" spans="1:4" x14ac:dyDescent="0.25">
      <c r="A412" s="149"/>
      <c r="D412" s="102"/>
    </row>
    <row r="413" spans="1:4" x14ac:dyDescent="0.25">
      <c r="A413" s="149"/>
      <c r="D413" s="102"/>
    </row>
    <row r="414" spans="1:4" x14ac:dyDescent="0.25">
      <c r="A414" s="149"/>
      <c r="D414" s="102"/>
    </row>
    <row r="415" spans="1:4" x14ac:dyDescent="0.25">
      <c r="A415" s="149"/>
      <c r="D415" s="102"/>
    </row>
    <row r="416" spans="1:4" x14ac:dyDescent="0.25">
      <c r="A416" s="149"/>
      <c r="D416" s="102"/>
    </row>
    <row r="417" spans="1:4" x14ac:dyDescent="0.25">
      <c r="A417" s="149"/>
      <c r="D417" s="102"/>
    </row>
    <row r="418" spans="1:4" x14ac:dyDescent="0.25">
      <c r="A418" s="149"/>
      <c r="D418" s="102"/>
    </row>
    <row r="419" spans="1:4" x14ac:dyDescent="0.25">
      <c r="A419" s="149"/>
      <c r="D419" s="102"/>
    </row>
    <row r="420" spans="1:4" x14ac:dyDescent="0.25">
      <c r="A420" s="149"/>
      <c r="D420" s="102"/>
    </row>
    <row r="421" spans="1:4" x14ac:dyDescent="0.25">
      <c r="A421" s="149"/>
      <c r="D421" s="102"/>
    </row>
    <row r="422" spans="1:4" x14ac:dyDescent="0.25">
      <c r="A422" s="149"/>
      <c r="D422" s="102"/>
    </row>
    <row r="423" spans="1:4" x14ac:dyDescent="0.25">
      <c r="A423" s="149"/>
      <c r="D423" s="102"/>
    </row>
    <row r="424" spans="1:4" x14ac:dyDescent="0.25">
      <c r="A424" s="149"/>
      <c r="D424" s="102"/>
    </row>
    <row r="425" spans="1:4" x14ac:dyDescent="0.25">
      <c r="A425" s="149"/>
      <c r="D425" s="102"/>
    </row>
    <row r="426" spans="1:4" x14ac:dyDescent="0.25">
      <c r="A426" s="149"/>
      <c r="D426" s="102"/>
    </row>
    <row r="427" spans="1:4" x14ac:dyDescent="0.25">
      <c r="A427" s="149"/>
      <c r="D427" s="102"/>
    </row>
    <row r="428" spans="1:4" x14ac:dyDescent="0.25">
      <c r="A428" s="149"/>
      <c r="D428" s="102"/>
    </row>
    <row r="429" spans="1:4" x14ac:dyDescent="0.25">
      <c r="A429" s="149"/>
      <c r="D429" s="102"/>
    </row>
    <row r="430" spans="1:4" x14ac:dyDescent="0.25">
      <c r="A430" s="149"/>
      <c r="D430" s="102"/>
    </row>
    <row r="431" spans="1:4" x14ac:dyDescent="0.25">
      <c r="A431" s="149"/>
      <c r="D431" s="102"/>
    </row>
    <row r="432" spans="1:4" x14ac:dyDescent="0.25">
      <c r="A432" s="149"/>
      <c r="D432" s="102"/>
    </row>
    <row r="433" spans="1:4" x14ac:dyDescent="0.25">
      <c r="A433" s="149"/>
      <c r="D433" s="102"/>
    </row>
    <row r="434" spans="1:4" x14ac:dyDescent="0.25">
      <c r="A434" s="149"/>
      <c r="D434" s="102"/>
    </row>
    <row r="435" spans="1:4" x14ac:dyDescent="0.25">
      <c r="A435" s="149"/>
      <c r="D435" s="102"/>
    </row>
    <row r="436" spans="1:4" x14ac:dyDescent="0.25">
      <c r="A436" s="149"/>
      <c r="D436" s="102"/>
    </row>
    <row r="437" spans="1:4" x14ac:dyDescent="0.25">
      <c r="A437" s="149"/>
      <c r="D437" s="102"/>
    </row>
    <row r="438" spans="1:4" x14ac:dyDescent="0.25">
      <c r="A438" s="149"/>
      <c r="D438" s="102"/>
    </row>
    <row r="439" spans="1:4" x14ac:dyDescent="0.25">
      <c r="A439" s="149"/>
      <c r="D439" s="102"/>
    </row>
    <row r="440" spans="1:4" x14ac:dyDescent="0.25">
      <c r="A440" s="149"/>
      <c r="D440" s="102"/>
    </row>
    <row r="441" spans="1:4" x14ac:dyDescent="0.25">
      <c r="A441" s="149"/>
      <c r="D441" s="102"/>
    </row>
    <row r="442" spans="1:4" x14ac:dyDescent="0.25">
      <c r="A442" s="149"/>
      <c r="D442" s="102"/>
    </row>
    <row r="443" spans="1:4" x14ac:dyDescent="0.25">
      <c r="A443" s="149"/>
      <c r="D443" s="102"/>
    </row>
    <row r="444" spans="1:4" x14ac:dyDescent="0.25">
      <c r="A444" s="149"/>
      <c r="D444" s="102"/>
    </row>
    <row r="445" spans="1:4" x14ac:dyDescent="0.25">
      <c r="A445" s="149"/>
      <c r="D445" s="102"/>
    </row>
    <row r="446" spans="1:4" x14ac:dyDescent="0.25">
      <c r="A446" s="149"/>
      <c r="D446" s="102"/>
    </row>
    <row r="447" spans="1:4" x14ac:dyDescent="0.25">
      <c r="A447" s="149"/>
      <c r="D447" s="102"/>
    </row>
    <row r="448" spans="1:4" x14ac:dyDescent="0.25">
      <c r="A448" s="149"/>
      <c r="D448" s="102"/>
    </row>
    <row r="449" spans="1:4" x14ac:dyDescent="0.25">
      <c r="A449" s="149"/>
      <c r="D449" s="102"/>
    </row>
    <row r="450" spans="1:4" x14ac:dyDescent="0.25">
      <c r="A450" s="149"/>
      <c r="D450" s="102"/>
    </row>
    <row r="451" spans="1:4" x14ac:dyDescent="0.25">
      <c r="A451" s="149"/>
      <c r="D451" s="102"/>
    </row>
    <row r="452" spans="1:4" x14ac:dyDescent="0.25">
      <c r="A452" s="149"/>
      <c r="D452" s="102"/>
    </row>
    <row r="453" spans="1:4" x14ac:dyDescent="0.25">
      <c r="A453" s="149"/>
      <c r="D453" s="102"/>
    </row>
    <row r="454" spans="1:4" x14ac:dyDescent="0.25">
      <c r="A454" s="149"/>
      <c r="D454" s="102"/>
    </row>
    <row r="455" spans="1:4" x14ac:dyDescent="0.25">
      <c r="A455" s="149"/>
      <c r="D455" s="102"/>
    </row>
    <row r="456" spans="1:4" x14ac:dyDescent="0.25">
      <c r="A456" s="149"/>
      <c r="D456" s="102"/>
    </row>
    <row r="457" spans="1:4" x14ac:dyDescent="0.25">
      <c r="A457" s="149"/>
      <c r="D457" s="102"/>
    </row>
    <row r="458" spans="1:4" x14ac:dyDescent="0.25">
      <c r="A458" s="149"/>
      <c r="D458" s="102"/>
    </row>
    <row r="459" spans="1:4" x14ac:dyDescent="0.25">
      <c r="A459" s="149"/>
      <c r="D459" s="102"/>
    </row>
    <row r="460" spans="1:4" x14ac:dyDescent="0.25">
      <c r="A460" s="149"/>
      <c r="D460" s="102"/>
    </row>
    <row r="461" spans="1:4" x14ac:dyDescent="0.25">
      <c r="A461" s="149"/>
      <c r="D461" s="102"/>
    </row>
    <row r="462" spans="1:4" x14ac:dyDescent="0.25">
      <c r="A462" s="149"/>
      <c r="D462" s="102"/>
    </row>
    <row r="463" spans="1:4" x14ac:dyDescent="0.25">
      <c r="A463" s="149"/>
      <c r="D463" s="102"/>
    </row>
    <row r="464" spans="1:4" x14ac:dyDescent="0.25">
      <c r="A464" s="149"/>
      <c r="D464" s="102"/>
    </row>
    <row r="465" spans="1:4" x14ac:dyDescent="0.25">
      <c r="A465" s="149"/>
      <c r="D465" s="102"/>
    </row>
    <row r="466" spans="1:4" x14ac:dyDescent="0.25">
      <c r="A466" s="149"/>
      <c r="D466" s="102"/>
    </row>
    <row r="467" spans="1:4" x14ac:dyDescent="0.25">
      <c r="A467" s="149"/>
      <c r="D467" s="102"/>
    </row>
    <row r="468" spans="1:4" x14ac:dyDescent="0.25">
      <c r="A468" s="149"/>
      <c r="D468" s="102"/>
    </row>
    <row r="469" spans="1:4" x14ac:dyDescent="0.25">
      <c r="A469" s="149"/>
      <c r="D469" s="102"/>
    </row>
    <row r="470" spans="1:4" x14ac:dyDescent="0.25">
      <c r="A470" s="149"/>
      <c r="D470" s="102"/>
    </row>
    <row r="471" spans="1:4" x14ac:dyDescent="0.25">
      <c r="A471" s="149"/>
      <c r="D471" s="102"/>
    </row>
    <row r="472" spans="1:4" x14ac:dyDescent="0.25">
      <c r="A472" s="149"/>
      <c r="D472" s="102"/>
    </row>
    <row r="473" spans="1:4" x14ac:dyDescent="0.25">
      <c r="A473" s="149"/>
      <c r="D473" s="102"/>
    </row>
    <row r="474" spans="1:4" x14ac:dyDescent="0.25">
      <c r="A474" s="149"/>
      <c r="D474" s="102"/>
    </row>
    <row r="475" spans="1:4" x14ac:dyDescent="0.25">
      <c r="A475" s="149"/>
      <c r="D475" s="102"/>
    </row>
    <row r="476" spans="1:4" x14ac:dyDescent="0.25">
      <c r="A476" s="149"/>
      <c r="D476" s="102"/>
    </row>
    <row r="477" spans="1:4" x14ac:dyDescent="0.25">
      <c r="A477" s="149"/>
      <c r="D477" s="102"/>
    </row>
    <row r="478" spans="1:4" x14ac:dyDescent="0.25">
      <c r="A478" s="149"/>
      <c r="D478" s="102"/>
    </row>
    <row r="479" spans="1:4" x14ac:dyDescent="0.25">
      <c r="A479" s="149"/>
      <c r="D479" s="102"/>
    </row>
    <row r="480" spans="1:4" x14ac:dyDescent="0.25">
      <c r="A480" s="149"/>
      <c r="D480" s="102"/>
    </row>
    <row r="481" spans="1:4" x14ac:dyDescent="0.25">
      <c r="A481" s="149"/>
      <c r="D481" s="102"/>
    </row>
    <row r="482" spans="1:4" x14ac:dyDescent="0.25">
      <c r="A482" s="149"/>
      <c r="D482" s="102"/>
    </row>
    <row r="483" spans="1:4" x14ac:dyDescent="0.25">
      <c r="A483" s="149"/>
      <c r="D483" s="102"/>
    </row>
    <row r="484" spans="1:4" x14ac:dyDescent="0.25">
      <c r="A484" s="149"/>
      <c r="D484" s="102"/>
    </row>
    <row r="485" spans="1:4" x14ac:dyDescent="0.25">
      <c r="A485" s="149"/>
      <c r="D485" s="102"/>
    </row>
    <row r="486" spans="1:4" x14ac:dyDescent="0.25">
      <c r="A486" s="149"/>
      <c r="D486" s="102"/>
    </row>
    <row r="487" spans="1:4" x14ac:dyDescent="0.25">
      <c r="A487" s="149"/>
      <c r="D487" s="102"/>
    </row>
    <row r="488" spans="1:4" x14ac:dyDescent="0.25">
      <c r="A488" s="149"/>
      <c r="D488" s="102"/>
    </row>
    <row r="489" spans="1:4" x14ac:dyDescent="0.25">
      <c r="A489" s="149"/>
      <c r="D489" s="102"/>
    </row>
    <row r="490" spans="1:4" x14ac:dyDescent="0.25">
      <c r="A490" s="149"/>
      <c r="D490" s="102"/>
    </row>
    <row r="491" spans="1:4" x14ac:dyDescent="0.25">
      <c r="A491" s="149"/>
      <c r="D491" s="102"/>
    </row>
    <row r="492" spans="1:4" x14ac:dyDescent="0.25">
      <c r="A492" s="149"/>
      <c r="D492" s="102"/>
    </row>
    <row r="493" spans="1:4" x14ac:dyDescent="0.25">
      <c r="A493" s="149"/>
      <c r="D493" s="102"/>
    </row>
    <row r="494" spans="1:4" x14ac:dyDescent="0.25">
      <c r="A494" s="149"/>
      <c r="D494" s="102"/>
    </row>
    <row r="495" spans="1:4" x14ac:dyDescent="0.25">
      <c r="A495" s="149"/>
      <c r="D495" s="102"/>
    </row>
    <row r="496" spans="1:4" x14ac:dyDescent="0.25">
      <c r="A496" s="149"/>
      <c r="D496" s="102"/>
    </row>
    <row r="497" spans="1:4" x14ac:dyDescent="0.25">
      <c r="A497" s="149"/>
      <c r="D497" s="102"/>
    </row>
    <row r="498" spans="1:4" x14ac:dyDescent="0.25">
      <c r="A498" s="149"/>
      <c r="D498" s="102"/>
    </row>
    <row r="499" spans="1:4" x14ac:dyDescent="0.25">
      <c r="A499" s="149"/>
      <c r="D499" s="102"/>
    </row>
    <row r="500" spans="1:4" x14ac:dyDescent="0.25">
      <c r="A500" s="149"/>
      <c r="D500" s="102"/>
    </row>
    <row r="501" spans="1:4" x14ac:dyDescent="0.25">
      <c r="A501" s="149"/>
      <c r="D501" s="102"/>
    </row>
    <row r="502" spans="1:4" x14ac:dyDescent="0.25">
      <c r="A502" s="149"/>
      <c r="D502" s="102"/>
    </row>
    <row r="503" spans="1:4" x14ac:dyDescent="0.25">
      <c r="A503" s="149"/>
      <c r="D503" s="102"/>
    </row>
    <row r="504" spans="1:4" x14ac:dyDescent="0.25">
      <c r="A504" s="149"/>
      <c r="D504" s="102"/>
    </row>
    <row r="505" spans="1:4" x14ac:dyDescent="0.25">
      <c r="A505" s="149"/>
      <c r="D505" s="102"/>
    </row>
    <row r="506" spans="1:4" x14ac:dyDescent="0.25">
      <c r="A506" s="149"/>
      <c r="D506" s="102"/>
    </row>
    <row r="507" spans="1:4" x14ac:dyDescent="0.25">
      <c r="A507" s="149"/>
      <c r="D507" s="102"/>
    </row>
    <row r="508" spans="1:4" x14ac:dyDescent="0.25">
      <c r="A508" s="149"/>
      <c r="D508" s="102"/>
    </row>
    <row r="509" spans="1:4" x14ac:dyDescent="0.25">
      <c r="A509" s="149"/>
      <c r="D509" s="102"/>
    </row>
    <row r="510" spans="1:4" x14ac:dyDescent="0.25">
      <c r="A510" s="149"/>
      <c r="D510" s="102"/>
    </row>
    <row r="511" spans="1:4" x14ac:dyDescent="0.25">
      <c r="A511" s="149"/>
      <c r="D511" s="102"/>
    </row>
    <row r="512" spans="1:4" x14ac:dyDescent="0.25">
      <c r="A512" s="149"/>
      <c r="D512" s="102"/>
    </row>
    <row r="513" spans="1:4" x14ac:dyDescent="0.25">
      <c r="A513" s="149"/>
      <c r="D513" s="102"/>
    </row>
    <row r="514" spans="1:4" x14ac:dyDescent="0.25">
      <c r="A514" s="149"/>
      <c r="D514" s="102"/>
    </row>
    <row r="515" spans="1:4" x14ac:dyDescent="0.25">
      <c r="A515" s="149"/>
      <c r="D515" s="102"/>
    </row>
    <row r="516" spans="1:4" x14ac:dyDescent="0.25">
      <c r="A516" s="149"/>
      <c r="D516" s="102"/>
    </row>
    <row r="517" spans="1:4" x14ac:dyDescent="0.25">
      <c r="A517" s="149"/>
      <c r="D517" s="102"/>
    </row>
    <row r="518" spans="1:4" x14ac:dyDescent="0.25">
      <c r="A518" s="149"/>
      <c r="D518" s="102"/>
    </row>
    <row r="519" spans="1:4" x14ac:dyDescent="0.25">
      <c r="A519" s="149"/>
      <c r="D519" s="102"/>
    </row>
    <row r="520" spans="1:4" x14ac:dyDescent="0.25">
      <c r="A520" s="149"/>
      <c r="D520" s="102"/>
    </row>
    <row r="521" spans="1:4" x14ac:dyDescent="0.25">
      <c r="A521" s="149"/>
      <c r="D521" s="102"/>
    </row>
    <row r="522" spans="1:4" x14ac:dyDescent="0.25">
      <c r="A522" s="149"/>
      <c r="D522" s="102"/>
    </row>
    <row r="523" spans="1:4" x14ac:dyDescent="0.25">
      <c r="A523" s="149"/>
      <c r="D523" s="102"/>
    </row>
    <row r="524" spans="1:4" x14ac:dyDescent="0.25">
      <c r="A524" s="149"/>
      <c r="D524" s="102"/>
    </row>
    <row r="525" spans="1:4" x14ac:dyDescent="0.25">
      <c r="A525" s="149"/>
      <c r="D525" s="102"/>
    </row>
    <row r="526" spans="1:4" x14ac:dyDescent="0.25">
      <c r="A526" s="149"/>
      <c r="D526" s="102"/>
    </row>
    <row r="527" spans="1:4" x14ac:dyDescent="0.25">
      <c r="A527" s="149"/>
      <c r="D527" s="102"/>
    </row>
    <row r="528" spans="1:4" x14ac:dyDescent="0.25">
      <c r="A528" s="149"/>
      <c r="D528" s="102"/>
    </row>
    <row r="529" spans="1:4" x14ac:dyDescent="0.25">
      <c r="A529" s="149"/>
      <c r="D529" s="102"/>
    </row>
    <row r="530" spans="1:4" x14ac:dyDescent="0.25">
      <c r="A530" s="149"/>
      <c r="D530" s="102"/>
    </row>
    <row r="531" spans="1:4" x14ac:dyDescent="0.25">
      <c r="A531" s="149"/>
      <c r="D531" s="102"/>
    </row>
    <row r="532" spans="1:4" x14ac:dyDescent="0.25">
      <c r="A532" s="149"/>
      <c r="D532" s="102"/>
    </row>
    <row r="533" spans="1:4" x14ac:dyDescent="0.25">
      <c r="A533" s="149"/>
      <c r="D533" s="102"/>
    </row>
    <row r="534" spans="1:4" x14ac:dyDescent="0.25">
      <c r="A534" s="149"/>
      <c r="D534" s="102"/>
    </row>
    <row r="535" spans="1:4" x14ac:dyDescent="0.25">
      <c r="A535" s="149"/>
      <c r="D535" s="102"/>
    </row>
    <row r="536" spans="1:4" x14ac:dyDescent="0.25">
      <c r="A536" s="149"/>
      <c r="D536" s="102"/>
    </row>
    <row r="537" spans="1:4" x14ac:dyDescent="0.25">
      <c r="A537" s="149"/>
      <c r="D537" s="102"/>
    </row>
    <row r="538" spans="1:4" x14ac:dyDescent="0.25">
      <c r="A538" s="149"/>
      <c r="D538" s="102"/>
    </row>
    <row r="539" spans="1:4" x14ac:dyDescent="0.25">
      <c r="A539" s="149"/>
      <c r="D539" s="102"/>
    </row>
    <row r="540" spans="1:4" x14ac:dyDescent="0.25">
      <c r="A540" s="149"/>
      <c r="D540" s="102"/>
    </row>
    <row r="541" spans="1:4" x14ac:dyDescent="0.25">
      <c r="A541" s="149"/>
      <c r="D541" s="102"/>
    </row>
    <row r="542" spans="1:4" x14ac:dyDescent="0.25">
      <c r="A542" s="149"/>
      <c r="D542" s="102"/>
    </row>
    <row r="543" spans="1:4" x14ac:dyDescent="0.25">
      <c r="A543" s="149"/>
      <c r="D543" s="102"/>
    </row>
    <row r="544" spans="1:4" x14ac:dyDescent="0.25">
      <c r="A544" s="149"/>
      <c r="D544" s="102"/>
    </row>
    <row r="545" spans="1:4" x14ac:dyDescent="0.25">
      <c r="A545" s="149"/>
      <c r="D545" s="102"/>
    </row>
    <row r="546" spans="1:4" x14ac:dyDescent="0.25">
      <c r="A546" s="149"/>
      <c r="D546" s="102"/>
    </row>
    <row r="547" spans="1:4" x14ac:dyDescent="0.25">
      <c r="A547" s="149"/>
      <c r="D547" s="102"/>
    </row>
    <row r="548" spans="1:4" x14ac:dyDescent="0.25">
      <c r="A548" s="149"/>
      <c r="D548" s="102"/>
    </row>
    <row r="549" spans="1:4" x14ac:dyDescent="0.25">
      <c r="A549" s="149"/>
      <c r="D549" s="102"/>
    </row>
    <row r="550" spans="1:4" x14ac:dyDescent="0.25">
      <c r="A550" s="149"/>
      <c r="D550" s="102"/>
    </row>
    <row r="551" spans="1:4" x14ac:dyDescent="0.25">
      <c r="A551" s="149"/>
      <c r="D551" s="102"/>
    </row>
    <row r="552" spans="1:4" x14ac:dyDescent="0.25">
      <c r="A552" s="149"/>
      <c r="D552" s="102"/>
    </row>
    <row r="553" spans="1:4" x14ac:dyDescent="0.25">
      <c r="A553" s="149"/>
      <c r="D553" s="102"/>
    </row>
    <row r="554" spans="1:4" x14ac:dyDescent="0.25">
      <c r="A554" s="149"/>
      <c r="D554" s="102"/>
    </row>
    <row r="555" spans="1:4" x14ac:dyDescent="0.25">
      <c r="A555" s="149"/>
      <c r="D555" s="102"/>
    </row>
    <row r="556" spans="1:4" x14ac:dyDescent="0.25">
      <c r="A556" s="149"/>
      <c r="D556" s="102"/>
    </row>
    <row r="557" spans="1:4" x14ac:dyDescent="0.25">
      <c r="A557" s="149"/>
      <c r="D557" s="102"/>
    </row>
    <row r="558" spans="1:4" x14ac:dyDescent="0.25">
      <c r="A558" s="149"/>
      <c r="D558" s="102"/>
    </row>
    <row r="559" spans="1:4" x14ac:dyDescent="0.25">
      <c r="A559" s="149"/>
      <c r="D559" s="102"/>
    </row>
    <row r="560" spans="1:4" x14ac:dyDescent="0.25">
      <c r="A560" s="149"/>
      <c r="D560" s="102"/>
    </row>
    <row r="561" spans="1:4" x14ac:dyDescent="0.25">
      <c r="A561" s="149"/>
      <c r="D561" s="102"/>
    </row>
    <row r="562" spans="1:4" x14ac:dyDescent="0.25">
      <c r="A562" s="149"/>
      <c r="D562" s="102"/>
    </row>
    <row r="563" spans="1:4" x14ac:dyDescent="0.25">
      <c r="A563" s="149"/>
      <c r="D563" s="102"/>
    </row>
    <row r="564" spans="1:4" x14ac:dyDescent="0.25">
      <c r="A564" s="149"/>
      <c r="D564" s="102"/>
    </row>
    <row r="565" spans="1:4" x14ac:dyDescent="0.25">
      <c r="A565" s="149"/>
      <c r="D565" s="102"/>
    </row>
    <row r="566" spans="1:4" x14ac:dyDescent="0.25">
      <c r="A566" s="149"/>
      <c r="D566" s="102"/>
    </row>
    <row r="567" spans="1:4" x14ac:dyDescent="0.25">
      <c r="A567" s="149"/>
      <c r="D567" s="102"/>
    </row>
    <row r="568" spans="1:4" x14ac:dyDescent="0.25">
      <c r="A568" s="149"/>
      <c r="D568" s="102"/>
    </row>
    <row r="569" spans="1:4" x14ac:dyDescent="0.25">
      <c r="A569" s="149"/>
      <c r="D569" s="102"/>
    </row>
    <row r="570" spans="1:4" x14ac:dyDescent="0.25">
      <c r="A570" s="149"/>
      <c r="D570" s="102"/>
    </row>
    <row r="571" spans="1:4" x14ac:dyDescent="0.25">
      <c r="A571" s="149"/>
      <c r="D571" s="102"/>
    </row>
    <row r="572" spans="1:4" x14ac:dyDescent="0.25">
      <c r="A572" s="149"/>
      <c r="D572" s="102"/>
    </row>
    <row r="573" spans="1:4" x14ac:dyDescent="0.25">
      <c r="A573" s="149"/>
      <c r="D573" s="102"/>
    </row>
    <row r="574" spans="1:4" x14ac:dyDescent="0.25">
      <c r="A574" s="149"/>
      <c r="D574" s="102"/>
    </row>
    <row r="575" spans="1:4" x14ac:dyDescent="0.25">
      <c r="A575" s="149"/>
      <c r="D575" s="102"/>
    </row>
    <row r="576" spans="1:4" x14ac:dyDescent="0.25">
      <c r="A576" s="149"/>
      <c r="D576" s="102"/>
    </row>
    <row r="577" spans="1:4" x14ac:dyDescent="0.25">
      <c r="A577" s="149"/>
      <c r="D577" s="102"/>
    </row>
    <row r="578" spans="1:4" x14ac:dyDescent="0.25">
      <c r="A578" s="149"/>
      <c r="D578" s="102"/>
    </row>
    <row r="579" spans="1:4" x14ac:dyDescent="0.25">
      <c r="A579" s="149"/>
      <c r="D579" s="102"/>
    </row>
    <row r="580" spans="1:4" x14ac:dyDescent="0.25">
      <c r="A580" s="149"/>
      <c r="D580" s="102"/>
    </row>
    <row r="581" spans="1:4" x14ac:dyDescent="0.25">
      <c r="A581" s="149"/>
      <c r="D581" s="102"/>
    </row>
    <row r="582" spans="1:4" x14ac:dyDescent="0.25">
      <c r="A582" s="149"/>
      <c r="D582" s="102"/>
    </row>
    <row r="583" spans="1:4" x14ac:dyDescent="0.25">
      <c r="A583" s="149"/>
      <c r="D583" s="102"/>
    </row>
    <row r="584" spans="1:4" x14ac:dyDescent="0.25">
      <c r="A584" s="149"/>
      <c r="D584" s="102"/>
    </row>
    <row r="585" spans="1:4" x14ac:dyDescent="0.25">
      <c r="A585" s="149"/>
      <c r="D585" s="102"/>
    </row>
    <row r="586" spans="1:4" x14ac:dyDescent="0.25">
      <c r="A586" s="149"/>
      <c r="D586" s="102"/>
    </row>
    <row r="587" spans="1:4" x14ac:dyDescent="0.25">
      <c r="A587" s="149"/>
      <c r="D587" s="102"/>
    </row>
    <row r="588" spans="1:4" x14ac:dyDescent="0.25">
      <c r="A588" s="149"/>
      <c r="D588" s="102"/>
    </row>
    <row r="589" spans="1:4" x14ac:dyDescent="0.25">
      <c r="A589" s="149"/>
      <c r="D589" s="102"/>
    </row>
    <row r="590" spans="1:4" x14ac:dyDescent="0.25">
      <c r="A590" s="149"/>
      <c r="D590" s="102"/>
    </row>
    <row r="591" spans="1:4" x14ac:dyDescent="0.25">
      <c r="A591" s="149"/>
      <c r="D591" s="102"/>
    </row>
    <row r="592" spans="1:4" x14ac:dyDescent="0.25">
      <c r="A592" s="149"/>
      <c r="D592" s="102"/>
    </row>
    <row r="593" spans="1:4" x14ac:dyDescent="0.25">
      <c r="A593" s="149"/>
      <c r="D593" s="102"/>
    </row>
    <row r="594" spans="1:4" x14ac:dyDescent="0.25">
      <c r="A594" s="149"/>
      <c r="D594" s="102"/>
    </row>
    <row r="595" spans="1:4" x14ac:dyDescent="0.25">
      <c r="A595" s="149"/>
      <c r="D595" s="102"/>
    </row>
    <row r="596" spans="1:4" x14ac:dyDescent="0.25">
      <c r="A596" s="149"/>
      <c r="D596" s="102"/>
    </row>
    <row r="597" spans="1:4" x14ac:dyDescent="0.25">
      <c r="A597" s="149"/>
      <c r="D597" s="102"/>
    </row>
    <row r="598" spans="1:4" x14ac:dyDescent="0.25">
      <c r="A598" s="149"/>
      <c r="D598" s="102"/>
    </row>
    <row r="599" spans="1:4" x14ac:dyDescent="0.25">
      <c r="A599" s="149"/>
      <c r="D599" s="102"/>
    </row>
    <row r="600" spans="1:4" x14ac:dyDescent="0.25">
      <c r="A600" s="149"/>
      <c r="D600" s="102"/>
    </row>
    <row r="601" spans="1:4" x14ac:dyDescent="0.25">
      <c r="A601" s="149"/>
      <c r="D601" s="102"/>
    </row>
    <row r="602" spans="1:4" x14ac:dyDescent="0.25">
      <c r="A602" s="149"/>
      <c r="D602" s="102"/>
    </row>
    <row r="603" spans="1:4" x14ac:dyDescent="0.25">
      <c r="A603" s="149"/>
      <c r="D603" s="102"/>
    </row>
    <row r="604" spans="1:4" x14ac:dyDescent="0.25">
      <c r="A604" s="149"/>
      <c r="D604" s="102"/>
    </row>
    <row r="605" spans="1:4" x14ac:dyDescent="0.25">
      <c r="A605" s="149"/>
      <c r="D605" s="102"/>
    </row>
    <row r="606" spans="1:4" x14ac:dyDescent="0.25">
      <c r="A606" s="149"/>
      <c r="D606" s="102"/>
    </row>
    <row r="607" spans="1:4" x14ac:dyDescent="0.25">
      <c r="A607" s="149"/>
      <c r="D607" s="102"/>
    </row>
    <row r="608" spans="1:4" x14ac:dyDescent="0.25">
      <c r="A608" s="149"/>
      <c r="D608" s="102"/>
    </row>
    <row r="609" spans="1:4" x14ac:dyDescent="0.25">
      <c r="A609" s="149"/>
      <c r="D609" s="102"/>
    </row>
    <row r="610" spans="1:4" x14ac:dyDescent="0.25">
      <c r="A610" s="149"/>
      <c r="D610" s="102"/>
    </row>
    <row r="611" spans="1:4" x14ac:dyDescent="0.25">
      <c r="A611" s="149"/>
      <c r="D611" s="102"/>
    </row>
    <row r="612" spans="1:4" x14ac:dyDescent="0.25">
      <c r="A612" s="149"/>
      <c r="D612" s="102"/>
    </row>
    <row r="613" spans="1:4" x14ac:dyDescent="0.25">
      <c r="A613" s="149"/>
      <c r="D613" s="102"/>
    </row>
    <row r="614" spans="1:4" x14ac:dyDescent="0.25">
      <c r="A614" s="149"/>
      <c r="D614" s="102"/>
    </row>
    <row r="615" spans="1:4" x14ac:dyDescent="0.25">
      <c r="A615" s="149"/>
      <c r="D615" s="102"/>
    </row>
    <row r="616" spans="1:4" x14ac:dyDescent="0.25">
      <c r="A616" s="149"/>
      <c r="D616" s="102"/>
    </row>
    <row r="617" spans="1:4" x14ac:dyDescent="0.25">
      <c r="A617" s="149"/>
      <c r="D617" s="102"/>
    </row>
    <row r="618" spans="1:4" x14ac:dyDescent="0.25">
      <c r="A618" s="149"/>
      <c r="D618" s="102"/>
    </row>
    <row r="619" spans="1:4" x14ac:dyDescent="0.25">
      <c r="A619" s="149"/>
      <c r="D619" s="102"/>
    </row>
    <row r="620" spans="1:4" x14ac:dyDescent="0.25">
      <c r="A620" s="149"/>
      <c r="D620" s="102"/>
    </row>
    <row r="621" spans="1:4" x14ac:dyDescent="0.25">
      <c r="A621" s="149"/>
      <c r="D621" s="102"/>
    </row>
    <row r="622" spans="1:4" x14ac:dyDescent="0.25">
      <c r="A622" s="149"/>
      <c r="D622" s="102"/>
    </row>
    <row r="623" spans="1:4" x14ac:dyDescent="0.25">
      <c r="A623" s="149"/>
      <c r="D623" s="102"/>
    </row>
    <row r="624" spans="1:4" x14ac:dyDescent="0.25">
      <c r="A624" s="149"/>
      <c r="D624" s="102"/>
    </row>
    <row r="625" spans="1:4" x14ac:dyDescent="0.25">
      <c r="A625" s="149"/>
      <c r="D625" s="102"/>
    </row>
    <row r="626" spans="1:4" x14ac:dyDescent="0.25">
      <c r="A626" s="149"/>
      <c r="D626" s="102"/>
    </row>
    <row r="627" spans="1:4" x14ac:dyDescent="0.25">
      <c r="A627" s="149"/>
      <c r="D627" s="102"/>
    </row>
    <row r="628" spans="1:4" x14ac:dyDescent="0.25">
      <c r="A628" s="149"/>
      <c r="D628" s="102"/>
    </row>
    <row r="629" spans="1:4" x14ac:dyDescent="0.25">
      <c r="A629" s="149"/>
      <c r="D629" s="102"/>
    </row>
    <row r="630" spans="1:4" x14ac:dyDescent="0.25">
      <c r="A630" s="149"/>
      <c r="D630" s="102"/>
    </row>
    <row r="631" spans="1:4" x14ac:dyDescent="0.25">
      <c r="A631" s="149"/>
      <c r="D631" s="102"/>
    </row>
    <row r="632" spans="1:4" x14ac:dyDescent="0.25">
      <c r="A632" s="149"/>
      <c r="D632" s="102"/>
    </row>
    <row r="633" spans="1:4" x14ac:dyDescent="0.25">
      <c r="A633" s="149"/>
      <c r="D633" s="102"/>
    </row>
    <row r="634" spans="1:4" x14ac:dyDescent="0.25">
      <c r="A634" s="149"/>
      <c r="D634" s="102"/>
    </row>
    <row r="635" spans="1:4" x14ac:dyDescent="0.25">
      <c r="A635" s="149"/>
      <c r="D635" s="102"/>
    </row>
    <row r="636" spans="1:4" x14ac:dyDescent="0.25">
      <c r="A636" s="149"/>
      <c r="D636" s="102"/>
    </row>
    <row r="637" spans="1:4" x14ac:dyDescent="0.25">
      <c r="A637" s="149"/>
      <c r="D637" s="102"/>
    </row>
    <row r="638" spans="1:4" x14ac:dyDescent="0.25">
      <c r="A638" s="149"/>
      <c r="D638" s="102"/>
    </row>
    <row r="639" spans="1:4" x14ac:dyDescent="0.25">
      <c r="A639" s="149"/>
      <c r="D639" s="102"/>
    </row>
    <row r="640" spans="1:4" x14ac:dyDescent="0.25">
      <c r="A640" s="149"/>
      <c r="D640" s="102"/>
    </row>
    <row r="641" spans="1:4" x14ac:dyDescent="0.25">
      <c r="A641" s="149"/>
      <c r="D641" s="102"/>
    </row>
    <row r="642" spans="1:4" x14ac:dyDescent="0.25">
      <c r="A642" s="149"/>
      <c r="D642" s="102"/>
    </row>
    <row r="643" spans="1:4" x14ac:dyDescent="0.25">
      <c r="A643" s="149"/>
      <c r="D643" s="102"/>
    </row>
    <row r="644" spans="1:4" x14ac:dyDescent="0.25">
      <c r="A644" s="149"/>
      <c r="D644" s="102"/>
    </row>
    <row r="645" spans="1:4" x14ac:dyDescent="0.25">
      <c r="A645" s="149"/>
      <c r="D645" s="102"/>
    </row>
    <row r="646" spans="1:4" x14ac:dyDescent="0.25">
      <c r="A646" s="149"/>
      <c r="D646" s="102"/>
    </row>
    <row r="647" spans="1:4" x14ac:dyDescent="0.25">
      <c r="A647" s="149"/>
      <c r="D647" s="102"/>
    </row>
    <row r="648" spans="1:4" x14ac:dyDescent="0.25">
      <c r="A648" s="149"/>
      <c r="D648" s="102"/>
    </row>
    <row r="649" spans="1:4" x14ac:dyDescent="0.25">
      <c r="A649" s="149"/>
      <c r="D649" s="102"/>
    </row>
    <row r="650" spans="1:4" x14ac:dyDescent="0.25">
      <c r="A650" s="149"/>
      <c r="D650" s="102"/>
    </row>
    <row r="651" spans="1:4" x14ac:dyDescent="0.25">
      <c r="A651" s="149"/>
      <c r="D651" s="102"/>
    </row>
    <row r="652" spans="1:4" x14ac:dyDescent="0.25">
      <c r="A652" s="149"/>
      <c r="D652" s="102"/>
    </row>
    <row r="653" spans="1:4" x14ac:dyDescent="0.25">
      <c r="A653" s="149"/>
      <c r="D653" s="102"/>
    </row>
    <row r="654" spans="1:4" x14ac:dyDescent="0.25">
      <c r="A654" s="149"/>
      <c r="D654" s="102"/>
    </row>
    <row r="655" spans="1:4" x14ac:dyDescent="0.25">
      <c r="A655" s="149"/>
      <c r="D655" s="102"/>
    </row>
    <row r="656" spans="1:4" x14ac:dyDescent="0.25">
      <c r="A656" s="149"/>
      <c r="D656" s="102"/>
    </row>
    <row r="657" spans="1:4" x14ac:dyDescent="0.25">
      <c r="A657" s="149"/>
      <c r="D657" s="102"/>
    </row>
    <row r="658" spans="1:4" x14ac:dyDescent="0.25">
      <c r="A658" s="149"/>
      <c r="D658" s="102"/>
    </row>
    <row r="659" spans="1:4" x14ac:dyDescent="0.25">
      <c r="A659" s="149"/>
      <c r="D659" s="102"/>
    </row>
    <row r="660" spans="1:4" x14ac:dyDescent="0.25">
      <c r="A660" s="149"/>
      <c r="D660" s="102"/>
    </row>
    <row r="661" spans="1:4" x14ac:dyDescent="0.25">
      <c r="A661" s="149"/>
      <c r="D661" s="102"/>
    </row>
    <row r="662" spans="1:4" x14ac:dyDescent="0.25">
      <c r="A662" s="149"/>
      <c r="D662" s="102"/>
    </row>
    <row r="663" spans="1:4" x14ac:dyDescent="0.25">
      <c r="A663" s="149"/>
      <c r="D663" s="102"/>
    </row>
    <row r="664" spans="1:4" x14ac:dyDescent="0.25">
      <c r="A664" s="149"/>
      <c r="D664" s="102"/>
    </row>
    <row r="665" spans="1:4" x14ac:dyDescent="0.25">
      <c r="A665" s="149"/>
      <c r="D665" s="102"/>
    </row>
    <row r="666" spans="1:4" x14ac:dyDescent="0.25">
      <c r="A666" s="149"/>
      <c r="D666" s="102"/>
    </row>
    <row r="667" spans="1:4" x14ac:dyDescent="0.25">
      <c r="A667" s="149"/>
      <c r="D667" s="102"/>
    </row>
    <row r="668" spans="1:4" x14ac:dyDescent="0.25">
      <c r="A668" s="149"/>
      <c r="D668" s="102"/>
    </row>
    <row r="669" spans="1:4" x14ac:dyDescent="0.25">
      <c r="A669" s="149"/>
      <c r="D669" s="102"/>
    </row>
    <row r="670" spans="1:4" x14ac:dyDescent="0.25">
      <c r="A670" s="149"/>
      <c r="D670" s="102"/>
    </row>
    <row r="671" spans="1:4" x14ac:dyDescent="0.25">
      <c r="A671" s="149"/>
      <c r="D671" s="102"/>
    </row>
    <row r="672" spans="1:4" x14ac:dyDescent="0.25">
      <c r="A672" s="149"/>
      <c r="D672" s="102"/>
    </row>
    <row r="673" spans="1:4" x14ac:dyDescent="0.25">
      <c r="A673" s="149"/>
      <c r="D673" s="102"/>
    </row>
    <row r="674" spans="1:4" x14ac:dyDescent="0.25">
      <c r="A674" s="149"/>
      <c r="D674" s="102"/>
    </row>
    <row r="675" spans="1:4" x14ac:dyDescent="0.25">
      <c r="A675" s="149"/>
      <c r="D675" s="102"/>
    </row>
    <row r="676" spans="1:4" x14ac:dyDescent="0.25">
      <c r="A676" s="149"/>
      <c r="D676" s="102"/>
    </row>
    <row r="677" spans="1:4" x14ac:dyDescent="0.25">
      <c r="A677" s="149"/>
      <c r="D677" s="102"/>
    </row>
    <row r="678" spans="1:4" x14ac:dyDescent="0.25">
      <c r="A678" s="149"/>
      <c r="D678" s="102"/>
    </row>
    <row r="679" spans="1:4" x14ac:dyDescent="0.25">
      <c r="A679" s="149"/>
      <c r="D679" s="102"/>
    </row>
    <row r="680" spans="1:4" x14ac:dyDescent="0.25">
      <c r="A680" s="149"/>
      <c r="D680" s="102"/>
    </row>
    <row r="681" spans="1:4" x14ac:dyDescent="0.25">
      <c r="A681" s="149"/>
      <c r="D681" s="102"/>
    </row>
    <row r="682" spans="1:4" x14ac:dyDescent="0.25">
      <c r="A682" s="149"/>
      <c r="D682" s="102"/>
    </row>
    <row r="683" spans="1:4" x14ac:dyDescent="0.25">
      <c r="A683" s="149"/>
      <c r="D683" s="102"/>
    </row>
    <row r="684" spans="1:4" x14ac:dyDescent="0.25">
      <c r="A684" s="149"/>
      <c r="D684" s="102"/>
    </row>
    <row r="685" spans="1:4" x14ac:dyDescent="0.25">
      <c r="A685" s="149"/>
      <c r="D685" s="102"/>
    </row>
    <row r="686" spans="1:4" x14ac:dyDescent="0.25">
      <c r="A686" s="149"/>
      <c r="D686" s="102"/>
    </row>
    <row r="687" spans="1:4" x14ac:dyDescent="0.25">
      <c r="A687" s="149"/>
      <c r="D687" s="102"/>
    </row>
    <row r="688" spans="1:4" x14ac:dyDescent="0.25">
      <c r="A688" s="149"/>
      <c r="D688" s="102"/>
    </row>
    <row r="689" spans="1:4" x14ac:dyDescent="0.25">
      <c r="A689" s="149"/>
      <c r="D689" s="102"/>
    </row>
    <row r="690" spans="1:4" x14ac:dyDescent="0.25">
      <c r="A690" s="149"/>
      <c r="D690" s="102"/>
    </row>
    <row r="691" spans="1:4" x14ac:dyDescent="0.25">
      <c r="A691" s="149"/>
      <c r="D691" s="102"/>
    </row>
    <row r="692" spans="1:4" x14ac:dyDescent="0.25">
      <c r="A692" s="149"/>
      <c r="D692" s="102"/>
    </row>
    <row r="693" spans="1:4" x14ac:dyDescent="0.25">
      <c r="A693" s="149"/>
      <c r="D693" s="102"/>
    </row>
    <row r="694" spans="1:4" x14ac:dyDescent="0.25">
      <c r="A694" s="149"/>
      <c r="D694" s="102"/>
    </row>
    <row r="695" spans="1:4" x14ac:dyDescent="0.25">
      <c r="A695" s="149"/>
      <c r="D695" s="102"/>
    </row>
    <row r="696" spans="1:4" x14ac:dyDescent="0.25">
      <c r="A696" s="149"/>
      <c r="D696" s="102"/>
    </row>
    <row r="697" spans="1:4" x14ac:dyDescent="0.25">
      <c r="A697" s="149"/>
      <c r="D697" s="102"/>
    </row>
    <row r="698" spans="1:4" x14ac:dyDescent="0.25">
      <c r="A698" s="149"/>
      <c r="D698" s="102"/>
    </row>
    <row r="699" spans="1:4" x14ac:dyDescent="0.25">
      <c r="A699" s="149"/>
      <c r="D699" s="102"/>
    </row>
    <row r="700" spans="1:4" x14ac:dyDescent="0.25">
      <c r="A700" s="149"/>
      <c r="D700" s="102"/>
    </row>
    <row r="701" spans="1:4" x14ac:dyDescent="0.25">
      <c r="A701" s="149"/>
      <c r="D701" s="102"/>
    </row>
    <row r="702" spans="1:4" x14ac:dyDescent="0.25">
      <c r="A702" s="149"/>
      <c r="D702" s="102"/>
    </row>
    <row r="703" spans="1:4" x14ac:dyDescent="0.25">
      <c r="A703" s="149"/>
      <c r="D703" s="102"/>
    </row>
    <row r="704" spans="1:4" x14ac:dyDescent="0.25">
      <c r="A704" s="149"/>
      <c r="D704" s="102"/>
    </row>
    <row r="705" spans="1:4" x14ac:dyDescent="0.25">
      <c r="A705" s="149"/>
      <c r="D705" s="102"/>
    </row>
    <row r="706" spans="1:4" x14ac:dyDescent="0.25">
      <c r="A706" s="149"/>
      <c r="D706" s="102"/>
    </row>
    <row r="707" spans="1:4" x14ac:dyDescent="0.25">
      <c r="A707" s="149"/>
      <c r="D707" s="102"/>
    </row>
    <row r="708" spans="1:4" x14ac:dyDescent="0.25">
      <c r="A708" s="149"/>
      <c r="D708" s="102"/>
    </row>
    <row r="709" spans="1:4" x14ac:dyDescent="0.25">
      <c r="A709" s="149"/>
      <c r="D709" s="102"/>
    </row>
    <row r="710" spans="1:4" x14ac:dyDescent="0.25">
      <c r="A710" s="149"/>
      <c r="D710" s="102"/>
    </row>
    <row r="711" spans="1:4" x14ac:dyDescent="0.25">
      <c r="A711" s="149"/>
      <c r="D711" s="102"/>
    </row>
    <row r="712" spans="1:4" x14ac:dyDescent="0.25">
      <c r="A712" s="149"/>
      <c r="D712" s="102"/>
    </row>
    <row r="713" spans="1:4" x14ac:dyDescent="0.25">
      <c r="A713" s="149"/>
      <c r="D713" s="102"/>
    </row>
    <row r="714" spans="1:4" x14ac:dyDescent="0.25">
      <c r="A714" s="149"/>
      <c r="D714" s="102"/>
    </row>
    <row r="715" spans="1:4" x14ac:dyDescent="0.25">
      <c r="A715" s="149"/>
      <c r="D715" s="102"/>
    </row>
    <row r="716" spans="1:4" x14ac:dyDescent="0.25">
      <c r="A716" s="149"/>
      <c r="D716" s="102"/>
    </row>
    <row r="717" spans="1:4" x14ac:dyDescent="0.25">
      <c r="A717" s="149"/>
      <c r="D717" s="102"/>
    </row>
    <row r="718" spans="1:4" x14ac:dyDescent="0.25">
      <c r="A718" s="149"/>
      <c r="D718" s="102"/>
    </row>
    <row r="719" spans="1:4" x14ac:dyDescent="0.25">
      <c r="A719" s="149"/>
      <c r="D719" s="102"/>
    </row>
    <row r="720" spans="1:4" x14ac:dyDescent="0.25">
      <c r="A720" s="149"/>
      <c r="D720" s="102"/>
    </row>
    <row r="721" spans="1:4" x14ac:dyDescent="0.25">
      <c r="A721" s="149"/>
      <c r="D721" s="102"/>
    </row>
    <row r="722" spans="1:4" x14ac:dyDescent="0.25">
      <c r="A722" s="149"/>
      <c r="D722" s="102"/>
    </row>
    <row r="723" spans="1:4" x14ac:dyDescent="0.25">
      <c r="A723" s="149"/>
      <c r="D723" s="102"/>
    </row>
    <row r="724" spans="1:4" x14ac:dyDescent="0.25">
      <c r="A724" s="149"/>
      <c r="D724" s="102"/>
    </row>
    <row r="725" spans="1:4" x14ac:dyDescent="0.25">
      <c r="A725" s="149"/>
      <c r="D725" s="102"/>
    </row>
    <row r="726" spans="1:4" x14ac:dyDescent="0.25">
      <c r="A726" s="149"/>
      <c r="D726" s="102"/>
    </row>
    <row r="727" spans="1:4" x14ac:dyDescent="0.25">
      <c r="A727" s="149"/>
      <c r="D727" s="102"/>
    </row>
    <row r="728" spans="1:4" x14ac:dyDescent="0.25">
      <c r="A728" s="149"/>
      <c r="D728" s="102"/>
    </row>
    <row r="729" spans="1:4" x14ac:dyDescent="0.25">
      <c r="A729" s="149"/>
      <c r="D729" s="102"/>
    </row>
    <row r="730" spans="1:4" x14ac:dyDescent="0.25">
      <c r="A730" s="149"/>
      <c r="D730" s="102"/>
    </row>
    <row r="731" spans="1:4" x14ac:dyDescent="0.25">
      <c r="A731" s="149"/>
      <c r="D731" s="102"/>
    </row>
    <row r="732" spans="1:4" x14ac:dyDescent="0.25">
      <c r="A732" s="149"/>
      <c r="D732" s="102"/>
    </row>
    <row r="733" spans="1:4" x14ac:dyDescent="0.25">
      <c r="A733" s="149"/>
      <c r="D733" s="102"/>
    </row>
    <row r="734" spans="1:4" x14ac:dyDescent="0.25">
      <c r="A734" s="149"/>
      <c r="D734" s="102"/>
    </row>
    <row r="735" spans="1:4" x14ac:dyDescent="0.25">
      <c r="A735" s="149"/>
      <c r="D735" s="102"/>
    </row>
    <row r="736" spans="1:4" x14ac:dyDescent="0.25">
      <c r="A736" s="149"/>
      <c r="D736" s="102"/>
    </row>
    <row r="737" spans="1:4" x14ac:dyDescent="0.25">
      <c r="A737" s="149"/>
      <c r="D737" s="102"/>
    </row>
    <row r="738" spans="1:4" x14ac:dyDescent="0.25">
      <c r="A738" s="149"/>
      <c r="D738" s="102"/>
    </row>
    <row r="739" spans="1:4" x14ac:dyDescent="0.25">
      <c r="A739" s="149"/>
      <c r="D739" s="102"/>
    </row>
    <row r="740" spans="1:4" x14ac:dyDescent="0.25">
      <c r="A740" s="149"/>
      <c r="D740" s="102"/>
    </row>
    <row r="741" spans="1:4" x14ac:dyDescent="0.25">
      <c r="A741" s="149"/>
      <c r="D741" s="102"/>
    </row>
    <row r="742" spans="1:4" x14ac:dyDescent="0.25">
      <c r="A742" s="149"/>
      <c r="D742" s="102"/>
    </row>
    <row r="743" spans="1:4" x14ac:dyDescent="0.25">
      <c r="A743" s="149"/>
      <c r="D743" s="102"/>
    </row>
    <row r="744" spans="1:4" x14ac:dyDescent="0.25">
      <c r="A744" s="149"/>
      <c r="D744" s="102"/>
    </row>
    <row r="745" spans="1:4" x14ac:dyDescent="0.25">
      <c r="A745" s="149"/>
      <c r="D745" s="102"/>
    </row>
    <row r="746" spans="1:4" x14ac:dyDescent="0.25">
      <c r="A746" s="149"/>
      <c r="D746" s="102"/>
    </row>
    <row r="747" spans="1:4" x14ac:dyDescent="0.25">
      <c r="A747" s="149"/>
      <c r="D747" s="102"/>
    </row>
    <row r="748" spans="1:4" x14ac:dyDescent="0.25">
      <c r="A748" s="149"/>
      <c r="D748" s="102"/>
    </row>
    <row r="749" spans="1:4" x14ac:dyDescent="0.25">
      <c r="A749" s="149"/>
      <c r="D749" s="102"/>
    </row>
    <row r="750" spans="1:4" x14ac:dyDescent="0.25">
      <c r="A750" s="149"/>
      <c r="D750" s="102"/>
    </row>
    <row r="751" spans="1:4" x14ac:dyDescent="0.25">
      <c r="A751" s="149"/>
      <c r="D751" s="102"/>
    </row>
    <row r="752" spans="1:4" x14ac:dyDescent="0.25">
      <c r="A752" s="149"/>
      <c r="D752" s="102"/>
    </row>
    <row r="753" spans="1:4" x14ac:dyDescent="0.25">
      <c r="A753" s="149"/>
      <c r="D753" s="102"/>
    </row>
    <row r="754" spans="1:4" x14ac:dyDescent="0.25">
      <c r="A754" s="149"/>
      <c r="D754" s="102"/>
    </row>
    <row r="755" spans="1:4" x14ac:dyDescent="0.25">
      <c r="A755" s="149"/>
      <c r="D755" s="102"/>
    </row>
    <row r="756" spans="1:4" x14ac:dyDescent="0.25">
      <c r="A756" s="149"/>
      <c r="D756" s="102"/>
    </row>
    <row r="757" spans="1:4" x14ac:dyDescent="0.25">
      <c r="A757" s="149"/>
      <c r="D757" s="102"/>
    </row>
    <row r="758" spans="1:4" x14ac:dyDescent="0.25">
      <c r="A758" s="149"/>
      <c r="D758" s="102"/>
    </row>
    <row r="759" spans="1:4" x14ac:dyDescent="0.25">
      <c r="A759" s="149"/>
      <c r="D759" s="102"/>
    </row>
    <row r="760" spans="1:4" x14ac:dyDescent="0.25">
      <c r="A760" s="149"/>
      <c r="D760" s="102"/>
    </row>
    <row r="761" spans="1:4" x14ac:dyDescent="0.25">
      <c r="A761" s="149"/>
      <c r="D761" s="102"/>
    </row>
    <row r="762" spans="1:4" x14ac:dyDescent="0.25">
      <c r="A762" s="149"/>
      <c r="D762" s="102"/>
    </row>
    <row r="763" spans="1:4" x14ac:dyDescent="0.25">
      <c r="A763" s="149"/>
      <c r="D763" s="102"/>
    </row>
    <row r="764" spans="1:4" x14ac:dyDescent="0.25">
      <c r="A764" s="149"/>
      <c r="D764" s="102"/>
    </row>
    <row r="765" spans="1:4" x14ac:dyDescent="0.25">
      <c r="A765" s="149"/>
      <c r="D765" s="102"/>
    </row>
    <row r="766" spans="1:4" x14ac:dyDescent="0.25">
      <c r="A766" s="149"/>
      <c r="D766" s="102"/>
    </row>
    <row r="767" spans="1:4" x14ac:dyDescent="0.25">
      <c r="A767" s="149"/>
      <c r="D767" s="102"/>
    </row>
    <row r="768" spans="1:4" x14ac:dyDescent="0.25">
      <c r="A768" s="149"/>
      <c r="D768" s="102"/>
    </row>
    <row r="769" spans="1:4" x14ac:dyDescent="0.25">
      <c r="A769" s="149"/>
      <c r="D769" s="102"/>
    </row>
    <row r="770" spans="1:4" x14ac:dyDescent="0.25">
      <c r="A770" s="149"/>
      <c r="D770" s="102"/>
    </row>
    <row r="771" spans="1:4" x14ac:dyDescent="0.25">
      <c r="A771" s="149"/>
      <c r="D771" s="102"/>
    </row>
    <row r="772" spans="1:4" x14ac:dyDescent="0.25">
      <c r="A772" s="149"/>
      <c r="D772" s="102"/>
    </row>
    <row r="773" spans="1:4" x14ac:dyDescent="0.25">
      <c r="A773" s="149"/>
      <c r="D773" s="102"/>
    </row>
    <row r="774" spans="1:4" x14ac:dyDescent="0.25">
      <c r="A774" s="149"/>
      <c r="D774" s="102"/>
    </row>
    <row r="775" spans="1:4" x14ac:dyDescent="0.25">
      <c r="A775" s="149"/>
      <c r="D775" s="102"/>
    </row>
    <row r="776" spans="1:4" x14ac:dyDescent="0.25">
      <c r="A776" s="149"/>
      <c r="D776" s="102"/>
    </row>
    <row r="777" spans="1:4" x14ac:dyDescent="0.25">
      <c r="A777" s="149"/>
      <c r="D777" s="102"/>
    </row>
    <row r="778" spans="1:4" x14ac:dyDescent="0.25">
      <c r="A778" s="149"/>
      <c r="D778" s="102"/>
    </row>
    <row r="779" spans="1:4" x14ac:dyDescent="0.25">
      <c r="A779" s="149"/>
      <c r="D779" s="102"/>
    </row>
    <row r="780" spans="1:4" x14ac:dyDescent="0.25">
      <c r="A780" s="149"/>
      <c r="D780" s="102"/>
    </row>
    <row r="781" spans="1:4" x14ac:dyDescent="0.25">
      <c r="A781" s="149"/>
      <c r="D781" s="102"/>
    </row>
    <row r="782" spans="1:4" x14ac:dyDescent="0.25">
      <c r="A782" s="149"/>
      <c r="D782" s="102"/>
    </row>
    <row r="783" spans="1:4" x14ac:dyDescent="0.25">
      <c r="A783" s="149"/>
      <c r="D783" s="102"/>
    </row>
    <row r="784" spans="1:4" x14ac:dyDescent="0.25">
      <c r="A784" s="149"/>
      <c r="D784" s="102"/>
    </row>
    <row r="785" spans="1:4" x14ac:dyDescent="0.25">
      <c r="A785" s="149"/>
      <c r="D785" s="102"/>
    </row>
    <row r="786" spans="1:4" x14ac:dyDescent="0.25">
      <c r="A786" s="149"/>
      <c r="D786" s="102"/>
    </row>
    <row r="787" spans="1:4" x14ac:dyDescent="0.25">
      <c r="A787" s="149"/>
      <c r="D787" s="102"/>
    </row>
    <row r="788" spans="1:4" x14ac:dyDescent="0.25">
      <c r="A788" s="149"/>
      <c r="D788" s="102"/>
    </row>
    <row r="789" spans="1:4" x14ac:dyDescent="0.25">
      <c r="A789" s="149"/>
      <c r="D789" s="102"/>
    </row>
    <row r="790" spans="1:4" x14ac:dyDescent="0.25">
      <c r="A790" s="149"/>
      <c r="D790" s="102"/>
    </row>
    <row r="791" spans="1:4" x14ac:dyDescent="0.25">
      <c r="A791" s="149"/>
      <c r="D791" s="102"/>
    </row>
    <row r="792" spans="1:4" x14ac:dyDescent="0.25">
      <c r="A792" s="149"/>
      <c r="D792" s="102"/>
    </row>
    <row r="793" spans="1:4" x14ac:dyDescent="0.25">
      <c r="A793" s="149"/>
      <c r="D793" s="102"/>
    </row>
    <row r="794" spans="1:4" x14ac:dyDescent="0.25">
      <c r="A794" s="149"/>
      <c r="D794" s="102"/>
    </row>
    <row r="795" spans="1:4" x14ac:dyDescent="0.25">
      <c r="A795" s="149"/>
      <c r="D795" s="102"/>
    </row>
    <row r="796" spans="1:4" x14ac:dyDescent="0.25">
      <c r="A796" s="149"/>
      <c r="D796" s="102"/>
    </row>
    <row r="797" spans="1:4" x14ac:dyDescent="0.25">
      <c r="A797" s="149"/>
      <c r="D797" s="102"/>
    </row>
    <row r="798" spans="1:4" x14ac:dyDescent="0.25">
      <c r="A798" s="149"/>
      <c r="D798" s="102"/>
    </row>
    <row r="799" spans="1:4" x14ac:dyDescent="0.25">
      <c r="A799" s="149"/>
      <c r="D799" s="102"/>
    </row>
    <row r="800" spans="1:4" x14ac:dyDescent="0.25">
      <c r="A800" s="149"/>
      <c r="D800" s="102"/>
    </row>
    <row r="801" spans="1:4" x14ac:dyDescent="0.25">
      <c r="A801" s="149"/>
      <c r="D801" s="102"/>
    </row>
    <row r="802" spans="1:4" x14ac:dyDescent="0.25">
      <c r="A802" s="149"/>
      <c r="D802" s="102"/>
    </row>
    <row r="803" spans="1:4" x14ac:dyDescent="0.25">
      <c r="A803" s="149"/>
      <c r="D803" s="102"/>
    </row>
    <row r="804" spans="1:4" x14ac:dyDescent="0.25">
      <c r="A804" s="149"/>
      <c r="D804" s="102"/>
    </row>
    <row r="805" spans="1:4" x14ac:dyDescent="0.25">
      <c r="A805" s="149"/>
      <c r="D805" s="102"/>
    </row>
    <row r="806" spans="1:4" x14ac:dyDescent="0.25">
      <c r="A806" s="149"/>
      <c r="D806" s="102"/>
    </row>
    <row r="807" spans="1:4" x14ac:dyDescent="0.25">
      <c r="A807" s="149"/>
      <c r="D807" s="102"/>
    </row>
    <row r="808" spans="1:4" x14ac:dyDescent="0.25">
      <c r="A808" s="149"/>
      <c r="D808" s="102"/>
    </row>
    <row r="809" spans="1:4" x14ac:dyDescent="0.25">
      <c r="A809" s="149"/>
      <c r="D809" s="102"/>
    </row>
    <row r="810" spans="1:4" x14ac:dyDescent="0.25">
      <c r="A810" s="149"/>
      <c r="D810" s="102"/>
    </row>
    <row r="811" spans="1:4" x14ac:dyDescent="0.25">
      <c r="A811" s="149"/>
      <c r="D811" s="102"/>
    </row>
    <row r="812" spans="1:4" x14ac:dyDescent="0.25">
      <c r="A812" s="149"/>
      <c r="D812" s="102"/>
    </row>
    <row r="813" spans="1:4" x14ac:dyDescent="0.25">
      <c r="A813" s="149"/>
      <c r="D813" s="102"/>
    </row>
    <row r="814" spans="1:4" x14ac:dyDescent="0.25">
      <c r="A814" s="149"/>
      <c r="D814" s="102"/>
    </row>
    <row r="815" spans="1:4" x14ac:dyDescent="0.25">
      <c r="A815" s="149"/>
      <c r="D815" s="102"/>
    </row>
    <row r="816" spans="1:4" x14ac:dyDescent="0.25">
      <c r="A816" s="149"/>
      <c r="D816" s="102"/>
    </row>
    <row r="817" spans="1:4" x14ac:dyDescent="0.25">
      <c r="A817" s="149"/>
      <c r="D817" s="102"/>
    </row>
    <row r="818" spans="1:4" x14ac:dyDescent="0.25">
      <c r="A818" s="149"/>
      <c r="D818" s="102"/>
    </row>
    <row r="819" spans="1:4" x14ac:dyDescent="0.25">
      <c r="A819" s="149"/>
      <c r="D819" s="102"/>
    </row>
    <row r="820" spans="1:4" x14ac:dyDescent="0.25">
      <c r="A820" s="149"/>
      <c r="D820" s="102"/>
    </row>
    <row r="821" spans="1:4" x14ac:dyDescent="0.25">
      <c r="A821" s="149"/>
      <c r="D821" s="102"/>
    </row>
    <row r="822" spans="1:4" x14ac:dyDescent="0.25">
      <c r="A822" s="149"/>
      <c r="D822" s="102"/>
    </row>
    <row r="823" spans="1:4" x14ac:dyDescent="0.25">
      <c r="A823" s="149"/>
      <c r="D823" s="102"/>
    </row>
    <row r="824" spans="1:4" x14ac:dyDescent="0.25">
      <c r="A824" s="149"/>
      <c r="D824" s="102"/>
    </row>
    <row r="825" spans="1:4" x14ac:dyDescent="0.25">
      <c r="A825" s="149"/>
      <c r="D825" s="102"/>
    </row>
    <row r="826" spans="1:4" x14ac:dyDescent="0.25">
      <c r="A826" s="149"/>
      <c r="D826" s="102"/>
    </row>
    <row r="827" spans="1:4" x14ac:dyDescent="0.25">
      <c r="A827" s="149"/>
      <c r="D827" s="102"/>
    </row>
    <row r="828" spans="1:4" x14ac:dyDescent="0.25">
      <c r="A828" s="149"/>
      <c r="D828" s="102"/>
    </row>
    <row r="829" spans="1:4" x14ac:dyDescent="0.25">
      <c r="A829" s="149"/>
      <c r="D829" s="102"/>
    </row>
    <row r="830" spans="1:4" x14ac:dyDescent="0.25">
      <c r="A830" s="149"/>
      <c r="D830" s="102"/>
    </row>
    <row r="831" spans="1:4" x14ac:dyDescent="0.25">
      <c r="A831" s="149"/>
      <c r="D831" s="102"/>
    </row>
    <row r="832" spans="1:4" x14ac:dyDescent="0.25">
      <c r="A832" s="149"/>
      <c r="D832" s="102"/>
    </row>
    <row r="833" spans="1:4" x14ac:dyDescent="0.25">
      <c r="A833" s="149"/>
      <c r="D833" s="102"/>
    </row>
    <row r="834" spans="1:4" x14ac:dyDescent="0.25">
      <c r="A834" s="149"/>
      <c r="D834" s="102"/>
    </row>
    <row r="835" spans="1:4" x14ac:dyDescent="0.25">
      <c r="A835" s="149"/>
      <c r="D835" s="102"/>
    </row>
    <row r="836" spans="1:4" x14ac:dyDescent="0.25">
      <c r="A836" s="149"/>
      <c r="D836" s="102"/>
    </row>
    <row r="837" spans="1:4" x14ac:dyDescent="0.25">
      <c r="A837" s="149"/>
      <c r="D837" s="102"/>
    </row>
    <row r="838" spans="1:4" x14ac:dyDescent="0.25">
      <c r="A838" s="149"/>
      <c r="D838" s="102"/>
    </row>
    <row r="839" spans="1:4" x14ac:dyDescent="0.25">
      <c r="A839" s="149"/>
      <c r="D839" s="102"/>
    </row>
    <row r="840" spans="1:4" x14ac:dyDescent="0.25">
      <c r="A840" s="149"/>
      <c r="D840" s="102"/>
    </row>
    <row r="841" spans="1:4" x14ac:dyDescent="0.25">
      <c r="A841" s="149"/>
      <c r="D841" s="102"/>
    </row>
    <row r="842" spans="1:4" x14ac:dyDescent="0.25">
      <c r="A842" s="149"/>
      <c r="D842" s="102"/>
    </row>
    <row r="843" spans="1:4" x14ac:dyDescent="0.25">
      <c r="A843" s="149"/>
      <c r="D843" s="102"/>
    </row>
    <row r="844" spans="1:4" x14ac:dyDescent="0.25">
      <c r="A844" s="149"/>
      <c r="D844" s="102"/>
    </row>
    <row r="845" spans="1:4" x14ac:dyDescent="0.25">
      <c r="A845" s="149"/>
      <c r="D845" s="102"/>
    </row>
    <row r="846" spans="1:4" x14ac:dyDescent="0.25">
      <c r="A846" s="149"/>
      <c r="D846" s="102"/>
    </row>
    <row r="847" spans="1:4" x14ac:dyDescent="0.25">
      <c r="A847" s="149"/>
      <c r="D847" s="102"/>
    </row>
    <row r="848" spans="1:4" x14ac:dyDescent="0.25">
      <c r="A848" s="149"/>
      <c r="D848" s="102"/>
    </row>
    <row r="849" spans="1:4" x14ac:dyDescent="0.25">
      <c r="A849" s="149"/>
      <c r="D849" s="102"/>
    </row>
    <row r="850" spans="1:4" x14ac:dyDescent="0.25">
      <c r="A850" s="149"/>
      <c r="D850" s="102"/>
    </row>
    <row r="851" spans="1:4" x14ac:dyDescent="0.25">
      <c r="A851" s="149"/>
      <c r="D851" s="102"/>
    </row>
    <row r="852" spans="1:4" x14ac:dyDescent="0.25">
      <c r="A852" s="149"/>
      <c r="D852" s="102"/>
    </row>
    <row r="853" spans="1:4" x14ac:dyDescent="0.25">
      <c r="A853" s="149"/>
      <c r="D853" s="102"/>
    </row>
    <row r="854" spans="1:4" x14ac:dyDescent="0.25">
      <c r="A854" s="149"/>
      <c r="D854" s="102"/>
    </row>
    <row r="855" spans="1:4" x14ac:dyDescent="0.25">
      <c r="A855" s="149"/>
      <c r="D855" s="102"/>
    </row>
    <row r="856" spans="1:4" x14ac:dyDescent="0.25">
      <c r="A856" s="149"/>
      <c r="D856" s="102"/>
    </row>
    <row r="857" spans="1:4" x14ac:dyDescent="0.25">
      <c r="A857" s="149"/>
      <c r="D857" s="102"/>
    </row>
    <row r="858" spans="1:4" x14ac:dyDescent="0.25">
      <c r="A858" s="149"/>
      <c r="D858" s="102"/>
    </row>
    <row r="859" spans="1:4" x14ac:dyDescent="0.25">
      <c r="A859" s="149"/>
      <c r="D859" s="102"/>
    </row>
    <row r="860" spans="1:4" x14ac:dyDescent="0.25">
      <c r="A860" s="149"/>
      <c r="D860" s="102"/>
    </row>
    <row r="861" spans="1:4" x14ac:dyDescent="0.25">
      <c r="A861" s="149"/>
      <c r="D861" s="102"/>
    </row>
    <row r="862" spans="1:4" x14ac:dyDescent="0.25">
      <c r="A862" s="149"/>
      <c r="D862" s="102"/>
    </row>
    <row r="863" spans="1:4" x14ac:dyDescent="0.25">
      <c r="A863" s="149"/>
      <c r="D863" s="102"/>
    </row>
    <row r="864" spans="1:4" x14ac:dyDescent="0.25">
      <c r="A864" s="149"/>
      <c r="D864" s="102"/>
    </row>
    <row r="865" spans="1:4" x14ac:dyDescent="0.25">
      <c r="A865" s="149"/>
      <c r="D865" s="102"/>
    </row>
    <row r="866" spans="1:4" x14ac:dyDescent="0.25">
      <c r="A866" s="149"/>
      <c r="D866" s="102"/>
    </row>
    <row r="867" spans="1:4" x14ac:dyDescent="0.25">
      <c r="A867" s="149"/>
      <c r="D867" s="102"/>
    </row>
    <row r="868" spans="1:4" x14ac:dyDescent="0.25">
      <c r="A868" s="149"/>
      <c r="D868" s="102"/>
    </row>
    <row r="869" spans="1:4" x14ac:dyDescent="0.25">
      <c r="A869" s="149"/>
      <c r="D869" s="102"/>
    </row>
    <row r="870" spans="1:4" x14ac:dyDescent="0.25">
      <c r="A870" s="149"/>
      <c r="D870" s="102"/>
    </row>
    <row r="871" spans="1:4" x14ac:dyDescent="0.25">
      <c r="A871" s="149"/>
      <c r="D871" s="102"/>
    </row>
    <row r="872" spans="1:4" x14ac:dyDescent="0.25">
      <c r="A872" s="149"/>
      <c r="D872" s="102"/>
    </row>
    <row r="873" spans="1:4" x14ac:dyDescent="0.25">
      <c r="A873" s="149"/>
      <c r="D873" s="102"/>
    </row>
    <row r="874" spans="1:4" x14ac:dyDescent="0.25">
      <c r="A874" s="149"/>
      <c r="D874" s="102"/>
    </row>
    <row r="875" spans="1:4" x14ac:dyDescent="0.25">
      <c r="A875" s="149"/>
      <c r="D875" s="102"/>
    </row>
    <row r="876" spans="1:4" x14ac:dyDescent="0.25">
      <c r="A876" s="149"/>
      <c r="D876" s="102"/>
    </row>
    <row r="877" spans="1:4" x14ac:dyDescent="0.25">
      <c r="A877" s="149"/>
      <c r="D877" s="102"/>
    </row>
    <row r="878" spans="1:4" x14ac:dyDescent="0.25">
      <c r="A878" s="149"/>
      <c r="D878" s="102"/>
    </row>
    <row r="879" spans="1:4" x14ac:dyDescent="0.25">
      <c r="A879" s="149"/>
      <c r="D879" s="102"/>
    </row>
    <row r="880" spans="1:4" x14ac:dyDescent="0.25">
      <c r="A880" s="149"/>
      <c r="D880" s="102"/>
    </row>
    <row r="881" spans="1:4" x14ac:dyDescent="0.25">
      <c r="A881" s="149"/>
      <c r="D881" s="102"/>
    </row>
    <row r="882" spans="1:4" x14ac:dyDescent="0.25">
      <c r="A882" s="149"/>
      <c r="D882" s="102"/>
    </row>
    <row r="883" spans="1:4" x14ac:dyDescent="0.25">
      <c r="A883" s="149"/>
      <c r="D883" s="102"/>
    </row>
    <row r="884" spans="1:4" x14ac:dyDescent="0.25">
      <c r="A884" s="149"/>
      <c r="D884" s="102"/>
    </row>
    <row r="885" spans="1:4" x14ac:dyDescent="0.25">
      <c r="A885" s="149"/>
      <c r="D885" s="102"/>
    </row>
    <row r="886" spans="1:4" x14ac:dyDescent="0.25">
      <c r="A886" s="149"/>
      <c r="D886" s="102"/>
    </row>
    <row r="887" spans="1:4" x14ac:dyDescent="0.25">
      <c r="A887" s="149"/>
      <c r="D887" s="102"/>
    </row>
    <row r="888" spans="1:4" x14ac:dyDescent="0.25">
      <c r="A888" s="149"/>
      <c r="D888" s="102"/>
    </row>
    <row r="889" spans="1:4" x14ac:dyDescent="0.25">
      <c r="A889" s="149"/>
      <c r="D889" s="102"/>
    </row>
    <row r="890" spans="1:4" x14ac:dyDescent="0.25">
      <c r="A890" s="149"/>
      <c r="D890" s="102"/>
    </row>
    <row r="891" spans="1:4" x14ac:dyDescent="0.25">
      <c r="A891" s="149"/>
      <c r="D891" s="102"/>
    </row>
    <row r="892" spans="1:4" x14ac:dyDescent="0.25">
      <c r="A892" s="149"/>
      <c r="D892" s="102"/>
    </row>
    <row r="893" spans="1:4" x14ac:dyDescent="0.25">
      <c r="A893" s="149"/>
      <c r="D893" s="102"/>
    </row>
    <row r="894" spans="1:4" x14ac:dyDescent="0.25">
      <c r="A894" s="149"/>
      <c r="D894" s="102"/>
    </row>
    <row r="895" spans="1:4" x14ac:dyDescent="0.25">
      <c r="A895" s="149"/>
      <c r="D895" s="102"/>
    </row>
    <row r="896" spans="1:4" x14ac:dyDescent="0.25">
      <c r="A896" s="149"/>
      <c r="D896" s="102"/>
    </row>
    <row r="897" spans="1:4" x14ac:dyDescent="0.25">
      <c r="A897" s="149"/>
      <c r="D897" s="102"/>
    </row>
    <row r="898" spans="1:4" x14ac:dyDescent="0.25">
      <c r="A898" s="149"/>
      <c r="D898" s="102"/>
    </row>
    <row r="899" spans="1:4" x14ac:dyDescent="0.25">
      <c r="A899" s="149"/>
      <c r="D899" s="102"/>
    </row>
    <row r="900" spans="1:4" x14ac:dyDescent="0.25">
      <c r="A900" s="149"/>
      <c r="D900" s="102"/>
    </row>
    <row r="901" spans="1:4" x14ac:dyDescent="0.25">
      <c r="A901" s="149"/>
      <c r="D901" s="102"/>
    </row>
    <row r="902" spans="1:4" x14ac:dyDescent="0.25">
      <c r="A902" s="149"/>
      <c r="D902" s="102"/>
    </row>
    <row r="903" spans="1:4" x14ac:dyDescent="0.25">
      <c r="A903" s="149"/>
      <c r="D903" s="102"/>
    </row>
    <row r="904" spans="1:4" x14ac:dyDescent="0.25">
      <c r="A904" s="149"/>
      <c r="D904" s="102"/>
    </row>
    <row r="905" spans="1:4" x14ac:dyDescent="0.25">
      <c r="A905" s="149"/>
      <c r="D905" s="102"/>
    </row>
    <row r="906" spans="1:4" x14ac:dyDescent="0.25">
      <c r="A906" s="149"/>
      <c r="D906" s="102"/>
    </row>
    <row r="907" spans="1:4" x14ac:dyDescent="0.25">
      <c r="A907" s="149"/>
      <c r="D907" s="102"/>
    </row>
    <row r="908" spans="1:4" x14ac:dyDescent="0.25">
      <c r="A908" s="149"/>
      <c r="D908" s="102"/>
    </row>
    <row r="909" spans="1:4" x14ac:dyDescent="0.25">
      <c r="A909" s="149"/>
      <c r="D909" s="102"/>
    </row>
    <row r="910" spans="1:4" x14ac:dyDescent="0.25">
      <c r="A910" s="149"/>
      <c r="D910" s="102"/>
    </row>
    <row r="911" spans="1:4" x14ac:dyDescent="0.25">
      <c r="A911" s="149"/>
      <c r="D911" s="102"/>
    </row>
    <row r="912" spans="1:4" x14ac:dyDescent="0.25">
      <c r="A912" s="149"/>
      <c r="D912" s="102"/>
    </row>
    <row r="913" spans="1:4" x14ac:dyDescent="0.25">
      <c r="A913" s="149"/>
      <c r="D913" s="102"/>
    </row>
    <row r="914" spans="1:4" x14ac:dyDescent="0.25">
      <c r="A914" s="149"/>
      <c r="D914" s="102"/>
    </row>
    <row r="915" spans="1:4" x14ac:dyDescent="0.25">
      <c r="A915" s="149"/>
      <c r="D915" s="102"/>
    </row>
    <row r="916" spans="1:4" x14ac:dyDescent="0.25">
      <c r="A916" s="149"/>
      <c r="D916" s="102"/>
    </row>
    <row r="917" spans="1:4" x14ac:dyDescent="0.25">
      <c r="A917" s="149"/>
      <c r="D917" s="102"/>
    </row>
    <row r="918" spans="1:4" x14ac:dyDescent="0.25">
      <c r="A918" s="149"/>
      <c r="D918" s="102"/>
    </row>
    <row r="919" spans="1:4" x14ac:dyDescent="0.25">
      <c r="A919" s="149"/>
      <c r="D919" s="102"/>
    </row>
    <row r="920" spans="1:4" x14ac:dyDescent="0.25">
      <c r="A920" s="149"/>
      <c r="D920" s="102"/>
    </row>
    <row r="921" spans="1:4" x14ac:dyDescent="0.25">
      <c r="A921" s="149"/>
      <c r="D921" s="102"/>
    </row>
    <row r="922" spans="1:4" x14ac:dyDescent="0.25">
      <c r="A922" s="149"/>
      <c r="D922" s="102"/>
    </row>
    <row r="923" spans="1:4" x14ac:dyDescent="0.25">
      <c r="A923" s="149"/>
      <c r="D923" s="102"/>
    </row>
    <row r="924" spans="1:4" x14ac:dyDescent="0.25">
      <c r="A924" s="149"/>
      <c r="D924" s="102"/>
    </row>
    <row r="925" spans="1:4" x14ac:dyDescent="0.25">
      <c r="A925" s="149"/>
      <c r="D925" s="102"/>
    </row>
    <row r="926" spans="1:4" x14ac:dyDescent="0.25">
      <c r="A926" s="149"/>
      <c r="D926" s="102"/>
    </row>
    <row r="927" spans="1:4" x14ac:dyDescent="0.25">
      <c r="A927" s="149"/>
      <c r="D927" s="102"/>
    </row>
    <row r="928" spans="1:4" x14ac:dyDescent="0.25">
      <c r="A928" s="149"/>
      <c r="D928" s="102"/>
    </row>
    <row r="929" spans="1:4" x14ac:dyDescent="0.25">
      <c r="A929" s="149"/>
      <c r="D929" s="102"/>
    </row>
    <row r="930" spans="1:4" x14ac:dyDescent="0.25">
      <c r="A930" s="149"/>
      <c r="D930" s="102"/>
    </row>
    <row r="931" spans="1:4" x14ac:dyDescent="0.25">
      <c r="A931" s="149"/>
      <c r="D931" s="102"/>
    </row>
    <row r="932" spans="1:4" x14ac:dyDescent="0.25">
      <c r="A932" s="149"/>
      <c r="D932" s="102"/>
    </row>
    <row r="933" spans="1:4" x14ac:dyDescent="0.25">
      <c r="A933" s="149"/>
      <c r="D933" s="102"/>
    </row>
    <row r="934" spans="1:4" x14ac:dyDescent="0.25">
      <c r="A934" s="149"/>
      <c r="D934" s="102"/>
    </row>
    <row r="935" spans="1:4" x14ac:dyDescent="0.25">
      <c r="A935" s="149"/>
      <c r="D935" s="102"/>
    </row>
    <row r="936" spans="1:4" x14ac:dyDescent="0.25">
      <c r="A936" s="149"/>
      <c r="D936" s="102"/>
    </row>
    <row r="937" spans="1:4" x14ac:dyDescent="0.25">
      <c r="A937" s="149"/>
      <c r="D937" s="102"/>
    </row>
    <row r="938" spans="1:4" x14ac:dyDescent="0.25">
      <c r="A938" s="149"/>
      <c r="D938" s="102"/>
    </row>
    <row r="939" spans="1:4" x14ac:dyDescent="0.25">
      <c r="A939" s="149"/>
      <c r="D939" s="102"/>
    </row>
    <row r="940" spans="1:4" x14ac:dyDescent="0.25">
      <c r="A940" s="149"/>
      <c r="D940" s="102"/>
    </row>
    <row r="941" spans="1:4" x14ac:dyDescent="0.25">
      <c r="A941" s="149"/>
      <c r="D941" s="102"/>
    </row>
    <row r="942" spans="1:4" x14ac:dyDescent="0.25">
      <c r="A942" s="149"/>
      <c r="D942" s="102"/>
    </row>
    <row r="943" spans="1:4" x14ac:dyDescent="0.25">
      <c r="A943" s="149"/>
      <c r="D943" s="102"/>
    </row>
    <row r="944" spans="1:4" x14ac:dyDescent="0.25">
      <c r="A944" s="149"/>
      <c r="D944" s="102"/>
    </row>
    <row r="945" spans="1:4" x14ac:dyDescent="0.25">
      <c r="A945" s="149"/>
      <c r="D945" s="102"/>
    </row>
    <row r="946" spans="1:4" x14ac:dyDescent="0.25">
      <c r="A946" s="149"/>
      <c r="D946" s="102"/>
    </row>
    <row r="947" spans="1:4" x14ac:dyDescent="0.25">
      <c r="A947" s="149"/>
      <c r="D947" s="102"/>
    </row>
    <row r="948" spans="1:4" x14ac:dyDescent="0.25">
      <c r="A948" s="149"/>
      <c r="D948" s="102"/>
    </row>
    <row r="949" spans="1:4" x14ac:dyDescent="0.25">
      <c r="A949" s="149"/>
      <c r="D949" s="102"/>
    </row>
    <row r="950" spans="1:4" x14ac:dyDescent="0.25">
      <c r="A950" s="149"/>
      <c r="D950" s="102"/>
    </row>
    <row r="951" spans="1:4" x14ac:dyDescent="0.25">
      <c r="A951" s="149"/>
      <c r="D951" s="102"/>
    </row>
    <row r="952" spans="1:4" x14ac:dyDescent="0.25">
      <c r="A952" s="149"/>
      <c r="D952" s="102"/>
    </row>
    <row r="953" spans="1:4" x14ac:dyDescent="0.25">
      <c r="A953" s="149"/>
      <c r="D953" s="102"/>
    </row>
    <row r="954" spans="1:4" x14ac:dyDescent="0.25">
      <c r="A954" s="149"/>
      <c r="D954" s="102"/>
    </row>
    <row r="955" spans="1:4" x14ac:dyDescent="0.25">
      <c r="A955" s="149"/>
      <c r="D955" s="102"/>
    </row>
    <row r="956" spans="1:4" x14ac:dyDescent="0.25">
      <c r="A956" s="149"/>
      <c r="D956" s="102"/>
    </row>
    <row r="957" spans="1:4" x14ac:dyDescent="0.25">
      <c r="A957" s="149"/>
      <c r="D957" s="102"/>
    </row>
    <row r="958" spans="1:4" x14ac:dyDescent="0.25">
      <c r="A958" s="149"/>
      <c r="D958" s="102"/>
    </row>
    <row r="959" spans="1:4" x14ac:dyDescent="0.25">
      <c r="A959" s="149"/>
      <c r="D959" s="102"/>
    </row>
    <row r="960" spans="1:4" x14ac:dyDescent="0.25">
      <c r="A960" s="149"/>
      <c r="D960" s="102"/>
    </row>
    <row r="961" spans="1:4" x14ac:dyDescent="0.25">
      <c r="A961" s="149"/>
      <c r="D961" s="102"/>
    </row>
    <row r="962" spans="1:4" x14ac:dyDescent="0.25">
      <c r="A962" s="149"/>
      <c r="D962" s="102"/>
    </row>
    <row r="963" spans="1:4" x14ac:dyDescent="0.25">
      <c r="A963" s="149"/>
      <c r="D963" s="102"/>
    </row>
    <row r="964" spans="1:4" x14ac:dyDescent="0.25">
      <c r="A964" s="149"/>
      <c r="D964" s="102"/>
    </row>
    <row r="965" spans="1:4" x14ac:dyDescent="0.25">
      <c r="A965" s="149"/>
      <c r="D965" s="102"/>
    </row>
    <row r="966" spans="1:4" x14ac:dyDescent="0.25">
      <c r="A966" s="149"/>
      <c r="D966" s="102"/>
    </row>
    <row r="967" spans="1:4" x14ac:dyDescent="0.25">
      <c r="A967" s="149"/>
      <c r="D967" s="102"/>
    </row>
    <row r="968" spans="1:4" x14ac:dyDescent="0.25">
      <c r="A968" s="149"/>
      <c r="D968" s="102"/>
    </row>
    <row r="969" spans="1:4" x14ac:dyDescent="0.25">
      <c r="A969" s="149"/>
      <c r="D969" s="102"/>
    </row>
    <row r="970" spans="1:4" x14ac:dyDescent="0.25">
      <c r="A970" s="149"/>
      <c r="D970" s="102"/>
    </row>
    <row r="971" spans="1:4" x14ac:dyDescent="0.25">
      <c r="A971" s="149"/>
      <c r="D971" s="102"/>
    </row>
    <row r="972" spans="1:4" x14ac:dyDescent="0.25">
      <c r="A972" s="149"/>
      <c r="D972" s="102"/>
    </row>
    <row r="973" spans="1:4" x14ac:dyDescent="0.25">
      <c r="A973" s="149"/>
      <c r="D973" s="102"/>
    </row>
    <row r="974" spans="1:4" x14ac:dyDescent="0.25">
      <c r="A974" s="149"/>
      <c r="D974" s="102"/>
    </row>
    <row r="975" spans="1:4" x14ac:dyDescent="0.25">
      <c r="A975" s="149"/>
      <c r="D975" s="102"/>
    </row>
    <row r="976" spans="1:4" x14ac:dyDescent="0.25">
      <c r="A976" s="149"/>
      <c r="D976" s="102"/>
    </row>
    <row r="977" spans="1:4" x14ac:dyDescent="0.25">
      <c r="A977" s="149"/>
      <c r="D977" s="102"/>
    </row>
    <row r="978" spans="1:4" x14ac:dyDescent="0.25">
      <c r="A978" s="149"/>
      <c r="D978" s="102"/>
    </row>
    <row r="979" spans="1:4" x14ac:dyDescent="0.25">
      <c r="A979" s="149"/>
      <c r="D979" s="102"/>
    </row>
    <row r="980" spans="1:4" x14ac:dyDescent="0.25">
      <c r="A980" s="149"/>
      <c r="D980" s="102"/>
    </row>
    <row r="981" spans="1:4" x14ac:dyDescent="0.25">
      <c r="A981" s="149"/>
      <c r="D981" s="102"/>
    </row>
    <row r="982" spans="1:4" x14ac:dyDescent="0.25">
      <c r="A982" s="149"/>
      <c r="D982" s="102"/>
    </row>
    <row r="983" spans="1:4" x14ac:dyDescent="0.25">
      <c r="A983" s="149"/>
      <c r="D983" s="102"/>
    </row>
    <row r="984" spans="1:4" x14ac:dyDescent="0.25">
      <c r="A984" s="149"/>
      <c r="D984" s="102"/>
    </row>
    <row r="985" spans="1:4" x14ac:dyDescent="0.25">
      <c r="A985" s="149"/>
      <c r="D985" s="102"/>
    </row>
    <row r="986" spans="1:4" x14ac:dyDescent="0.25">
      <c r="A986" s="149"/>
      <c r="D986" s="102"/>
    </row>
    <row r="987" spans="1:4" x14ac:dyDescent="0.25">
      <c r="A987" s="149"/>
      <c r="D987" s="102"/>
    </row>
    <row r="988" spans="1:4" x14ac:dyDescent="0.25">
      <c r="A988" s="149"/>
      <c r="D988" s="102"/>
    </row>
    <row r="989" spans="1:4" x14ac:dyDescent="0.25">
      <c r="A989" s="149"/>
      <c r="D989" s="102"/>
    </row>
    <row r="990" spans="1:4" x14ac:dyDescent="0.25">
      <c r="A990" s="149"/>
      <c r="D990" s="102"/>
    </row>
    <row r="991" spans="1:4" x14ac:dyDescent="0.25">
      <c r="A991" s="149"/>
      <c r="D991" s="102"/>
    </row>
    <row r="992" spans="1:4" x14ac:dyDescent="0.25">
      <c r="A992" s="149"/>
      <c r="D992" s="102"/>
    </row>
    <row r="993" spans="1:4" x14ac:dyDescent="0.25">
      <c r="A993" s="149"/>
      <c r="D993" s="102"/>
    </row>
    <row r="994" spans="1:4" x14ac:dyDescent="0.25">
      <c r="A994" s="149"/>
      <c r="D994" s="102"/>
    </row>
    <row r="995" spans="1:4" x14ac:dyDescent="0.25">
      <c r="A995" s="149"/>
      <c r="D995" s="102"/>
    </row>
    <row r="996" spans="1:4" x14ac:dyDescent="0.25">
      <c r="A996" s="149"/>
      <c r="D996" s="102"/>
    </row>
    <row r="997" spans="1:4" x14ac:dyDescent="0.25">
      <c r="A997" s="149"/>
      <c r="D997" s="102"/>
    </row>
    <row r="998" spans="1:4" x14ac:dyDescent="0.25">
      <c r="A998" s="149"/>
      <c r="D998" s="102"/>
    </row>
    <row r="999" spans="1:4" x14ac:dyDescent="0.25">
      <c r="A999" s="149"/>
      <c r="D999" s="102"/>
    </row>
    <row r="1000" spans="1:4" x14ac:dyDescent="0.25">
      <c r="A1000" s="149"/>
      <c r="D1000" s="102"/>
    </row>
    <row r="1001" spans="1:4" x14ac:dyDescent="0.25">
      <c r="A1001" s="149"/>
      <c r="D1001" s="102"/>
    </row>
    <row r="1002" spans="1:4" x14ac:dyDescent="0.25">
      <c r="A1002" s="149"/>
      <c r="D1002" s="102"/>
    </row>
    <row r="1003" spans="1:4" x14ac:dyDescent="0.25">
      <c r="A1003" s="149"/>
      <c r="D1003" s="102"/>
    </row>
    <row r="1004" spans="1:4" x14ac:dyDescent="0.25">
      <c r="A1004" s="149"/>
      <c r="D1004" s="102"/>
    </row>
    <row r="1005" spans="1:4" x14ac:dyDescent="0.25">
      <c r="A1005" s="149"/>
      <c r="D1005" s="102"/>
    </row>
    <row r="1006" spans="1:4" x14ac:dyDescent="0.25">
      <c r="A1006" s="149"/>
      <c r="D1006" s="102"/>
    </row>
    <row r="1007" spans="1:4" x14ac:dyDescent="0.25">
      <c r="A1007" s="149"/>
      <c r="D1007" s="102"/>
    </row>
    <row r="1008" spans="1:4" x14ac:dyDescent="0.25">
      <c r="A1008" s="149"/>
      <c r="D1008" s="102"/>
    </row>
    <row r="1009" spans="1:4" x14ac:dyDescent="0.25">
      <c r="A1009" s="149"/>
      <c r="D1009" s="102"/>
    </row>
    <row r="1010" spans="1:4" x14ac:dyDescent="0.25">
      <c r="A1010" s="149"/>
      <c r="D1010" s="102"/>
    </row>
    <row r="1011" spans="1:4" x14ac:dyDescent="0.25">
      <c r="A1011" s="149"/>
      <c r="D1011" s="102"/>
    </row>
    <row r="1012" spans="1:4" x14ac:dyDescent="0.25">
      <c r="A1012" s="149"/>
      <c r="D1012" s="102"/>
    </row>
    <row r="1013" spans="1:4" x14ac:dyDescent="0.25">
      <c r="A1013" s="149"/>
      <c r="D1013" s="102"/>
    </row>
    <row r="1014" spans="1:4" x14ac:dyDescent="0.25">
      <c r="A1014" s="149"/>
      <c r="D1014" s="102"/>
    </row>
    <row r="1015" spans="1:4" x14ac:dyDescent="0.25">
      <c r="A1015" s="149"/>
      <c r="D1015" s="102"/>
    </row>
    <row r="1016" spans="1:4" x14ac:dyDescent="0.25">
      <c r="A1016" s="149"/>
      <c r="D1016" s="102"/>
    </row>
    <row r="1017" spans="1:4" x14ac:dyDescent="0.25">
      <c r="A1017" s="149"/>
      <c r="D1017" s="102"/>
    </row>
    <row r="1018" spans="1:4" x14ac:dyDescent="0.25">
      <c r="A1018" s="149"/>
      <c r="D1018" s="102"/>
    </row>
    <row r="1019" spans="1:4" x14ac:dyDescent="0.25">
      <c r="A1019" s="149"/>
      <c r="D1019" s="102"/>
    </row>
    <row r="1020" spans="1:4" x14ac:dyDescent="0.25">
      <c r="A1020" s="149"/>
      <c r="D1020" s="102"/>
    </row>
    <row r="1021" spans="1:4" x14ac:dyDescent="0.25">
      <c r="A1021" s="149"/>
      <c r="D1021" s="102"/>
    </row>
    <row r="1022" spans="1:4" x14ac:dyDescent="0.25">
      <c r="A1022" s="149"/>
      <c r="D1022" s="102"/>
    </row>
    <row r="1023" spans="1:4" x14ac:dyDescent="0.25">
      <c r="A1023" s="149"/>
      <c r="D1023" s="102"/>
    </row>
    <row r="1024" spans="1:4" x14ac:dyDescent="0.25">
      <c r="A1024" s="149"/>
      <c r="D1024" s="102"/>
    </row>
    <row r="1025" spans="1:4" x14ac:dyDescent="0.25">
      <c r="A1025" s="149"/>
      <c r="D1025" s="102"/>
    </row>
    <row r="1026" spans="1:4" x14ac:dyDescent="0.25">
      <c r="A1026" s="149"/>
      <c r="D1026" s="102"/>
    </row>
    <row r="1027" spans="1:4" x14ac:dyDescent="0.25">
      <c r="A1027" s="149"/>
      <c r="D1027" s="102"/>
    </row>
    <row r="1028" spans="1:4" x14ac:dyDescent="0.25">
      <c r="A1028" s="149"/>
      <c r="D1028" s="102"/>
    </row>
    <row r="1029" spans="1:4" x14ac:dyDescent="0.25">
      <c r="A1029" s="149"/>
      <c r="D1029" s="102"/>
    </row>
    <row r="1030" spans="1:4" x14ac:dyDescent="0.25">
      <c r="A1030" s="149"/>
      <c r="D1030" s="102"/>
    </row>
    <row r="1031" spans="1:4" x14ac:dyDescent="0.25">
      <c r="A1031" s="149"/>
      <c r="D1031" s="102"/>
    </row>
    <row r="1032" spans="1:4" x14ac:dyDescent="0.25">
      <c r="A1032" s="149"/>
      <c r="D1032" s="102"/>
    </row>
    <row r="1033" spans="1:4" x14ac:dyDescent="0.25">
      <c r="A1033" s="149"/>
      <c r="D1033" s="102"/>
    </row>
    <row r="1034" spans="1:4" x14ac:dyDescent="0.25">
      <c r="A1034" s="149"/>
      <c r="D1034" s="102"/>
    </row>
    <row r="1035" spans="1:4" x14ac:dyDescent="0.25">
      <c r="A1035" s="149"/>
      <c r="D1035" s="102"/>
    </row>
    <row r="1036" spans="1:4" x14ac:dyDescent="0.25">
      <c r="A1036" s="149"/>
      <c r="D1036" s="102"/>
    </row>
    <row r="1037" spans="1:4" x14ac:dyDescent="0.25">
      <c r="A1037" s="149"/>
      <c r="D1037" s="102"/>
    </row>
    <row r="1038" spans="1:4" x14ac:dyDescent="0.25">
      <c r="A1038" s="149"/>
      <c r="D1038" s="102"/>
    </row>
    <row r="1039" spans="1:4" x14ac:dyDescent="0.25">
      <c r="A1039" s="149"/>
      <c r="D1039" s="102"/>
    </row>
    <row r="1040" spans="1:4" x14ac:dyDescent="0.25">
      <c r="A1040" s="149"/>
      <c r="D1040" s="102"/>
    </row>
    <row r="1041" spans="1:4" x14ac:dyDescent="0.25">
      <c r="A1041" s="149"/>
      <c r="D1041" s="102"/>
    </row>
    <row r="1042" spans="1:4" x14ac:dyDescent="0.25">
      <c r="A1042" s="149"/>
      <c r="D1042" s="102"/>
    </row>
    <row r="1043" spans="1:4" x14ac:dyDescent="0.25">
      <c r="A1043" s="149"/>
      <c r="D1043" s="102"/>
    </row>
    <row r="1044" spans="1:4" x14ac:dyDescent="0.25">
      <c r="A1044" s="149"/>
      <c r="D1044" s="102"/>
    </row>
    <row r="1045" spans="1:4" x14ac:dyDescent="0.25">
      <c r="A1045" s="149"/>
      <c r="D1045" s="102"/>
    </row>
    <row r="1046" spans="1:4" x14ac:dyDescent="0.25">
      <c r="A1046" s="149"/>
      <c r="D1046" s="102"/>
    </row>
    <row r="1047" spans="1:4" x14ac:dyDescent="0.25">
      <c r="A1047" s="149"/>
      <c r="D1047" s="102"/>
    </row>
    <row r="1048" spans="1:4" x14ac:dyDescent="0.25">
      <c r="A1048" s="149"/>
      <c r="D1048" s="102"/>
    </row>
    <row r="1049" spans="1:4" x14ac:dyDescent="0.25">
      <c r="A1049" s="149"/>
      <c r="D1049" s="102"/>
    </row>
    <row r="1050" spans="1:4" x14ac:dyDescent="0.25">
      <c r="A1050" s="149"/>
      <c r="D1050" s="102"/>
    </row>
    <row r="1051" spans="1:4" x14ac:dyDescent="0.25">
      <c r="A1051" s="149"/>
      <c r="D1051" s="102"/>
    </row>
    <row r="1052" spans="1:4" x14ac:dyDescent="0.25">
      <c r="A1052" s="149"/>
      <c r="D1052" s="102"/>
    </row>
    <row r="1053" spans="1:4" x14ac:dyDescent="0.25">
      <c r="A1053" s="149"/>
      <c r="D1053" s="102"/>
    </row>
    <row r="1054" spans="1:4" x14ac:dyDescent="0.25">
      <c r="A1054" s="149"/>
      <c r="D1054" s="102"/>
    </row>
    <row r="1055" spans="1:4" x14ac:dyDescent="0.25">
      <c r="A1055" s="149"/>
      <c r="D1055" s="102"/>
    </row>
    <row r="1056" spans="1:4" x14ac:dyDescent="0.25">
      <c r="A1056" s="149"/>
      <c r="D1056" s="102"/>
    </row>
    <row r="1057" spans="1:4" x14ac:dyDescent="0.25">
      <c r="A1057" s="149"/>
      <c r="D1057" s="102"/>
    </row>
    <row r="1058" spans="1:4" x14ac:dyDescent="0.25">
      <c r="A1058" s="149"/>
      <c r="D1058" s="102"/>
    </row>
    <row r="1059" spans="1:4" x14ac:dyDescent="0.25">
      <c r="A1059" s="149"/>
      <c r="D1059" s="102"/>
    </row>
    <row r="1060" spans="1:4" x14ac:dyDescent="0.25">
      <c r="A1060" s="149"/>
      <c r="D1060" s="102"/>
    </row>
    <row r="1061" spans="1:4" x14ac:dyDescent="0.25">
      <c r="A1061" s="149"/>
      <c r="D1061" s="102"/>
    </row>
    <row r="1062" spans="1:4" x14ac:dyDescent="0.25">
      <c r="A1062" s="149"/>
      <c r="D1062" s="102"/>
    </row>
    <row r="1063" spans="1:4" x14ac:dyDescent="0.25">
      <c r="A1063" s="149"/>
      <c r="D1063" s="102"/>
    </row>
    <row r="1064" spans="1:4" x14ac:dyDescent="0.25">
      <c r="A1064" s="149"/>
      <c r="D1064" s="102"/>
    </row>
    <row r="1065" spans="1:4" x14ac:dyDescent="0.25">
      <c r="A1065" s="149"/>
      <c r="D1065" s="102"/>
    </row>
    <row r="1066" spans="1:4" x14ac:dyDescent="0.25">
      <c r="A1066" s="149"/>
      <c r="D1066" s="102"/>
    </row>
    <row r="1067" spans="1:4" x14ac:dyDescent="0.25">
      <c r="A1067" s="149"/>
      <c r="D1067" s="102"/>
    </row>
    <row r="1068" spans="1:4" x14ac:dyDescent="0.25">
      <c r="A1068" s="149"/>
      <c r="D1068" s="102"/>
    </row>
    <row r="1069" spans="1:4" x14ac:dyDescent="0.25">
      <c r="A1069" s="149"/>
      <c r="D1069" s="102"/>
    </row>
    <row r="1070" spans="1:4" x14ac:dyDescent="0.25">
      <c r="A1070" s="149"/>
      <c r="D1070" s="102"/>
    </row>
    <row r="1071" spans="1:4" x14ac:dyDescent="0.25">
      <c r="A1071" s="149"/>
      <c r="D1071" s="102"/>
    </row>
    <row r="1072" spans="1:4" x14ac:dyDescent="0.25">
      <c r="A1072" s="149"/>
      <c r="D1072" s="102"/>
    </row>
    <row r="1073" spans="1:4" x14ac:dyDescent="0.25">
      <c r="A1073" s="149"/>
      <c r="D1073" s="102"/>
    </row>
    <row r="1074" spans="1:4" x14ac:dyDescent="0.25">
      <c r="A1074" s="149"/>
      <c r="D1074" s="102"/>
    </row>
    <row r="1075" spans="1:4" x14ac:dyDescent="0.25">
      <c r="A1075" s="149"/>
      <c r="D1075" s="102"/>
    </row>
    <row r="1076" spans="1:4" x14ac:dyDescent="0.25">
      <c r="A1076" s="149"/>
      <c r="D1076" s="102"/>
    </row>
    <row r="1077" spans="1:4" x14ac:dyDescent="0.25">
      <c r="A1077" s="149"/>
      <c r="D1077" s="102"/>
    </row>
    <row r="1078" spans="1:4" x14ac:dyDescent="0.25">
      <c r="A1078" s="149"/>
      <c r="D1078" s="102"/>
    </row>
    <row r="1079" spans="1:4" x14ac:dyDescent="0.25">
      <c r="A1079" s="149"/>
      <c r="D1079" s="102"/>
    </row>
    <row r="1080" spans="1:4" x14ac:dyDescent="0.25">
      <c r="A1080" s="149"/>
      <c r="D1080" s="102"/>
    </row>
    <row r="1081" spans="1:4" x14ac:dyDescent="0.25">
      <c r="A1081" s="149"/>
      <c r="D1081" s="102"/>
    </row>
    <row r="1082" spans="1:4" x14ac:dyDescent="0.25">
      <c r="A1082" s="149"/>
      <c r="D1082" s="102"/>
    </row>
    <row r="1083" spans="1:4" x14ac:dyDescent="0.25">
      <c r="A1083" s="149"/>
      <c r="D1083" s="102"/>
    </row>
    <row r="1084" spans="1:4" x14ac:dyDescent="0.25">
      <c r="A1084" s="149"/>
      <c r="D1084" s="102"/>
    </row>
    <row r="1085" spans="1:4" x14ac:dyDescent="0.25">
      <c r="A1085" s="149"/>
      <c r="D1085" s="102"/>
    </row>
    <row r="1086" spans="1:4" x14ac:dyDescent="0.25">
      <c r="A1086" s="149"/>
      <c r="D1086" s="102"/>
    </row>
    <row r="1087" spans="1:4" x14ac:dyDescent="0.25">
      <c r="A1087" s="149"/>
      <c r="D1087" s="102"/>
    </row>
    <row r="1088" spans="1:4" x14ac:dyDescent="0.25">
      <c r="A1088" s="149"/>
      <c r="D1088" s="102"/>
    </row>
    <row r="1089" spans="1:4" x14ac:dyDescent="0.25">
      <c r="A1089" s="149"/>
      <c r="D1089" s="102"/>
    </row>
    <row r="1090" spans="1:4" x14ac:dyDescent="0.25">
      <c r="A1090" s="149"/>
      <c r="D1090" s="102"/>
    </row>
    <row r="1091" spans="1:4" x14ac:dyDescent="0.25">
      <c r="A1091" s="149"/>
      <c r="D1091" s="102"/>
    </row>
    <row r="1092" spans="1:4" x14ac:dyDescent="0.25">
      <c r="A1092" s="149"/>
      <c r="D1092" s="102"/>
    </row>
    <row r="1093" spans="1:4" x14ac:dyDescent="0.25">
      <c r="A1093" s="149"/>
      <c r="D1093" s="102"/>
    </row>
  </sheetData>
  <mergeCells count="7">
    <mergeCell ref="C7:G7"/>
    <mergeCell ref="A89:G93"/>
    <mergeCell ref="A2:G2"/>
    <mergeCell ref="C3:G3"/>
    <mergeCell ref="C4:G4"/>
    <mergeCell ref="C5:G5"/>
    <mergeCell ref="C6:G6"/>
  </mergeCells>
  <pageMargins left="0.39374999999999999" right="0.196527777777778" top="0.78749999999999998" bottom="0.78749999999999998" header="0.511811023622047" footer="0.511811023622047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55</vt:i4>
      </vt:variant>
    </vt:vector>
  </HeadingPairs>
  <TitlesOfParts>
    <vt:vector size="63" baseType="lpstr">
      <vt:lpstr>Pokyny pro vyplnění</vt:lpstr>
      <vt:lpstr>Stavba</vt:lpstr>
      <vt:lpstr>VzorPolozky</vt:lpstr>
      <vt:lpstr>OVN</vt:lpstr>
      <vt:lpstr>01</vt:lpstr>
      <vt:lpstr>03</vt:lpstr>
      <vt:lpstr>04</vt:lpstr>
      <vt:lpstr>05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'01'!Názvy_tisku</vt:lpstr>
      <vt:lpstr>'03'!Názvy_tisku</vt:lpstr>
      <vt:lpstr>'04'!Názvy_tisku</vt:lpstr>
      <vt:lpstr>'05'!Názvy_tisku</vt:lpstr>
      <vt:lpstr>OVN!Názvy_tisku</vt:lpstr>
      <vt:lpstr>oadresa</vt:lpstr>
      <vt:lpstr>Stavba!Objednatel</vt:lpstr>
      <vt:lpstr>Stavba!Objekt</vt:lpstr>
      <vt:lpstr>'01'!Oblast_tisku</vt:lpstr>
      <vt:lpstr>'03'!Oblast_tisku</vt:lpstr>
      <vt:lpstr>'04'!Oblast_tisku</vt:lpstr>
      <vt:lpstr>'05'!Oblast_tisku</vt:lpstr>
      <vt:lpstr>OVN!Oblast_tisku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ŠEDIVÁ Nikola</dc:creator>
  <dc:description/>
  <cp:lastModifiedBy>ŠEDIVÁ Nikola</cp:lastModifiedBy>
  <cp:revision>1</cp:revision>
  <cp:lastPrinted>2014-02-28T09:52:57Z</cp:lastPrinted>
  <dcterms:created xsi:type="dcterms:W3CDTF">2009-04-08T07:15:50Z</dcterms:created>
  <dcterms:modified xsi:type="dcterms:W3CDTF">2024-08-21T08:07:15Z</dcterms:modified>
  <dc:language>cs-CZ</dc:language>
</cp:coreProperties>
</file>