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mp" ContentType="image/bitmap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Bourané konstrukce" sheetId="2" r:id="rId2"/>
    <sheet name="02 - Nové konstrukce" sheetId="3" r:id="rId3"/>
    <sheet name="03 - VRN" sheetId="4" r:id="rId4"/>
    <sheet name="Seznam figur" sheetId="5" r:id="rId5"/>
  </sheets>
  <definedNames>
    <definedName name="_xlnm.Print_Area" localSheetId="0">'Rekapitulace stavby'!$D$4:$AO$76,'Rekapitulace stavby'!$C$82:$AQ$98</definedName>
    <definedName name="_xlnm.Print_Titles" localSheetId="0">'Rekapitulace stavby'!$92:$92</definedName>
    <definedName name="_xlnm._FilterDatabase" localSheetId="1" hidden="1">'01 - Bourané konstrukce'!$C$122:$K$158</definedName>
    <definedName name="_xlnm.Print_Area" localSheetId="1">'01 - Bourané konstrukce'!$C$4:$J$76,'01 - Bourané konstrukce'!$C$82:$J$104,'01 - Bourané konstrukce'!$C$110:$K$158</definedName>
    <definedName name="_xlnm.Print_Titles" localSheetId="1">'01 - Bourané konstrukce'!$122:$122</definedName>
    <definedName name="_xlnm._FilterDatabase" localSheetId="2" hidden="1">'02 - Nové konstrukce'!$C$127:$K$260</definedName>
    <definedName name="_xlnm.Print_Area" localSheetId="2">'02 - Nové konstrukce'!$C$4:$J$76,'02 - Nové konstrukce'!$C$82:$J$109,'02 - Nové konstrukce'!$C$115:$K$260</definedName>
    <definedName name="_xlnm.Print_Titles" localSheetId="2">'02 - Nové konstrukce'!$127:$127</definedName>
    <definedName name="_xlnm._FilterDatabase" localSheetId="3" hidden="1">'03 - VRN'!$C$117:$K$129</definedName>
    <definedName name="_xlnm.Print_Area" localSheetId="3">'03 - VRN'!$C$4:$J$76,'03 - VRN'!$C$82:$J$99,'03 - VRN'!$C$105:$K$129</definedName>
    <definedName name="_xlnm.Print_Titles" localSheetId="3">'03 - VRN'!$117:$117</definedName>
    <definedName name="_xlnm.Print_Area" localSheetId="4">'Seznam figur'!$C$4:$G$33</definedName>
    <definedName name="_xlnm.Print_Titles" localSheetId="4">'Seznam figur'!$9:$9</definedName>
  </definedNames>
  <calcPr/>
</workbook>
</file>

<file path=xl/calcChain.xml><?xml version="1.0" encoding="utf-8"?>
<calcChain xmlns="http://schemas.openxmlformats.org/spreadsheetml/2006/main">
  <c i="5" l="1" r="D7"/>
  <c i="4" r="J37"/>
  <c r="J36"/>
  <c i="1" r="AY97"/>
  <c i="4" r="J35"/>
  <c i="1" r="AX97"/>
  <c i="4" r="BI129"/>
  <c r="BH129"/>
  <c r="BG129"/>
  <c r="BF129"/>
  <c r="BK129"/>
  <c r="J129"/>
  <c r="BE129"/>
  <c r="BI128"/>
  <c r="BH128"/>
  <c r="BG128"/>
  <c r="BF128"/>
  <c r="BK128"/>
  <c r="J128"/>
  <c r="BE128"/>
  <c r="BI127"/>
  <c r="BH127"/>
  <c r="BG127"/>
  <c r="BF127"/>
  <c r="BK127"/>
  <c r="J127"/>
  <c r="BE127"/>
  <c r="BI126"/>
  <c r="BH126"/>
  <c r="BG126"/>
  <c r="BF126"/>
  <c r="BK126"/>
  <c r="J126"/>
  <c r="BE126"/>
  <c r="BI125"/>
  <c r="BH125"/>
  <c r="BG125"/>
  <c r="BF125"/>
  <c r="BK125"/>
  <c r="J125"/>
  <c r="BE125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J115"/>
  <c r="J114"/>
  <c r="F114"/>
  <c r="F112"/>
  <c r="E110"/>
  <c r="J92"/>
  <c r="J91"/>
  <c r="F91"/>
  <c r="F89"/>
  <c r="E87"/>
  <c r="J18"/>
  <c r="E18"/>
  <c r="F115"/>
  <c r="J17"/>
  <c r="J12"/>
  <c r="J89"/>
  <c r="E7"/>
  <c r="E85"/>
  <c i="3" r="J37"/>
  <c r="J36"/>
  <c i="1" r="AY96"/>
  <c i="3" r="J35"/>
  <c i="1" r="AX96"/>
  <c i="3" r="BI260"/>
  <c r="BH260"/>
  <c r="BG260"/>
  <c r="BF260"/>
  <c r="BK260"/>
  <c r="J260"/>
  <c r="BE260"/>
  <c r="BI259"/>
  <c r="BH259"/>
  <c r="BG259"/>
  <c r="BF259"/>
  <c r="BK259"/>
  <c r="J259"/>
  <c r="BE259"/>
  <c r="BI258"/>
  <c r="BH258"/>
  <c r="BG258"/>
  <c r="BF258"/>
  <c r="BK258"/>
  <c r="J258"/>
  <c r="BE258"/>
  <c r="BI257"/>
  <c r="BH257"/>
  <c r="BG257"/>
  <c r="BF257"/>
  <c r="BK257"/>
  <c r="J257"/>
  <c r="BE257"/>
  <c r="BI256"/>
  <c r="BH256"/>
  <c r="BG256"/>
  <c r="BF256"/>
  <c r="BK256"/>
  <c r="J256"/>
  <c r="BE256"/>
  <c r="BI254"/>
  <c r="BH254"/>
  <c r="BG254"/>
  <c r="BF254"/>
  <c r="T254"/>
  <c r="R254"/>
  <c r="P254"/>
  <c r="BI253"/>
  <c r="BH253"/>
  <c r="BG253"/>
  <c r="BF253"/>
  <c r="T253"/>
  <c r="R253"/>
  <c r="P253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4"/>
  <c r="BH214"/>
  <c r="BG214"/>
  <c r="BF214"/>
  <c r="T214"/>
  <c r="R214"/>
  <c r="P214"/>
  <c r="BI207"/>
  <c r="BH207"/>
  <c r="BG207"/>
  <c r="BF207"/>
  <c r="T207"/>
  <c r="R207"/>
  <c r="P207"/>
  <c r="BI206"/>
  <c r="BH206"/>
  <c r="BG206"/>
  <c r="BF206"/>
  <c r="T206"/>
  <c r="R206"/>
  <c r="P206"/>
  <c r="BI201"/>
  <c r="BH201"/>
  <c r="BG201"/>
  <c r="BF201"/>
  <c r="T201"/>
  <c r="R201"/>
  <c r="P201"/>
  <c r="BI196"/>
  <c r="BH196"/>
  <c r="BG196"/>
  <c r="BF196"/>
  <c r="T196"/>
  <c r="R196"/>
  <c r="P196"/>
  <c r="BI191"/>
  <c r="BH191"/>
  <c r="BG191"/>
  <c r="BF191"/>
  <c r="T191"/>
  <c r="R191"/>
  <c r="P191"/>
  <c r="BI186"/>
  <c r="BH186"/>
  <c r="BG186"/>
  <c r="BF186"/>
  <c r="T186"/>
  <c r="R186"/>
  <c r="P186"/>
  <c r="BI181"/>
  <c r="BH181"/>
  <c r="BG181"/>
  <c r="BF181"/>
  <c r="T181"/>
  <c r="R181"/>
  <c r="P181"/>
  <c r="BI179"/>
  <c r="BH179"/>
  <c r="BG179"/>
  <c r="BF179"/>
  <c r="T179"/>
  <c r="T178"/>
  <c r="R179"/>
  <c r="R178"/>
  <c r="P179"/>
  <c r="P178"/>
  <c r="BI177"/>
  <c r="BH177"/>
  <c r="BG177"/>
  <c r="BF177"/>
  <c r="T177"/>
  <c r="R177"/>
  <c r="P177"/>
  <c r="BI172"/>
  <c r="BH172"/>
  <c r="BG172"/>
  <c r="BF172"/>
  <c r="T172"/>
  <c r="R172"/>
  <c r="P172"/>
  <c r="BI169"/>
  <c r="BH169"/>
  <c r="BG169"/>
  <c r="BF169"/>
  <c r="T169"/>
  <c r="T168"/>
  <c r="R169"/>
  <c r="R168"/>
  <c r="P169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4"/>
  <c r="BH154"/>
  <c r="BG154"/>
  <c r="BF154"/>
  <c r="T154"/>
  <c r="R154"/>
  <c r="P154"/>
  <c r="BI149"/>
  <c r="BH149"/>
  <c r="BG149"/>
  <c r="BF149"/>
  <c r="T149"/>
  <c r="R149"/>
  <c r="P149"/>
  <c r="BI144"/>
  <c r="BH144"/>
  <c r="BG144"/>
  <c r="BF144"/>
  <c r="T144"/>
  <c r="R144"/>
  <c r="P144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1"/>
  <c r="BH131"/>
  <c r="BG131"/>
  <c r="BF131"/>
  <c r="T131"/>
  <c r="R131"/>
  <c r="P131"/>
  <c r="J125"/>
  <c r="J124"/>
  <c r="F124"/>
  <c r="F122"/>
  <c r="E120"/>
  <c r="J92"/>
  <c r="J91"/>
  <c r="F91"/>
  <c r="F89"/>
  <c r="E87"/>
  <c r="J18"/>
  <c r="E18"/>
  <c r="F125"/>
  <c r="J17"/>
  <c r="J12"/>
  <c r="J122"/>
  <c r="E7"/>
  <c r="E118"/>
  <c i="2" r="J37"/>
  <c r="J36"/>
  <c i="1" r="AY95"/>
  <c i="2" r="J35"/>
  <c i="1" r="AX95"/>
  <c i="2" r="BI158"/>
  <c r="BH158"/>
  <c r="BG158"/>
  <c r="BF158"/>
  <c r="BK158"/>
  <c r="J158"/>
  <c r="BE158"/>
  <c r="BI157"/>
  <c r="BH157"/>
  <c r="BG157"/>
  <c r="BF157"/>
  <c r="BK157"/>
  <c r="J157"/>
  <c r="BE157"/>
  <c r="BI156"/>
  <c r="BH156"/>
  <c r="BG156"/>
  <c r="BF156"/>
  <c r="BK156"/>
  <c r="J156"/>
  <c r="BE156"/>
  <c r="BI155"/>
  <c r="BH155"/>
  <c r="BG155"/>
  <c r="BF155"/>
  <c r="BK155"/>
  <c r="J155"/>
  <c r="BE155"/>
  <c r="BI154"/>
  <c r="BH154"/>
  <c r="BG154"/>
  <c r="BF154"/>
  <c r="BK154"/>
  <c r="J154"/>
  <c r="BE154"/>
  <c r="BI152"/>
  <c r="BH152"/>
  <c r="BG152"/>
  <c r="BF152"/>
  <c r="T152"/>
  <c r="T151"/>
  <c r="R152"/>
  <c r="R151"/>
  <c r="P152"/>
  <c r="P151"/>
  <c r="BI150"/>
  <c r="BH150"/>
  <c r="BG150"/>
  <c r="BF150"/>
  <c r="T150"/>
  <c r="T149"/>
  <c r="T148"/>
  <c r="R150"/>
  <c r="R149"/>
  <c r="R148"/>
  <c r="P150"/>
  <c r="P149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4"/>
  <c r="BH134"/>
  <c r="BG134"/>
  <c r="BF134"/>
  <c r="T134"/>
  <c r="R134"/>
  <c r="P134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J120"/>
  <c r="J119"/>
  <c r="F119"/>
  <c r="F117"/>
  <c r="E115"/>
  <c r="J92"/>
  <c r="J91"/>
  <c r="F91"/>
  <c r="F89"/>
  <c r="E87"/>
  <c r="J18"/>
  <c r="E18"/>
  <c r="F120"/>
  <c r="J17"/>
  <c r="J12"/>
  <c r="J117"/>
  <c r="E7"/>
  <c r="E113"/>
  <c i="1" r="L90"/>
  <c r="AM90"/>
  <c r="AM89"/>
  <c r="L89"/>
  <c r="AM87"/>
  <c r="L87"/>
  <c r="L85"/>
  <c r="L84"/>
  <c i="2" r="J150"/>
  <c r="J145"/>
  <c r="BK141"/>
  <c r="J129"/>
  <c r="J126"/>
  <c r="F37"/>
  <c i="3" r="BK167"/>
  <c r="J167"/>
  <c r="BK138"/>
  <c r="J219"/>
  <c r="BK228"/>
  <c r="J138"/>
  <c r="J159"/>
  <c r="BK207"/>
  <c r="J169"/>
  <c i="4" r="BK123"/>
  <c r="J122"/>
  <c i="2" r="BK152"/>
  <c r="J143"/>
  <c r="BK129"/>
  <c r="F36"/>
  <c i="3" r="J179"/>
  <c r="J136"/>
  <c r="BK165"/>
  <c r="J196"/>
  <c r="J236"/>
  <c r="J149"/>
  <c r="J191"/>
  <c r="J139"/>
  <c i="2" r="J152"/>
  <c r="BK144"/>
  <c r="J141"/>
  <c r="J128"/>
  <c i="1" r="AS94"/>
  <c i="3" r="J228"/>
  <c r="BK254"/>
  <c r="J214"/>
  <c r="J172"/>
  <c r="J177"/>
  <c r="BK238"/>
  <c r="J229"/>
  <c r="BK179"/>
  <c r="J131"/>
  <c r="J221"/>
  <c r="J166"/>
  <c i="4" r="J123"/>
  <c i="3" r="BK253"/>
  <c r="J165"/>
  <c r="BK154"/>
  <c r="BK206"/>
  <c r="J154"/>
  <c i="4" r="BK120"/>
  <c i="2" r="BK150"/>
  <c r="BK143"/>
  <c r="BK140"/>
  <c r="BK128"/>
  <c r="F35"/>
  <c i="3" r="BK201"/>
  <c r="BK144"/>
  <c r="J201"/>
  <c r="BK236"/>
  <c r="BK166"/>
  <c r="J163"/>
  <c r="BK139"/>
  <c r="BK172"/>
  <c i="4" r="F34"/>
  <c i="2" r="J147"/>
  <c r="BK142"/>
  <c r="BK134"/>
  <c r="J127"/>
  <c r="F34"/>
  <c i="3" r="J206"/>
  <c r="BK149"/>
  <c r="J227"/>
  <c r="J238"/>
  <c r="BK227"/>
  <c r="BK177"/>
  <c r="BK214"/>
  <c r="BK136"/>
  <c r="J186"/>
  <c r="BK131"/>
  <c i="4" r="J120"/>
  <c i="2" r="BK145"/>
  <c r="J142"/>
  <c r="J134"/>
  <c r="BK126"/>
  <c i="3" r="J253"/>
  <c r="J237"/>
  <c r="BK219"/>
  <c r="BK229"/>
  <c r="J207"/>
  <c r="BK169"/>
  <c r="BK159"/>
  <c r="BK221"/>
  <c r="BK220"/>
  <c r="J181"/>
  <c r="BK162"/>
  <c r="BK161"/>
  <c r="BK196"/>
  <c r="J161"/>
  <c i="4" r="J121"/>
  <c i="2" r="BK147"/>
  <c r="J144"/>
  <c r="J140"/>
  <c r="BK127"/>
  <c r="J34"/>
  <c i="3" r="BK186"/>
  <c r="J162"/>
  <c r="J254"/>
  <c r="BK237"/>
  <c r="BK191"/>
  <c r="J144"/>
  <c r="BK181"/>
  <c r="J220"/>
  <c r="BK163"/>
  <c i="4" r="BK121"/>
  <c r="BK122"/>
  <c i="2" l="1" r="P125"/>
  <c r="BK153"/>
  <c r="J153"/>
  <c r="J103"/>
  <c i="3" r="P160"/>
  <c r="P171"/>
  <c r="BK226"/>
  <c r="J226"/>
  <c r="J105"/>
  <c r="BK252"/>
  <c r="J252"/>
  <c r="J107"/>
  <c i="2" r="R139"/>
  <c i="3" r="P180"/>
  <c r="P226"/>
  <c r="BK255"/>
  <c r="J255"/>
  <c r="J108"/>
  <c i="2" r="P139"/>
  <c i="3" r="R130"/>
  <c r="T160"/>
  <c r="R171"/>
  <c r="R235"/>
  <c i="2" r="BK139"/>
  <c r="J139"/>
  <c r="J99"/>
  <c i="3" r="BK160"/>
  <c r="J160"/>
  <c r="J99"/>
  <c r="T171"/>
  <c r="T235"/>
  <c i="2" r="T139"/>
  <c i="3" r="BK130"/>
  <c r="R160"/>
  <c r="BK171"/>
  <c r="J171"/>
  <c r="J102"/>
  <c r="BK235"/>
  <c r="J235"/>
  <c r="J106"/>
  <c i="2" r="BK125"/>
  <c r="J125"/>
  <c r="J98"/>
  <c i="3" r="BK180"/>
  <c r="J180"/>
  <c r="J104"/>
  <c r="P235"/>
  <c r="T252"/>
  <c i="4" r="P119"/>
  <c r="P118"/>
  <c i="1" r="AU97"/>
  <c i="4" r="R119"/>
  <c r="R118"/>
  <c i="2" r="R125"/>
  <c r="R124"/>
  <c r="R123"/>
  <c i="3" r="P130"/>
  <c r="P129"/>
  <c r="R180"/>
  <c r="T226"/>
  <c r="R252"/>
  <c i="4" r="BK124"/>
  <c r="J124"/>
  <c r="J98"/>
  <c i="2" r="T125"/>
  <c r="T124"/>
  <c r="T123"/>
  <c i="3" r="T130"/>
  <c r="T129"/>
  <c r="T180"/>
  <c r="T170"/>
  <c r="R226"/>
  <c r="P252"/>
  <c i="4" r="BK119"/>
  <c r="J119"/>
  <c r="J97"/>
  <c r="T119"/>
  <c r="T118"/>
  <c i="3" r="BK178"/>
  <c r="J178"/>
  <c r="J103"/>
  <c r="BK168"/>
  <c r="J168"/>
  <c r="J100"/>
  <c i="2" r="BK149"/>
  <c r="J149"/>
  <c r="J101"/>
  <c r="BK151"/>
  <c r="J151"/>
  <c r="J102"/>
  <c i="3" r="J130"/>
  <c r="J98"/>
  <c i="4" r="J112"/>
  <c r="BE120"/>
  <c r="BE123"/>
  <c r="BE121"/>
  <c r="F92"/>
  <c i="1" r="BA97"/>
  <c i="4" r="E108"/>
  <c r="BE122"/>
  <c i="3" r="F92"/>
  <c r="BE144"/>
  <c r="BE159"/>
  <c r="BE161"/>
  <c r="BE181"/>
  <c r="BE227"/>
  <c r="BE138"/>
  <c r="BE167"/>
  <c r="BE169"/>
  <c r="BE177"/>
  <c r="BE179"/>
  <c r="BE206"/>
  <c r="BE207"/>
  <c r="E85"/>
  <c r="J89"/>
  <c r="BE154"/>
  <c r="BE163"/>
  <c r="BE165"/>
  <c r="BE172"/>
  <c r="BE186"/>
  <c r="BE214"/>
  <c r="BE229"/>
  <c r="BE136"/>
  <c r="BE149"/>
  <c r="BE162"/>
  <c r="BE166"/>
  <c r="BE196"/>
  <c r="BE236"/>
  <c r="BE237"/>
  <c i="2" r="BK124"/>
  <c r="J124"/>
  <c r="J97"/>
  <c i="3" r="BE131"/>
  <c r="BE139"/>
  <c r="BE219"/>
  <c r="BE220"/>
  <c r="BE238"/>
  <c r="BE254"/>
  <c r="BE191"/>
  <c r="BE201"/>
  <c r="BE221"/>
  <c r="BE228"/>
  <c r="BE253"/>
  <c i="1" r="AW95"/>
  <c r="BC95"/>
  <c r="BA95"/>
  <c r="BB95"/>
  <c i="2" r="E85"/>
  <c r="J89"/>
  <c r="F92"/>
  <c r="BE126"/>
  <c r="BE127"/>
  <c r="BE128"/>
  <c r="BE129"/>
  <c r="BE134"/>
  <c r="BE140"/>
  <c r="BE141"/>
  <c r="BE142"/>
  <c r="BE143"/>
  <c r="BE144"/>
  <c r="BE145"/>
  <c r="BE147"/>
  <c r="BE150"/>
  <c r="BE152"/>
  <c i="1" r="BD95"/>
  <c i="3" r="J34"/>
  <c i="1" r="AW96"/>
  <c i="4" r="J34"/>
  <c i="1" r="AW97"/>
  <c i="3" r="F34"/>
  <c i="1" r="BA96"/>
  <c r="BA94"/>
  <c r="W30"/>
  <c i="3" r="F35"/>
  <c i="1" r="BB96"/>
  <c i="3" r="F36"/>
  <c i="1" r="BC96"/>
  <c i="4" r="F35"/>
  <c i="1" r="BB97"/>
  <c i="4" r="F37"/>
  <c i="1" r="BD97"/>
  <c i="4" r="F36"/>
  <c i="1" r="BC97"/>
  <c i="3" r="F37"/>
  <c i="1" r="BD96"/>
  <c i="3" l="1" r="T128"/>
  <c r="BK129"/>
  <c r="J129"/>
  <c r="J97"/>
  <c r="R170"/>
  <c r="P170"/>
  <c r="P128"/>
  <c i="1" r="AU96"/>
  <c i="3" r="R129"/>
  <c r="R128"/>
  <c i="2" r="P124"/>
  <c r="P123"/>
  <c i="1" r="AU95"/>
  <c i="3" r="BK170"/>
  <c r="J170"/>
  <c r="J101"/>
  <c i="4" r="BK118"/>
  <c r="J118"/>
  <c i="2" r="BK148"/>
  <c r="J148"/>
  <c r="J100"/>
  <c r="BK123"/>
  <c r="J123"/>
  <c r="J96"/>
  <c i="3" r="F33"/>
  <c i="1" r="AZ96"/>
  <c i="2" r="F33"/>
  <c i="1" r="AZ95"/>
  <c i="4" r="J30"/>
  <c i="1" r="AG97"/>
  <c i="3" r="J33"/>
  <c i="1" r="AV96"/>
  <c r="AT96"/>
  <c i="2" r="J33"/>
  <c i="1" r="AV95"/>
  <c r="AT95"/>
  <c i="4" r="F33"/>
  <c i="1" r="AZ97"/>
  <c r="BB94"/>
  <c r="W31"/>
  <c r="BD94"/>
  <c r="W33"/>
  <c r="BC94"/>
  <c r="W32"/>
  <c r="AW94"/>
  <c r="AK30"/>
  <c i="4" r="J33"/>
  <c i="1" r="AV97"/>
  <c r="AT97"/>
  <c r="AN97"/>
  <c i="4" l="1" r="J96"/>
  <c i="3" r="BK128"/>
  <c r="J128"/>
  <c i="4" r="J39"/>
  <c i="1" r="AU94"/>
  <c i="3" r="J30"/>
  <c i="1" r="AG96"/>
  <c r="AX94"/>
  <c r="AY94"/>
  <c i="2" r="J30"/>
  <c i="1" r="AG95"/>
  <c r="AZ94"/>
  <c r="W29"/>
  <c i="3" l="1" r="J39"/>
  <c r="J96"/>
  <c i="2" r="J39"/>
  <c i="1" r="AN95"/>
  <c r="AN96"/>
  <c r="AG94"/>
  <c r="AK26"/>
  <c r="AV94"/>
  <c r="AK29"/>
  <c r="AK35"/>
  <c l="1"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<sst xmlns="http://schemas.openxmlformats.org/spreadsheetml/2006/main">
  <si>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</si>
  <si>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</si>
  <si>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</si>
  <si>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</si>
  <si>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</si>
  <si>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{806173fd-7e7a-4847-a071-32bd21c65b2e}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</si>
  <si>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</si>
  <si>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</si>
  <si>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</si>
  <si>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</si>
  <si>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</si>
  <si>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</si>
  <si>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</si>
  <si>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</si>
  <si>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24MT070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</si>
  <si>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</si>
  <si>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</si>
  <si>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Výtah Božice</t>
  </si>
  <si>
    <t>KSO:</t>
  </si>
  <si>
    <t>CC-CZ:</t>
  </si>
  <si>
    <t>Místo:</t>
  </si>
  <si>
    <t>Božice 188, 671 64 Božice</t>
  </si>
  <si>
    <t>Datum:</t>
  </si>
  <si>
    <t>1. 10. 2024</t>
  </si>
  <si>
    <t>Zadavatel:</t>
  </si>
  <si>
    <t>IČ:</t>
  </si>
  <si>
    <t>708 88 337</t>
  </si>
  <si>
    <t>Jihomoravský kraj</t>
  </si>
  <si>
    <t>DIČ:</t>
  </si>
  <si>
    <t>CZ70888337</t>
  </si>
  <si>
    <t>Uchazeč:</t>
  </si>
  <si>
    <t>Vyplň údaj</t>
  </si>
  <si>
    <t>Projektant:</t>
  </si>
  <si>
    <t>872 45 302</t>
  </si>
  <si>
    <t>Ing. et Ing. Pavel Vyskočil</t>
  </si>
  <si>
    <t>CZ87245302</t>
  </si>
  <si>
    <t>True</t>
  </si>
  <si>
    <t>Zpracovatel:</t>
  </si>
  <si>
    <t>253 33 046</t>
  </si>
  <si>
    <t>STAGA stavební agentura s.r.o.</t>
  </si>
  <si>
    <t>CZ25333046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</si>
  <si>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</si>
  <si>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</si>
  <si>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</si>
  <si>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</si>
  <si>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</si>
  <si>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</si>
  <si>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</si>
  <si>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</si>
  <si>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</si>
  <si>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</si>
  <si>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</si>
  <si>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</si>
  <si>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</si>
  <si>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</si>
  <si>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</si>
  <si>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</si>
  <si>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</si>
  <si>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</si>
  <si>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</si>
  <si>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</si>
  <si>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</si>
  <si>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</si>
  <si>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</si>
  <si>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</si>
  <si>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</si>
  <si>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</si>
  <si>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</si>
  <si>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</si>
  <si>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</si>
  <si>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</si>
  <si>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</si>
  <si>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</si>
  <si>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</si>
  <si>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</si>
  <si>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</si>
  <si>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</si>
  <si>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</si>
  <si>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</si>
  <si>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</si>
  <si>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</si>
  <si>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</si>
  <si>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</si>
  <si>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</si>
  <si>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</si>
  <si>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</si>
  <si>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</si>
  <si>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</si>
  <si>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Bourané konstrukce</t>
  </si>
  <si>
    <t>STA</t>
  </si>
  <si>
    <t>1</t>
  </si>
  <si>
    <t>{e5b26d45-1ea4-4680-b679-bd94116a20ab}</t>
  </si>
  <si>
    <t>2</t>
  </si>
  <si>
    <t>02</t>
  </si>
  <si>
    <t>Nové konstrukce</t>
  </si>
  <si>
    <t>{b5379b11-c989-4151-a981-3110c6e0c357}</t>
  </si>
  <si>
    <t>03</t>
  </si>
  <si>
    <t>VRN</t>
  </si>
  <si>
    <t>{06925cd2-876b-458d-81d7-aa4a1d558b0f}</t>
  </si>
  <si>
    <t>KRYCÍ LIST SOUPISU PRACÍ</t>
  </si>
  <si>
    <t>Objekt:</t>
  </si>
  <si>
    <t>01 - Bourané konstrukce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</si>
  <si>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</si>
  <si>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</si>
  <si>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</si>
  <si>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</si>
  <si>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</si>
  <si>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</si>
  <si>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9 - Ostatní konstrukce a práce, bourání</t>
  </si>
  <si>
    <t xml:space="preserve">    997 - Přesun sutě</t>
  </si>
  <si>
    <t>PSV - Práce a dodávky PSV</t>
  </si>
  <si>
    <t xml:space="preserve">    771 - Podlahy z dlaždic</t>
  </si>
  <si>
    <t>OST - Ostatní</t>
  </si>
  <si>
    <t xml:space="preserve">VP -   Vícepráce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</si>
  <si>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</si>
  <si>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</si>
  <si>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</si>
  <si>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</si>
  <si>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</si>
  <si>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</si>
  <si>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</si>
  <si>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</si>
  <si>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</si>
  <si>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</si>
  <si>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</si>
  <si>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</si>
  <si>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</si>
  <si>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</si>
  <si>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</si>
  <si>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</si>
  <si>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</si>
  <si>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</si>
  <si>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K</t>
  </si>
  <si>
    <t>972054141</t>
  </si>
  <si>
    <t>Vybourání otvorů v ŽB stropech nebo klenbách pl do 0,0225 m2 tl do 150 mm</t>
  </si>
  <si>
    <t>kus</t>
  </si>
  <si>
    <t>CS ÚRS 2024 02</t>
  </si>
  <si>
    <t>4</t>
  </si>
  <si>
    <t>1102738744</t>
  </si>
  <si>
    <t>977151116</t>
  </si>
  <si>
    <t>Jádrové vrty diamantovými korunkami do stavebních materiálů D přes 70 do 80 mm</t>
  </si>
  <si>
    <t>m</t>
  </si>
  <si>
    <t>-890702925</t>
  </si>
  <si>
    <t>3</t>
  </si>
  <si>
    <t>977151123</t>
  </si>
  <si>
    <t>Jádrové vrty diamantovými korunkami do stavebních materiálů D přes 130 do 150 mm</t>
  </si>
  <si>
    <t>1596765829</t>
  </si>
  <si>
    <t>978011121</t>
  </si>
  <si>
    <t>Otlučení (osekání) vnitřní vápenné nebo vápenocementové omítky stropů v rozsahu přes 5 do 10 %</t>
  </si>
  <si>
    <t>m2</t>
  </si>
  <si>
    <t>-354154594</t>
  </si>
  <si>
    <t>VV</t>
  </si>
  <si>
    <t>Otlučení omítky (dl * š)</t>
  </si>
  <si>
    <t>strojovna</t>
  </si>
  <si>
    <t>(2,11*2,24)</t>
  </si>
  <si>
    <t>Součet</t>
  </si>
  <si>
    <t>5</t>
  </si>
  <si>
    <t>978013121</t>
  </si>
  <si>
    <t>Otlučení (osekání) vnitřní vápenné nebo vápenocementové omítky stěn v rozsahu přes 5 do 10 %</t>
  </si>
  <si>
    <t>582454987</t>
  </si>
  <si>
    <t>Otlučení omítky (dl * v)</t>
  </si>
  <si>
    <t>(2,11*2+2,24*2)*2,03</t>
  </si>
  <si>
    <t>997</t>
  </si>
  <si>
    <t>Přesun sutě</t>
  </si>
  <si>
    <t>6</t>
  </si>
  <si>
    <t>997002611</t>
  </si>
  <si>
    <t>Nakládání suti a vybouraných hmot</t>
  </si>
  <si>
    <t>t</t>
  </si>
  <si>
    <t>-1419051475</t>
  </si>
  <si>
    <t>7</t>
  </si>
  <si>
    <t>997006002</t>
  </si>
  <si>
    <t>Strojové třídění stavebního odpadu</t>
  </si>
  <si>
    <t>-762105998</t>
  </si>
  <si>
    <t>8</t>
  </si>
  <si>
    <t>997013215</t>
  </si>
  <si>
    <t>Vnitrostaveništní doprava suti a vybouraných hmot pro budovy v přes 15 do 18 m ručně</t>
  </si>
  <si>
    <t>-684969107</t>
  </si>
  <si>
    <t>997013219</t>
  </si>
  <si>
    <t>Příplatek k vnitrostaveništní dopravě suti a vybouraných hmot za zvětšenou dopravu suti ZKD 10 m</t>
  </si>
  <si>
    <t>-785004573</t>
  </si>
  <si>
    <t>10</t>
  </si>
  <si>
    <t>997013501</t>
  </si>
  <si>
    <t>Odvoz suti a vybouraných hmot na skládku nebo meziskládku do 1 km se složením</t>
  </si>
  <si>
    <t>-1629600745</t>
  </si>
  <si>
    <t>11</t>
  </si>
  <si>
    <t>997013509</t>
  </si>
  <si>
    <t>Příplatek k odvozu suti a vybouraných hmot na skládku ZKD 1 km přes 1 km</t>
  </si>
  <si>
    <t>1824823377</t>
  </si>
  <si>
    <t>0,331*9 'Přepočtené koeficientem množství</t>
  </si>
  <si>
    <t>997013871</t>
  </si>
  <si>
    <t>Poplatek za uložení stavebního odpadu na recyklační skládce (skládkovné) směsného stavebního a demoličního kód odpadu 17 09 04</t>
  </si>
  <si>
    <t>1481453159</t>
  </si>
  <si>
    <t>PSV</t>
  </si>
  <si>
    <t>Práce a dodávky PSV</t>
  </si>
  <si>
    <t>771</t>
  </si>
  <si>
    <t>Podlahy z dlaždic</t>
  </si>
  <si>
    <t>13</t>
  </si>
  <si>
    <t>771573810</t>
  </si>
  <si>
    <t>Demontáž podlah z dlaždic keramických lepených</t>
  </si>
  <si>
    <t>16</t>
  </si>
  <si>
    <t>-647276260</t>
  </si>
  <si>
    <t>OST</t>
  </si>
  <si>
    <t>Ostatní</t>
  </si>
  <si>
    <t>14</t>
  </si>
  <si>
    <t>OST000X1</t>
  </si>
  <si>
    <t>Demontáž a ekologická likvidace stávajícího výtahu vč. strojovny, dveří, rozvaděče a doplňků (dle PD)</t>
  </si>
  <si>
    <t>soubor</t>
  </si>
  <si>
    <t>512</t>
  </si>
  <si>
    <t>-282896292</t>
  </si>
  <si>
    <t>VP</t>
  </si>
  <si>
    <t xml:space="preserve">  Vícepráce</t>
  </si>
  <si>
    <t>PN</t>
  </si>
  <si>
    <t>skl_dlažba_pl</t>
  </si>
  <si>
    <t>skl_dlažba_sokl</t>
  </si>
  <si>
    <t>14,4</t>
  </si>
  <si>
    <t>02 - Nové konstrukce</t>
  </si>
  <si>
    <t xml:space="preserve">    6 - Úpravy povrchů, podlahy a osazování výplní</t>
  </si>
  <si>
    <t xml:space="preserve">    998 - Přesun hmot</t>
  </si>
  <si>
    <t xml:space="preserve">    763 - Konstrukce suché výstavby</t>
  </si>
  <si>
    <t xml:space="preserve">    766 - Konstrukce truhlářské</t>
  </si>
  <si>
    <t xml:space="preserve">    783 - Dokončovací práce - nátěry</t>
  </si>
  <si>
    <t xml:space="preserve">    784 - Dokončovací práce - malby a tapety</t>
  </si>
  <si>
    <t>Úpravy povrchů, podlahy a osazování výplní</t>
  </si>
  <si>
    <t>622143004</t>
  </si>
  <si>
    <t>Montáž omítkových samolepících začišťovacích profilů pro spojení s okenním rámem</t>
  </si>
  <si>
    <t>-1315568902</t>
  </si>
  <si>
    <t>Lišta (dl * p)</t>
  </si>
  <si>
    <t>1.PP-5.NP</t>
  </si>
  <si>
    <t>(2,20+1,10+2,20)*6</t>
  </si>
  <si>
    <t>M</t>
  </si>
  <si>
    <t>28342200</t>
  </si>
  <si>
    <t>profil začišťovací PVC 6mm</t>
  </si>
  <si>
    <t>1487042969</t>
  </si>
  <si>
    <t>33*1,1 'Přepočtené koeficientem množství</t>
  </si>
  <si>
    <t>629991011</t>
  </si>
  <si>
    <t>Zakrytí výplní otvorů a svislých ploch fólií přilepenou lepící páskou</t>
  </si>
  <si>
    <t>1961926796</t>
  </si>
  <si>
    <t>612315215</t>
  </si>
  <si>
    <t>Vápenná hladká omítka malých ploch přes 1 do 4 m2 na stěnách</t>
  </si>
  <si>
    <t>-1449169992</t>
  </si>
  <si>
    <t>Omítka (p)</t>
  </si>
  <si>
    <t>611325421</t>
  </si>
  <si>
    <t>Oprava vnitřní vápenocementové štukové omítky tl jádrové omítky do 20 mm a tl štuku do 3 mm stropů v rozsahu plochy do 10 %</t>
  </si>
  <si>
    <t>-1390744898</t>
  </si>
  <si>
    <t>Oprava omítky (dl * š)</t>
  </si>
  <si>
    <t>612325421</t>
  </si>
  <si>
    <t>Oprava vnitřní vápenocementové štukové omítky tl jádrové omítky do 20 mm a tl štuku do 3 mm stěn v rozsahu plochy do 10 %</t>
  </si>
  <si>
    <t>-406000445</t>
  </si>
  <si>
    <t>Oprava omítky (dl * v)</t>
  </si>
  <si>
    <t>632451211</t>
  </si>
  <si>
    <t>Potěr cementový samonivelační litý C20 tl přes 30 do 35 mm</t>
  </si>
  <si>
    <t>-1649917217</t>
  </si>
  <si>
    <t>Potěr (pl)</t>
  </si>
  <si>
    <t>(skl_dlažba_pl)</t>
  </si>
  <si>
    <t>632451491</t>
  </si>
  <si>
    <t>Příplatek k potěrům za přehlazení povrchu</t>
  </si>
  <si>
    <t>-128832972</t>
  </si>
  <si>
    <t>943211112</t>
  </si>
  <si>
    <t>Montáž lešení prostorového rámového lehkého s podlahami zatížení do 200 kg/m2 v přes 10 do 25 m</t>
  </si>
  <si>
    <t>m3</t>
  </si>
  <si>
    <t>-126708152</t>
  </si>
  <si>
    <t>943211119</t>
  </si>
  <si>
    <t>Příplatek k lešení prostorovému rámovému lehkému s podlahami za půdorysnou plochu do 6 m2</t>
  </si>
  <si>
    <t>1008726058</t>
  </si>
  <si>
    <t>943211212</t>
  </si>
  <si>
    <t>Příplatek k lešení prostorovému rámovému lehkému s podlahami do 200 kg/m2 v přes 10 do 25 m za každý den použití</t>
  </si>
  <si>
    <t>1593994295</t>
  </si>
  <si>
    <t>69*30 'Přepočtené koeficientem množství</t>
  </si>
  <si>
    <t>943211812</t>
  </si>
  <si>
    <t>Demontáž lešení prostorového rámového lehkého s podlahami zatížení do 200 kg/m2 v přes 10 do 25 m</t>
  </si>
  <si>
    <t>-1212253499</t>
  </si>
  <si>
    <t>949101111</t>
  </si>
  <si>
    <t>Lešení pomocné pro objekty pozemních staveb s lešeňovou podlahou v do 1,9 m zatížení do 150 kg/m2</t>
  </si>
  <si>
    <t>969548430</t>
  </si>
  <si>
    <t>952901111</t>
  </si>
  <si>
    <t>Vyčištění budov bytové a občanské výstavby při výšce podlaží do 4 m</t>
  </si>
  <si>
    <t>54428812</t>
  </si>
  <si>
    <t>998</t>
  </si>
  <si>
    <t>Přesun hmot</t>
  </si>
  <si>
    <t>15</t>
  </si>
  <si>
    <t>998018003</t>
  </si>
  <si>
    <t>Přesun hmot pro budovy ruční pro budovy v přes 12 do 24 m</t>
  </si>
  <si>
    <t>-312971246</t>
  </si>
  <si>
    <t>763</t>
  </si>
  <si>
    <t>Konstrukce suché výstavby</t>
  </si>
  <si>
    <t>763111314</t>
  </si>
  <si>
    <t>SDK příčka tl 100 mm profil CW+UW 75 desky 1xA 12,5 s izolací EI 30 Rw do 45 dB</t>
  </si>
  <si>
    <t>-1531271019</t>
  </si>
  <si>
    <t>SDK příčka A (dl * v)</t>
  </si>
  <si>
    <t>(2,11)*2,03</t>
  </si>
  <si>
    <t>17</t>
  </si>
  <si>
    <t>998763333</t>
  </si>
  <si>
    <t>Přesun hmot tonážní pro konstrukce montované z desek ruční v objektech v přes 12 do 24 m</t>
  </si>
  <si>
    <t>1201832254</t>
  </si>
  <si>
    <t>766</t>
  </si>
  <si>
    <t>Konstrukce truhlářské</t>
  </si>
  <si>
    <t>18</t>
  </si>
  <si>
    <t>766000X1</t>
  </si>
  <si>
    <t>D+M dveře 700x1970 mm EI30 DP3 vč. zárubně, kování, doplňků a povrchové úpravy (dle PD)</t>
  </si>
  <si>
    <t>kpl</t>
  </si>
  <si>
    <t>1834058913</t>
  </si>
  <si>
    <t>19</t>
  </si>
  <si>
    <t>771111011</t>
  </si>
  <si>
    <t>Vysátí podkladu před pokládkou dlažby</t>
  </si>
  <si>
    <t>74705048</t>
  </si>
  <si>
    <t>Souvrství podlahy - dlažba, příprava (pl)</t>
  </si>
  <si>
    <t>20</t>
  </si>
  <si>
    <t>771151011</t>
  </si>
  <si>
    <t>Samonivelační stěrka podlah pevnosti 20 MPa tl 3 mm</t>
  </si>
  <si>
    <t>1976080819</t>
  </si>
  <si>
    <t>Souvrství podlahy - dlažba, vyrovnání (pl)</t>
  </si>
  <si>
    <t>771121011</t>
  </si>
  <si>
    <t>Nátěr penetrační na podlahu</t>
  </si>
  <si>
    <t>-1242950496</t>
  </si>
  <si>
    <t>Souvrství podlahy - dlažba, penetrace (pl)</t>
  </si>
  <si>
    <t>22</t>
  </si>
  <si>
    <t>771574112</t>
  </si>
  <si>
    <t>Montáž podlah keramických hladkých lepených cementovým flexibilním lepidlem přes 9 do 12 ks/m2</t>
  </si>
  <si>
    <t>496696034</t>
  </si>
  <si>
    <t>Souvrství podlahy - dlažba (pl * p)</t>
  </si>
  <si>
    <t>(1,0)*6</t>
  </si>
  <si>
    <t>23</t>
  </si>
  <si>
    <t>771474113</t>
  </si>
  <si>
    <t>Montáž soklů z dlaždic keramických rovných lepených cementovým flexibilním lepidlem v přes 90 do 120 mm</t>
  </si>
  <si>
    <t>142436665</t>
  </si>
  <si>
    <t>Souvrství podlahy - dlažba, sokl (dl)</t>
  </si>
  <si>
    <t>(1,20*2)*6</t>
  </si>
  <si>
    <t>24</t>
  </si>
  <si>
    <t>771577111</t>
  </si>
  <si>
    <t>Příplatek k montáži podlah keramických lepených cementovým flexibilním lepidlem za plochu do 5 m2</t>
  </si>
  <si>
    <t>1804211191</t>
  </si>
  <si>
    <t>25</t>
  </si>
  <si>
    <t>59761135</t>
  </si>
  <si>
    <t>dlažba keramická slinutá nemrazuvzdorná povrch hladký/matný tl do 10mm přes 9 do 12ks/m2</t>
  </si>
  <si>
    <t>32</t>
  </si>
  <si>
    <t>-509184957</t>
  </si>
  <si>
    <t>Souvrství podlahy - dlažba (pl) + sokl (dl * v)</t>
  </si>
  <si>
    <t>(skl_dlažba_sokl)*0,10</t>
  </si>
  <si>
    <t>7,44*1,2 'Přepočtené koeficientem množství</t>
  </si>
  <si>
    <t>26</t>
  </si>
  <si>
    <t>771591115</t>
  </si>
  <si>
    <t>Podlahy spárování silikonem</t>
  </si>
  <si>
    <t>1943594543</t>
  </si>
  <si>
    <t>Souvrství podlahy - dlažba, dilatace (dl)</t>
  </si>
  <si>
    <t>(skl_dlažba_sokl)</t>
  </si>
  <si>
    <t>27</t>
  </si>
  <si>
    <t>771591184</t>
  </si>
  <si>
    <t>Pracnější řezání podlah z dlaždic keramických rovné</t>
  </si>
  <si>
    <t>84270188</t>
  </si>
  <si>
    <t>28</t>
  </si>
  <si>
    <t>771592011</t>
  </si>
  <si>
    <t>Čištění vnitřních ploch podlah nebo schodišť po položení dlažby chemickými prostředky</t>
  </si>
  <si>
    <t>-1368142660</t>
  </si>
  <si>
    <t>29</t>
  </si>
  <si>
    <t>998771123</t>
  </si>
  <si>
    <t>Přesun hmot tonážní pro podlahy z dlaždic ruční v objektech v přes 12 do 24 m</t>
  </si>
  <si>
    <t>-501182623</t>
  </si>
  <si>
    <t>Souvrství podlahy - dlažba, čištění (pl)</t>
  </si>
  <si>
    <t>783</t>
  </si>
  <si>
    <t>Dokončovací práce - nátěry</t>
  </si>
  <si>
    <t>30</t>
  </si>
  <si>
    <t>783901453</t>
  </si>
  <si>
    <t>Vysátí betonových podlah před provedením nátěru</t>
  </si>
  <si>
    <t>-809629268</t>
  </si>
  <si>
    <t>31</t>
  </si>
  <si>
    <t>783913151</t>
  </si>
  <si>
    <t>Penetrační syntetický nátěr hladkých betonových podlah</t>
  </si>
  <si>
    <t>1712604374</t>
  </si>
  <si>
    <t>783917161</t>
  </si>
  <si>
    <t>Krycí dvojnásobný syntetický nátěr betonové podlahy</t>
  </si>
  <si>
    <t>-1068938070</t>
  </si>
  <si>
    <t>Nátěr podlahy (dl * š)</t>
  </si>
  <si>
    <t>šachta</t>
  </si>
  <si>
    <t>(2,08*1,33)</t>
  </si>
  <si>
    <t>(2,08*2+1,33*2)*1,00</t>
  </si>
  <si>
    <t>784</t>
  </si>
  <si>
    <t>Dokončovací práce - malby a tapety</t>
  </si>
  <si>
    <t>33</t>
  </si>
  <si>
    <t>784111005</t>
  </si>
  <si>
    <t>Oprášení (ometení ) podkladu v místnostech v přes 5,00 m</t>
  </si>
  <si>
    <t>-1148124270</t>
  </si>
  <si>
    <t>34</t>
  </si>
  <si>
    <t>784181105</t>
  </si>
  <si>
    <t>Základní akrylátová jednonásobná bezbarvá penetrace podkladu v místnostech v přes 5,00 m</t>
  </si>
  <si>
    <t>922054968</t>
  </si>
  <si>
    <t>35</t>
  </si>
  <si>
    <t>784221105</t>
  </si>
  <si>
    <t>Dvojnásobné bílé malby ze směsí za sucha dobře otěruvzdorných v místnostech přes 5,00 m</t>
  </si>
  <si>
    <t>1026977989</t>
  </si>
  <si>
    <t>Malby stěn (dl * v)</t>
  </si>
  <si>
    <t>(2,11*2+1,37*2)*25,00</t>
  </si>
  <si>
    <t>1.NP-5.NP</t>
  </si>
  <si>
    <t>(5,0)*5</t>
  </si>
  <si>
    <t>Malby stropu (dl * š)</t>
  </si>
  <si>
    <t>(2,11*1,37)</t>
  </si>
  <si>
    <t>36</t>
  </si>
  <si>
    <t>D+M výtah vč. dveří, osvětlení nástupíšť a doplňků (dle PD)</t>
  </si>
  <si>
    <t>1313469665</t>
  </si>
  <si>
    <t>37</t>
  </si>
  <si>
    <t>OST000X2</t>
  </si>
  <si>
    <t>Stavební přípomoc</t>
  </si>
  <si>
    <t>2012039730</t>
  </si>
  <si>
    <t>03 - VRN</t>
  </si>
  <si>
    <t>VRN - Vedlejší rozpočtové náklady</t>
  </si>
  <si>
    <t>Vedlejší rozpočtové náklady</t>
  </si>
  <si>
    <t>VRN000X1</t>
  </si>
  <si>
    <t>Zařízení staveniště</t>
  </si>
  <si>
    <t>650669935</t>
  </si>
  <si>
    <t>VRN000X2</t>
  </si>
  <si>
    <t>Ztížené provozní vlivy</t>
  </si>
  <si>
    <t>-143931095</t>
  </si>
  <si>
    <t>VRN000X3</t>
  </si>
  <si>
    <t>Přesun kapacit</t>
  </si>
  <si>
    <t>1345891078</t>
  </si>
  <si>
    <t>VRN000X4</t>
  </si>
  <si>
    <t>Inženýrská činnost</t>
  </si>
  <si>
    <t>1996370685</t>
  </si>
  <si>
    <t>SEZNAM FIGUR</t>
  </si>
  <si>
    <t>Výměra</t>
  </si>
  <si>
    <t>Použití figury:</t>
  </si>
  <si>
    <t>ztr_250_pl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</si>
</sst>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8"/>
      <color rgb="FF000000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30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6" fillId="0" borderId="0" xfId="0" applyFont="1" applyAlignment="1" applyProtection="1">
      <alignment horizontal="left" vertical="center"/>
    </xf>
    <xf numFmtId="4" fontId="6" fillId="0" borderId="0" xfId="0" applyNumberFormat="1" applyFont="1" applyAlignment="1" applyProtection="1"/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2" borderId="22" xfId="0" applyFont="1" applyFill="1" applyBorder="1" applyAlignment="1" applyProtection="1">
      <alignment horizontal="center" vertical="center"/>
      <protection locked="0"/>
    </xf>
    <xf numFmtId="49" fontId="0" fillId="2" borderId="22" xfId="0" applyNumberFormat="1" applyFont="1" applyFill="1" applyBorder="1" applyAlignment="1" applyProtection="1">
      <alignment horizontal="left" vertical="center" wrapText="1"/>
      <protection locked="0"/>
    </xf>
    <xf numFmtId="0" fontId="0" fillId="2" borderId="22" xfId="0" applyFont="1" applyFill="1" applyBorder="1" applyAlignment="1" applyProtection="1">
      <alignment horizontal="left" vertical="center" wrapText="1"/>
      <protection locked="0"/>
    </xf>
    <xf numFmtId="0" fontId="0" fillId="2" borderId="22" xfId="0" applyFont="1" applyFill="1" applyBorder="1" applyAlignment="1" applyProtection="1">
      <alignment horizontal="center" vertical="center" wrapText="1"/>
      <protection locked="0"/>
    </xf>
    <xf numFmtId="167" fontId="0" fillId="2" borderId="22" xfId="0" applyNumberFormat="1" applyFont="1" applyFill="1" applyBorder="1" applyAlignment="1" applyProtection="1">
      <alignment vertical="center"/>
      <protection locked="0"/>
    </xf>
    <xf numFmtId="4" fontId="0" fillId="2" borderId="22" xfId="0" applyNumberFormat="1" applyFont="1" applyFill="1" applyBorder="1" applyAlignment="1" applyProtection="1">
      <alignment vertical="center"/>
      <protection locked="0"/>
    </xf>
    <xf numFmtId="4" fontId="0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1" fillId="2" borderId="22" xfId="0" applyFont="1" applyFill="1" applyBorder="1" applyAlignment="1" applyProtection="1">
      <alignment horizontal="left" vertical="center"/>
      <protection locked="0"/>
    </xf>
    <xf numFmtId="0" fontId="21" fillId="2" borderId="22" xfId="0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35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8" fillId="0" borderId="16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/>
    </xf>
    <xf numFmtId="167" fontId="38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3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1.bmp" /><Relationship Id="rId2" Type="http://schemas.openxmlformats.org/officeDocument/2006/relationships/image" Target="../media/image2.bmp" /><Relationship Id="rId3" Type="http://schemas.openxmlformats.org/officeDocument/2006/relationships/hyperlink" Target="https://app.urs.cz/products/kros4" TargetMode="External" /><Relationship Id="rId4" Type="http://schemas.openxmlformats.org/officeDocument/2006/relationships/image" Target="../media/image3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image" Target="../media/image4.bmp" /><Relationship Id="rId2" Type="http://schemas.openxmlformats.org/officeDocument/2006/relationships/image" Target="../media/image5.bmp" /><Relationship Id="rId3" Type="http://schemas.openxmlformats.org/officeDocument/2006/relationships/image" Target="../media/image6.bmp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image" Target="../media/image8.bmp" /><Relationship Id="rId2" Type="http://schemas.openxmlformats.org/officeDocument/2006/relationships/image" Target="../media/image9.bmp" /><Relationship Id="rId3" Type="http://schemas.openxmlformats.org/officeDocument/2006/relationships/image" Target="../media/image10.bmp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image" Target="../media/image12.bmp" /><Relationship Id="rId2" Type="http://schemas.openxmlformats.org/officeDocument/2006/relationships/image" Target="../media/image13.bmp" /><Relationship Id="rId3" Type="http://schemas.openxmlformats.org/officeDocument/2006/relationships/image" Target="../media/image14.bmp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3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415290</xdr:colOff>
      <xdr:row>3</xdr:row>
      <xdr:rowOff>0</xdr:rowOff>
    </xdr:from>
    <xdr:to>
      <xdr:col>40</xdr:col>
      <xdr:colOff>367665</xdr:colOff>
      <xdr:row>4</xdr:row>
      <xdr:rowOff>69215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38</xdr:col>
      <xdr:colOff>129540</xdr:colOff>
      <xdr:row>81</xdr:row>
      <xdr:rowOff>0</xdr:rowOff>
    </xdr:from>
    <xdr:to>
      <xdr:col>41</xdr:col>
      <xdr:colOff>177165</xdr:colOff>
      <xdr:row>82</xdr:row>
      <xdr:rowOff>82550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4" name="Picture 3">
          <a:hlinkClick xmlns:r="http://schemas.openxmlformats.org/officeDocument/2006/relationships" r:id="rId3" tooltip="https://app.urs.cz/products/kros4"/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4</xdr:row>
      <xdr:rowOff>40005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82</xdr:row>
      <xdr:rowOff>40005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109</xdr:row>
      <xdr:rowOff>0</xdr:rowOff>
    </xdr:from>
    <xdr:to>
      <xdr:col>9</xdr:col>
      <xdr:colOff>1215390</xdr:colOff>
      <xdr:row>110</xdr:row>
      <xdr:rowOff>40005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4</xdr:row>
      <xdr:rowOff>40005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82</xdr:row>
      <xdr:rowOff>40005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114</xdr:row>
      <xdr:rowOff>0</xdr:rowOff>
    </xdr:from>
    <xdr:to>
      <xdr:col>9</xdr:col>
      <xdr:colOff>1215390</xdr:colOff>
      <xdr:row>115</xdr:row>
      <xdr:rowOff>40005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4</xdr:row>
      <xdr:rowOff>40005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82</xdr:row>
      <xdr:rowOff>40005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104</xdr:row>
      <xdr:rowOff>0</xdr:rowOff>
    </xdr:from>
    <xdr:to>
      <xdr:col>9</xdr:col>
      <xdr:colOff>1215390</xdr:colOff>
      <xdr:row>105</xdr:row>
      <xdr:rowOff>40005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26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29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30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31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31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31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32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33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34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35</v>
      </c>
      <c r="AO17" s="22"/>
      <c r="AP17" s="22"/>
      <c r="AQ17" s="22"/>
      <c r="AR17" s="20"/>
      <c r="BE17" s="31"/>
      <c r="BS17" s="17" t="s">
        <v>36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37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38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39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40</v>
      </c>
      <c r="AO20" s="22"/>
      <c r="AP20" s="22"/>
      <c r="AQ20" s="22"/>
      <c r="AR20" s="20"/>
      <c r="BE20" s="31"/>
      <c r="BS20" s="17" t="s">
        <v>36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41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42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43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44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45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46</v>
      </c>
      <c r="E29" s="47"/>
      <c r="F29" s="32" t="s">
        <v>47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48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49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50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51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52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53</v>
      </c>
      <c r="U35" s="54"/>
      <c r="V35" s="54"/>
      <c r="W35" s="54"/>
      <c r="X35" s="56" t="s">
        <v>54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55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56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57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58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57</v>
      </c>
      <c r="AI60" s="42"/>
      <c r="AJ60" s="42"/>
      <c r="AK60" s="42"/>
      <c r="AL60" s="42"/>
      <c r="AM60" s="64" t="s">
        <v>58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59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60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57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58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57</v>
      </c>
      <c r="AI75" s="42"/>
      <c r="AJ75" s="42"/>
      <c r="AK75" s="42"/>
      <c r="AL75" s="42"/>
      <c r="AM75" s="64" t="s">
        <v>58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61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24MT070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Výtah Božice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Božice 188, 671 64 Božice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1. 10. 2024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Jihomoravský kraj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32</v>
      </c>
      <c r="AJ89" s="40"/>
      <c r="AK89" s="40"/>
      <c r="AL89" s="40"/>
      <c r="AM89" s="80" t="str">
        <f>IF(E17="","",E17)</f>
        <v>Ing. et Ing. Pavel Vyskočil</v>
      </c>
      <c r="AN89" s="71"/>
      <c r="AO89" s="71"/>
      <c r="AP89" s="71"/>
      <c r="AQ89" s="40"/>
      <c r="AR89" s="44"/>
      <c r="AS89" s="81" t="s">
        <v>62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25.65" customHeight="1">
      <c r="A90" s="38"/>
      <c r="B90" s="39"/>
      <c r="C90" s="32" t="s">
        <v>30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37</v>
      </c>
      <c r="AJ90" s="40"/>
      <c r="AK90" s="40"/>
      <c r="AL90" s="40"/>
      <c r="AM90" s="80" t="str">
        <f>IF(E20="","",E20)</f>
        <v>STAGA stavební agentura s.r.o.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63</v>
      </c>
      <c r="D92" s="94"/>
      <c r="E92" s="94"/>
      <c r="F92" s="94"/>
      <c r="G92" s="94"/>
      <c r="H92" s="95"/>
      <c r="I92" s="96" t="s">
        <v>64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65</v>
      </c>
      <c r="AH92" s="94"/>
      <c r="AI92" s="94"/>
      <c r="AJ92" s="94"/>
      <c r="AK92" s="94"/>
      <c r="AL92" s="94"/>
      <c r="AM92" s="94"/>
      <c r="AN92" s="96" t="s">
        <v>66</v>
      </c>
      <c r="AO92" s="94"/>
      <c r="AP92" s="98"/>
      <c r="AQ92" s="99" t="s">
        <v>67</v>
      </c>
      <c r="AR92" s="44"/>
      <c r="AS92" s="100" t="s">
        <v>68</v>
      </c>
      <c r="AT92" s="101" t="s">
        <v>69</v>
      </c>
      <c r="AU92" s="101" t="s">
        <v>70</v>
      </c>
      <c r="AV92" s="101" t="s">
        <v>71</v>
      </c>
      <c r="AW92" s="101" t="s">
        <v>72</v>
      </c>
      <c r="AX92" s="101" t="s">
        <v>73</v>
      </c>
      <c r="AY92" s="101" t="s">
        <v>74</v>
      </c>
      <c r="AZ92" s="101" t="s">
        <v>75</v>
      </c>
      <c r="BA92" s="101" t="s">
        <v>76</v>
      </c>
      <c r="BB92" s="101" t="s">
        <v>77</v>
      </c>
      <c r="BC92" s="101" t="s">
        <v>78</v>
      </c>
      <c r="BD92" s="102" t="s">
        <v>79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80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ROUND(SUM(AG95:AG97),2)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ROUND(SUM(AS95:AS97),2)</f>
        <v>0</v>
      </c>
      <c r="AT94" s="114">
        <f>ROUND(SUM(AV94:AW94),2)</f>
        <v>0</v>
      </c>
      <c r="AU94" s="115">
        <f>ROUND(SUM(AU95:AU97),5)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ROUND(SUM(AZ95:AZ97),2)</f>
        <v>0</v>
      </c>
      <c r="BA94" s="114">
        <f>ROUND(SUM(BA95:BA97),2)</f>
        <v>0</v>
      </c>
      <c r="BB94" s="114">
        <f>ROUND(SUM(BB95:BB97),2)</f>
        <v>0</v>
      </c>
      <c r="BC94" s="114">
        <f>ROUND(SUM(BC95:BC97),2)</f>
        <v>0</v>
      </c>
      <c r="BD94" s="116">
        <f>ROUND(SUM(BD95:BD97),2)</f>
        <v>0</v>
      </c>
      <c r="BE94" s="6"/>
      <c r="BS94" s="117" t="s">
        <v>81</v>
      </c>
      <c r="BT94" s="117" t="s">
        <v>82</v>
      </c>
      <c r="BU94" s="118" t="s">
        <v>83</v>
      </c>
      <c r="BV94" s="117" t="s">
        <v>84</v>
      </c>
      <c r="BW94" s="117" t="s">
        <v>5</v>
      </c>
      <c r="BX94" s="117" t="s">
        <v>85</v>
      </c>
      <c r="CL94" s="117" t="s">
        <v>1</v>
      </c>
    </row>
    <row r="95" s="7" customFormat="1" ht="16.5" customHeight="1">
      <c r="A95" s="119" t="s">
        <v>86</v>
      </c>
      <c r="B95" s="120"/>
      <c r="C95" s="121"/>
      <c r="D95" s="122" t="s">
        <v>87</v>
      </c>
      <c r="E95" s="122"/>
      <c r="F95" s="122"/>
      <c r="G95" s="122"/>
      <c r="H95" s="122"/>
      <c r="I95" s="123"/>
      <c r="J95" s="122" t="s">
        <v>88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'01 - Bourané konstrukce'!J30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89</v>
      </c>
      <c r="AR95" s="126"/>
      <c r="AS95" s="127">
        <v>0</v>
      </c>
      <c r="AT95" s="128">
        <f>ROUND(SUM(AV95:AW95),2)</f>
        <v>0</v>
      </c>
      <c r="AU95" s="129">
        <f>'01 - Bourané konstrukce'!P123</f>
        <v>0</v>
      </c>
      <c r="AV95" s="128">
        <f>'01 - Bourané konstrukce'!J33</f>
        <v>0</v>
      </c>
      <c r="AW95" s="128">
        <f>'01 - Bourané konstrukce'!J34</f>
        <v>0</v>
      </c>
      <c r="AX95" s="128">
        <f>'01 - Bourané konstrukce'!J35</f>
        <v>0</v>
      </c>
      <c r="AY95" s="128">
        <f>'01 - Bourané konstrukce'!J36</f>
        <v>0</v>
      </c>
      <c r="AZ95" s="128">
        <f>'01 - Bourané konstrukce'!F33</f>
        <v>0</v>
      </c>
      <c r="BA95" s="128">
        <f>'01 - Bourané konstrukce'!F34</f>
        <v>0</v>
      </c>
      <c r="BB95" s="128">
        <f>'01 - Bourané konstrukce'!F35</f>
        <v>0</v>
      </c>
      <c r="BC95" s="128">
        <f>'01 - Bourané konstrukce'!F36</f>
        <v>0</v>
      </c>
      <c r="BD95" s="130">
        <f>'01 - Bourané konstrukce'!F37</f>
        <v>0</v>
      </c>
      <c r="BE95" s="7"/>
      <c r="BT95" s="131" t="s">
        <v>90</v>
      </c>
      <c r="BV95" s="131" t="s">
        <v>84</v>
      </c>
      <c r="BW95" s="131" t="s">
        <v>91</v>
      </c>
      <c r="BX95" s="131" t="s">
        <v>5</v>
      </c>
      <c r="CL95" s="131" t="s">
        <v>1</v>
      </c>
      <c r="CM95" s="131" t="s">
        <v>92</v>
      </c>
    </row>
    <row r="96" s="7" customFormat="1" ht="16.5" customHeight="1">
      <c r="A96" s="119" t="s">
        <v>86</v>
      </c>
      <c r="B96" s="120"/>
      <c r="C96" s="121"/>
      <c r="D96" s="122" t="s">
        <v>93</v>
      </c>
      <c r="E96" s="122"/>
      <c r="F96" s="122"/>
      <c r="G96" s="122"/>
      <c r="H96" s="122"/>
      <c r="I96" s="123"/>
      <c r="J96" s="122" t="s">
        <v>94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4">
        <f>'02 - Nové konstrukce'!J30</f>
        <v>0</v>
      </c>
      <c r="AH96" s="123"/>
      <c r="AI96" s="123"/>
      <c r="AJ96" s="123"/>
      <c r="AK96" s="123"/>
      <c r="AL96" s="123"/>
      <c r="AM96" s="123"/>
      <c r="AN96" s="124">
        <f>SUM(AG96,AT96)</f>
        <v>0</v>
      </c>
      <c r="AO96" s="123"/>
      <c r="AP96" s="123"/>
      <c r="AQ96" s="125" t="s">
        <v>89</v>
      </c>
      <c r="AR96" s="126"/>
      <c r="AS96" s="127">
        <v>0</v>
      </c>
      <c r="AT96" s="128">
        <f>ROUND(SUM(AV96:AW96),2)</f>
        <v>0</v>
      </c>
      <c r="AU96" s="129">
        <f>'02 - Nové konstrukce'!P128</f>
        <v>0</v>
      </c>
      <c r="AV96" s="128">
        <f>'02 - Nové konstrukce'!J33</f>
        <v>0</v>
      </c>
      <c r="AW96" s="128">
        <f>'02 - Nové konstrukce'!J34</f>
        <v>0</v>
      </c>
      <c r="AX96" s="128">
        <f>'02 - Nové konstrukce'!J35</f>
        <v>0</v>
      </c>
      <c r="AY96" s="128">
        <f>'02 - Nové konstrukce'!J36</f>
        <v>0</v>
      </c>
      <c r="AZ96" s="128">
        <f>'02 - Nové konstrukce'!F33</f>
        <v>0</v>
      </c>
      <c r="BA96" s="128">
        <f>'02 - Nové konstrukce'!F34</f>
        <v>0</v>
      </c>
      <c r="BB96" s="128">
        <f>'02 - Nové konstrukce'!F35</f>
        <v>0</v>
      </c>
      <c r="BC96" s="128">
        <f>'02 - Nové konstrukce'!F36</f>
        <v>0</v>
      </c>
      <c r="BD96" s="130">
        <f>'02 - Nové konstrukce'!F37</f>
        <v>0</v>
      </c>
      <c r="BE96" s="7"/>
      <c r="BT96" s="131" t="s">
        <v>90</v>
      </c>
      <c r="BV96" s="131" t="s">
        <v>84</v>
      </c>
      <c r="BW96" s="131" t="s">
        <v>95</v>
      </c>
      <c r="BX96" s="131" t="s">
        <v>5</v>
      </c>
      <c r="CL96" s="131" t="s">
        <v>1</v>
      </c>
      <c r="CM96" s="131" t="s">
        <v>92</v>
      </c>
    </row>
    <row r="97" s="7" customFormat="1" ht="16.5" customHeight="1">
      <c r="A97" s="119" t="s">
        <v>86</v>
      </c>
      <c r="B97" s="120"/>
      <c r="C97" s="121"/>
      <c r="D97" s="122" t="s">
        <v>96</v>
      </c>
      <c r="E97" s="122"/>
      <c r="F97" s="122"/>
      <c r="G97" s="122"/>
      <c r="H97" s="122"/>
      <c r="I97" s="123"/>
      <c r="J97" s="122" t="s">
        <v>97</v>
      </c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4">
        <f>'03 - VRN'!J30</f>
        <v>0</v>
      </c>
      <c r="AH97" s="123"/>
      <c r="AI97" s="123"/>
      <c r="AJ97" s="123"/>
      <c r="AK97" s="123"/>
      <c r="AL97" s="123"/>
      <c r="AM97" s="123"/>
      <c r="AN97" s="124">
        <f>SUM(AG97,AT97)</f>
        <v>0</v>
      </c>
      <c r="AO97" s="123"/>
      <c r="AP97" s="123"/>
      <c r="AQ97" s="125" t="s">
        <v>89</v>
      </c>
      <c r="AR97" s="126"/>
      <c r="AS97" s="132">
        <v>0</v>
      </c>
      <c r="AT97" s="133">
        <f>ROUND(SUM(AV97:AW97),2)</f>
        <v>0</v>
      </c>
      <c r="AU97" s="134">
        <f>'03 - VRN'!P118</f>
        <v>0</v>
      </c>
      <c r="AV97" s="133">
        <f>'03 - VRN'!J33</f>
        <v>0</v>
      </c>
      <c r="AW97" s="133">
        <f>'03 - VRN'!J34</f>
        <v>0</v>
      </c>
      <c r="AX97" s="133">
        <f>'03 - VRN'!J35</f>
        <v>0</v>
      </c>
      <c r="AY97" s="133">
        <f>'03 - VRN'!J36</f>
        <v>0</v>
      </c>
      <c r="AZ97" s="133">
        <f>'03 - VRN'!F33</f>
        <v>0</v>
      </c>
      <c r="BA97" s="133">
        <f>'03 - VRN'!F34</f>
        <v>0</v>
      </c>
      <c r="BB97" s="133">
        <f>'03 - VRN'!F35</f>
        <v>0</v>
      </c>
      <c r="BC97" s="133">
        <f>'03 - VRN'!F36</f>
        <v>0</v>
      </c>
      <c r="BD97" s="135">
        <f>'03 - VRN'!F37</f>
        <v>0</v>
      </c>
      <c r="BE97" s="7"/>
      <c r="BT97" s="131" t="s">
        <v>90</v>
      </c>
      <c r="BV97" s="131" t="s">
        <v>84</v>
      </c>
      <c r="BW97" s="131" t="s">
        <v>98</v>
      </c>
      <c r="BX97" s="131" t="s">
        <v>5</v>
      </c>
      <c r="CL97" s="131" t="s">
        <v>1</v>
      </c>
      <c r="CM97" s="131" t="s">
        <v>92</v>
      </c>
    </row>
    <row r="98" s="2" customFormat="1" ht="30" customHeight="1">
      <c r="A98" s="38"/>
      <c r="B98" s="39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4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</row>
    <row r="99" s="2" customFormat="1" ht="6.96" customHeight="1">
      <c r="A99" s="38"/>
      <c r="B99" s="66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  <c r="AE99" s="67"/>
      <c r="AF99" s="67"/>
      <c r="AG99" s="67"/>
      <c r="AH99" s="67"/>
      <c r="AI99" s="67"/>
      <c r="AJ99" s="67"/>
      <c r="AK99" s="67"/>
      <c r="AL99" s="67"/>
      <c r="AM99" s="67"/>
      <c r="AN99" s="67"/>
      <c r="AO99" s="67"/>
      <c r="AP99" s="67"/>
      <c r="AQ99" s="67"/>
      <c r="AR99" s="44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</row>
  </sheetData>
  <sheetProtection sheet="1" formatColumns="0" formatRows="0" objects="1" scenarios="1" spinCount="100000" saltValue="8Xaev+L/7K9pjFEOVO3OS/TACn2d9X/g4Y0zyFqgJaFgOAgTOH75Ltj8i77PUkUZc8VQGMVWlMZr8dknlmINuw==" hashValue="aUN4bH5PEuIxBt72YlYnCGYrUC+R7VZNuOQITHDLb2WOmgmuw4t3eEs0NjLXseT+dKnzMgdY9LlNgAmYYQIa1Q==" algorithmName="SHA-512" password="CC35"/>
  <mergeCells count="50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N97:AP97"/>
    <mergeCell ref="AG97:AM97"/>
    <mergeCell ref="D97:H97"/>
    <mergeCell ref="J97:AF97"/>
    <mergeCell ref="AG94:AM94"/>
    <mergeCell ref="AN94:AP94"/>
    <mergeCell ref="AR2:BE2"/>
  </mergeCells>
  <hyperlinks>
    <hyperlink ref="A95" location="'01 - Bourané konstrukce'!C2" display="/"/>
    <hyperlink ref="A96" location="'02 - Nové konstrukce'!C2" display="/"/>
    <hyperlink ref="A97" location="'03 - VR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91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92</v>
      </c>
    </row>
    <row r="4" s="1" customFormat="1" ht="24.96" customHeight="1">
      <c r="B4" s="20"/>
      <c r="D4" s="138" t="s">
        <v>99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Výtah Božice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100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101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1. 10. 2024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26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27</v>
      </c>
      <c r="F15" s="38"/>
      <c r="G15" s="38"/>
      <c r="H15" s="38"/>
      <c r="I15" s="140" t="s">
        <v>28</v>
      </c>
      <c r="J15" s="143" t="s">
        <v>29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30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32</v>
      </c>
      <c r="E20" s="38"/>
      <c r="F20" s="38"/>
      <c r="G20" s="38"/>
      <c r="H20" s="38"/>
      <c r="I20" s="140" t="s">
        <v>25</v>
      </c>
      <c r="J20" s="143" t="s">
        <v>33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34</v>
      </c>
      <c r="F21" s="38"/>
      <c r="G21" s="38"/>
      <c r="H21" s="38"/>
      <c r="I21" s="140" t="s">
        <v>28</v>
      </c>
      <c r="J21" s="143" t="s">
        <v>35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37</v>
      </c>
      <c r="E23" s="38"/>
      <c r="F23" s="38"/>
      <c r="G23" s="38"/>
      <c r="H23" s="38"/>
      <c r="I23" s="140" t="s">
        <v>25</v>
      </c>
      <c r="J23" s="143" t="s">
        <v>38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39</v>
      </c>
      <c r="F24" s="38"/>
      <c r="G24" s="38"/>
      <c r="H24" s="38"/>
      <c r="I24" s="140" t="s">
        <v>28</v>
      </c>
      <c r="J24" s="143" t="s">
        <v>40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41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42</v>
      </c>
      <c r="E30" s="38"/>
      <c r="F30" s="38"/>
      <c r="G30" s="38"/>
      <c r="H30" s="38"/>
      <c r="I30" s="38"/>
      <c r="J30" s="151">
        <f>ROUND(J123,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44</v>
      </c>
      <c r="G32" s="38"/>
      <c r="H32" s="38"/>
      <c r="I32" s="152" t="s">
        <v>43</v>
      </c>
      <c r="J32" s="152" t="s">
        <v>45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46</v>
      </c>
      <c r="E33" s="140" t="s">
        <v>47</v>
      </c>
      <c r="F33" s="154">
        <f>ROUND((ROUND((SUM(BE123:BE152)),  2) + SUM(BE154:BE158)), 2)</f>
        <v>0</v>
      </c>
      <c r="G33" s="38"/>
      <c r="H33" s="38"/>
      <c r="I33" s="155">
        <v>0.20999999999999999</v>
      </c>
      <c r="J33" s="154">
        <f>ROUND((ROUND(((SUM(BE123:BE152))*I33),  2) + (SUM(BE154:BE158)*I33)),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48</v>
      </c>
      <c r="F34" s="154">
        <f>ROUND((ROUND((SUM(BF123:BF152)),  2) + SUM(BF154:BF158)), 2)</f>
        <v>0</v>
      </c>
      <c r="G34" s="38"/>
      <c r="H34" s="38"/>
      <c r="I34" s="155">
        <v>0.12</v>
      </c>
      <c r="J34" s="154">
        <f>ROUND((ROUND(((SUM(BF123:BF152))*I34),  2) + (SUM(BF154:BF158)*I34)),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49</v>
      </c>
      <c r="F35" s="154">
        <f>ROUND((ROUND((SUM(BG123:BG152)),  2) + SUM(BG154:BG158)),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50</v>
      </c>
      <c r="F36" s="154">
        <f>ROUND((ROUND((SUM(BH123:BH152)),  2) + SUM(BH154:BH158)),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51</v>
      </c>
      <c r="F37" s="154">
        <f>ROUND((ROUND((SUM(BI123:BI152)),  2) + SUM(BI154:BI158)),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52</v>
      </c>
      <c r="E39" s="158"/>
      <c r="F39" s="158"/>
      <c r="G39" s="159" t="s">
        <v>53</v>
      </c>
      <c r="H39" s="160" t="s">
        <v>54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55</v>
      </c>
      <c r="E50" s="164"/>
      <c r="F50" s="164"/>
      <c r="G50" s="163" t="s">
        <v>56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57</v>
      </c>
      <c r="E61" s="166"/>
      <c r="F61" s="167" t="s">
        <v>58</v>
      </c>
      <c r="G61" s="165" t="s">
        <v>57</v>
      </c>
      <c r="H61" s="166"/>
      <c r="I61" s="166"/>
      <c r="J61" s="168" t="s">
        <v>58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59</v>
      </c>
      <c r="E65" s="169"/>
      <c r="F65" s="169"/>
      <c r="G65" s="163" t="s">
        <v>60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57</v>
      </c>
      <c r="E76" s="166"/>
      <c r="F76" s="167" t="s">
        <v>58</v>
      </c>
      <c r="G76" s="165" t="s">
        <v>57</v>
      </c>
      <c r="H76" s="166"/>
      <c r="I76" s="166"/>
      <c r="J76" s="168" t="s">
        <v>58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Výtah Božice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100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01 - Bourané konstrukce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Božice 188, 671 64 Božice</v>
      </c>
      <c r="G89" s="40"/>
      <c r="H89" s="40"/>
      <c r="I89" s="32" t="s">
        <v>22</v>
      </c>
      <c r="J89" s="79" t="str">
        <f>IF(J12="","",J12)</f>
        <v>1. 10. 2024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24</v>
      </c>
      <c r="D91" s="40"/>
      <c r="E91" s="40"/>
      <c r="F91" s="27" t="str">
        <f>E15</f>
        <v>Jihomoravský kraj</v>
      </c>
      <c r="G91" s="40"/>
      <c r="H91" s="40"/>
      <c r="I91" s="32" t="s">
        <v>32</v>
      </c>
      <c r="J91" s="36" t="str">
        <f>E21</f>
        <v>Ing. et Ing. Pavel Vyskočil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25.65" customHeight="1">
      <c r="A92" s="38"/>
      <c r="B92" s="39"/>
      <c r="C92" s="32" t="s">
        <v>30</v>
      </c>
      <c r="D92" s="40"/>
      <c r="E92" s="40"/>
      <c r="F92" s="27" t="str">
        <f>IF(E18="","",E18)</f>
        <v>Vyplň údaj</v>
      </c>
      <c r="G92" s="40"/>
      <c r="H92" s="40"/>
      <c r="I92" s="32" t="s">
        <v>37</v>
      </c>
      <c r="J92" s="36" t="str">
        <f>E24</f>
        <v>STAGA stavební agentura s.r.o.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103</v>
      </c>
      <c r="D94" s="176"/>
      <c r="E94" s="176"/>
      <c r="F94" s="176"/>
      <c r="G94" s="176"/>
      <c r="H94" s="176"/>
      <c r="I94" s="176"/>
      <c r="J94" s="177" t="s">
        <v>104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105</v>
      </c>
      <c r="D96" s="40"/>
      <c r="E96" s="40"/>
      <c r="F96" s="40"/>
      <c r="G96" s="40"/>
      <c r="H96" s="40"/>
      <c r="I96" s="40"/>
      <c r="J96" s="110">
        <f>J123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106</v>
      </c>
    </row>
    <row r="97" s="9" customFormat="1" ht="24.96" customHeight="1">
      <c r="A97" s="9"/>
      <c r="B97" s="179"/>
      <c r="C97" s="180"/>
      <c r="D97" s="181" t="s">
        <v>107</v>
      </c>
      <c r="E97" s="182"/>
      <c r="F97" s="182"/>
      <c r="G97" s="182"/>
      <c r="H97" s="182"/>
      <c r="I97" s="182"/>
      <c r="J97" s="183">
        <f>J124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108</v>
      </c>
      <c r="E98" s="188"/>
      <c r="F98" s="188"/>
      <c r="G98" s="188"/>
      <c r="H98" s="188"/>
      <c r="I98" s="188"/>
      <c r="J98" s="189">
        <f>J125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109</v>
      </c>
      <c r="E99" s="188"/>
      <c r="F99" s="188"/>
      <c r="G99" s="188"/>
      <c r="H99" s="188"/>
      <c r="I99" s="188"/>
      <c r="J99" s="189">
        <f>J139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79"/>
      <c r="C100" s="180"/>
      <c r="D100" s="181" t="s">
        <v>110</v>
      </c>
      <c r="E100" s="182"/>
      <c r="F100" s="182"/>
      <c r="G100" s="182"/>
      <c r="H100" s="182"/>
      <c r="I100" s="182"/>
      <c r="J100" s="183">
        <f>J148</f>
        <v>0</v>
      </c>
      <c r="K100" s="180"/>
      <c r="L100" s="184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85"/>
      <c r="C101" s="186"/>
      <c r="D101" s="187" t="s">
        <v>111</v>
      </c>
      <c r="E101" s="188"/>
      <c r="F101" s="188"/>
      <c r="G101" s="188"/>
      <c r="H101" s="188"/>
      <c r="I101" s="188"/>
      <c r="J101" s="189">
        <f>J149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79"/>
      <c r="C102" s="180"/>
      <c r="D102" s="181" t="s">
        <v>112</v>
      </c>
      <c r="E102" s="182"/>
      <c r="F102" s="182"/>
      <c r="G102" s="182"/>
      <c r="H102" s="182"/>
      <c r="I102" s="182"/>
      <c r="J102" s="183">
        <f>J151</f>
        <v>0</v>
      </c>
      <c r="K102" s="180"/>
      <c r="L102" s="18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1.84" customHeight="1">
      <c r="A103" s="9"/>
      <c r="B103" s="179"/>
      <c r="C103" s="180"/>
      <c r="D103" s="191" t="s">
        <v>113</v>
      </c>
      <c r="E103" s="180"/>
      <c r="F103" s="180"/>
      <c r="G103" s="180"/>
      <c r="H103" s="180"/>
      <c r="I103" s="180"/>
      <c r="J103" s="192">
        <f>J153</f>
        <v>0</v>
      </c>
      <c r="K103" s="180"/>
      <c r="L103" s="184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8"/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66"/>
      <c r="C105" s="67"/>
      <c r="D105" s="67"/>
      <c r="E105" s="67"/>
      <c r="F105" s="67"/>
      <c r="G105" s="67"/>
      <c r="H105" s="67"/>
      <c r="I105" s="67"/>
      <c r="J105" s="67"/>
      <c r="K105" s="67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9" s="2" customFormat="1" ht="6.96" customHeight="1">
      <c r="A109" s="38"/>
      <c r="B109" s="68"/>
      <c r="C109" s="69"/>
      <c r="D109" s="69"/>
      <c r="E109" s="69"/>
      <c r="F109" s="69"/>
      <c r="G109" s="69"/>
      <c r="H109" s="69"/>
      <c r="I109" s="69"/>
      <c r="J109" s="69"/>
      <c r="K109" s="69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4.96" customHeight="1">
      <c r="A110" s="38"/>
      <c r="B110" s="39"/>
      <c r="C110" s="23" t="s">
        <v>114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16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174" t="str">
        <f>E7</f>
        <v>Výtah Božice</v>
      </c>
      <c r="F113" s="32"/>
      <c r="G113" s="32"/>
      <c r="H113" s="32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100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40"/>
      <c r="D115" s="40"/>
      <c r="E115" s="76" t="str">
        <f>E9</f>
        <v>01 - Bourané konstrukce</v>
      </c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20</v>
      </c>
      <c r="D117" s="40"/>
      <c r="E117" s="40"/>
      <c r="F117" s="27" t="str">
        <f>F12</f>
        <v>Božice 188, 671 64 Božice</v>
      </c>
      <c r="G117" s="40"/>
      <c r="H117" s="40"/>
      <c r="I117" s="32" t="s">
        <v>22</v>
      </c>
      <c r="J117" s="79" t="str">
        <f>IF(J12="","",J12)</f>
        <v>1. 10. 2024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25.65" customHeight="1">
      <c r="A119" s="38"/>
      <c r="B119" s="39"/>
      <c r="C119" s="32" t="s">
        <v>24</v>
      </c>
      <c r="D119" s="40"/>
      <c r="E119" s="40"/>
      <c r="F119" s="27" t="str">
        <f>E15</f>
        <v>Jihomoravský kraj</v>
      </c>
      <c r="G119" s="40"/>
      <c r="H119" s="40"/>
      <c r="I119" s="32" t="s">
        <v>32</v>
      </c>
      <c r="J119" s="36" t="str">
        <f>E21</f>
        <v>Ing. et Ing. Pavel Vyskočil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25.65" customHeight="1">
      <c r="A120" s="38"/>
      <c r="B120" s="39"/>
      <c r="C120" s="32" t="s">
        <v>30</v>
      </c>
      <c r="D120" s="40"/>
      <c r="E120" s="40"/>
      <c r="F120" s="27" t="str">
        <f>IF(E18="","",E18)</f>
        <v>Vyplň údaj</v>
      </c>
      <c r="G120" s="40"/>
      <c r="H120" s="40"/>
      <c r="I120" s="32" t="s">
        <v>37</v>
      </c>
      <c r="J120" s="36" t="str">
        <f>E24</f>
        <v>STAGA stavební agentura s.r.o.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0.32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11" customFormat="1" ht="29.28" customHeight="1">
      <c r="A122" s="193"/>
      <c r="B122" s="194"/>
      <c r="C122" s="195" t="s">
        <v>115</v>
      </c>
      <c r="D122" s="196" t="s">
        <v>67</v>
      </c>
      <c r="E122" s="196" t="s">
        <v>63</v>
      </c>
      <c r="F122" s="196" t="s">
        <v>64</v>
      </c>
      <c r="G122" s="196" t="s">
        <v>116</v>
      </c>
      <c r="H122" s="196" t="s">
        <v>117</v>
      </c>
      <c r="I122" s="196" t="s">
        <v>118</v>
      </c>
      <c r="J122" s="196" t="s">
        <v>104</v>
      </c>
      <c r="K122" s="197" t="s">
        <v>119</v>
      </c>
      <c r="L122" s="198"/>
      <c r="M122" s="100" t="s">
        <v>1</v>
      </c>
      <c r="N122" s="101" t="s">
        <v>46</v>
      </c>
      <c r="O122" s="101" t="s">
        <v>120</v>
      </c>
      <c r="P122" s="101" t="s">
        <v>121</v>
      </c>
      <c r="Q122" s="101" t="s">
        <v>122</v>
      </c>
      <c r="R122" s="101" t="s">
        <v>123</v>
      </c>
      <c r="S122" s="101" t="s">
        <v>124</v>
      </c>
      <c r="T122" s="102" t="s">
        <v>125</v>
      </c>
      <c r="U122" s="193"/>
      <c r="V122" s="193"/>
      <c r="W122" s="193"/>
      <c r="X122" s="193"/>
      <c r="Y122" s="193"/>
      <c r="Z122" s="193"/>
      <c r="AA122" s="193"/>
      <c r="AB122" s="193"/>
      <c r="AC122" s="193"/>
      <c r="AD122" s="193"/>
      <c r="AE122" s="193"/>
    </row>
    <row r="123" s="2" customFormat="1" ht="22.8" customHeight="1">
      <c r="A123" s="38"/>
      <c r="B123" s="39"/>
      <c r="C123" s="107" t="s">
        <v>126</v>
      </c>
      <c r="D123" s="40"/>
      <c r="E123" s="40"/>
      <c r="F123" s="40"/>
      <c r="G123" s="40"/>
      <c r="H123" s="40"/>
      <c r="I123" s="40"/>
      <c r="J123" s="199">
        <f>BK123</f>
        <v>0</v>
      </c>
      <c r="K123" s="40"/>
      <c r="L123" s="44"/>
      <c r="M123" s="103"/>
      <c r="N123" s="200"/>
      <c r="O123" s="104"/>
      <c r="P123" s="201">
        <f>P124+P148+P151+P153</f>
        <v>0</v>
      </c>
      <c r="Q123" s="104"/>
      <c r="R123" s="201">
        <f>R124+R148+R151+R153</f>
        <v>0.00061049999999999993</v>
      </c>
      <c r="S123" s="104"/>
      <c r="T123" s="202">
        <f>T124+T148+T151+T153</f>
        <v>0.33069799999999999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81</v>
      </c>
      <c r="AU123" s="17" t="s">
        <v>106</v>
      </c>
      <c r="BK123" s="203">
        <f>BK124+BK148+BK151+BK153</f>
        <v>0</v>
      </c>
    </row>
    <row r="124" s="12" customFormat="1" ht="25.92" customHeight="1">
      <c r="A124" s="12"/>
      <c r="B124" s="204"/>
      <c r="C124" s="205"/>
      <c r="D124" s="206" t="s">
        <v>81</v>
      </c>
      <c r="E124" s="207" t="s">
        <v>127</v>
      </c>
      <c r="F124" s="207" t="s">
        <v>128</v>
      </c>
      <c r="G124" s="205"/>
      <c r="H124" s="205"/>
      <c r="I124" s="208"/>
      <c r="J124" s="192">
        <f>BK124</f>
        <v>0</v>
      </c>
      <c r="K124" s="205"/>
      <c r="L124" s="209"/>
      <c r="M124" s="210"/>
      <c r="N124" s="211"/>
      <c r="O124" s="211"/>
      <c r="P124" s="212">
        <f>P125+P139</f>
        <v>0</v>
      </c>
      <c r="Q124" s="211"/>
      <c r="R124" s="212">
        <f>R125+R139</f>
        <v>0.00061049999999999993</v>
      </c>
      <c r="S124" s="211"/>
      <c r="T124" s="213">
        <f>T125+T139</f>
        <v>0.11889800000000002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4" t="s">
        <v>90</v>
      </c>
      <c r="AT124" s="215" t="s">
        <v>81</v>
      </c>
      <c r="AU124" s="215" t="s">
        <v>82</v>
      </c>
      <c r="AY124" s="214" t="s">
        <v>129</v>
      </c>
      <c r="BK124" s="216">
        <f>BK125+BK139</f>
        <v>0</v>
      </c>
    </row>
    <row r="125" s="12" customFormat="1" ht="22.8" customHeight="1">
      <c r="A125" s="12"/>
      <c r="B125" s="204"/>
      <c r="C125" s="205"/>
      <c r="D125" s="206" t="s">
        <v>81</v>
      </c>
      <c r="E125" s="217" t="s">
        <v>130</v>
      </c>
      <c r="F125" s="217" t="s">
        <v>131</v>
      </c>
      <c r="G125" s="205"/>
      <c r="H125" s="205"/>
      <c r="I125" s="208"/>
      <c r="J125" s="218">
        <f>BK125</f>
        <v>0</v>
      </c>
      <c r="K125" s="205"/>
      <c r="L125" s="209"/>
      <c r="M125" s="210"/>
      <c r="N125" s="211"/>
      <c r="O125" s="211"/>
      <c r="P125" s="212">
        <f>SUM(P126:P138)</f>
        <v>0</v>
      </c>
      <c r="Q125" s="211"/>
      <c r="R125" s="212">
        <f>SUM(R126:R138)</f>
        <v>0.00061049999999999993</v>
      </c>
      <c r="S125" s="211"/>
      <c r="T125" s="213">
        <f>SUM(T126:T138)</f>
        <v>0.11889800000000002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4" t="s">
        <v>90</v>
      </c>
      <c r="AT125" s="215" t="s">
        <v>81</v>
      </c>
      <c r="AU125" s="215" t="s">
        <v>90</v>
      </c>
      <c r="AY125" s="214" t="s">
        <v>129</v>
      </c>
      <c r="BK125" s="216">
        <f>SUM(BK126:BK138)</f>
        <v>0</v>
      </c>
    </row>
    <row r="126" s="2" customFormat="1" ht="24.15" customHeight="1">
      <c r="A126" s="38"/>
      <c r="B126" s="39"/>
      <c r="C126" s="219" t="s">
        <v>90</v>
      </c>
      <c r="D126" s="219" t="s">
        <v>132</v>
      </c>
      <c r="E126" s="220" t="s">
        <v>133</v>
      </c>
      <c r="F126" s="221" t="s">
        <v>134</v>
      </c>
      <c r="G126" s="222" t="s">
        <v>135</v>
      </c>
      <c r="H126" s="223">
        <v>2</v>
      </c>
      <c r="I126" s="224"/>
      <c r="J126" s="225">
        <f>ROUND(I126*H126,2)</f>
        <v>0</v>
      </c>
      <c r="K126" s="221" t="s">
        <v>136</v>
      </c>
      <c r="L126" s="44"/>
      <c r="M126" s="226" t="s">
        <v>1</v>
      </c>
      <c r="N126" s="227" t="s">
        <v>47</v>
      </c>
      <c r="O126" s="91"/>
      <c r="P126" s="228">
        <f>O126*H126</f>
        <v>0</v>
      </c>
      <c r="Q126" s="228">
        <v>0</v>
      </c>
      <c r="R126" s="228">
        <f>Q126*H126</f>
        <v>0</v>
      </c>
      <c r="S126" s="228">
        <v>0.0080000000000000002</v>
      </c>
      <c r="T126" s="229">
        <f>S126*H126</f>
        <v>0.016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0" t="s">
        <v>137</v>
      </c>
      <c r="AT126" s="230" t="s">
        <v>132</v>
      </c>
      <c r="AU126" s="230" t="s">
        <v>92</v>
      </c>
      <c r="AY126" s="17" t="s">
        <v>129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7" t="s">
        <v>90</v>
      </c>
      <c r="BK126" s="231">
        <f>ROUND(I126*H126,2)</f>
        <v>0</v>
      </c>
      <c r="BL126" s="17" t="s">
        <v>137</v>
      </c>
      <c r="BM126" s="230" t="s">
        <v>138</v>
      </c>
    </row>
    <row r="127" s="2" customFormat="1" ht="24.15" customHeight="1">
      <c r="A127" s="38"/>
      <c r="B127" s="39"/>
      <c r="C127" s="219" t="s">
        <v>92</v>
      </c>
      <c r="D127" s="219" t="s">
        <v>132</v>
      </c>
      <c r="E127" s="220" t="s">
        <v>139</v>
      </c>
      <c r="F127" s="221" t="s">
        <v>140</v>
      </c>
      <c r="G127" s="222" t="s">
        <v>141</v>
      </c>
      <c r="H127" s="223">
        <v>0.14999999999999999</v>
      </c>
      <c r="I127" s="224"/>
      <c r="J127" s="225">
        <f>ROUND(I127*H127,2)</f>
        <v>0</v>
      </c>
      <c r="K127" s="221" t="s">
        <v>136</v>
      </c>
      <c r="L127" s="44"/>
      <c r="M127" s="226" t="s">
        <v>1</v>
      </c>
      <c r="N127" s="227" t="s">
        <v>47</v>
      </c>
      <c r="O127" s="91"/>
      <c r="P127" s="228">
        <f>O127*H127</f>
        <v>0</v>
      </c>
      <c r="Q127" s="228">
        <v>0.0011299999999999999</v>
      </c>
      <c r="R127" s="228">
        <f>Q127*H127</f>
        <v>0.00016949999999999997</v>
      </c>
      <c r="S127" s="228">
        <v>0.010999999999999999</v>
      </c>
      <c r="T127" s="229">
        <f>S127*H127</f>
        <v>0.0016499999999999998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0" t="s">
        <v>137</v>
      </c>
      <c r="AT127" s="230" t="s">
        <v>132</v>
      </c>
      <c r="AU127" s="230" t="s">
        <v>92</v>
      </c>
      <c r="AY127" s="17" t="s">
        <v>129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7" t="s">
        <v>90</v>
      </c>
      <c r="BK127" s="231">
        <f>ROUND(I127*H127,2)</f>
        <v>0</v>
      </c>
      <c r="BL127" s="17" t="s">
        <v>137</v>
      </c>
      <c r="BM127" s="230" t="s">
        <v>142</v>
      </c>
    </row>
    <row r="128" s="2" customFormat="1" ht="24.15" customHeight="1">
      <c r="A128" s="38"/>
      <c r="B128" s="39"/>
      <c r="C128" s="219" t="s">
        <v>143</v>
      </c>
      <c r="D128" s="219" t="s">
        <v>132</v>
      </c>
      <c r="E128" s="220" t="s">
        <v>144</v>
      </c>
      <c r="F128" s="221" t="s">
        <v>145</v>
      </c>
      <c r="G128" s="222" t="s">
        <v>141</v>
      </c>
      <c r="H128" s="223">
        <v>0.29999999999999999</v>
      </c>
      <c r="I128" s="224"/>
      <c r="J128" s="225">
        <f>ROUND(I128*H128,2)</f>
        <v>0</v>
      </c>
      <c r="K128" s="221" t="s">
        <v>136</v>
      </c>
      <c r="L128" s="44"/>
      <c r="M128" s="226" t="s">
        <v>1</v>
      </c>
      <c r="N128" s="227" t="s">
        <v>47</v>
      </c>
      <c r="O128" s="91"/>
      <c r="P128" s="228">
        <f>O128*H128</f>
        <v>0</v>
      </c>
      <c r="Q128" s="228">
        <v>0.00147</v>
      </c>
      <c r="R128" s="228">
        <f>Q128*H128</f>
        <v>0.00044099999999999999</v>
      </c>
      <c r="S128" s="228">
        <v>0.039</v>
      </c>
      <c r="T128" s="229">
        <f>S128*H128</f>
        <v>0.0117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0" t="s">
        <v>137</v>
      </c>
      <c r="AT128" s="230" t="s">
        <v>132</v>
      </c>
      <c r="AU128" s="230" t="s">
        <v>92</v>
      </c>
      <c r="AY128" s="17" t="s">
        <v>129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7" t="s">
        <v>90</v>
      </c>
      <c r="BK128" s="231">
        <f>ROUND(I128*H128,2)</f>
        <v>0</v>
      </c>
      <c r="BL128" s="17" t="s">
        <v>137</v>
      </c>
      <c r="BM128" s="230" t="s">
        <v>146</v>
      </c>
    </row>
    <row r="129" s="2" customFormat="1" ht="37.8" customHeight="1">
      <c r="A129" s="38"/>
      <c r="B129" s="39"/>
      <c r="C129" s="219" t="s">
        <v>137</v>
      </c>
      <c r="D129" s="219" t="s">
        <v>132</v>
      </c>
      <c r="E129" s="220" t="s">
        <v>147</v>
      </c>
      <c r="F129" s="221" t="s">
        <v>148</v>
      </c>
      <c r="G129" s="222" t="s">
        <v>149</v>
      </c>
      <c r="H129" s="223">
        <v>4.726</v>
      </c>
      <c r="I129" s="224"/>
      <c r="J129" s="225">
        <f>ROUND(I129*H129,2)</f>
        <v>0</v>
      </c>
      <c r="K129" s="221" t="s">
        <v>136</v>
      </c>
      <c r="L129" s="44"/>
      <c r="M129" s="226" t="s">
        <v>1</v>
      </c>
      <c r="N129" s="227" t="s">
        <v>47</v>
      </c>
      <c r="O129" s="91"/>
      <c r="P129" s="228">
        <f>O129*H129</f>
        <v>0</v>
      </c>
      <c r="Q129" s="228">
        <v>0</v>
      </c>
      <c r="R129" s="228">
        <f>Q129*H129</f>
        <v>0</v>
      </c>
      <c r="S129" s="228">
        <v>0.0040000000000000001</v>
      </c>
      <c r="T129" s="229">
        <f>S129*H129</f>
        <v>0.018904000000000001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0" t="s">
        <v>137</v>
      </c>
      <c r="AT129" s="230" t="s">
        <v>132</v>
      </c>
      <c r="AU129" s="230" t="s">
        <v>92</v>
      </c>
      <c r="AY129" s="17" t="s">
        <v>129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7" t="s">
        <v>90</v>
      </c>
      <c r="BK129" s="231">
        <f>ROUND(I129*H129,2)</f>
        <v>0</v>
      </c>
      <c r="BL129" s="17" t="s">
        <v>137</v>
      </c>
      <c r="BM129" s="230" t="s">
        <v>150</v>
      </c>
    </row>
    <row r="130" s="13" customFormat="1">
      <c r="A130" s="13"/>
      <c r="B130" s="232"/>
      <c r="C130" s="233"/>
      <c r="D130" s="234" t="s">
        <v>151</v>
      </c>
      <c r="E130" s="235" t="s">
        <v>1</v>
      </c>
      <c r="F130" s="236" t="s">
        <v>152</v>
      </c>
      <c r="G130" s="233"/>
      <c r="H130" s="235" t="s">
        <v>1</v>
      </c>
      <c r="I130" s="237"/>
      <c r="J130" s="233"/>
      <c r="K130" s="233"/>
      <c r="L130" s="238"/>
      <c r="M130" s="239"/>
      <c r="N130" s="240"/>
      <c r="O130" s="240"/>
      <c r="P130" s="240"/>
      <c r="Q130" s="240"/>
      <c r="R130" s="240"/>
      <c r="S130" s="240"/>
      <c r="T130" s="241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2" t="s">
        <v>151</v>
      </c>
      <c r="AU130" s="242" t="s">
        <v>92</v>
      </c>
      <c r="AV130" s="13" t="s">
        <v>90</v>
      </c>
      <c r="AW130" s="13" t="s">
        <v>36</v>
      </c>
      <c r="AX130" s="13" t="s">
        <v>82</v>
      </c>
      <c r="AY130" s="242" t="s">
        <v>129</v>
      </c>
    </row>
    <row r="131" s="13" customFormat="1">
      <c r="A131" s="13"/>
      <c r="B131" s="232"/>
      <c r="C131" s="233"/>
      <c r="D131" s="234" t="s">
        <v>151</v>
      </c>
      <c r="E131" s="235" t="s">
        <v>1</v>
      </c>
      <c r="F131" s="236" t="s">
        <v>153</v>
      </c>
      <c r="G131" s="233"/>
      <c r="H131" s="235" t="s">
        <v>1</v>
      </c>
      <c r="I131" s="237"/>
      <c r="J131" s="233"/>
      <c r="K131" s="233"/>
      <c r="L131" s="238"/>
      <c r="M131" s="239"/>
      <c r="N131" s="240"/>
      <c r="O131" s="240"/>
      <c r="P131" s="240"/>
      <c r="Q131" s="240"/>
      <c r="R131" s="240"/>
      <c r="S131" s="240"/>
      <c r="T131" s="241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2" t="s">
        <v>151</v>
      </c>
      <c r="AU131" s="242" t="s">
        <v>92</v>
      </c>
      <c r="AV131" s="13" t="s">
        <v>90</v>
      </c>
      <c r="AW131" s="13" t="s">
        <v>36</v>
      </c>
      <c r="AX131" s="13" t="s">
        <v>82</v>
      </c>
      <c r="AY131" s="242" t="s">
        <v>129</v>
      </c>
    </row>
    <row r="132" s="14" customFormat="1">
      <c r="A132" s="14"/>
      <c r="B132" s="243"/>
      <c r="C132" s="244"/>
      <c r="D132" s="234" t="s">
        <v>151</v>
      </c>
      <c r="E132" s="245" t="s">
        <v>1</v>
      </c>
      <c r="F132" s="246" t="s">
        <v>154</v>
      </c>
      <c r="G132" s="244"/>
      <c r="H132" s="247">
        <v>4.726</v>
      </c>
      <c r="I132" s="248"/>
      <c r="J132" s="244"/>
      <c r="K132" s="244"/>
      <c r="L132" s="249"/>
      <c r="M132" s="250"/>
      <c r="N132" s="251"/>
      <c r="O132" s="251"/>
      <c r="P132" s="251"/>
      <c r="Q132" s="251"/>
      <c r="R132" s="251"/>
      <c r="S132" s="251"/>
      <c r="T132" s="252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3" t="s">
        <v>151</v>
      </c>
      <c r="AU132" s="253" t="s">
        <v>92</v>
      </c>
      <c r="AV132" s="14" t="s">
        <v>92</v>
      </c>
      <c r="AW132" s="14" t="s">
        <v>36</v>
      </c>
      <c r="AX132" s="14" t="s">
        <v>82</v>
      </c>
      <c r="AY132" s="253" t="s">
        <v>129</v>
      </c>
    </row>
    <row r="133" s="15" customFormat="1">
      <c r="A133" s="15"/>
      <c r="B133" s="254"/>
      <c r="C133" s="255"/>
      <c r="D133" s="234" t="s">
        <v>151</v>
      </c>
      <c r="E133" s="256" t="s">
        <v>1</v>
      </c>
      <c r="F133" s="257" t="s">
        <v>155</v>
      </c>
      <c r="G133" s="255"/>
      <c r="H133" s="258">
        <v>4.726</v>
      </c>
      <c r="I133" s="259"/>
      <c r="J133" s="255"/>
      <c r="K133" s="255"/>
      <c r="L133" s="260"/>
      <c r="M133" s="261"/>
      <c r="N133" s="262"/>
      <c r="O133" s="262"/>
      <c r="P133" s="262"/>
      <c r="Q133" s="262"/>
      <c r="R133" s="262"/>
      <c r="S133" s="262"/>
      <c r="T133" s="263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64" t="s">
        <v>151</v>
      </c>
      <c r="AU133" s="264" t="s">
        <v>92</v>
      </c>
      <c r="AV133" s="15" t="s">
        <v>137</v>
      </c>
      <c r="AW133" s="15" t="s">
        <v>36</v>
      </c>
      <c r="AX133" s="15" t="s">
        <v>90</v>
      </c>
      <c r="AY133" s="264" t="s">
        <v>129</v>
      </c>
    </row>
    <row r="134" s="2" customFormat="1" ht="37.8" customHeight="1">
      <c r="A134" s="38"/>
      <c r="B134" s="39"/>
      <c r="C134" s="219" t="s">
        <v>156</v>
      </c>
      <c r="D134" s="219" t="s">
        <v>132</v>
      </c>
      <c r="E134" s="220" t="s">
        <v>157</v>
      </c>
      <c r="F134" s="221" t="s">
        <v>158</v>
      </c>
      <c r="G134" s="222" t="s">
        <v>149</v>
      </c>
      <c r="H134" s="223">
        <v>17.661000000000001</v>
      </c>
      <c r="I134" s="224"/>
      <c r="J134" s="225">
        <f>ROUND(I134*H134,2)</f>
        <v>0</v>
      </c>
      <c r="K134" s="221" t="s">
        <v>136</v>
      </c>
      <c r="L134" s="44"/>
      <c r="M134" s="226" t="s">
        <v>1</v>
      </c>
      <c r="N134" s="227" t="s">
        <v>47</v>
      </c>
      <c r="O134" s="91"/>
      <c r="P134" s="228">
        <f>O134*H134</f>
        <v>0</v>
      </c>
      <c r="Q134" s="228">
        <v>0</v>
      </c>
      <c r="R134" s="228">
        <f>Q134*H134</f>
        <v>0</v>
      </c>
      <c r="S134" s="228">
        <v>0.0040000000000000001</v>
      </c>
      <c r="T134" s="229">
        <f>S134*H134</f>
        <v>0.070644000000000012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0" t="s">
        <v>137</v>
      </c>
      <c r="AT134" s="230" t="s">
        <v>132</v>
      </c>
      <c r="AU134" s="230" t="s">
        <v>92</v>
      </c>
      <c r="AY134" s="17" t="s">
        <v>129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7" t="s">
        <v>90</v>
      </c>
      <c r="BK134" s="231">
        <f>ROUND(I134*H134,2)</f>
        <v>0</v>
      </c>
      <c r="BL134" s="17" t="s">
        <v>137</v>
      </c>
      <c r="BM134" s="230" t="s">
        <v>159</v>
      </c>
    </row>
    <row r="135" s="13" customFormat="1">
      <c r="A135" s="13"/>
      <c r="B135" s="232"/>
      <c r="C135" s="233"/>
      <c r="D135" s="234" t="s">
        <v>151</v>
      </c>
      <c r="E135" s="235" t="s">
        <v>1</v>
      </c>
      <c r="F135" s="236" t="s">
        <v>160</v>
      </c>
      <c r="G135" s="233"/>
      <c r="H135" s="235" t="s">
        <v>1</v>
      </c>
      <c r="I135" s="237"/>
      <c r="J135" s="233"/>
      <c r="K135" s="233"/>
      <c r="L135" s="238"/>
      <c r="M135" s="239"/>
      <c r="N135" s="240"/>
      <c r="O135" s="240"/>
      <c r="P135" s="240"/>
      <c r="Q135" s="240"/>
      <c r="R135" s="240"/>
      <c r="S135" s="240"/>
      <c r="T135" s="241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2" t="s">
        <v>151</v>
      </c>
      <c r="AU135" s="242" t="s">
        <v>92</v>
      </c>
      <c r="AV135" s="13" t="s">
        <v>90</v>
      </c>
      <c r="AW135" s="13" t="s">
        <v>36</v>
      </c>
      <c r="AX135" s="13" t="s">
        <v>82</v>
      </c>
      <c r="AY135" s="242" t="s">
        <v>129</v>
      </c>
    </row>
    <row r="136" s="13" customFormat="1">
      <c r="A136" s="13"/>
      <c r="B136" s="232"/>
      <c r="C136" s="233"/>
      <c r="D136" s="234" t="s">
        <v>151</v>
      </c>
      <c r="E136" s="235" t="s">
        <v>1</v>
      </c>
      <c r="F136" s="236" t="s">
        <v>153</v>
      </c>
      <c r="G136" s="233"/>
      <c r="H136" s="235" t="s">
        <v>1</v>
      </c>
      <c r="I136" s="237"/>
      <c r="J136" s="233"/>
      <c r="K136" s="233"/>
      <c r="L136" s="238"/>
      <c r="M136" s="239"/>
      <c r="N136" s="240"/>
      <c r="O136" s="240"/>
      <c r="P136" s="240"/>
      <c r="Q136" s="240"/>
      <c r="R136" s="240"/>
      <c r="S136" s="240"/>
      <c r="T136" s="24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2" t="s">
        <v>151</v>
      </c>
      <c r="AU136" s="242" t="s">
        <v>92</v>
      </c>
      <c r="AV136" s="13" t="s">
        <v>90</v>
      </c>
      <c r="AW136" s="13" t="s">
        <v>36</v>
      </c>
      <c r="AX136" s="13" t="s">
        <v>82</v>
      </c>
      <c r="AY136" s="242" t="s">
        <v>129</v>
      </c>
    </row>
    <row r="137" s="14" customFormat="1">
      <c r="A137" s="14"/>
      <c r="B137" s="243"/>
      <c r="C137" s="244"/>
      <c r="D137" s="234" t="s">
        <v>151</v>
      </c>
      <c r="E137" s="245" t="s">
        <v>1</v>
      </c>
      <c r="F137" s="246" t="s">
        <v>161</v>
      </c>
      <c r="G137" s="244"/>
      <c r="H137" s="247">
        <v>17.661000000000001</v>
      </c>
      <c r="I137" s="248"/>
      <c r="J137" s="244"/>
      <c r="K137" s="244"/>
      <c r="L137" s="249"/>
      <c r="M137" s="250"/>
      <c r="N137" s="251"/>
      <c r="O137" s="251"/>
      <c r="P137" s="251"/>
      <c r="Q137" s="251"/>
      <c r="R137" s="251"/>
      <c r="S137" s="251"/>
      <c r="T137" s="252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3" t="s">
        <v>151</v>
      </c>
      <c r="AU137" s="253" t="s">
        <v>92</v>
      </c>
      <c r="AV137" s="14" t="s">
        <v>92</v>
      </c>
      <c r="AW137" s="14" t="s">
        <v>36</v>
      </c>
      <c r="AX137" s="14" t="s">
        <v>82</v>
      </c>
      <c r="AY137" s="253" t="s">
        <v>129</v>
      </c>
    </row>
    <row r="138" s="15" customFormat="1">
      <c r="A138" s="15"/>
      <c r="B138" s="254"/>
      <c r="C138" s="255"/>
      <c r="D138" s="234" t="s">
        <v>151</v>
      </c>
      <c r="E138" s="256" t="s">
        <v>1</v>
      </c>
      <c r="F138" s="257" t="s">
        <v>155</v>
      </c>
      <c r="G138" s="255"/>
      <c r="H138" s="258">
        <v>17.661000000000001</v>
      </c>
      <c r="I138" s="259"/>
      <c r="J138" s="255"/>
      <c r="K138" s="255"/>
      <c r="L138" s="260"/>
      <c r="M138" s="261"/>
      <c r="N138" s="262"/>
      <c r="O138" s="262"/>
      <c r="P138" s="262"/>
      <c r="Q138" s="262"/>
      <c r="R138" s="262"/>
      <c r="S138" s="262"/>
      <c r="T138" s="263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4" t="s">
        <v>151</v>
      </c>
      <c r="AU138" s="264" t="s">
        <v>92</v>
      </c>
      <c r="AV138" s="15" t="s">
        <v>137</v>
      </c>
      <c r="AW138" s="15" t="s">
        <v>36</v>
      </c>
      <c r="AX138" s="15" t="s">
        <v>90</v>
      </c>
      <c r="AY138" s="264" t="s">
        <v>129</v>
      </c>
    </row>
    <row r="139" s="12" customFormat="1" ht="22.8" customHeight="1">
      <c r="A139" s="12"/>
      <c r="B139" s="204"/>
      <c r="C139" s="205"/>
      <c r="D139" s="206" t="s">
        <v>81</v>
      </c>
      <c r="E139" s="217" t="s">
        <v>162</v>
      </c>
      <c r="F139" s="217" t="s">
        <v>163</v>
      </c>
      <c r="G139" s="205"/>
      <c r="H139" s="205"/>
      <c r="I139" s="208"/>
      <c r="J139" s="218">
        <f>BK139</f>
        <v>0</v>
      </c>
      <c r="K139" s="205"/>
      <c r="L139" s="209"/>
      <c r="M139" s="210"/>
      <c r="N139" s="211"/>
      <c r="O139" s="211"/>
      <c r="P139" s="212">
        <f>SUM(P140:P147)</f>
        <v>0</v>
      </c>
      <c r="Q139" s="211"/>
      <c r="R139" s="212">
        <f>SUM(R140:R147)</f>
        <v>0</v>
      </c>
      <c r="S139" s="211"/>
      <c r="T139" s="213">
        <f>SUM(T140:T147)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4" t="s">
        <v>90</v>
      </c>
      <c r="AT139" s="215" t="s">
        <v>81</v>
      </c>
      <c r="AU139" s="215" t="s">
        <v>90</v>
      </c>
      <c r="AY139" s="214" t="s">
        <v>129</v>
      </c>
      <c r="BK139" s="216">
        <f>SUM(BK140:BK147)</f>
        <v>0</v>
      </c>
    </row>
    <row r="140" s="2" customFormat="1" ht="16.5" customHeight="1">
      <c r="A140" s="38"/>
      <c r="B140" s="39"/>
      <c r="C140" s="219" t="s">
        <v>164</v>
      </c>
      <c r="D140" s="219" t="s">
        <v>132</v>
      </c>
      <c r="E140" s="220" t="s">
        <v>165</v>
      </c>
      <c r="F140" s="221" t="s">
        <v>166</v>
      </c>
      <c r="G140" s="222" t="s">
        <v>167</v>
      </c>
      <c r="H140" s="223">
        <v>0.33100000000000002</v>
      </c>
      <c r="I140" s="224"/>
      <c r="J140" s="225">
        <f>ROUND(I140*H140,2)</f>
        <v>0</v>
      </c>
      <c r="K140" s="221" t="s">
        <v>136</v>
      </c>
      <c r="L140" s="44"/>
      <c r="M140" s="226" t="s">
        <v>1</v>
      </c>
      <c r="N140" s="227" t="s">
        <v>47</v>
      </c>
      <c r="O140" s="91"/>
      <c r="P140" s="228">
        <f>O140*H140</f>
        <v>0</v>
      </c>
      <c r="Q140" s="228">
        <v>0</v>
      </c>
      <c r="R140" s="228">
        <f>Q140*H140</f>
        <v>0</v>
      </c>
      <c r="S140" s="228">
        <v>0</v>
      </c>
      <c r="T140" s="229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0" t="s">
        <v>137</v>
      </c>
      <c r="AT140" s="230" t="s">
        <v>132</v>
      </c>
      <c r="AU140" s="230" t="s">
        <v>92</v>
      </c>
      <c r="AY140" s="17" t="s">
        <v>129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7" t="s">
        <v>90</v>
      </c>
      <c r="BK140" s="231">
        <f>ROUND(I140*H140,2)</f>
        <v>0</v>
      </c>
      <c r="BL140" s="17" t="s">
        <v>137</v>
      </c>
      <c r="BM140" s="230" t="s">
        <v>168</v>
      </c>
    </row>
    <row r="141" s="2" customFormat="1" ht="16.5" customHeight="1">
      <c r="A141" s="38"/>
      <c r="B141" s="39"/>
      <c r="C141" s="219" t="s">
        <v>169</v>
      </c>
      <c r="D141" s="219" t="s">
        <v>132</v>
      </c>
      <c r="E141" s="220" t="s">
        <v>170</v>
      </c>
      <c r="F141" s="221" t="s">
        <v>171</v>
      </c>
      <c r="G141" s="222" t="s">
        <v>167</v>
      </c>
      <c r="H141" s="223">
        <v>0.33100000000000002</v>
      </c>
      <c r="I141" s="224"/>
      <c r="J141" s="225">
        <f>ROUND(I141*H141,2)</f>
        <v>0</v>
      </c>
      <c r="K141" s="221" t="s">
        <v>136</v>
      </c>
      <c r="L141" s="44"/>
      <c r="M141" s="226" t="s">
        <v>1</v>
      </c>
      <c r="N141" s="227" t="s">
        <v>47</v>
      </c>
      <c r="O141" s="91"/>
      <c r="P141" s="228">
        <f>O141*H141</f>
        <v>0</v>
      </c>
      <c r="Q141" s="228">
        <v>0</v>
      </c>
      <c r="R141" s="228">
        <f>Q141*H141</f>
        <v>0</v>
      </c>
      <c r="S141" s="228">
        <v>0</v>
      </c>
      <c r="T141" s="229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0" t="s">
        <v>137</v>
      </c>
      <c r="AT141" s="230" t="s">
        <v>132</v>
      </c>
      <c r="AU141" s="230" t="s">
        <v>92</v>
      </c>
      <c r="AY141" s="17" t="s">
        <v>129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7" t="s">
        <v>90</v>
      </c>
      <c r="BK141" s="231">
        <f>ROUND(I141*H141,2)</f>
        <v>0</v>
      </c>
      <c r="BL141" s="17" t="s">
        <v>137</v>
      </c>
      <c r="BM141" s="230" t="s">
        <v>172</v>
      </c>
    </row>
    <row r="142" s="2" customFormat="1" ht="24.15" customHeight="1">
      <c r="A142" s="38"/>
      <c r="B142" s="39"/>
      <c r="C142" s="219" t="s">
        <v>173</v>
      </c>
      <c r="D142" s="219" t="s">
        <v>132</v>
      </c>
      <c r="E142" s="220" t="s">
        <v>174</v>
      </c>
      <c r="F142" s="221" t="s">
        <v>175</v>
      </c>
      <c r="G142" s="222" t="s">
        <v>167</v>
      </c>
      <c r="H142" s="223">
        <v>0.33100000000000002</v>
      </c>
      <c r="I142" s="224"/>
      <c r="J142" s="225">
        <f>ROUND(I142*H142,2)</f>
        <v>0</v>
      </c>
      <c r="K142" s="221" t="s">
        <v>136</v>
      </c>
      <c r="L142" s="44"/>
      <c r="M142" s="226" t="s">
        <v>1</v>
      </c>
      <c r="N142" s="227" t="s">
        <v>47</v>
      </c>
      <c r="O142" s="91"/>
      <c r="P142" s="228">
        <f>O142*H142</f>
        <v>0</v>
      </c>
      <c r="Q142" s="228">
        <v>0</v>
      </c>
      <c r="R142" s="228">
        <f>Q142*H142</f>
        <v>0</v>
      </c>
      <c r="S142" s="228">
        <v>0</v>
      </c>
      <c r="T142" s="229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0" t="s">
        <v>137</v>
      </c>
      <c r="AT142" s="230" t="s">
        <v>132</v>
      </c>
      <c r="AU142" s="230" t="s">
        <v>92</v>
      </c>
      <c r="AY142" s="17" t="s">
        <v>129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7" t="s">
        <v>90</v>
      </c>
      <c r="BK142" s="231">
        <f>ROUND(I142*H142,2)</f>
        <v>0</v>
      </c>
      <c r="BL142" s="17" t="s">
        <v>137</v>
      </c>
      <c r="BM142" s="230" t="s">
        <v>176</v>
      </c>
    </row>
    <row r="143" s="2" customFormat="1" ht="33" customHeight="1">
      <c r="A143" s="38"/>
      <c r="B143" s="39"/>
      <c r="C143" s="219" t="s">
        <v>130</v>
      </c>
      <c r="D143" s="219" t="s">
        <v>132</v>
      </c>
      <c r="E143" s="220" t="s">
        <v>177</v>
      </c>
      <c r="F143" s="221" t="s">
        <v>178</v>
      </c>
      <c r="G143" s="222" t="s">
        <v>167</v>
      </c>
      <c r="H143" s="223">
        <v>0.33100000000000002</v>
      </c>
      <c r="I143" s="224"/>
      <c r="J143" s="225">
        <f>ROUND(I143*H143,2)</f>
        <v>0</v>
      </c>
      <c r="K143" s="221" t="s">
        <v>136</v>
      </c>
      <c r="L143" s="44"/>
      <c r="M143" s="226" t="s">
        <v>1</v>
      </c>
      <c r="N143" s="227" t="s">
        <v>47</v>
      </c>
      <c r="O143" s="91"/>
      <c r="P143" s="228">
        <f>O143*H143</f>
        <v>0</v>
      </c>
      <c r="Q143" s="228">
        <v>0</v>
      </c>
      <c r="R143" s="228">
        <f>Q143*H143</f>
        <v>0</v>
      </c>
      <c r="S143" s="228">
        <v>0</v>
      </c>
      <c r="T143" s="229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0" t="s">
        <v>137</v>
      </c>
      <c r="AT143" s="230" t="s">
        <v>132</v>
      </c>
      <c r="AU143" s="230" t="s">
        <v>92</v>
      </c>
      <c r="AY143" s="17" t="s">
        <v>129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7" t="s">
        <v>90</v>
      </c>
      <c r="BK143" s="231">
        <f>ROUND(I143*H143,2)</f>
        <v>0</v>
      </c>
      <c r="BL143" s="17" t="s">
        <v>137</v>
      </c>
      <c r="BM143" s="230" t="s">
        <v>179</v>
      </c>
    </row>
    <row r="144" s="2" customFormat="1" ht="24.15" customHeight="1">
      <c r="A144" s="38"/>
      <c r="B144" s="39"/>
      <c r="C144" s="219" t="s">
        <v>180</v>
      </c>
      <c r="D144" s="219" t="s">
        <v>132</v>
      </c>
      <c r="E144" s="220" t="s">
        <v>181</v>
      </c>
      <c r="F144" s="221" t="s">
        <v>182</v>
      </c>
      <c r="G144" s="222" t="s">
        <v>167</v>
      </c>
      <c r="H144" s="223">
        <v>0.33100000000000002</v>
      </c>
      <c r="I144" s="224"/>
      <c r="J144" s="225">
        <f>ROUND(I144*H144,2)</f>
        <v>0</v>
      </c>
      <c r="K144" s="221" t="s">
        <v>136</v>
      </c>
      <c r="L144" s="44"/>
      <c r="M144" s="226" t="s">
        <v>1</v>
      </c>
      <c r="N144" s="227" t="s">
        <v>47</v>
      </c>
      <c r="O144" s="91"/>
      <c r="P144" s="228">
        <f>O144*H144</f>
        <v>0</v>
      </c>
      <c r="Q144" s="228">
        <v>0</v>
      </c>
      <c r="R144" s="228">
        <f>Q144*H144</f>
        <v>0</v>
      </c>
      <c r="S144" s="228">
        <v>0</v>
      </c>
      <c r="T144" s="229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0" t="s">
        <v>137</v>
      </c>
      <c r="AT144" s="230" t="s">
        <v>132</v>
      </c>
      <c r="AU144" s="230" t="s">
        <v>92</v>
      </c>
      <c r="AY144" s="17" t="s">
        <v>129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7" t="s">
        <v>90</v>
      </c>
      <c r="BK144" s="231">
        <f>ROUND(I144*H144,2)</f>
        <v>0</v>
      </c>
      <c r="BL144" s="17" t="s">
        <v>137</v>
      </c>
      <c r="BM144" s="230" t="s">
        <v>183</v>
      </c>
    </row>
    <row r="145" s="2" customFormat="1" ht="24.15" customHeight="1">
      <c r="A145" s="38"/>
      <c r="B145" s="39"/>
      <c r="C145" s="219" t="s">
        <v>184</v>
      </c>
      <c r="D145" s="219" t="s">
        <v>132</v>
      </c>
      <c r="E145" s="220" t="s">
        <v>185</v>
      </c>
      <c r="F145" s="221" t="s">
        <v>186</v>
      </c>
      <c r="G145" s="222" t="s">
        <v>167</v>
      </c>
      <c r="H145" s="223">
        <v>2.9790000000000001</v>
      </c>
      <c r="I145" s="224"/>
      <c r="J145" s="225">
        <f>ROUND(I145*H145,2)</f>
        <v>0</v>
      </c>
      <c r="K145" s="221" t="s">
        <v>136</v>
      </c>
      <c r="L145" s="44"/>
      <c r="M145" s="226" t="s">
        <v>1</v>
      </c>
      <c r="N145" s="227" t="s">
        <v>47</v>
      </c>
      <c r="O145" s="91"/>
      <c r="P145" s="228">
        <f>O145*H145</f>
        <v>0</v>
      </c>
      <c r="Q145" s="228">
        <v>0</v>
      </c>
      <c r="R145" s="228">
        <f>Q145*H145</f>
        <v>0</v>
      </c>
      <c r="S145" s="228">
        <v>0</v>
      </c>
      <c r="T145" s="229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0" t="s">
        <v>137</v>
      </c>
      <c r="AT145" s="230" t="s">
        <v>132</v>
      </c>
      <c r="AU145" s="230" t="s">
        <v>92</v>
      </c>
      <c r="AY145" s="17" t="s">
        <v>129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7" t="s">
        <v>90</v>
      </c>
      <c r="BK145" s="231">
        <f>ROUND(I145*H145,2)</f>
        <v>0</v>
      </c>
      <c r="BL145" s="17" t="s">
        <v>137</v>
      </c>
      <c r="BM145" s="230" t="s">
        <v>187</v>
      </c>
    </row>
    <row r="146" s="14" customFormat="1">
      <c r="A146" s="14"/>
      <c r="B146" s="243"/>
      <c r="C146" s="244"/>
      <c r="D146" s="234" t="s">
        <v>151</v>
      </c>
      <c r="E146" s="244"/>
      <c r="F146" s="246" t="s">
        <v>188</v>
      </c>
      <c r="G146" s="244"/>
      <c r="H146" s="247">
        <v>2.9790000000000001</v>
      </c>
      <c r="I146" s="248"/>
      <c r="J146" s="244"/>
      <c r="K146" s="244"/>
      <c r="L146" s="249"/>
      <c r="M146" s="250"/>
      <c r="N146" s="251"/>
      <c r="O146" s="251"/>
      <c r="P146" s="251"/>
      <c r="Q146" s="251"/>
      <c r="R146" s="251"/>
      <c r="S146" s="251"/>
      <c r="T146" s="252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3" t="s">
        <v>151</v>
      </c>
      <c r="AU146" s="253" t="s">
        <v>92</v>
      </c>
      <c r="AV146" s="14" t="s">
        <v>92</v>
      </c>
      <c r="AW146" s="14" t="s">
        <v>4</v>
      </c>
      <c r="AX146" s="14" t="s">
        <v>90</v>
      </c>
      <c r="AY146" s="253" t="s">
        <v>129</v>
      </c>
    </row>
    <row r="147" s="2" customFormat="1" ht="44.25" customHeight="1">
      <c r="A147" s="38"/>
      <c r="B147" s="39"/>
      <c r="C147" s="219" t="s">
        <v>8</v>
      </c>
      <c r="D147" s="219" t="s">
        <v>132</v>
      </c>
      <c r="E147" s="220" t="s">
        <v>189</v>
      </c>
      <c r="F147" s="221" t="s">
        <v>190</v>
      </c>
      <c r="G147" s="222" t="s">
        <v>167</v>
      </c>
      <c r="H147" s="223">
        <v>0.33100000000000002</v>
      </c>
      <c r="I147" s="224"/>
      <c r="J147" s="225">
        <f>ROUND(I147*H147,2)</f>
        <v>0</v>
      </c>
      <c r="K147" s="221" t="s">
        <v>136</v>
      </c>
      <c r="L147" s="44"/>
      <c r="M147" s="226" t="s">
        <v>1</v>
      </c>
      <c r="N147" s="227" t="s">
        <v>47</v>
      </c>
      <c r="O147" s="91"/>
      <c r="P147" s="228">
        <f>O147*H147</f>
        <v>0</v>
      </c>
      <c r="Q147" s="228">
        <v>0</v>
      </c>
      <c r="R147" s="228">
        <f>Q147*H147</f>
        <v>0</v>
      </c>
      <c r="S147" s="228">
        <v>0</v>
      </c>
      <c r="T147" s="229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0" t="s">
        <v>137</v>
      </c>
      <c r="AT147" s="230" t="s">
        <v>132</v>
      </c>
      <c r="AU147" s="230" t="s">
        <v>92</v>
      </c>
      <c r="AY147" s="17" t="s">
        <v>129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7" t="s">
        <v>90</v>
      </c>
      <c r="BK147" s="231">
        <f>ROUND(I147*H147,2)</f>
        <v>0</v>
      </c>
      <c r="BL147" s="17" t="s">
        <v>137</v>
      </c>
      <c r="BM147" s="230" t="s">
        <v>191</v>
      </c>
    </row>
    <row r="148" s="12" customFormat="1" ht="25.92" customHeight="1">
      <c r="A148" s="12"/>
      <c r="B148" s="204"/>
      <c r="C148" s="205"/>
      <c r="D148" s="206" t="s">
        <v>81</v>
      </c>
      <c r="E148" s="207" t="s">
        <v>192</v>
      </c>
      <c r="F148" s="207" t="s">
        <v>193</v>
      </c>
      <c r="G148" s="205"/>
      <c r="H148" s="205"/>
      <c r="I148" s="208"/>
      <c r="J148" s="192">
        <f>BK148</f>
        <v>0</v>
      </c>
      <c r="K148" s="205"/>
      <c r="L148" s="209"/>
      <c r="M148" s="210"/>
      <c r="N148" s="211"/>
      <c r="O148" s="211"/>
      <c r="P148" s="212">
        <f>P149</f>
        <v>0</v>
      </c>
      <c r="Q148" s="211"/>
      <c r="R148" s="212">
        <f>R149</f>
        <v>0</v>
      </c>
      <c r="S148" s="211"/>
      <c r="T148" s="213">
        <f>T149</f>
        <v>0.21179999999999999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14" t="s">
        <v>92</v>
      </c>
      <c r="AT148" s="215" t="s">
        <v>81</v>
      </c>
      <c r="AU148" s="215" t="s">
        <v>82</v>
      </c>
      <c r="AY148" s="214" t="s">
        <v>129</v>
      </c>
      <c r="BK148" s="216">
        <f>BK149</f>
        <v>0</v>
      </c>
    </row>
    <row r="149" s="12" customFormat="1" ht="22.8" customHeight="1">
      <c r="A149" s="12"/>
      <c r="B149" s="204"/>
      <c r="C149" s="205"/>
      <c r="D149" s="206" t="s">
        <v>81</v>
      </c>
      <c r="E149" s="217" t="s">
        <v>194</v>
      </c>
      <c r="F149" s="217" t="s">
        <v>195</v>
      </c>
      <c r="G149" s="205"/>
      <c r="H149" s="205"/>
      <c r="I149" s="208"/>
      <c r="J149" s="218">
        <f>BK149</f>
        <v>0</v>
      </c>
      <c r="K149" s="205"/>
      <c r="L149" s="209"/>
      <c r="M149" s="210"/>
      <c r="N149" s="211"/>
      <c r="O149" s="211"/>
      <c r="P149" s="212">
        <f>P150</f>
        <v>0</v>
      </c>
      <c r="Q149" s="211"/>
      <c r="R149" s="212">
        <f>R150</f>
        <v>0</v>
      </c>
      <c r="S149" s="211"/>
      <c r="T149" s="213">
        <f>T150</f>
        <v>0.21179999999999999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14" t="s">
        <v>92</v>
      </c>
      <c r="AT149" s="215" t="s">
        <v>81</v>
      </c>
      <c r="AU149" s="215" t="s">
        <v>90</v>
      </c>
      <c r="AY149" s="214" t="s">
        <v>129</v>
      </c>
      <c r="BK149" s="216">
        <f>BK150</f>
        <v>0</v>
      </c>
    </row>
    <row r="150" s="2" customFormat="1" ht="16.5" customHeight="1">
      <c r="A150" s="38"/>
      <c r="B150" s="39"/>
      <c r="C150" s="219" t="s">
        <v>196</v>
      </c>
      <c r="D150" s="219" t="s">
        <v>132</v>
      </c>
      <c r="E150" s="220" t="s">
        <v>197</v>
      </c>
      <c r="F150" s="221" t="s">
        <v>198</v>
      </c>
      <c r="G150" s="222" t="s">
        <v>149</v>
      </c>
      <c r="H150" s="223">
        <v>6</v>
      </c>
      <c r="I150" s="224"/>
      <c r="J150" s="225">
        <f>ROUND(I150*H150,2)</f>
        <v>0</v>
      </c>
      <c r="K150" s="221" t="s">
        <v>136</v>
      </c>
      <c r="L150" s="44"/>
      <c r="M150" s="226" t="s">
        <v>1</v>
      </c>
      <c r="N150" s="227" t="s">
        <v>47</v>
      </c>
      <c r="O150" s="91"/>
      <c r="P150" s="228">
        <f>O150*H150</f>
        <v>0</v>
      </c>
      <c r="Q150" s="228">
        <v>0</v>
      </c>
      <c r="R150" s="228">
        <f>Q150*H150</f>
        <v>0</v>
      </c>
      <c r="S150" s="228">
        <v>0.035299999999999998</v>
      </c>
      <c r="T150" s="229">
        <f>S150*H150</f>
        <v>0.21179999999999999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0" t="s">
        <v>199</v>
      </c>
      <c r="AT150" s="230" t="s">
        <v>132</v>
      </c>
      <c r="AU150" s="230" t="s">
        <v>92</v>
      </c>
      <c r="AY150" s="17" t="s">
        <v>129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7" t="s">
        <v>90</v>
      </c>
      <c r="BK150" s="231">
        <f>ROUND(I150*H150,2)</f>
        <v>0</v>
      </c>
      <c r="BL150" s="17" t="s">
        <v>199</v>
      </c>
      <c r="BM150" s="230" t="s">
        <v>200</v>
      </c>
    </row>
    <row r="151" s="12" customFormat="1" ht="25.92" customHeight="1">
      <c r="A151" s="12"/>
      <c r="B151" s="204"/>
      <c r="C151" s="205"/>
      <c r="D151" s="206" t="s">
        <v>81</v>
      </c>
      <c r="E151" s="207" t="s">
        <v>201</v>
      </c>
      <c r="F151" s="207" t="s">
        <v>202</v>
      </c>
      <c r="G151" s="205"/>
      <c r="H151" s="205"/>
      <c r="I151" s="208"/>
      <c r="J151" s="192">
        <f>BK151</f>
        <v>0</v>
      </c>
      <c r="K151" s="205"/>
      <c r="L151" s="209"/>
      <c r="M151" s="210"/>
      <c r="N151" s="211"/>
      <c r="O151" s="211"/>
      <c r="P151" s="212">
        <f>P152</f>
        <v>0</v>
      </c>
      <c r="Q151" s="211"/>
      <c r="R151" s="212">
        <f>R152</f>
        <v>0</v>
      </c>
      <c r="S151" s="211"/>
      <c r="T151" s="213">
        <f>T152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14" t="s">
        <v>137</v>
      </c>
      <c r="AT151" s="215" t="s">
        <v>81</v>
      </c>
      <c r="AU151" s="215" t="s">
        <v>82</v>
      </c>
      <c r="AY151" s="214" t="s">
        <v>129</v>
      </c>
      <c r="BK151" s="216">
        <f>BK152</f>
        <v>0</v>
      </c>
    </row>
    <row r="152" s="2" customFormat="1" ht="33" customHeight="1">
      <c r="A152" s="38"/>
      <c r="B152" s="39"/>
      <c r="C152" s="219" t="s">
        <v>203</v>
      </c>
      <c r="D152" s="219" t="s">
        <v>132</v>
      </c>
      <c r="E152" s="220" t="s">
        <v>204</v>
      </c>
      <c r="F152" s="221" t="s">
        <v>205</v>
      </c>
      <c r="G152" s="222" t="s">
        <v>206</v>
      </c>
      <c r="H152" s="223">
        <v>1</v>
      </c>
      <c r="I152" s="224"/>
      <c r="J152" s="225">
        <f>ROUND(I152*H152,2)</f>
        <v>0</v>
      </c>
      <c r="K152" s="221" t="s">
        <v>1</v>
      </c>
      <c r="L152" s="44"/>
      <c r="M152" s="226" t="s">
        <v>1</v>
      </c>
      <c r="N152" s="227" t="s">
        <v>47</v>
      </c>
      <c r="O152" s="91"/>
      <c r="P152" s="228">
        <f>O152*H152</f>
        <v>0</v>
      </c>
      <c r="Q152" s="228">
        <v>0</v>
      </c>
      <c r="R152" s="228">
        <f>Q152*H152</f>
        <v>0</v>
      </c>
      <c r="S152" s="228">
        <v>0</v>
      </c>
      <c r="T152" s="229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0" t="s">
        <v>207</v>
      </c>
      <c r="AT152" s="230" t="s">
        <v>132</v>
      </c>
      <c r="AU152" s="230" t="s">
        <v>90</v>
      </c>
      <c r="AY152" s="17" t="s">
        <v>129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7" t="s">
        <v>90</v>
      </c>
      <c r="BK152" s="231">
        <f>ROUND(I152*H152,2)</f>
        <v>0</v>
      </c>
      <c r="BL152" s="17" t="s">
        <v>207</v>
      </c>
      <c r="BM152" s="230" t="s">
        <v>208</v>
      </c>
    </row>
    <row r="153" s="2" customFormat="1" ht="49.92" customHeight="1">
      <c r="A153" s="38"/>
      <c r="B153" s="39"/>
      <c r="C153" s="40"/>
      <c r="D153" s="40"/>
      <c r="E153" s="207" t="s">
        <v>209</v>
      </c>
      <c r="F153" s="207" t="s">
        <v>210</v>
      </c>
      <c r="G153" s="40"/>
      <c r="H153" s="40"/>
      <c r="I153" s="40"/>
      <c r="J153" s="192">
        <f>BK153</f>
        <v>0</v>
      </c>
      <c r="K153" s="40"/>
      <c r="L153" s="44"/>
      <c r="M153" s="265"/>
      <c r="N153" s="266"/>
      <c r="O153" s="91"/>
      <c r="P153" s="91"/>
      <c r="Q153" s="91"/>
      <c r="R153" s="91"/>
      <c r="S153" s="91"/>
      <c r="T153" s="92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81</v>
      </c>
      <c r="AU153" s="17" t="s">
        <v>82</v>
      </c>
      <c r="AY153" s="17" t="s">
        <v>211</v>
      </c>
      <c r="BK153" s="231">
        <f>SUM(BK154:BK158)</f>
        <v>0</v>
      </c>
    </row>
    <row r="154" s="2" customFormat="1" ht="16.32" customHeight="1">
      <c r="A154" s="38"/>
      <c r="B154" s="39"/>
      <c r="C154" s="267" t="s">
        <v>1</v>
      </c>
      <c r="D154" s="267" t="s">
        <v>132</v>
      </c>
      <c r="E154" s="268" t="s">
        <v>1</v>
      </c>
      <c r="F154" s="269" t="s">
        <v>1</v>
      </c>
      <c r="G154" s="270" t="s">
        <v>1</v>
      </c>
      <c r="H154" s="271"/>
      <c r="I154" s="272"/>
      <c r="J154" s="273">
        <f>BK154</f>
        <v>0</v>
      </c>
      <c r="K154" s="274"/>
      <c r="L154" s="44"/>
      <c r="M154" s="275" t="s">
        <v>1</v>
      </c>
      <c r="N154" s="276" t="s">
        <v>47</v>
      </c>
      <c r="O154" s="91"/>
      <c r="P154" s="91"/>
      <c r="Q154" s="91"/>
      <c r="R154" s="91"/>
      <c r="S154" s="91"/>
      <c r="T154" s="92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211</v>
      </c>
      <c r="AU154" s="17" t="s">
        <v>90</v>
      </c>
      <c r="AY154" s="17" t="s">
        <v>211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7" t="s">
        <v>90</v>
      </c>
      <c r="BK154" s="231">
        <f>I154*H154</f>
        <v>0</v>
      </c>
    </row>
    <row r="155" s="2" customFormat="1" ht="16.32" customHeight="1">
      <c r="A155" s="38"/>
      <c r="B155" s="39"/>
      <c r="C155" s="267" t="s">
        <v>1</v>
      </c>
      <c r="D155" s="267" t="s">
        <v>132</v>
      </c>
      <c r="E155" s="268" t="s">
        <v>1</v>
      </c>
      <c r="F155" s="269" t="s">
        <v>1</v>
      </c>
      <c r="G155" s="270" t="s">
        <v>1</v>
      </c>
      <c r="H155" s="271"/>
      <c r="I155" s="272"/>
      <c r="J155" s="273">
        <f>BK155</f>
        <v>0</v>
      </c>
      <c r="K155" s="274"/>
      <c r="L155" s="44"/>
      <c r="M155" s="275" t="s">
        <v>1</v>
      </c>
      <c r="N155" s="276" t="s">
        <v>47</v>
      </c>
      <c r="O155" s="91"/>
      <c r="P155" s="91"/>
      <c r="Q155" s="91"/>
      <c r="R155" s="91"/>
      <c r="S155" s="91"/>
      <c r="T155" s="92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211</v>
      </c>
      <c r="AU155" s="17" t="s">
        <v>90</v>
      </c>
      <c r="AY155" s="17" t="s">
        <v>211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17" t="s">
        <v>90</v>
      </c>
      <c r="BK155" s="231">
        <f>I155*H155</f>
        <v>0</v>
      </c>
    </row>
    <row r="156" s="2" customFormat="1" ht="16.32" customHeight="1">
      <c r="A156" s="38"/>
      <c r="B156" s="39"/>
      <c r="C156" s="267" t="s">
        <v>1</v>
      </c>
      <c r="D156" s="267" t="s">
        <v>132</v>
      </c>
      <c r="E156" s="268" t="s">
        <v>1</v>
      </c>
      <c r="F156" s="269" t="s">
        <v>1</v>
      </c>
      <c r="G156" s="270" t="s">
        <v>1</v>
      </c>
      <c r="H156" s="271"/>
      <c r="I156" s="272"/>
      <c r="J156" s="273">
        <f>BK156</f>
        <v>0</v>
      </c>
      <c r="K156" s="274"/>
      <c r="L156" s="44"/>
      <c r="M156" s="275" t="s">
        <v>1</v>
      </c>
      <c r="N156" s="276" t="s">
        <v>47</v>
      </c>
      <c r="O156" s="91"/>
      <c r="P156" s="91"/>
      <c r="Q156" s="91"/>
      <c r="R156" s="91"/>
      <c r="S156" s="91"/>
      <c r="T156" s="92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211</v>
      </c>
      <c r="AU156" s="17" t="s">
        <v>90</v>
      </c>
      <c r="AY156" s="17" t="s">
        <v>211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7" t="s">
        <v>90</v>
      </c>
      <c r="BK156" s="231">
        <f>I156*H156</f>
        <v>0</v>
      </c>
    </row>
    <row r="157" s="2" customFormat="1" ht="16.32" customHeight="1">
      <c r="A157" s="38"/>
      <c r="B157" s="39"/>
      <c r="C157" s="267" t="s">
        <v>1</v>
      </c>
      <c r="D157" s="267" t="s">
        <v>132</v>
      </c>
      <c r="E157" s="268" t="s">
        <v>1</v>
      </c>
      <c r="F157" s="269" t="s">
        <v>1</v>
      </c>
      <c r="G157" s="270" t="s">
        <v>1</v>
      </c>
      <c r="H157" s="271"/>
      <c r="I157" s="272"/>
      <c r="J157" s="273">
        <f>BK157</f>
        <v>0</v>
      </c>
      <c r="K157" s="274"/>
      <c r="L157" s="44"/>
      <c r="M157" s="275" t="s">
        <v>1</v>
      </c>
      <c r="N157" s="276" t="s">
        <v>47</v>
      </c>
      <c r="O157" s="91"/>
      <c r="P157" s="91"/>
      <c r="Q157" s="91"/>
      <c r="R157" s="91"/>
      <c r="S157" s="91"/>
      <c r="T157" s="92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211</v>
      </c>
      <c r="AU157" s="17" t="s">
        <v>90</v>
      </c>
      <c r="AY157" s="17" t="s">
        <v>211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7" t="s">
        <v>90</v>
      </c>
      <c r="BK157" s="231">
        <f>I157*H157</f>
        <v>0</v>
      </c>
    </row>
    <row r="158" s="2" customFormat="1" ht="16.32" customHeight="1">
      <c r="A158" s="38"/>
      <c r="B158" s="39"/>
      <c r="C158" s="267" t="s">
        <v>1</v>
      </c>
      <c r="D158" s="267" t="s">
        <v>132</v>
      </c>
      <c r="E158" s="268" t="s">
        <v>1</v>
      </c>
      <c r="F158" s="269" t="s">
        <v>1</v>
      </c>
      <c r="G158" s="270" t="s">
        <v>1</v>
      </c>
      <c r="H158" s="271"/>
      <c r="I158" s="272"/>
      <c r="J158" s="273">
        <f>BK158</f>
        <v>0</v>
      </c>
      <c r="K158" s="274"/>
      <c r="L158" s="44"/>
      <c r="M158" s="275" t="s">
        <v>1</v>
      </c>
      <c r="N158" s="276" t="s">
        <v>47</v>
      </c>
      <c r="O158" s="277"/>
      <c r="P158" s="277"/>
      <c r="Q158" s="277"/>
      <c r="R158" s="277"/>
      <c r="S158" s="277"/>
      <c r="T158" s="27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211</v>
      </c>
      <c r="AU158" s="17" t="s">
        <v>90</v>
      </c>
      <c r="AY158" s="17" t="s">
        <v>211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7" t="s">
        <v>90</v>
      </c>
      <c r="BK158" s="231">
        <f>I158*H158</f>
        <v>0</v>
      </c>
    </row>
    <row r="159" s="2" customFormat="1" ht="6.96" customHeight="1">
      <c r="A159" s="38"/>
      <c r="B159" s="66"/>
      <c r="C159" s="67"/>
      <c r="D159" s="67"/>
      <c r="E159" s="67"/>
      <c r="F159" s="67"/>
      <c r="G159" s="67"/>
      <c r="H159" s="67"/>
      <c r="I159" s="67"/>
      <c r="J159" s="67"/>
      <c r="K159" s="67"/>
      <c r="L159" s="44"/>
      <c r="M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</row>
  </sheetData>
  <sheetProtection sheet="1" autoFilter="0" formatColumns="0" formatRows="0" objects="1" scenarios="1" spinCount="100000" saltValue="UZl8k7AnldQCRygF74PWyTnFkR4Y4jS705k53fca5pczCd3BbCf69bpVfKHr2qGM/Ihj7E09j/9gdx4BocPddQ==" hashValue="6in0dFvFrwSdBOfDQ+JRU9XM92MkRjRSWsvcYPyN27tARgjmCqALl7ZouRchXV5UJ4lGkfmyQgqQXec+tp2k2g==" algorithmName="SHA-512" password="CC35"/>
  <autoFilter ref="C122:K158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dataValidations count="2">
    <dataValidation type="list" allowBlank="1" showInputMessage="1" showErrorMessage="1" error="Povoleny jsou hodnoty K, M." sqref="D154:D159">
      <formula1>"K, M"</formula1>
    </dataValidation>
    <dataValidation type="list" allowBlank="1" showInputMessage="1" showErrorMessage="1" error="Povoleny jsou hodnoty základní, snížená, zákl. přenesená, sníž. přenesená, nulová." sqref="N154:N159">
      <formula1>"základní, snížená, zákl. přenesená, sníž. přenesená, nulová"</formula1>
    </dataValidation>
  </dataValidation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95</v>
      </c>
      <c r="AZ2" s="279" t="s">
        <v>212</v>
      </c>
      <c r="BA2" s="279" t="s">
        <v>1</v>
      </c>
      <c r="BB2" s="279" t="s">
        <v>1</v>
      </c>
      <c r="BC2" s="279" t="s">
        <v>164</v>
      </c>
      <c r="BD2" s="279" t="s">
        <v>92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92</v>
      </c>
      <c r="AZ3" s="279" t="s">
        <v>213</v>
      </c>
      <c r="BA3" s="279" t="s">
        <v>1</v>
      </c>
      <c r="BB3" s="279" t="s">
        <v>1</v>
      </c>
      <c r="BC3" s="279" t="s">
        <v>214</v>
      </c>
      <c r="BD3" s="279" t="s">
        <v>92</v>
      </c>
    </row>
    <row r="4" s="1" customFormat="1" ht="24.96" customHeight="1">
      <c r="B4" s="20"/>
      <c r="D4" s="138" t="s">
        <v>99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Výtah Božice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100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215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1. 10. 2024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26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27</v>
      </c>
      <c r="F15" s="38"/>
      <c r="G15" s="38"/>
      <c r="H15" s="38"/>
      <c r="I15" s="140" t="s">
        <v>28</v>
      </c>
      <c r="J15" s="143" t="s">
        <v>29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30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32</v>
      </c>
      <c r="E20" s="38"/>
      <c r="F20" s="38"/>
      <c r="G20" s="38"/>
      <c r="H20" s="38"/>
      <c r="I20" s="140" t="s">
        <v>25</v>
      </c>
      <c r="J20" s="143" t="s">
        <v>33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34</v>
      </c>
      <c r="F21" s="38"/>
      <c r="G21" s="38"/>
      <c r="H21" s="38"/>
      <c r="I21" s="140" t="s">
        <v>28</v>
      </c>
      <c r="J21" s="143" t="s">
        <v>35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37</v>
      </c>
      <c r="E23" s="38"/>
      <c r="F23" s="38"/>
      <c r="G23" s="38"/>
      <c r="H23" s="38"/>
      <c r="I23" s="140" t="s">
        <v>25</v>
      </c>
      <c r="J23" s="143" t="s">
        <v>38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39</v>
      </c>
      <c r="F24" s="38"/>
      <c r="G24" s="38"/>
      <c r="H24" s="38"/>
      <c r="I24" s="140" t="s">
        <v>28</v>
      </c>
      <c r="J24" s="143" t="s">
        <v>40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41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42</v>
      </c>
      <c r="E30" s="38"/>
      <c r="F30" s="38"/>
      <c r="G30" s="38"/>
      <c r="H30" s="38"/>
      <c r="I30" s="38"/>
      <c r="J30" s="151">
        <f>ROUND(J128,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44</v>
      </c>
      <c r="G32" s="38"/>
      <c r="H32" s="38"/>
      <c r="I32" s="152" t="s">
        <v>43</v>
      </c>
      <c r="J32" s="152" t="s">
        <v>45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46</v>
      </c>
      <c r="E33" s="140" t="s">
        <v>47</v>
      </c>
      <c r="F33" s="154">
        <f>ROUND((ROUND((SUM(BE128:BE254)),  2) + SUM(BE256:BE260)), 2)</f>
        <v>0</v>
      </c>
      <c r="G33" s="38"/>
      <c r="H33" s="38"/>
      <c r="I33" s="155">
        <v>0.20999999999999999</v>
      </c>
      <c r="J33" s="154">
        <f>ROUND((ROUND(((SUM(BE128:BE254))*I33),  2) + (SUM(BE256:BE260)*I33)),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48</v>
      </c>
      <c r="F34" s="154">
        <f>ROUND((ROUND((SUM(BF128:BF254)),  2) + SUM(BF256:BF260)), 2)</f>
        <v>0</v>
      </c>
      <c r="G34" s="38"/>
      <c r="H34" s="38"/>
      <c r="I34" s="155">
        <v>0.12</v>
      </c>
      <c r="J34" s="154">
        <f>ROUND((ROUND(((SUM(BF128:BF254))*I34),  2) + (SUM(BF256:BF260)*I34)),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49</v>
      </c>
      <c r="F35" s="154">
        <f>ROUND((ROUND((SUM(BG128:BG254)),  2) + SUM(BG256:BG260)),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50</v>
      </c>
      <c r="F36" s="154">
        <f>ROUND((ROUND((SUM(BH128:BH254)),  2) + SUM(BH256:BH260)),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51</v>
      </c>
      <c r="F37" s="154">
        <f>ROUND((ROUND((SUM(BI128:BI254)),  2) + SUM(BI256:BI260)),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52</v>
      </c>
      <c r="E39" s="158"/>
      <c r="F39" s="158"/>
      <c r="G39" s="159" t="s">
        <v>53</v>
      </c>
      <c r="H39" s="160" t="s">
        <v>54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55</v>
      </c>
      <c r="E50" s="164"/>
      <c r="F50" s="164"/>
      <c r="G50" s="163" t="s">
        <v>56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57</v>
      </c>
      <c r="E61" s="166"/>
      <c r="F61" s="167" t="s">
        <v>58</v>
      </c>
      <c r="G61" s="165" t="s">
        <v>57</v>
      </c>
      <c r="H61" s="166"/>
      <c r="I61" s="166"/>
      <c r="J61" s="168" t="s">
        <v>58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59</v>
      </c>
      <c r="E65" s="169"/>
      <c r="F65" s="169"/>
      <c r="G65" s="163" t="s">
        <v>60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57</v>
      </c>
      <c r="E76" s="166"/>
      <c r="F76" s="167" t="s">
        <v>58</v>
      </c>
      <c r="G76" s="165" t="s">
        <v>57</v>
      </c>
      <c r="H76" s="166"/>
      <c r="I76" s="166"/>
      <c r="J76" s="168" t="s">
        <v>58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Výtah Božice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100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02 - Nové konstrukce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Božice 188, 671 64 Božice</v>
      </c>
      <c r="G89" s="40"/>
      <c r="H89" s="40"/>
      <c r="I89" s="32" t="s">
        <v>22</v>
      </c>
      <c r="J89" s="79" t="str">
        <f>IF(J12="","",J12)</f>
        <v>1. 10. 2024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24</v>
      </c>
      <c r="D91" s="40"/>
      <c r="E91" s="40"/>
      <c r="F91" s="27" t="str">
        <f>E15</f>
        <v>Jihomoravský kraj</v>
      </c>
      <c r="G91" s="40"/>
      <c r="H91" s="40"/>
      <c r="I91" s="32" t="s">
        <v>32</v>
      </c>
      <c r="J91" s="36" t="str">
        <f>E21</f>
        <v>Ing. et Ing. Pavel Vyskočil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25.65" customHeight="1">
      <c r="A92" s="38"/>
      <c r="B92" s="39"/>
      <c r="C92" s="32" t="s">
        <v>30</v>
      </c>
      <c r="D92" s="40"/>
      <c r="E92" s="40"/>
      <c r="F92" s="27" t="str">
        <f>IF(E18="","",E18)</f>
        <v>Vyplň údaj</v>
      </c>
      <c r="G92" s="40"/>
      <c r="H92" s="40"/>
      <c r="I92" s="32" t="s">
        <v>37</v>
      </c>
      <c r="J92" s="36" t="str">
        <f>E24</f>
        <v>STAGA stavební agentura s.r.o.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103</v>
      </c>
      <c r="D94" s="176"/>
      <c r="E94" s="176"/>
      <c r="F94" s="176"/>
      <c r="G94" s="176"/>
      <c r="H94" s="176"/>
      <c r="I94" s="176"/>
      <c r="J94" s="177" t="s">
        <v>104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105</v>
      </c>
      <c r="D96" s="40"/>
      <c r="E96" s="40"/>
      <c r="F96" s="40"/>
      <c r="G96" s="40"/>
      <c r="H96" s="40"/>
      <c r="I96" s="40"/>
      <c r="J96" s="110">
        <f>J128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106</v>
      </c>
    </row>
    <row r="97" s="9" customFormat="1" ht="24.96" customHeight="1">
      <c r="A97" s="9"/>
      <c r="B97" s="179"/>
      <c r="C97" s="180"/>
      <c r="D97" s="181" t="s">
        <v>107</v>
      </c>
      <c r="E97" s="182"/>
      <c r="F97" s="182"/>
      <c r="G97" s="182"/>
      <c r="H97" s="182"/>
      <c r="I97" s="182"/>
      <c r="J97" s="183">
        <f>J129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216</v>
      </c>
      <c r="E98" s="188"/>
      <c r="F98" s="188"/>
      <c r="G98" s="188"/>
      <c r="H98" s="188"/>
      <c r="I98" s="188"/>
      <c r="J98" s="189">
        <f>J130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108</v>
      </c>
      <c r="E99" s="188"/>
      <c r="F99" s="188"/>
      <c r="G99" s="188"/>
      <c r="H99" s="188"/>
      <c r="I99" s="188"/>
      <c r="J99" s="189">
        <f>J160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217</v>
      </c>
      <c r="E100" s="188"/>
      <c r="F100" s="188"/>
      <c r="G100" s="188"/>
      <c r="H100" s="188"/>
      <c r="I100" s="188"/>
      <c r="J100" s="189">
        <f>J168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79"/>
      <c r="C101" s="180"/>
      <c r="D101" s="181" t="s">
        <v>110</v>
      </c>
      <c r="E101" s="182"/>
      <c r="F101" s="182"/>
      <c r="G101" s="182"/>
      <c r="H101" s="182"/>
      <c r="I101" s="182"/>
      <c r="J101" s="183">
        <f>J170</f>
        <v>0</v>
      </c>
      <c r="K101" s="180"/>
      <c r="L101" s="18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85"/>
      <c r="C102" s="186"/>
      <c r="D102" s="187" t="s">
        <v>218</v>
      </c>
      <c r="E102" s="188"/>
      <c r="F102" s="188"/>
      <c r="G102" s="188"/>
      <c r="H102" s="188"/>
      <c r="I102" s="188"/>
      <c r="J102" s="189">
        <f>J171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5"/>
      <c r="C103" s="186"/>
      <c r="D103" s="187" t="s">
        <v>219</v>
      </c>
      <c r="E103" s="188"/>
      <c r="F103" s="188"/>
      <c r="G103" s="188"/>
      <c r="H103" s="188"/>
      <c r="I103" s="188"/>
      <c r="J103" s="189">
        <f>J178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5"/>
      <c r="C104" s="186"/>
      <c r="D104" s="187" t="s">
        <v>111</v>
      </c>
      <c r="E104" s="188"/>
      <c r="F104" s="188"/>
      <c r="G104" s="188"/>
      <c r="H104" s="188"/>
      <c r="I104" s="188"/>
      <c r="J104" s="189">
        <f>J180</f>
        <v>0</v>
      </c>
      <c r="K104" s="186"/>
      <c r="L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5"/>
      <c r="C105" s="186"/>
      <c r="D105" s="187" t="s">
        <v>220</v>
      </c>
      <c r="E105" s="188"/>
      <c r="F105" s="188"/>
      <c r="G105" s="188"/>
      <c r="H105" s="188"/>
      <c r="I105" s="188"/>
      <c r="J105" s="189">
        <f>J226</f>
        <v>0</v>
      </c>
      <c r="K105" s="186"/>
      <c r="L105" s="19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5"/>
      <c r="C106" s="186"/>
      <c r="D106" s="187" t="s">
        <v>221</v>
      </c>
      <c r="E106" s="188"/>
      <c r="F106" s="188"/>
      <c r="G106" s="188"/>
      <c r="H106" s="188"/>
      <c r="I106" s="188"/>
      <c r="J106" s="189">
        <f>J235</f>
        <v>0</v>
      </c>
      <c r="K106" s="186"/>
      <c r="L106" s="19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79"/>
      <c r="C107" s="180"/>
      <c r="D107" s="181" t="s">
        <v>112</v>
      </c>
      <c r="E107" s="182"/>
      <c r="F107" s="182"/>
      <c r="G107" s="182"/>
      <c r="H107" s="182"/>
      <c r="I107" s="182"/>
      <c r="J107" s="183">
        <f>J252</f>
        <v>0</v>
      </c>
      <c r="K107" s="180"/>
      <c r="L107" s="184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1.84" customHeight="1">
      <c r="A108" s="9"/>
      <c r="B108" s="179"/>
      <c r="C108" s="180"/>
      <c r="D108" s="191" t="s">
        <v>113</v>
      </c>
      <c r="E108" s="180"/>
      <c r="F108" s="180"/>
      <c r="G108" s="180"/>
      <c r="H108" s="180"/>
      <c r="I108" s="180"/>
      <c r="J108" s="192">
        <f>J255</f>
        <v>0</v>
      </c>
      <c r="K108" s="180"/>
      <c r="L108" s="184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2" customFormat="1" ht="21.84" customHeight="1">
      <c r="A109" s="38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66"/>
      <c r="C110" s="67"/>
      <c r="D110" s="67"/>
      <c r="E110" s="67"/>
      <c r="F110" s="67"/>
      <c r="G110" s="67"/>
      <c r="H110" s="67"/>
      <c r="I110" s="67"/>
      <c r="J110" s="67"/>
      <c r="K110" s="67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4" s="2" customFormat="1" ht="6.96" customHeight="1">
      <c r="A114" s="38"/>
      <c r="B114" s="68"/>
      <c r="C114" s="69"/>
      <c r="D114" s="69"/>
      <c r="E114" s="69"/>
      <c r="F114" s="69"/>
      <c r="G114" s="69"/>
      <c r="H114" s="69"/>
      <c r="I114" s="69"/>
      <c r="J114" s="69"/>
      <c r="K114" s="69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24.96" customHeight="1">
      <c r="A115" s="38"/>
      <c r="B115" s="39"/>
      <c r="C115" s="23" t="s">
        <v>114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16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6.5" customHeight="1">
      <c r="A118" s="38"/>
      <c r="B118" s="39"/>
      <c r="C118" s="40"/>
      <c r="D118" s="40"/>
      <c r="E118" s="174" t="str">
        <f>E7</f>
        <v>Výtah Božice</v>
      </c>
      <c r="F118" s="32"/>
      <c r="G118" s="32"/>
      <c r="H118" s="32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100</v>
      </c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6.5" customHeight="1">
      <c r="A120" s="38"/>
      <c r="B120" s="39"/>
      <c r="C120" s="40"/>
      <c r="D120" s="40"/>
      <c r="E120" s="76" t="str">
        <f>E9</f>
        <v>02 - Nové konstrukce</v>
      </c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20</v>
      </c>
      <c r="D122" s="40"/>
      <c r="E122" s="40"/>
      <c r="F122" s="27" t="str">
        <f>F12</f>
        <v>Božice 188, 671 64 Božice</v>
      </c>
      <c r="G122" s="40"/>
      <c r="H122" s="40"/>
      <c r="I122" s="32" t="s">
        <v>22</v>
      </c>
      <c r="J122" s="79" t="str">
        <f>IF(J12="","",J12)</f>
        <v>1. 10. 2024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25.65" customHeight="1">
      <c r="A124" s="38"/>
      <c r="B124" s="39"/>
      <c r="C124" s="32" t="s">
        <v>24</v>
      </c>
      <c r="D124" s="40"/>
      <c r="E124" s="40"/>
      <c r="F124" s="27" t="str">
        <f>E15</f>
        <v>Jihomoravský kraj</v>
      </c>
      <c r="G124" s="40"/>
      <c r="H124" s="40"/>
      <c r="I124" s="32" t="s">
        <v>32</v>
      </c>
      <c r="J124" s="36" t="str">
        <f>E21</f>
        <v>Ing. et Ing. Pavel Vyskočil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25.65" customHeight="1">
      <c r="A125" s="38"/>
      <c r="B125" s="39"/>
      <c r="C125" s="32" t="s">
        <v>30</v>
      </c>
      <c r="D125" s="40"/>
      <c r="E125" s="40"/>
      <c r="F125" s="27" t="str">
        <f>IF(E18="","",E18)</f>
        <v>Vyplň údaj</v>
      </c>
      <c r="G125" s="40"/>
      <c r="H125" s="40"/>
      <c r="I125" s="32" t="s">
        <v>37</v>
      </c>
      <c r="J125" s="36" t="str">
        <f>E24</f>
        <v>STAGA stavební agentura s.r.o.</v>
      </c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0.32" customHeight="1">
      <c r="A126" s="38"/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11" customFormat="1" ht="29.28" customHeight="1">
      <c r="A127" s="193"/>
      <c r="B127" s="194"/>
      <c r="C127" s="195" t="s">
        <v>115</v>
      </c>
      <c r="D127" s="196" t="s">
        <v>67</v>
      </c>
      <c r="E127" s="196" t="s">
        <v>63</v>
      </c>
      <c r="F127" s="196" t="s">
        <v>64</v>
      </c>
      <c r="G127" s="196" t="s">
        <v>116</v>
      </c>
      <c r="H127" s="196" t="s">
        <v>117</v>
      </c>
      <c r="I127" s="196" t="s">
        <v>118</v>
      </c>
      <c r="J127" s="196" t="s">
        <v>104</v>
      </c>
      <c r="K127" s="197" t="s">
        <v>119</v>
      </c>
      <c r="L127" s="198"/>
      <c r="M127" s="100" t="s">
        <v>1</v>
      </c>
      <c r="N127" s="101" t="s">
        <v>46</v>
      </c>
      <c r="O127" s="101" t="s">
        <v>120</v>
      </c>
      <c r="P127" s="101" t="s">
        <v>121</v>
      </c>
      <c r="Q127" s="101" t="s">
        <v>122</v>
      </c>
      <c r="R127" s="101" t="s">
        <v>123</v>
      </c>
      <c r="S127" s="101" t="s">
        <v>124</v>
      </c>
      <c r="T127" s="102" t="s">
        <v>125</v>
      </c>
      <c r="U127" s="193"/>
      <c r="V127" s="193"/>
      <c r="W127" s="193"/>
      <c r="X127" s="193"/>
      <c r="Y127" s="193"/>
      <c r="Z127" s="193"/>
      <c r="AA127" s="193"/>
      <c r="AB127" s="193"/>
      <c r="AC127" s="193"/>
      <c r="AD127" s="193"/>
      <c r="AE127" s="193"/>
    </row>
    <row r="128" s="2" customFormat="1" ht="22.8" customHeight="1">
      <c r="A128" s="38"/>
      <c r="B128" s="39"/>
      <c r="C128" s="107" t="s">
        <v>126</v>
      </c>
      <c r="D128" s="40"/>
      <c r="E128" s="40"/>
      <c r="F128" s="40"/>
      <c r="G128" s="40"/>
      <c r="H128" s="40"/>
      <c r="I128" s="40"/>
      <c r="J128" s="199">
        <f>BK128</f>
        <v>0</v>
      </c>
      <c r="K128" s="40"/>
      <c r="L128" s="44"/>
      <c r="M128" s="103"/>
      <c r="N128" s="200"/>
      <c r="O128" s="104"/>
      <c r="P128" s="201">
        <f>P129+P170+P252+P255</f>
        <v>0</v>
      </c>
      <c r="Q128" s="104"/>
      <c r="R128" s="201">
        <f>R129+R170+R252+R255</f>
        <v>1.9696144000000002</v>
      </c>
      <c r="S128" s="104"/>
      <c r="T128" s="202">
        <f>T129+T170+T252+T255</f>
        <v>0.00023000000000000001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81</v>
      </c>
      <c r="AU128" s="17" t="s">
        <v>106</v>
      </c>
      <c r="BK128" s="203">
        <f>BK129+BK170+BK252+BK255</f>
        <v>0</v>
      </c>
    </row>
    <row r="129" s="12" customFormat="1" ht="25.92" customHeight="1">
      <c r="A129" s="12"/>
      <c r="B129" s="204"/>
      <c r="C129" s="205"/>
      <c r="D129" s="206" t="s">
        <v>81</v>
      </c>
      <c r="E129" s="207" t="s">
        <v>127</v>
      </c>
      <c r="F129" s="207" t="s">
        <v>128</v>
      </c>
      <c r="G129" s="205"/>
      <c r="H129" s="205"/>
      <c r="I129" s="208"/>
      <c r="J129" s="192">
        <f>BK129</f>
        <v>0</v>
      </c>
      <c r="K129" s="205"/>
      <c r="L129" s="209"/>
      <c r="M129" s="210"/>
      <c r="N129" s="211"/>
      <c r="O129" s="211"/>
      <c r="P129" s="212">
        <f>P130+P160+P168</f>
        <v>0</v>
      </c>
      <c r="Q129" s="211"/>
      <c r="R129" s="212">
        <f>R130+R160+R168</f>
        <v>1.4717297700000001</v>
      </c>
      <c r="S129" s="211"/>
      <c r="T129" s="213">
        <f>T130+T160+T168</f>
        <v>0.00023000000000000001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4" t="s">
        <v>90</v>
      </c>
      <c r="AT129" s="215" t="s">
        <v>81</v>
      </c>
      <c r="AU129" s="215" t="s">
        <v>82</v>
      </c>
      <c r="AY129" s="214" t="s">
        <v>129</v>
      </c>
      <c r="BK129" s="216">
        <f>BK130+BK160+BK168</f>
        <v>0</v>
      </c>
    </row>
    <row r="130" s="12" customFormat="1" ht="22.8" customHeight="1">
      <c r="A130" s="12"/>
      <c r="B130" s="204"/>
      <c r="C130" s="205"/>
      <c r="D130" s="206" t="s">
        <v>81</v>
      </c>
      <c r="E130" s="217" t="s">
        <v>164</v>
      </c>
      <c r="F130" s="217" t="s">
        <v>222</v>
      </c>
      <c r="G130" s="205"/>
      <c r="H130" s="205"/>
      <c r="I130" s="208"/>
      <c r="J130" s="218">
        <f>BK130</f>
        <v>0</v>
      </c>
      <c r="K130" s="205"/>
      <c r="L130" s="209"/>
      <c r="M130" s="210"/>
      <c r="N130" s="211"/>
      <c r="O130" s="211"/>
      <c r="P130" s="212">
        <f>SUM(P131:P159)</f>
        <v>0</v>
      </c>
      <c r="Q130" s="211"/>
      <c r="R130" s="212">
        <f>SUM(R131:R159)</f>
        <v>1.47002977</v>
      </c>
      <c r="S130" s="211"/>
      <c r="T130" s="213">
        <f>SUM(T131:T159)</f>
        <v>0.00023000000000000001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4" t="s">
        <v>90</v>
      </c>
      <c r="AT130" s="215" t="s">
        <v>81</v>
      </c>
      <c r="AU130" s="215" t="s">
        <v>90</v>
      </c>
      <c r="AY130" s="214" t="s">
        <v>129</v>
      </c>
      <c r="BK130" s="216">
        <f>SUM(BK131:BK159)</f>
        <v>0</v>
      </c>
    </row>
    <row r="131" s="2" customFormat="1" ht="24.15" customHeight="1">
      <c r="A131" s="38"/>
      <c r="B131" s="39"/>
      <c r="C131" s="219" t="s">
        <v>90</v>
      </c>
      <c r="D131" s="219" t="s">
        <v>132</v>
      </c>
      <c r="E131" s="220" t="s">
        <v>223</v>
      </c>
      <c r="F131" s="221" t="s">
        <v>224</v>
      </c>
      <c r="G131" s="222" t="s">
        <v>141</v>
      </c>
      <c r="H131" s="223">
        <v>33</v>
      </c>
      <c r="I131" s="224"/>
      <c r="J131" s="225">
        <f>ROUND(I131*H131,2)</f>
        <v>0</v>
      </c>
      <c r="K131" s="221" t="s">
        <v>136</v>
      </c>
      <c r="L131" s="44"/>
      <c r="M131" s="226" t="s">
        <v>1</v>
      </c>
      <c r="N131" s="227" t="s">
        <v>47</v>
      </c>
      <c r="O131" s="91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0" t="s">
        <v>137</v>
      </c>
      <c r="AT131" s="230" t="s">
        <v>132</v>
      </c>
      <c r="AU131" s="230" t="s">
        <v>92</v>
      </c>
      <c r="AY131" s="17" t="s">
        <v>129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7" t="s">
        <v>90</v>
      </c>
      <c r="BK131" s="231">
        <f>ROUND(I131*H131,2)</f>
        <v>0</v>
      </c>
      <c r="BL131" s="17" t="s">
        <v>137</v>
      </c>
      <c r="BM131" s="230" t="s">
        <v>225</v>
      </c>
    </row>
    <row r="132" s="13" customFormat="1">
      <c r="A132" s="13"/>
      <c r="B132" s="232"/>
      <c r="C132" s="233"/>
      <c r="D132" s="234" t="s">
        <v>151</v>
      </c>
      <c r="E132" s="235" t="s">
        <v>1</v>
      </c>
      <c r="F132" s="236" t="s">
        <v>226</v>
      </c>
      <c r="G132" s="233"/>
      <c r="H132" s="235" t="s">
        <v>1</v>
      </c>
      <c r="I132" s="237"/>
      <c r="J132" s="233"/>
      <c r="K132" s="233"/>
      <c r="L132" s="238"/>
      <c r="M132" s="239"/>
      <c r="N132" s="240"/>
      <c r="O132" s="240"/>
      <c r="P132" s="240"/>
      <c r="Q132" s="240"/>
      <c r="R132" s="240"/>
      <c r="S132" s="240"/>
      <c r="T132" s="241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2" t="s">
        <v>151</v>
      </c>
      <c r="AU132" s="242" t="s">
        <v>92</v>
      </c>
      <c r="AV132" s="13" t="s">
        <v>90</v>
      </c>
      <c r="AW132" s="13" t="s">
        <v>36</v>
      </c>
      <c r="AX132" s="13" t="s">
        <v>82</v>
      </c>
      <c r="AY132" s="242" t="s">
        <v>129</v>
      </c>
    </row>
    <row r="133" s="13" customFormat="1">
      <c r="A133" s="13"/>
      <c r="B133" s="232"/>
      <c r="C133" s="233"/>
      <c r="D133" s="234" t="s">
        <v>151</v>
      </c>
      <c r="E133" s="235" t="s">
        <v>1</v>
      </c>
      <c r="F133" s="236" t="s">
        <v>227</v>
      </c>
      <c r="G133" s="233"/>
      <c r="H133" s="235" t="s">
        <v>1</v>
      </c>
      <c r="I133" s="237"/>
      <c r="J133" s="233"/>
      <c r="K133" s="233"/>
      <c r="L133" s="238"/>
      <c r="M133" s="239"/>
      <c r="N133" s="240"/>
      <c r="O133" s="240"/>
      <c r="P133" s="240"/>
      <c r="Q133" s="240"/>
      <c r="R133" s="240"/>
      <c r="S133" s="240"/>
      <c r="T133" s="241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2" t="s">
        <v>151</v>
      </c>
      <c r="AU133" s="242" t="s">
        <v>92</v>
      </c>
      <c r="AV133" s="13" t="s">
        <v>90</v>
      </c>
      <c r="AW133" s="13" t="s">
        <v>36</v>
      </c>
      <c r="AX133" s="13" t="s">
        <v>82</v>
      </c>
      <c r="AY133" s="242" t="s">
        <v>129</v>
      </c>
    </row>
    <row r="134" s="14" customFormat="1">
      <c r="A134" s="14"/>
      <c r="B134" s="243"/>
      <c r="C134" s="244"/>
      <c r="D134" s="234" t="s">
        <v>151</v>
      </c>
      <c r="E134" s="245" t="s">
        <v>1</v>
      </c>
      <c r="F134" s="246" t="s">
        <v>228</v>
      </c>
      <c r="G134" s="244"/>
      <c r="H134" s="247">
        <v>33</v>
      </c>
      <c r="I134" s="248"/>
      <c r="J134" s="244"/>
      <c r="K134" s="244"/>
      <c r="L134" s="249"/>
      <c r="M134" s="250"/>
      <c r="N134" s="251"/>
      <c r="O134" s="251"/>
      <c r="P134" s="251"/>
      <c r="Q134" s="251"/>
      <c r="R134" s="251"/>
      <c r="S134" s="251"/>
      <c r="T134" s="252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3" t="s">
        <v>151</v>
      </c>
      <c r="AU134" s="253" t="s">
        <v>92</v>
      </c>
      <c r="AV134" s="14" t="s">
        <v>92</v>
      </c>
      <c r="AW134" s="14" t="s">
        <v>36</v>
      </c>
      <c r="AX134" s="14" t="s">
        <v>82</v>
      </c>
      <c r="AY134" s="253" t="s">
        <v>129</v>
      </c>
    </row>
    <row r="135" s="15" customFormat="1">
      <c r="A135" s="15"/>
      <c r="B135" s="254"/>
      <c r="C135" s="255"/>
      <c r="D135" s="234" t="s">
        <v>151</v>
      </c>
      <c r="E135" s="256" t="s">
        <v>1</v>
      </c>
      <c r="F135" s="257" t="s">
        <v>155</v>
      </c>
      <c r="G135" s="255"/>
      <c r="H135" s="258">
        <v>33</v>
      </c>
      <c r="I135" s="259"/>
      <c r="J135" s="255"/>
      <c r="K135" s="255"/>
      <c r="L135" s="260"/>
      <c r="M135" s="261"/>
      <c r="N135" s="262"/>
      <c r="O135" s="262"/>
      <c r="P135" s="262"/>
      <c r="Q135" s="262"/>
      <c r="R135" s="262"/>
      <c r="S135" s="262"/>
      <c r="T135" s="263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64" t="s">
        <v>151</v>
      </c>
      <c r="AU135" s="264" t="s">
        <v>92</v>
      </c>
      <c r="AV135" s="15" t="s">
        <v>137</v>
      </c>
      <c r="AW135" s="15" t="s">
        <v>36</v>
      </c>
      <c r="AX135" s="15" t="s">
        <v>90</v>
      </c>
      <c r="AY135" s="264" t="s">
        <v>129</v>
      </c>
    </row>
    <row r="136" s="2" customFormat="1" ht="16.5" customHeight="1">
      <c r="A136" s="38"/>
      <c r="B136" s="39"/>
      <c r="C136" s="280" t="s">
        <v>92</v>
      </c>
      <c r="D136" s="280" t="s">
        <v>229</v>
      </c>
      <c r="E136" s="281" t="s">
        <v>230</v>
      </c>
      <c r="F136" s="282" t="s">
        <v>231</v>
      </c>
      <c r="G136" s="283" t="s">
        <v>141</v>
      </c>
      <c r="H136" s="284">
        <v>36.299999999999997</v>
      </c>
      <c r="I136" s="285"/>
      <c r="J136" s="286">
        <f>ROUND(I136*H136,2)</f>
        <v>0</v>
      </c>
      <c r="K136" s="282" t="s">
        <v>136</v>
      </c>
      <c r="L136" s="287"/>
      <c r="M136" s="288" t="s">
        <v>1</v>
      </c>
      <c r="N136" s="289" t="s">
        <v>47</v>
      </c>
      <c r="O136" s="91"/>
      <c r="P136" s="228">
        <f>O136*H136</f>
        <v>0</v>
      </c>
      <c r="Q136" s="228">
        <v>0.00010000000000000001</v>
      </c>
      <c r="R136" s="228">
        <f>Q136*H136</f>
        <v>0.00363</v>
      </c>
      <c r="S136" s="228">
        <v>0</v>
      </c>
      <c r="T136" s="229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0" t="s">
        <v>173</v>
      </c>
      <c r="AT136" s="230" t="s">
        <v>229</v>
      </c>
      <c r="AU136" s="230" t="s">
        <v>92</v>
      </c>
      <c r="AY136" s="17" t="s">
        <v>129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7" t="s">
        <v>90</v>
      </c>
      <c r="BK136" s="231">
        <f>ROUND(I136*H136,2)</f>
        <v>0</v>
      </c>
      <c r="BL136" s="17" t="s">
        <v>137</v>
      </c>
      <c r="BM136" s="230" t="s">
        <v>232</v>
      </c>
    </row>
    <row r="137" s="14" customFormat="1">
      <c r="A137" s="14"/>
      <c r="B137" s="243"/>
      <c r="C137" s="244"/>
      <c r="D137" s="234" t="s">
        <v>151</v>
      </c>
      <c r="E137" s="244"/>
      <c r="F137" s="246" t="s">
        <v>233</v>
      </c>
      <c r="G137" s="244"/>
      <c r="H137" s="247">
        <v>36.299999999999997</v>
      </c>
      <c r="I137" s="248"/>
      <c r="J137" s="244"/>
      <c r="K137" s="244"/>
      <c r="L137" s="249"/>
      <c r="M137" s="250"/>
      <c r="N137" s="251"/>
      <c r="O137" s="251"/>
      <c r="P137" s="251"/>
      <c r="Q137" s="251"/>
      <c r="R137" s="251"/>
      <c r="S137" s="251"/>
      <c r="T137" s="252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3" t="s">
        <v>151</v>
      </c>
      <c r="AU137" s="253" t="s">
        <v>92</v>
      </c>
      <c r="AV137" s="14" t="s">
        <v>92</v>
      </c>
      <c r="AW137" s="14" t="s">
        <v>4</v>
      </c>
      <c r="AX137" s="14" t="s">
        <v>90</v>
      </c>
      <c r="AY137" s="253" t="s">
        <v>129</v>
      </c>
    </row>
    <row r="138" s="2" customFormat="1" ht="24.15" customHeight="1">
      <c r="A138" s="38"/>
      <c r="B138" s="39"/>
      <c r="C138" s="219" t="s">
        <v>143</v>
      </c>
      <c r="D138" s="219" t="s">
        <v>132</v>
      </c>
      <c r="E138" s="220" t="s">
        <v>234</v>
      </c>
      <c r="F138" s="221" t="s">
        <v>235</v>
      </c>
      <c r="G138" s="222" t="s">
        <v>149</v>
      </c>
      <c r="H138" s="223">
        <v>23</v>
      </c>
      <c r="I138" s="224"/>
      <c r="J138" s="225">
        <f>ROUND(I138*H138,2)</f>
        <v>0</v>
      </c>
      <c r="K138" s="221" t="s">
        <v>136</v>
      </c>
      <c r="L138" s="44"/>
      <c r="M138" s="226" t="s">
        <v>1</v>
      </c>
      <c r="N138" s="227" t="s">
        <v>47</v>
      </c>
      <c r="O138" s="91"/>
      <c r="P138" s="228">
        <f>O138*H138</f>
        <v>0</v>
      </c>
      <c r="Q138" s="228">
        <v>0.00038999999999999999</v>
      </c>
      <c r="R138" s="228">
        <f>Q138*H138</f>
        <v>0.0089700000000000005</v>
      </c>
      <c r="S138" s="228">
        <v>1.0000000000000001E-05</v>
      </c>
      <c r="T138" s="229">
        <f>S138*H138</f>
        <v>0.00023000000000000001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0" t="s">
        <v>137</v>
      </c>
      <c r="AT138" s="230" t="s">
        <v>132</v>
      </c>
      <c r="AU138" s="230" t="s">
        <v>92</v>
      </c>
      <c r="AY138" s="17" t="s">
        <v>129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7" t="s">
        <v>90</v>
      </c>
      <c r="BK138" s="231">
        <f>ROUND(I138*H138,2)</f>
        <v>0</v>
      </c>
      <c r="BL138" s="17" t="s">
        <v>137</v>
      </c>
      <c r="BM138" s="230" t="s">
        <v>236</v>
      </c>
    </row>
    <row r="139" s="2" customFormat="1" ht="24.15" customHeight="1">
      <c r="A139" s="38"/>
      <c r="B139" s="39"/>
      <c r="C139" s="219" t="s">
        <v>137</v>
      </c>
      <c r="D139" s="219" t="s">
        <v>132</v>
      </c>
      <c r="E139" s="220" t="s">
        <v>237</v>
      </c>
      <c r="F139" s="221" t="s">
        <v>238</v>
      </c>
      <c r="G139" s="222" t="s">
        <v>135</v>
      </c>
      <c r="H139" s="223">
        <v>6</v>
      </c>
      <c r="I139" s="224"/>
      <c r="J139" s="225">
        <f>ROUND(I139*H139,2)</f>
        <v>0</v>
      </c>
      <c r="K139" s="221" t="s">
        <v>136</v>
      </c>
      <c r="L139" s="44"/>
      <c r="M139" s="226" t="s">
        <v>1</v>
      </c>
      <c r="N139" s="227" t="s">
        <v>47</v>
      </c>
      <c r="O139" s="91"/>
      <c r="P139" s="228">
        <f>O139*H139</f>
        <v>0</v>
      </c>
      <c r="Q139" s="228">
        <v>0.14360000000000001</v>
      </c>
      <c r="R139" s="228">
        <f>Q139*H139</f>
        <v>0.86160000000000003</v>
      </c>
      <c r="S139" s="228">
        <v>0</v>
      </c>
      <c r="T139" s="229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0" t="s">
        <v>137</v>
      </c>
      <c r="AT139" s="230" t="s">
        <v>132</v>
      </c>
      <c r="AU139" s="230" t="s">
        <v>92</v>
      </c>
      <c r="AY139" s="17" t="s">
        <v>129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7" t="s">
        <v>90</v>
      </c>
      <c r="BK139" s="231">
        <f>ROUND(I139*H139,2)</f>
        <v>0</v>
      </c>
      <c r="BL139" s="17" t="s">
        <v>137</v>
      </c>
      <c r="BM139" s="230" t="s">
        <v>239</v>
      </c>
    </row>
    <row r="140" s="13" customFormat="1">
      <c r="A140" s="13"/>
      <c r="B140" s="232"/>
      <c r="C140" s="233"/>
      <c r="D140" s="234" t="s">
        <v>151</v>
      </c>
      <c r="E140" s="235" t="s">
        <v>1</v>
      </c>
      <c r="F140" s="236" t="s">
        <v>240</v>
      </c>
      <c r="G140" s="233"/>
      <c r="H140" s="235" t="s">
        <v>1</v>
      </c>
      <c r="I140" s="237"/>
      <c r="J140" s="233"/>
      <c r="K140" s="233"/>
      <c r="L140" s="238"/>
      <c r="M140" s="239"/>
      <c r="N140" s="240"/>
      <c r="O140" s="240"/>
      <c r="P140" s="240"/>
      <c r="Q140" s="240"/>
      <c r="R140" s="240"/>
      <c r="S140" s="240"/>
      <c r="T140" s="24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2" t="s">
        <v>151</v>
      </c>
      <c r="AU140" s="242" t="s">
        <v>92</v>
      </c>
      <c r="AV140" s="13" t="s">
        <v>90</v>
      </c>
      <c r="AW140" s="13" t="s">
        <v>36</v>
      </c>
      <c r="AX140" s="13" t="s">
        <v>82</v>
      </c>
      <c r="AY140" s="242" t="s">
        <v>129</v>
      </c>
    </row>
    <row r="141" s="13" customFormat="1">
      <c r="A141" s="13"/>
      <c r="B141" s="232"/>
      <c r="C141" s="233"/>
      <c r="D141" s="234" t="s">
        <v>151</v>
      </c>
      <c r="E141" s="235" t="s">
        <v>1</v>
      </c>
      <c r="F141" s="236" t="s">
        <v>227</v>
      </c>
      <c r="G141" s="233"/>
      <c r="H141" s="235" t="s">
        <v>1</v>
      </c>
      <c r="I141" s="237"/>
      <c r="J141" s="233"/>
      <c r="K141" s="233"/>
      <c r="L141" s="238"/>
      <c r="M141" s="239"/>
      <c r="N141" s="240"/>
      <c r="O141" s="240"/>
      <c r="P141" s="240"/>
      <c r="Q141" s="240"/>
      <c r="R141" s="240"/>
      <c r="S141" s="240"/>
      <c r="T141" s="241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2" t="s">
        <v>151</v>
      </c>
      <c r="AU141" s="242" t="s">
        <v>92</v>
      </c>
      <c r="AV141" s="13" t="s">
        <v>90</v>
      </c>
      <c r="AW141" s="13" t="s">
        <v>36</v>
      </c>
      <c r="AX141" s="13" t="s">
        <v>82</v>
      </c>
      <c r="AY141" s="242" t="s">
        <v>129</v>
      </c>
    </row>
    <row r="142" s="14" customFormat="1">
      <c r="A142" s="14"/>
      <c r="B142" s="243"/>
      <c r="C142" s="244"/>
      <c r="D142" s="234" t="s">
        <v>151</v>
      </c>
      <c r="E142" s="245" t="s">
        <v>1</v>
      </c>
      <c r="F142" s="246" t="s">
        <v>164</v>
      </c>
      <c r="G142" s="244"/>
      <c r="H142" s="247">
        <v>6</v>
      </c>
      <c r="I142" s="248"/>
      <c r="J142" s="244"/>
      <c r="K142" s="244"/>
      <c r="L142" s="249"/>
      <c r="M142" s="250"/>
      <c r="N142" s="251"/>
      <c r="O142" s="251"/>
      <c r="P142" s="251"/>
      <c r="Q142" s="251"/>
      <c r="R142" s="251"/>
      <c r="S142" s="251"/>
      <c r="T142" s="252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3" t="s">
        <v>151</v>
      </c>
      <c r="AU142" s="253" t="s">
        <v>92</v>
      </c>
      <c r="AV142" s="14" t="s">
        <v>92</v>
      </c>
      <c r="AW142" s="14" t="s">
        <v>36</v>
      </c>
      <c r="AX142" s="14" t="s">
        <v>82</v>
      </c>
      <c r="AY142" s="253" t="s">
        <v>129</v>
      </c>
    </row>
    <row r="143" s="15" customFormat="1">
      <c r="A143" s="15"/>
      <c r="B143" s="254"/>
      <c r="C143" s="255"/>
      <c r="D143" s="234" t="s">
        <v>151</v>
      </c>
      <c r="E143" s="256" t="s">
        <v>1</v>
      </c>
      <c r="F143" s="257" t="s">
        <v>155</v>
      </c>
      <c r="G143" s="255"/>
      <c r="H143" s="258">
        <v>6</v>
      </c>
      <c r="I143" s="259"/>
      <c r="J143" s="255"/>
      <c r="K143" s="255"/>
      <c r="L143" s="260"/>
      <c r="M143" s="261"/>
      <c r="N143" s="262"/>
      <c r="O143" s="262"/>
      <c r="P143" s="262"/>
      <c r="Q143" s="262"/>
      <c r="R143" s="262"/>
      <c r="S143" s="262"/>
      <c r="T143" s="263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4" t="s">
        <v>151</v>
      </c>
      <c r="AU143" s="264" t="s">
        <v>92</v>
      </c>
      <c r="AV143" s="15" t="s">
        <v>137</v>
      </c>
      <c r="AW143" s="15" t="s">
        <v>36</v>
      </c>
      <c r="AX143" s="15" t="s">
        <v>90</v>
      </c>
      <c r="AY143" s="264" t="s">
        <v>129</v>
      </c>
    </row>
    <row r="144" s="2" customFormat="1" ht="37.8" customHeight="1">
      <c r="A144" s="38"/>
      <c r="B144" s="39"/>
      <c r="C144" s="219" t="s">
        <v>156</v>
      </c>
      <c r="D144" s="219" t="s">
        <v>132</v>
      </c>
      <c r="E144" s="220" t="s">
        <v>241</v>
      </c>
      <c r="F144" s="221" t="s">
        <v>242</v>
      </c>
      <c r="G144" s="222" t="s">
        <v>149</v>
      </c>
      <c r="H144" s="223">
        <v>4.726</v>
      </c>
      <c r="I144" s="224"/>
      <c r="J144" s="225">
        <f>ROUND(I144*H144,2)</f>
        <v>0</v>
      </c>
      <c r="K144" s="221" t="s">
        <v>136</v>
      </c>
      <c r="L144" s="44"/>
      <c r="M144" s="226" t="s">
        <v>1</v>
      </c>
      <c r="N144" s="227" t="s">
        <v>47</v>
      </c>
      <c r="O144" s="91"/>
      <c r="P144" s="228">
        <f>O144*H144</f>
        <v>0</v>
      </c>
      <c r="Q144" s="228">
        <v>0.0057099999999999998</v>
      </c>
      <c r="R144" s="228">
        <f>Q144*H144</f>
        <v>0.026985459999999999</v>
      </c>
      <c r="S144" s="228">
        <v>0</v>
      </c>
      <c r="T144" s="229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0" t="s">
        <v>137</v>
      </c>
      <c r="AT144" s="230" t="s">
        <v>132</v>
      </c>
      <c r="AU144" s="230" t="s">
        <v>92</v>
      </c>
      <c r="AY144" s="17" t="s">
        <v>129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7" t="s">
        <v>90</v>
      </c>
      <c r="BK144" s="231">
        <f>ROUND(I144*H144,2)</f>
        <v>0</v>
      </c>
      <c r="BL144" s="17" t="s">
        <v>137</v>
      </c>
      <c r="BM144" s="230" t="s">
        <v>243</v>
      </c>
    </row>
    <row r="145" s="13" customFormat="1">
      <c r="A145" s="13"/>
      <c r="B145" s="232"/>
      <c r="C145" s="233"/>
      <c r="D145" s="234" t="s">
        <v>151</v>
      </c>
      <c r="E145" s="235" t="s">
        <v>1</v>
      </c>
      <c r="F145" s="236" t="s">
        <v>244</v>
      </c>
      <c r="G145" s="233"/>
      <c r="H145" s="235" t="s">
        <v>1</v>
      </c>
      <c r="I145" s="237"/>
      <c r="J145" s="233"/>
      <c r="K145" s="233"/>
      <c r="L145" s="238"/>
      <c r="M145" s="239"/>
      <c r="N145" s="240"/>
      <c r="O145" s="240"/>
      <c r="P145" s="240"/>
      <c r="Q145" s="240"/>
      <c r="R145" s="240"/>
      <c r="S145" s="240"/>
      <c r="T145" s="241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2" t="s">
        <v>151</v>
      </c>
      <c r="AU145" s="242" t="s">
        <v>92</v>
      </c>
      <c r="AV145" s="13" t="s">
        <v>90</v>
      </c>
      <c r="AW145" s="13" t="s">
        <v>36</v>
      </c>
      <c r="AX145" s="13" t="s">
        <v>82</v>
      </c>
      <c r="AY145" s="242" t="s">
        <v>129</v>
      </c>
    </row>
    <row r="146" s="13" customFormat="1">
      <c r="A146" s="13"/>
      <c r="B146" s="232"/>
      <c r="C146" s="233"/>
      <c r="D146" s="234" t="s">
        <v>151</v>
      </c>
      <c r="E146" s="235" t="s">
        <v>1</v>
      </c>
      <c r="F146" s="236" t="s">
        <v>153</v>
      </c>
      <c r="G146" s="233"/>
      <c r="H146" s="235" t="s">
        <v>1</v>
      </c>
      <c r="I146" s="237"/>
      <c r="J146" s="233"/>
      <c r="K146" s="233"/>
      <c r="L146" s="238"/>
      <c r="M146" s="239"/>
      <c r="N146" s="240"/>
      <c r="O146" s="240"/>
      <c r="P146" s="240"/>
      <c r="Q146" s="240"/>
      <c r="R146" s="240"/>
      <c r="S146" s="240"/>
      <c r="T146" s="24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2" t="s">
        <v>151</v>
      </c>
      <c r="AU146" s="242" t="s">
        <v>92</v>
      </c>
      <c r="AV146" s="13" t="s">
        <v>90</v>
      </c>
      <c r="AW146" s="13" t="s">
        <v>36</v>
      </c>
      <c r="AX146" s="13" t="s">
        <v>82</v>
      </c>
      <c r="AY146" s="242" t="s">
        <v>129</v>
      </c>
    </row>
    <row r="147" s="14" customFormat="1">
      <c r="A147" s="14"/>
      <c r="B147" s="243"/>
      <c r="C147" s="244"/>
      <c r="D147" s="234" t="s">
        <v>151</v>
      </c>
      <c r="E147" s="245" t="s">
        <v>1</v>
      </c>
      <c r="F147" s="246" t="s">
        <v>154</v>
      </c>
      <c r="G147" s="244"/>
      <c r="H147" s="247">
        <v>4.726</v>
      </c>
      <c r="I147" s="248"/>
      <c r="J147" s="244"/>
      <c r="K147" s="244"/>
      <c r="L147" s="249"/>
      <c r="M147" s="250"/>
      <c r="N147" s="251"/>
      <c r="O147" s="251"/>
      <c r="P147" s="251"/>
      <c r="Q147" s="251"/>
      <c r="R147" s="251"/>
      <c r="S147" s="251"/>
      <c r="T147" s="252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3" t="s">
        <v>151</v>
      </c>
      <c r="AU147" s="253" t="s">
        <v>92</v>
      </c>
      <c r="AV147" s="14" t="s">
        <v>92</v>
      </c>
      <c r="AW147" s="14" t="s">
        <v>36</v>
      </c>
      <c r="AX147" s="14" t="s">
        <v>82</v>
      </c>
      <c r="AY147" s="253" t="s">
        <v>129</v>
      </c>
    </row>
    <row r="148" s="15" customFormat="1">
      <c r="A148" s="15"/>
      <c r="B148" s="254"/>
      <c r="C148" s="255"/>
      <c r="D148" s="234" t="s">
        <v>151</v>
      </c>
      <c r="E148" s="256" t="s">
        <v>1</v>
      </c>
      <c r="F148" s="257" t="s">
        <v>155</v>
      </c>
      <c r="G148" s="255"/>
      <c r="H148" s="258">
        <v>4.726</v>
      </c>
      <c r="I148" s="259"/>
      <c r="J148" s="255"/>
      <c r="K148" s="255"/>
      <c r="L148" s="260"/>
      <c r="M148" s="261"/>
      <c r="N148" s="262"/>
      <c r="O148" s="262"/>
      <c r="P148" s="262"/>
      <c r="Q148" s="262"/>
      <c r="R148" s="262"/>
      <c r="S148" s="262"/>
      <c r="T148" s="263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4" t="s">
        <v>151</v>
      </c>
      <c r="AU148" s="264" t="s">
        <v>92</v>
      </c>
      <c r="AV148" s="15" t="s">
        <v>137</v>
      </c>
      <c r="AW148" s="15" t="s">
        <v>36</v>
      </c>
      <c r="AX148" s="15" t="s">
        <v>90</v>
      </c>
      <c r="AY148" s="264" t="s">
        <v>129</v>
      </c>
    </row>
    <row r="149" s="2" customFormat="1" ht="37.8" customHeight="1">
      <c r="A149" s="38"/>
      <c r="B149" s="39"/>
      <c r="C149" s="219" t="s">
        <v>164</v>
      </c>
      <c r="D149" s="219" t="s">
        <v>132</v>
      </c>
      <c r="E149" s="220" t="s">
        <v>245</v>
      </c>
      <c r="F149" s="221" t="s">
        <v>246</v>
      </c>
      <c r="G149" s="222" t="s">
        <v>149</v>
      </c>
      <c r="H149" s="223">
        <v>17.661000000000001</v>
      </c>
      <c r="I149" s="224"/>
      <c r="J149" s="225">
        <f>ROUND(I149*H149,2)</f>
        <v>0</v>
      </c>
      <c r="K149" s="221" t="s">
        <v>136</v>
      </c>
      <c r="L149" s="44"/>
      <c r="M149" s="226" t="s">
        <v>1</v>
      </c>
      <c r="N149" s="227" t="s">
        <v>47</v>
      </c>
      <c r="O149" s="91"/>
      <c r="P149" s="228">
        <f>O149*H149</f>
        <v>0</v>
      </c>
      <c r="Q149" s="228">
        <v>0.0057099999999999998</v>
      </c>
      <c r="R149" s="228">
        <f>Q149*H149</f>
        <v>0.10084431000000001</v>
      </c>
      <c r="S149" s="228">
        <v>0</v>
      </c>
      <c r="T149" s="229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0" t="s">
        <v>137</v>
      </c>
      <c r="AT149" s="230" t="s">
        <v>132</v>
      </c>
      <c r="AU149" s="230" t="s">
        <v>92</v>
      </c>
      <c r="AY149" s="17" t="s">
        <v>129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7" t="s">
        <v>90</v>
      </c>
      <c r="BK149" s="231">
        <f>ROUND(I149*H149,2)</f>
        <v>0</v>
      </c>
      <c r="BL149" s="17" t="s">
        <v>137</v>
      </c>
      <c r="BM149" s="230" t="s">
        <v>247</v>
      </c>
    </row>
    <row r="150" s="13" customFormat="1">
      <c r="A150" s="13"/>
      <c r="B150" s="232"/>
      <c r="C150" s="233"/>
      <c r="D150" s="234" t="s">
        <v>151</v>
      </c>
      <c r="E150" s="235" t="s">
        <v>1</v>
      </c>
      <c r="F150" s="236" t="s">
        <v>248</v>
      </c>
      <c r="G150" s="233"/>
      <c r="H150" s="235" t="s">
        <v>1</v>
      </c>
      <c r="I150" s="237"/>
      <c r="J150" s="233"/>
      <c r="K150" s="233"/>
      <c r="L150" s="238"/>
      <c r="M150" s="239"/>
      <c r="N150" s="240"/>
      <c r="O150" s="240"/>
      <c r="P150" s="240"/>
      <c r="Q150" s="240"/>
      <c r="R150" s="240"/>
      <c r="S150" s="240"/>
      <c r="T150" s="24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2" t="s">
        <v>151</v>
      </c>
      <c r="AU150" s="242" t="s">
        <v>92</v>
      </c>
      <c r="AV150" s="13" t="s">
        <v>90</v>
      </c>
      <c r="AW150" s="13" t="s">
        <v>36</v>
      </c>
      <c r="AX150" s="13" t="s">
        <v>82</v>
      </c>
      <c r="AY150" s="242" t="s">
        <v>129</v>
      </c>
    </row>
    <row r="151" s="13" customFormat="1">
      <c r="A151" s="13"/>
      <c r="B151" s="232"/>
      <c r="C151" s="233"/>
      <c r="D151" s="234" t="s">
        <v>151</v>
      </c>
      <c r="E151" s="235" t="s">
        <v>1</v>
      </c>
      <c r="F151" s="236" t="s">
        <v>153</v>
      </c>
      <c r="G151" s="233"/>
      <c r="H151" s="235" t="s">
        <v>1</v>
      </c>
      <c r="I151" s="237"/>
      <c r="J151" s="233"/>
      <c r="K151" s="233"/>
      <c r="L151" s="238"/>
      <c r="M151" s="239"/>
      <c r="N151" s="240"/>
      <c r="O151" s="240"/>
      <c r="P151" s="240"/>
      <c r="Q151" s="240"/>
      <c r="R151" s="240"/>
      <c r="S151" s="240"/>
      <c r="T151" s="241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2" t="s">
        <v>151</v>
      </c>
      <c r="AU151" s="242" t="s">
        <v>92</v>
      </c>
      <c r="AV151" s="13" t="s">
        <v>90</v>
      </c>
      <c r="AW151" s="13" t="s">
        <v>36</v>
      </c>
      <c r="AX151" s="13" t="s">
        <v>82</v>
      </c>
      <c r="AY151" s="242" t="s">
        <v>129</v>
      </c>
    </row>
    <row r="152" s="14" customFormat="1">
      <c r="A152" s="14"/>
      <c r="B152" s="243"/>
      <c r="C152" s="244"/>
      <c r="D152" s="234" t="s">
        <v>151</v>
      </c>
      <c r="E152" s="245" t="s">
        <v>1</v>
      </c>
      <c r="F152" s="246" t="s">
        <v>161</v>
      </c>
      <c r="G152" s="244"/>
      <c r="H152" s="247">
        <v>17.661000000000001</v>
      </c>
      <c r="I152" s="248"/>
      <c r="J152" s="244"/>
      <c r="K152" s="244"/>
      <c r="L152" s="249"/>
      <c r="M152" s="250"/>
      <c r="N152" s="251"/>
      <c r="O152" s="251"/>
      <c r="P152" s="251"/>
      <c r="Q152" s="251"/>
      <c r="R152" s="251"/>
      <c r="S152" s="251"/>
      <c r="T152" s="252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3" t="s">
        <v>151</v>
      </c>
      <c r="AU152" s="253" t="s">
        <v>92</v>
      </c>
      <c r="AV152" s="14" t="s">
        <v>92</v>
      </c>
      <c r="AW152" s="14" t="s">
        <v>36</v>
      </c>
      <c r="AX152" s="14" t="s">
        <v>82</v>
      </c>
      <c r="AY152" s="253" t="s">
        <v>129</v>
      </c>
    </row>
    <row r="153" s="15" customFormat="1">
      <c r="A153" s="15"/>
      <c r="B153" s="254"/>
      <c r="C153" s="255"/>
      <c r="D153" s="234" t="s">
        <v>151</v>
      </c>
      <c r="E153" s="256" t="s">
        <v>1</v>
      </c>
      <c r="F153" s="257" t="s">
        <v>155</v>
      </c>
      <c r="G153" s="255"/>
      <c r="H153" s="258">
        <v>17.661000000000001</v>
      </c>
      <c r="I153" s="259"/>
      <c r="J153" s="255"/>
      <c r="K153" s="255"/>
      <c r="L153" s="260"/>
      <c r="M153" s="261"/>
      <c r="N153" s="262"/>
      <c r="O153" s="262"/>
      <c r="P153" s="262"/>
      <c r="Q153" s="262"/>
      <c r="R153" s="262"/>
      <c r="S153" s="262"/>
      <c r="T153" s="263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64" t="s">
        <v>151</v>
      </c>
      <c r="AU153" s="264" t="s">
        <v>92</v>
      </c>
      <c r="AV153" s="15" t="s">
        <v>137</v>
      </c>
      <c r="AW153" s="15" t="s">
        <v>36</v>
      </c>
      <c r="AX153" s="15" t="s">
        <v>90</v>
      </c>
      <c r="AY153" s="264" t="s">
        <v>129</v>
      </c>
    </row>
    <row r="154" s="2" customFormat="1" ht="24.15" customHeight="1">
      <c r="A154" s="38"/>
      <c r="B154" s="39"/>
      <c r="C154" s="219" t="s">
        <v>169</v>
      </c>
      <c r="D154" s="219" t="s">
        <v>132</v>
      </c>
      <c r="E154" s="220" t="s">
        <v>249</v>
      </c>
      <c r="F154" s="221" t="s">
        <v>250</v>
      </c>
      <c r="G154" s="222" t="s">
        <v>149</v>
      </c>
      <c r="H154" s="223">
        <v>6</v>
      </c>
      <c r="I154" s="224"/>
      <c r="J154" s="225">
        <f>ROUND(I154*H154,2)</f>
        <v>0</v>
      </c>
      <c r="K154" s="221" t="s">
        <v>136</v>
      </c>
      <c r="L154" s="44"/>
      <c r="M154" s="226" t="s">
        <v>1</v>
      </c>
      <c r="N154" s="227" t="s">
        <v>47</v>
      </c>
      <c r="O154" s="91"/>
      <c r="P154" s="228">
        <f>O154*H154</f>
        <v>0</v>
      </c>
      <c r="Q154" s="228">
        <v>0.076999999999999999</v>
      </c>
      <c r="R154" s="228">
        <f>Q154*H154</f>
        <v>0.46199999999999997</v>
      </c>
      <c r="S154" s="228">
        <v>0</v>
      </c>
      <c r="T154" s="229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0" t="s">
        <v>137</v>
      </c>
      <c r="AT154" s="230" t="s">
        <v>132</v>
      </c>
      <c r="AU154" s="230" t="s">
        <v>92</v>
      </c>
      <c r="AY154" s="17" t="s">
        <v>129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7" t="s">
        <v>90</v>
      </c>
      <c r="BK154" s="231">
        <f>ROUND(I154*H154,2)</f>
        <v>0</v>
      </c>
      <c r="BL154" s="17" t="s">
        <v>137</v>
      </c>
      <c r="BM154" s="230" t="s">
        <v>251</v>
      </c>
    </row>
    <row r="155" s="13" customFormat="1">
      <c r="A155" s="13"/>
      <c r="B155" s="232"/>
      <c r="C155" s="233"/>
      <c r="D155" s="234" t="s">
        <v>151</v>
      </c>
      <c r="E155" s="235" t="s">
        <v>1</v>
      </c>
      <c r="F155" s="236" t="s">
        <v>252</v>
      </c>
      <c r="G155" s="233"/>
      <c r="H155" s="235" t="s">
        <v>1</v>
      </c>
      <c r="I155" s="237"/>
      <c r="J155" s="233"/>
      <c r="K155" s="233"/>
      <c r="L155" s="238"/>
      <c r="M155" s="239"/>
      <c r="N155" s="240"/>
      <c r="O155" s="240"/>
      <c r="P155" s="240"/>
      <c r="Q155" s="240"/>
      <c r="R155" s="240"/>
      <c r="S155" s="240"/>
      <c r="T155" s="241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2" t="s">
        <v>151</v>
      </c>
      <c r="AU155" s="242" t="s">
        <v>92</v>
      </c>
      <c r="AV155" s="13" t="s">
        <v>90</v>
      </c>
      <c r="AW155" s="13" t="s">
        <v>36</v>
      </c>
      <c r="AX155" s="13" t="s">
        <v>82</v>
      </c>
      <c r="AY155" s="242" t="s">
        <v>129</v>
      </c>
    </row>
    <row r="156" s="13" customFormat="1">
      <c r="A156" s="13"/>
      <c r="B156" s="232"/>
      <c r="C156" s="233"/>
      <c r="D156" s="234" t="s">
        <v>151</v>
      </c>
      <c r="E156" s="235" t="s">
        <v>1</v>
      </c>
      <c r="F156" s="236" t="s">
        <v>227</v>
      </c>
      <c r="G156" s="233"/>
      <c r="H156" s="235" t="s">
        <v>1</v>
      </c>
      <c r="I156" s="237"/>
      <c r="J156" s="233"/>
      <c r="K156" s="233"/>
      <c r="L156" s="238"/>
      <c r="M156" s="239"/>
      <c r="N156" s="240"/>
      <c r="O156" s="240"/>
      <c r="P156" s="240"/>
      <c r="Q156" s="240"/>
      <c r="R156" s="240"/>
      <c r="S156" s="240"/>
      <c r="T156" s="241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2" t="s">
        <v>151</v>
      </c>
      <c r="AU156" s="242" t="s">
        <v>92</v>
      </c>
      <c r="AV156" s="13" t="s">
        <v>90</v>
      </c>
      <c r="AW156" s="13" t="s">
        <v>36</v>
      </c>
      <c r="AX156" s="13" t="s">
        <v>82</v>
      </c>
      <c r="AY156" s="242" t="s">
        <v>129</v>
      </c>
    </row>
    <row r="157" s="14" customFormat="1">
      <c r="A157" s="14"/>
      <c r="B157" s="243"/>
      <c r="C157" s="244"/>
      <c r="D157" s="234" t="s">
        <v>151</v>
      </c>
      <c r="E157" s="245" t="s">
        <v>1</v>
      </c>
      <c r="F157" s="246" t="s">
        <v>253</v>
      </c>
      <c r="G157" s="244"/>
      <c r="H157" s="247">
        <v>6</v>
      </c>
      <c r="I157" s="248"/>
      <c r="J157" s="244"/>
      <c r="K157" s="244"/>
      <c r="L157" s="249"/>
      <c r="M157" s="250"/>
      <c r="N157" s="251"/>
      <c r="O157" s="251"/>
      <c r="P157" s="251"/>
      <c r="Q157" s="251"/>
      <c r="R157" s="251"/>
      <c r="S157" s="251"/>
      <c r="T157" s="252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3" t="s">
        <v>151</v>
      </c>
      <c r="AU157" s="253" t="s">
        <v>92</v>
      </c>
      <c r="AV157" s="14" t="s">
        <v>92</v>
      </c>
      <c r="AW157" s="14" t="s">
        <v>36</v>
      </c>
      <c r="AX157" s="14" t="s">
        <v>82</v>
      </c>
      <c r="AY157" s="253" t="s">
        <v>129</v>
      </c>
    </row>
    <row r="158" s="15" customFormat="1">
      <c r="A158" s="15"/>
      <c r="B158" s="254"/>
      <c r="C158" s="255"/>
      <c r="D158" s="234" t="s">
        <v>151</v>
      </c>
      <c r="E158" s="256" t="s">
        <v>1</v>
      </c>
      <c r="F158" s="257" t="s">
        <v>155</v>
      </c>
      <c r="G158" s="255"/>
      <c r="H158" s="258">
        <v>6</v>
      </c>
      <c r="I158" s="259"/>
      <c r="J158" s="255"/>
      <c r="K158" s="255"/>
      <c r="L158" s="260"/>
      <c r="M158" s="261"/>
      <c r="N158" s="262"/>
      <c r="O158" s="262"/>
      <c r="P158" s="262"/>
      <c r="Q158" s="262"/>
      <c r="R158" s="262"/>
      <c r="S158" s="262"/>
      <c r="T158" s="263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4" t="s">
        <v>151</v>
      </c>
      <c r="AU158" s="264" t="s">
        <v>92</v>
      </c>
      <c r="AV158" s="15" t="s">
        <v>137</v>
      </c>
      <c r="AW158" s="15" t="s">
        <v>36</v>
      </c>
      <c r="AX158" s="15" t="s">
        <v>90</v>
      </c>
      <c r="AY158" s="264" t="s">
        <v>129</v>
      </c>
    </row>
    <row r="159" s="2" customFormat="1" ht="16.5" customHeight="1">
      <c r="A159" s="38"/>
      <c r="B159" s="39"/>
      <c r="C159" s="219" t="s">
        <v>173</v>
      </c>
      <c r="D159" s="219" t="s">
        <v>132</v>
      </c>
      <c r="E159" s="220" t="s">
        <v>254</v>
      </c>
      <c r="F159" s="221" t="s">
        <v>255</v>
      </c>
      <c r="G159" s="222" t="s">
        <v>149</v>
      </c>
      <c r="H159" s="223">
        <v>6</v>
      </c>
      <c r="I159" s="224"/>
      <c r="J159" s="225">
        <f>ROUND(I159*H159,2)</f>
        <v>0</v>
      </c>
      <c r="K159" s="221" t="s">
        <v>136</v>
      </c>
      <c r="L159" s="44"/>
      <c r="M159" s="226" t="s">
        <v>1</v>
      </c>
      <c r="N159" s="227" t="s">
        <v>47</v>
      </c>
      <c r="O159" s="91"/>
      <c r="P159" s="228">
        <f>O159*H159</f>
        <v>0</v>
      </c>
      <c r="Q159" s="228">
        <v>0.001</v>
      </c>
      <c r="R159" s="228">
        <f>Q159*H159</f>
        <v>0.0060000000000000001</v>
      </c>
      <c r="S159" s="228">
        <v>0</v>
      </c>
      <c r="T159" s="229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0" t="s">
        <v>137</v>
      </c>
      <c r="AT159" s="230" t="s">
        <v>132</v>
      </c>
      <c r="AU159" s="230" t="s">
        <v>92</v>
      </c>
      <c r="AY159" s="17" t="s">
        <v>129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7" t="s">
        <v>90</v>
      </c>
      <c r="BK159" s="231">
        <f>ROUND(I159*H159,2)</f>
        <v>0</v>
      </c>
      <c r="BL159" s="17" t="s">
        <v>137</v>
      </c>
      <c r="BM159" s="230" t="s">
        <v>256</v>
      </c>
    </row>
    <row r="160" s="12" customFormat="1" ht="22.8" customHeight="1">
      <c r="A160" s="12"/>
      <c r="B160" s="204"/>
      <c r="C160" s="205"/>
      <c r="D160" s="206" t="s">
        <v>81</v>
      </c>
      <c r="E160" s="217" t="s">
        <v>130</v>
      </c>
      <c r="F160" s="217" t="s">
        <v>131</v>
      </c>
      <c r="G160" s="205"/>
      <c r="H160" s="205"/>
      <c r="I160" s="208"/>
      <c r="J160" s="218">
        <f>BK160</f>
        <v>0</v>
      </c>
      <c r="K160" s="205"/>
      <c r="L160" s="209"/>
      <c r="M160" s="210"/>
      <c r="N160" s="211"/>
      <c r="O160" s="211"/>
      <c r="P160" s="212">
        <f>SUM(P161:P167)</f>
        <v>0</v>
      </c>
      <c r="Q160" s="211"/>
      <c r="R160" s="212">
        <f>SUM(R161:R167)</f>
        <v>0.0016999999999999999</v>
      </c>
      <c r="S160" s="211"/>
      <c r="T160" s="213">
        <f>SUM(T161:T167)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4" t="s">
        <v>90</v>
      </c>
      <c r="AT160" s="215" t="s">
        <v>81</v>
      </c>
      <c r="AU160" s="215" t="s">
        <v>90</v>
      </c>
      <c r="AY160" s="214" t="s">
        <v>129</v>
      </c>
      <c r="BK160" s="216">
        <f>SUM(BK161:BK167)</f>
        <v>0</v>
      </c>
    </row>
    <row r="161" s="2" customFormat="1" ht="33" customHeight="1">
      <c r="A161" s="38"/>
      <c r="B161" s="39"/>
      <c r="C161" s="219" t="s">
        <v>130</v>
      </c>
      <c r="D161" s="219" t="s">
        <v>132</v>
      </c>
      <c r="E161" s="220" t="s">
        <v>257</v>
      </c>
      <c r="F161" s="221" t="s">
        <v>258</v>
      </c>
      <c r="G161" s="222" t="s">
        <v>259</v>
      </c>
      <c r="H161" s="223">
        <v>69</v>
      </c>
      <c r="I161" s="224"/>
      <c r="J161" s="225">
        <f>ROUND(I161*H161,2)</f>
        <v>0</v>
      </c>
      <c r="K161" s="221" t="s">
        <v>136</v>
      </c>
      <c r="L161" s="44"/>
      <c r="M161" s="226" t="s">
        <v>1</v>
      </c>
      <c r="N161" s="227" t="s">
        <v>47</v>
      </c>
      <c r="O161" s="91"/>
      <c r="P161" s="228">
        <f>O161*H161</f>
        <v>0</v>
      </c>
      <c r="Q161" s="228">
        <v>0</v>
      </c>
      <c r="R161" s="228">
        <f>Q161*H161</f>
        <v>0</v>
      </c>
      <c r="S161" s="228">
        <v>0</v>
      </c>
      <c r="T161" s="229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0" t="s">
        <v>137</v>
      </c>
      <c r="AT161" s="230" t="s">
        <v>132</v>
      </c>
      <c r="AU161" s="230" t="s">
        <v>92</v>
      </c>
      <c r="AY161" s="17" t="s">
        <v>129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17" t="s">
        <v>90</v>
      </c>
      <c r="BK161" s="231">
        <f>ROUND(I161*H161,2)</f>
        <v>0</v>
      </c>
      <c r="BL161" s="17" t="s">
        <v>137</v>
      </c>
      <c r="BM161" s="230" t="s">
        <v>260</v>
      </c>
    </row>
    <row r="162" s="2" customFormat="1" ht="33" customHeight="1">
      <c r="A162" s="38"/>
      <c r="B162" s="39"/>
      <c r="C162" s="219" t="s">
        <v>180</v>
      </c>
      <c r="D162" s="219" t="s">
        <v>132</v>
      </c>
      <c r="E162" s="220" t="s">
        <v>261</v>
      </c>
      <c r="F162" s="221" t="s">
        <v>262</v>
      </c>
      <c r="G162" s="222" t="s">
        <v>259</v>
      </c>
      <c r="H162" s="223">
        <v>69</v>
      </c>
      <c r="I162" s="224"/>
      <c r="J162" s="225">
        <f>ROUND(I162*H162,2)</f>
        <v>0</v>
      </c>
      <c r="K162" s="221" t="s">
        <v>136</v>
      </c>
      <c r="L162" s="44"/>
      <c r="M162" s="226" t="s">
        <v>1</v>
      </c>
      <c r="N162" s="227" t="s">
        <v>47</v>
      </c>
      <c r="O162" s="91"/>
      <c r="P162" s="228">
        <f>O162*H162</f>
        <v>0</v>
      </c>
      <c r="Q162" s="228">
        <v>0</v>
      </c>
      <c r="R162" s="228">
        <f>Q162*H162</f>
        <v>0</v>
      </c>
      <c r="S162" s="228">
        <v>0</v>
      </c>
      <c r="T162" s="229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0" t="s">
        <v>137</v>
      </c>
      <c r="AT162" s="230" t="s">
        <v>132</v>
      </c>
      <c r="AU162" s="230" t="s">
        <v>92</v>
      </c>
      <c r="AY162" s="17" t="s">
        <v>129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7" t="s">
        <v>90</v>
      </c>
      <c r="BK162" s="231">
        <f>ROUND(I162*H162,2)</f>
        <v>0</v>
      </c>
      <c r="BL162" s="17" t="s">
        <v>137</v>
      </c>
      <c r="BM162" s="230" t="s">
        <v>263</v>
      </c>
    </row>
    <row r="163" s="2" customFormat="1" ht="37.8" customHeight="1">
      <c r="A163" s="38"/>
      <c r="B163" s="39"/>
      <c r="C163" s="219" t="s">
        <v>184</v>
      </c>
      <c r="D163" s="219" t="s">
        <v>132</v>
      </c>
      <c r="E163" s="220" t="s">
        <v>264</v>
      </c>
      <c r="F163" s="221" t="s">
        <v>265</v>
      </c>
      <c r="G163" s="222" t="s">
        <v>259</v>
      </c>
      <c r="H163" s="223">
        <v>2070</v>
      </c>
      <c r="I163" s="224"/>
      <c r="J163" s="225">
        <f>ROUND(I163*H163,2)</f>
        <v>0</v>
      </c>
      <c r="K163" s="221" t="s">
        <v>136</v>
      </c>
      <c r="L163" s="44"/>
      <c r="M163" s="226" t="s">
        <v>1</v>
      </c>
      <c r="N163" s="227" t="s">
        <v>47</v>
      </c>
      <c r="O163" s="91"/>
      <c r="P163" s="228">
        <f>O163*H163</f>
        <v>0</v>
      </c>
      <c r="Q163" s="228">
        <v>0</v>
      </c>
      <c r="R163" s="228">
        <f>Q163*H163</f>
        <v>0</v>
      </c>
      <c r="S163" s="228">
        <v>0</v>
      </c>
      <c r="T163" s="229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0" t="s">
        <v>137</v>
      </c>
      <c r="AT163" s="230" t="s">
        <v>132</v>
      </c>
      <c r="AU163" s="230" t="s">
        <v>92</v>
      </c>
      <c r="AY163" s="17" t="s">
        <v>129</v>
      </c>
      <c r="BE163" s="231">
        <f>IF(N163="základní",J163,0)</f>
        <v>0</v>
      </c>
      <c r="BF163" s="231">
        <f>IF(N163="snížená",J163,0)</f>
        <v>0</v>
      </c>
      <c r="BG163" s="231">
        <f>IF(N163="zákl. přenesená",J163,0)</f>
        <v>0</v>
      </c>
      <c r="BH163" s="231">
        <f>IF(N163="sníž. přenesená",J163,0)</f>
        <v>0</v>
      </c>
      <c r="BI163" s="231">
        <f>IF(N163="nulová",J163,0)</f>
        <v>0</v>
      </c>
      <c r="BJ163" s="17" t="s">
        <v>90</v>
      </c>
      <c r="BK163" s="231">
        <f>ROUND(I163*H163,2)</f>
        <v>0</v>
      </c>
      <c r="BL163" s="17" t="s">
        <v>137</v>
      </c>
      <c r="BM163" s="230" t="s">
        <v>266</v>
      </c>
    </row>
    <row r="164" s="14" customFormat="1">
      <c r="A164" s="14"/>
      <c r="B164" s="243"/>
      <c r="C164" s="244"/>
      <c r="D164" s="234" t="s">
        <v>151</v>
      </c>
      <c r="E164" s="244"/>
      <c r="F164" s="246" t="s">
        <v>267</v>
      </c>
      <c r="G164" s="244"/>
      <c r="H164" s="247">
        <v>2070</v>
      </c>
      <c r="I164" s="248"/>
      <c r="J164" s="244"/>
      <c r="K164" s="244"/>
      <c r="L164" s="249"/>
      <c r="M164" s="250"/>
      <c r="N164" s="251"/>
      <c r="O164" s="251"/>
      <c r="P164" s="251"/>
      <c r="Q164" s="251"/>
      <c r="R164" s="251"/>
      <c r="S164" s="251"/>
      <c r="T164" s="252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3" t="s">
        <v>151</v>
      </c>
      <c r="AU164" s="253" t="s">
        <v>92</v>
      </c>
      <c r="AV164" s="14" t="s">
        <v>92</v>
      </c>
      <c r="AW164" s="14" t="s">
        <v>4</v>
      </c>
      <c r="AX164" s="14" t="s">
        <v>90</v>
      </c>
      <c r="AY164" s="253" t="s">
        <v>129</v>
      </c>
    </row>
    <row r="165" s="2" customFormat="1" ht="33" customHeight="1">
      <c r="A165" s="38"/>
      <c r="B165" s="39"/>
      <c r="C165" s="219" t="s">
        <v>8</v>
      </c>
      <c r="D165" s="219" t="s">
        <v>132</v>
      </c>
      <c r="E165" s="220" t="s">
        <v>268</v>
      </c>
      <c r="F165" s="221" t="s">
        <v>269</v>
      </c>
      <c r="G165" s="222" t="s">
        <v>259</v>
      </c>
      <c r="H165" s="223">
        <v>69</v>
      </c>
      <c r="I165" s="224"/>
      <c r="J165" s="225">
        <f>ROUND(I165*H165,2)</f>
        <v>0</v>
      </c>
      <c r="K165" s="221" t="s">
        <v>136</v>
      </c>
      <c r="L165" s="44"/>
      <c r="M165" s="226" t="s">
        <v>1</v>
      </c>
      <c r="N165" s="227" t="s">
        <v>47</v>
      </c>
      <c r="O165" s="91"/>
      <c r="P165" s="228">
        <f>O165*H165</f>
        <v>0</v>
      </c>
      <c r="Q165" s="228">
        <v>0</v>
      </c>
      <c r="R165" s="228">
        <f>Q165*H165</f>
        <v>0</v>
      </c>
      <c r="S165" s="228">
        <v>0</v>
      </c>
      <c r="T165" s="229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0" t="s">
        <v>137</v>
      </c>
      <c r="AT165" s="230" t="s">
        <v>132</v>
      </c>
      <c r="AU165" s="230" t="s">
        <v>92</v>
      </c>
      <c r="AY165" s="17" t="s">
        <v>129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17" t="s">
        <v>90</v>
      </c>
      <c r="BK165" s="231">
        <f>ROUND(I165*H165,2)</f>
        <v>0</v>
      </c>
      <c r="BL165" s="17" t="s">
        <v>137</v>
      </c>
      <c r="BM165" s="230" t="s">
        <v>270</v>
      </c>
    </row>
    <row r="166" s="2" customFormat="1" ht="33" customHeight="1">
      <c r="A166" s="38"/>
      <c r="B166" s="39"/>
      <c r="C166" s="219" t="s">
        <v>196</v>
      </c>
      <c r="D166" s="219" t="s">
        <v>132</v>
      </c>
      <c r="E166" s="220" t="s">
        <v>271</v>
      </c>
      <c r="F166" s="221" t="s">
        <v>272</v>
      </c>
      <c r="G166" s="222" t="s">
        <v>149</v>
      </c>
      <c r="H166" s="223">
        <v>10</v>
      </c>
      <c r="I166" s="224"/>
      <c r="J166" s="225">
        <f>ROUND(I166*H166,2)</f>
        <v>0</v>
      </c>
      <c r="K166" s="221" t="s">
        <v>136</v>
      </c>
      <c r="L166" s="44"/>
      <c r="M166" s="226" t="s">
        <v>1</v>
      </c>
      <c r="N166" s="227" t="s">
        <v>47</v>
      </c>
      <c r="O166" s="91"/>
      <c r="P166" s="228">
        <f>O166*H166</f>
        <v>0</v>
      </c>
      <c r="Q166" s="228">
        <v>0.00012999999999999999</v>
      </c>
      <c r="R166" s="228">
        <f>Q166*H166</f>
        <v>0.0012999999999999999</v>
      </c>
      <c r="S166" s="228">
        <v>0</v>
      </c>
      <c r="T166" s="229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0" t="s">
        <v>137</v>
      </c>
      <c r="AT166" s="230" t="s">
        <v>132</v>
      </c>
      <c r="AU166" s="230" t="s">
        <v>92</v>
      </c>
      <c r="AY166" s="17" t="s">
        <v>129</v>
      </c>
      <c r="BE166" s="231">
        <f>IF(N166="základní",J166,0)</f>
        <v>0</v>
      </c>
      <c r="BF166" s="231">
        <f>IF(N166="snížená",J166,0)</f>
        <v>0</v>
      </c>
      <c r="BG166" s="231">
        <f>IF(N166="zákl. přenesená",J166,0)</f>
        <v>0</v>
      </c>
      <c r="BH166" s="231">
        <f>IF(N166="sníž. přenesená",J166,0)</f>
        <v>0</v>
      </c>
      <c r="BI166" s="231">
        <f>IF(N166="nulová",J166,0)</f>
        <v>0</v>
      </c>
      <c r="BJ166" s="17" t="s">
        <v>90</v>
      </c>
      <c r="BK166" s="231">
        <f>ROUND(I166*H166,2)</f>
        <v>0</v>
      </c>
      <c r="BL166" s="17" t="s">
        <v>137</v>
      </c>
      <c r="BM166" s="230" t="s">
        <v>273</v>
      </c>
    </row>
    <row r="167" s="2" customFormat="1" ht="24.15" customHeight="1">
      <c r="A167" s="38"/>
      <c r="B167" s="39"/>
      <c r="C167" s="219" t="s">
        <v>203</v>
      </c>
      <c r="D167" s="219" t="s">
        <v>132</v>
      </c>
      <c r="E167" s="220" t="s">
        <v>274</v>
      </c>
      <c r="F167" s="221" t="s">
        <v>275</v>
      </c>
      <c r="G167" s="222" t="s">
        <v>149</v>
      </c>
      <c r="H167" s="223">
        <v>10</v>
      </c>
      <c r="I167" s="224"/>
      <c r="J167" s="225">
        <f>ROUND(I167*H167,2)</f>
        <v>0</v>
      </c>
      <c r="K167" s="221" t="s">
        <v>136</v>
      </c>
      <c r="L167" s="44"/>
      <c r="M167" s="226" t="s">
        <v>1</v>
      </c>
      <c r="N167" s="227" t="s">
        <v>47</v>
      </c>
      <c r="O167" s="91"/>
      <c r="P167" s="228">
        <f>O167*H167</f>
        <v>0</v>
      </c>
      <c r="Q167" s="228">
        <v>4.0000000000000003E-05</v>
      </c>
      <c r="R167" s="228">
        <f>Q167*H167</f>
        <v>0.00040000000000000002</v>
      </c>
      <c r="S167" s="228">
        <v>0</v>
      </c>
      <c r="T167" s="229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0" t="s">
        <v>137</v>
      </c>
      <c r="AT167" s="230" t="s">
        <v>132</v>
      </c>
      <c r="AU167" s="230" t="s">
        <v>92</v>
      </c>
      <c r="AY167" s="17" t="s">
        <v>129</v>
      </c>
      <c r="BE167" s="231">
        <f>IF(N167="základní",J167,0)</f>
        <v>0</v>
      </c>
      <c r="BF167" s="231">
        <f>IF(N167="snížená",J167,0)</f>
        <v>0</v>
      </c>
      <c r="BG167" s="231">
        <f>IF(N167="zákl. přenesená",J167,0)</f>
        <v>0</v>
      </c>
      <c r="BH167" s="231">
        <f>IF(N167="sníž. přenesená",J167,0)</f>
        <v>0</v>
      </c>
      <c r="BI167" s="231">
        <f>IF(N167="nulová",J167,0)</f>
        <v>0</v>
      </c>
      <c r="BJ167" s="17" t="s">
        <v>90</v>
      </c>
      <c r="BK167" s="231">
        <f>ROUND(I167*H167,2)</f>
        <v>0</v>
      </c>
      <c r="BL167" s="17" t="s">
        <v>137</v>
      </c>
      <c r="BM167" s="230" t="s">
        <v>276</v>
      </c>
    </row>
    <row r="168" s="12" customFormat="1" ht="22.8" customHeight="1">
      <c r="A168" s="12"/>
      <c r="B168" s="204"/>
      <c r="C168" s="205"/>
      <c r="D168" s="206" t="s">
        <v>81</v>
      </c>
      <c r="E168" s="217" t="s">
        <v>277</v>
      </c>
      <c r="F168" s="217" t="s">
        <v>278</v>
      </c>
      <c r="G168" s="205"/>
      <c r="H168" s="205"/>
      <c r="I168" s="208"/>
      <c r="J168" s="218">
        <f>BK168</f>
        <v>0</v>
      </c>
      <c r="K168" s="205"/>
      <c r="L168" s="209"/>
      <c r="M168" s="210"/>
      <c r="N168" s="211"/>
      <c r="O168" s="211"/>
      <c r="P168" s="212">
        <f>P169</f>
        <v>0</v>
      </c>
      <c r="Q168" s="211"/>
      <c r="R168" s="212">
        <f>R169</f>
        <v>0</v>
      </c>
      <c r="S168" s="211"/>
      <c r="T168" s="213">
        <f>T169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14" t="s">
        <v>90</v>
      </c>
      <c r="AT168" s="215" t="s">
        <v>81</v>
      </c>
      <c r="AU168" s="215" t="s">
        <v>90</v>
      </c>
      <c r="AY168" s="214" t="s">
        <v>129</v>
      </c>
      <c r="BK168" s="216">
        <f>BK169</f>
        <v>0</v>
      </c>
    </row>
    <row r="169" s="2" customFormat="1" ht="24.15" customHeight="1">
      <c r="A169" s="38"/>
      <c r="B169" s="39"/>
      <c r="C169" s="219" t="s">
        <v>279</v>
      </c>
      <c r="D169" s="219" t="s">
        <v>132</v>
      </c>
      <c r="E169" s="220" t="s">
        <v>280</v>
      </c>
      <c r="F169" s="221" t="s">
        <v>281</v>
      </c>
      <c r="G169" s="222" t="s">
        <v>167</v>
      </c>
      <c r="H169" s="223">
        <v>1.472</v>
      </c>
      <c r="I169" s="224"/>
      <c r="J169" s="225">
        <f>ROUND(I169*H169,2)</f>
        <v>0</v>
      </c>
      <c r="K169" s="221" t="s">
        <v>136</v>
      </c>
      <c r="L169" s="44"/>
      <c r="M169" s="226" t="s">
        <v>1</v>
      </c>
      <c r="N169" s="227" t="s">
        <v>47</v>
      </c>
      <c r="O169" s="91"/>
      <c r="P169" s="228">
        <f>O169*H169</f>
        <v>0</v>
      </c>
      <c r="Q169" s="228">
        <v>0</v>
      </c>
      <c r="R169" s="228">
        <f>Q169*H169</f>
        <v>0</v>
      </c>
      <c r="S169" s="228">
        <v>0</v>
      </c>
      <c r="T169" s="229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0" t="s">
        <v>137</v>
      </c>
      <c r="AT169" s="230" t="s">
        <v>132</v>
      </c>
      <c r="AU169" s="230" t="s">
        <v>92</v>
      </c>
      <c r="AY169" s="17" t="s">
        <v>129</v>
      </c>
      <c r="BE169" s="231">
        <f>IF(N169="základní",J169,0)</f>
        <v>0</v>
      </c>
      <c r="BF169" s="231">
        <f>IF(N169="snížená",J169,0)</f>
        <v>0</v>
      </c>
      <c r="BG169" s="231">
        <f>IF(N169="zákl. přenesená",J169,0)</f>
        <v>0</v>
      </c>
      <c r="BH169" s="231">
        <f>IF(N169="sníž. přenesená",J169,0)</f>
        <v>0</v>
      </c>
      <c r="BI169" s="231">
        <f>IF(N169="nulová",J169,0)</f>
        <v>0</v>
      </c>
      <c r="BJ169" s="17" t="s">
        <v>90</v>
      </c>
      <c r="BK169" s="231">
        <f>ROUND(I169*H169,2)</f>
        <v>0</v>
      </c>
      <c r="BL169" s="17" t="s">
        <v>137</v>
      </c>
      <c r="BM169" s="230" t="s">
        <v>282</v>
      </c>
    </row>
    <row r="170" s="12" customFormat="1" ht="25.92" customHeight="1">
      <c r="A170" s="12"/>
      <c r="B170" s="204"/>
      <c r="C170" s="205"/>
      <c r="D170" s="206" t="s">
        <v>81</v>
      </c>
      <c r="E170" s="207" t="s">
        <v>192</v>
      </c>
      <c r="F170" s="207" t="s">
        <v>193</v>
      </c>
      <c r="G170" s="205"/>
      <c r="H170" s="205"/>
      <c r="I170" s="208"/>
      <c r="J170" s="192">
        <f>BK170</f>
        <v>0</v>
      </c>
      <c r="K170" s="205"/>
      <c r="L170" s="209"/>
      <c r="M170" s="210"/>
      <c r="N170" s="211"/>
      <c r="O170" s="211"/>
      <c r="P170" s="212">
        <f>P171+P178+P180+P226+P235</f>
        <v>0</v>
      </c>
      <c r="Q170" s="211"/>
      <c r="R170" s="212">
        <f>R171+R178+R180+R226+R235</f>
        <v>0.49788463000000005</v>
      </c>
      <c r="S170" s="211"/>
      <c r="T170" s="213">
        <f>T171+T178+T180+T226+T235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14" t="s">
        <v>92</v>
      </c>
      <c r="AT170" s="215" t="s">
        <v>81</v>
      </c>
      <c r="AU170" s="215" t="s">
        <v>82</v>
      </c>
      <c r="AY170" s="214" t="s">
        <v>129</v>
      </c>
      <c r="BK170" s="216">
        <f>BK171+BK178+BK180+BK226+BK235</f>
        <v>0</v>
      </c>
    </row>
    <row r="171" s="12" customFormat="1" ht="22.8" customHeight="1">
      <c r="A171" s="12"/>
      <c r="B171" s="204"/>
      <c r="C171" s="205"/>
      <c r="D171" s="206" t="s">
        <v>81</v>
      </c>
      <c r="E171" s="217" t="s">
        <v>283</v>
      </c>
      <c r="F171" s="217" t="s">
        <v>284</v>
      </c>
      <c r="G171" s="205"/>
      <c r="H171" s="205"/>
      <c r="I171" s="208"/>
      <c r="J171" s="218">
        <f>BK171</f>
        <v>0</v>
      </c>
      <c r="K171" s="205"/>
      <c r="L171" s="209"/>
      <c r="M171" s="210"/>
      <c r="N171" s="211"/>
      <c r="O171" s="211"/>
      <c r="P171" s="212">
        <f>SUM(P172:P177)</f>
        <v>0</v>
      </c>
      <c r="Q171" s="211"/>
      <c r="R171" s="212">
        <f>SUM(R172:R177)</f>
        <v>0.10925933000000002</v>
      </c>
      <c r="S171" s="211"/>
      <c r="T171" s="213">
        <f>SUM(T172:T177)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14" t="s">
        <v>92</v>
      </c>
      <c r="AT171" s="215" t="s">
        <v>81</v>
      </c>
      <c r="AU171" s="215" t="s">
        <v>90</v>
      </c>
      <c r="AY171" s="214" t="s">
        <v>129</v>
      </c>
      <c r="BK171" s="216">
        <f>SUM(BK172:BK177)</f>
        <v>0</v>
      </c>
    </row>
    <row r="172" s="2" customFormat="1" ht="24.15" customHeight="1">
      <c r="A172" s="38"/>
      <c r="B172" s="39"/>
      <c r="C172" s="219" t="s">
        <v>199</v>
      </c>
      <c r="D172" s="219" t="s">
        <v>132</v>
      </c>
      <c r="E172" s="220" t="s">
        <v>285</v>
      </c>
      <c r="F172" s="221" t="s">
        <v>286</v>
      </c>
      <c r="G172" s="222" t="s">
        <v>149</v>
      </c>
      <c r="H172" s="223">
        <v>4.2830000000000004</v>
      </c>
      <c r="I172" s="224"/>
      <c r="J172" s="225">
        <f>ROUND(I172*H172,2)</f>
        <v>0</v>
      </c>
      <c r="K172" s="221" t="s">
        <v>136</v>
      </c>
      <c r="L172" s="44"/>
      <c r="M172" s="226" t="s">
        <v>1</v>
      </c>
      <c r="N172" s="227" t="s">
        <v>47</v>
      </c>
      <c r="O172" s="91"/>
      <c r="P172" s="228">
        <f>O172*H172</f>
        <v>0</v>
      </c>
      <c r="Q172" s="228">
        <v>0.025510000000000001</v>
      </c>
      <c r="R172" s="228">
        <f>Q172*H172</f>
        <v>0.10925933000000002</v>
      </c>
      <c r="S172" s="228">
        <v>0</v>
      </c>
      <c r="T172" s="229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0" t="s">
        <v>199</v>
      </c>
      <c r="AT172" s="230" t="s">
        <v>132</v>
      </c>
      <c r="AU172" s="230" t="s">
        <v>92</v>
      </c>
      <c r="AY172" s="17" t="s">
        <v>129</v>
      </c>
      <c r="BE172" s="231">
        <f>IF(N172="základní",J172,0)</f>
        <v>0</v>
      </c>
      <c r="BF172" s="231">
        <f>IF(N172="snížená",J172,0)</f>
        <v>0</v>
      </c>
      <c r="BG172" s="231">
        <f>IF(N172="zákl. přenesená",J172,0)</f>
        <v>0</v>
      </c>
      <c r="BH172" s="231">
        <f>IF(N172="sníž. přenesená",J172,0)</f>
        <v>0</v>
      </c>
      <c r="BI172" s="231">
        <f>IF(N172="nulová",J172,0)</f>
        <v>0</v>
      </c>
      <c r="BJ172" s="17" t="s">
        <v>90</v>
      </c>
      <c r="BK172" s="231">
        <f>ROUND(I172*H172,2)</f>
        <v>0</v>
      </c>
      <c r="BL172" s="17" t="s">
        <v>199</v>
      </c>
      <c r="BM172" s="230" t="s">
        <v>287</v>
      </c>
    </row>
    <row r="173" s="13" customFormat="1">
      <c r="A173" s="13"/>
      <c r="B173" s="232"/>
      <c r="C173" s="233"/>
      <c r="D173" s="234" t="s">
        <v>151</v>
      </c>
      <c r="E173" s="235" t="s">
        <v>1</v>
      </c>
      <c r="F173" s="236" t="s">
        <v>288</v>
      </c>
      <c r="G173" s="233"/>
      <c r="H173" s="235" t="s">
        <v>1</v>
      </c>
      <c r="I173" s="237"/>
      <c r="J173" s="233"/>
      <c r="K173" s="233"/>
      <c r="L173" s="238"/>
      <c r="M173" s="239"/>
      <c r="N173" s="240"/>
      <c r="O173" s="240"/>
      <c r="P173" s="240"/>
      <c r="Q173" s="240"/>
      <c r="R173" s="240"/>
      <c r="S173" s="240"/>
      <c r="T173" s="241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2" t="s">
        <v>151</v>
      </c>
      <c r="AU173" s="242" t="s">
        <v>92</v>
      </c>
      <c r="AV173" s="13" t="s">
        <v>90</v>
      </c>
      <c r="AW173" s="13" t="s">
        <v>36</v>
      </c>
      <c r="AX173" s="13" t="s">
        <v>82</v>
      </c>
      <c r="AY173" s="242" t="s">
        <v>129</v>
      </c>
    </row>
    <row r="174" s="13" customFormat="1">
      <c r="A174" s="13"/>
      <c r="B174" s="232"/>
      <c r="C174" s="233"/>
      <c r="D174" s="234" t="s">
        <v>151</v>
      </c>
      <c r="E174" s="235" t="s">
        <v>1</v>
      </c>
      <c r="F174" s="236" t="s">
        <v>153</v>
      </c>
      <c r="G174" s="233"/>
      <c r="H174" s="235" t="s">
        <v>1</v>
      </c>
      <c r="I174" s="237"/>
      <c r="J174" s="233"/>
      <c r="K174" s="233"/>
      <c r="L174" s="238"/>
      <c r="M174" s="239"/>
      <c r="N174" s="240"/>
      <c r="O174" s="240"/>
      <c r="P174" s="240"/>
      <c r="Q174" s="240"/>
      <c r="R174" s="240"/>
      <c r="S174" s="240"/>
      <c r="T174" s="241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2" t="s">
        <v>151</v>
      </c>
      <c r="AU174" s="242" t="s">
        <v>92</v>
      </c>
      <c r="AV174" s="13" t="s">
        <v>90</v>
      </c>
      <c r="AW174" s="13" t="s">
        <v>36</v>
      </c>
      <c r="AX174" s="13" t="s">
        <v>82</v>
      </c>
      <c r="AY174" s="242" t="s">
        <v>129</v>
      </c>
    </row>
    <row r="175" s="14" customFormat="1">
      <c r="A175" s="14"/>
      <c r="B175" s="243"/>
      <c r="C175" s="244"/>
      <c r="D175" s="234" t="s">
        <v>151</v>
      </c>
      <c r="E175" s="245" t="s">
        <v>1</v>
      </c>
      <c r="F175" s="246" t="s">
        <v>289</v>
      </c>
      <c r="G175" s="244"/>
      <c r="H175" s="247">
        <v>4.2830000000000004</v>
      </c>
      <c r="I175" s="248"/>
      <c r="J175" s="244"/>
      <c r="K175" s="244"/>
      <c r="L175" s="249"/>
      <c r="M175" s="250"/>
      <c r="N175" s="251"/>
      <c r="O175" s="251"/>
      <c r="P175" s="251"/>
      <c r="Q175" s="251"/>
      <c r="R175" s="251"/>
      <c r="S175" s="251"/>
      <c r="T175" s="252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3" t="s">
        <v>151</v>
      </c>
      <c r="AU175" s="253" t="s">
        <v>92</v>
      </c>
      <c r="AV175" s="14" t="s">
        <v>92</v>
      </c>
      <c r="AW175" s="14" t="s">
        <v>36</v>
      </c>
      <c r="AX175" s="14" t="s">
        <v>82</v>
      </c>
      <c r="AY175" s="253" t="s">
        <v>129</v>
      </c>
    </row>
    <row r="176" s="15" customFormat="1">
      <c r="A176" s="15"/>
      <c r="B176" s="254"/>
      <c r="C176" s="255"/>
      <c r="D176" s="234" t="s">
        <v>151</v>
      </c>
      <c r="E176" s="256" t="s">
        <v>1</v>
      </c>
      <c r="F176" s="257" t="s">
        <v>155</v>
      </c>
      <c r="G176" s="255"/>
      <c r="H176" s="258">
        <v>4.2830000000000004</v>
      </c>
      <c r="I176" s="259"/>
      <c r="J176" s="255"/>
      <c r="K176" s="255"/>
      <c r="L176" s="260"/>
      <c r="M176" s="261"/>
      <c r="N176" s="262"/>
      <c r="O176" s="262"/>
      <c r="P176" s="262"/>
      <c r="Q176" s="262"/>
      <c r="R176" s="262"/>
      <c r="S176" s="262"/>
      <c r="T176" s="263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64" t="s">
        <v>151</v>
      </c>
      <c r="AU176" s="264" t="s">
        <v>92</v>
      </c>
      <c r="AV176" s="15" t="s">
        <v>137</v>
      </c>
      <c r="AW176" s="15" t="s">
        <v>36</v>
      </c>
      <c r="AX176" s="15" t="s">
        <v>90</v>
      </c>
      <c r="AY176" s="264" t="s">
        <v>129</v>
      </c>
    </row>
    <row r="177" s="2" customFormat="1" ht="24.15" customHeight="1">
      <c r="A177" s="38"/>
      <c r="B177" s="39"/>
      <c r="C177" s="219" t="s">
        <v>290</v>
      </c>
      <c r="D177" s="219" t="s">
        <v>132</v>
      </c>
      <c r="E177" s="220" t="s">
        <v>291</v>
      </c>
      <c r="F177" s="221" t="s">
        <v>292</v>
      </c>
      <c r="G177" s="222" t="s">
        <v>167</v>
      </c>
      <c r="H177" s="223">
        <v>0.109</v>
      </c>
      <c r="I177" s="224"/>
      <c r="J177" s="225">
        <f>ROUND(I177*H177,2)</f>
        <v>0</v>
      </c>
      <c r="K177" s="221" t="s">
        <v>136</v>
      </c>
      <c r="L177" s="44"/>
      <c r="M177" s="226" t="s">
        <v>1</v>
      </c>
      <c r="N177" s="227" t="s">
        <v>47</v>
      </c>
      <c r="O177" s="91"/>
      <c r="P177" s="228">
        <f>O177*H177</f>
        <v>0</v>
      </c>
      <c r="Q177" s="228">
        <v>0</v>
      </c>
      <c r="R177" s="228">
        <f>Q177*H177</f>
        <v>0</v>
      </c>
      <c r="S177" s="228">
        <v>0</v>
      </c>
      <c r="T177" s="229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0" t="s">
        <v>199</v>
      </c>
      <c r="AT177" s="230" t="s">
        <v>132</v>
      </c>
      <c r="AU177" s="230" t="s">
        <v>92</v>
      </c>
      <c r="AY177" s="17" t="s">
        <v>129</v>
      </c>
      <c r="BE177" s="231">
        <f>IF(N177="základní",J177,0)</f>
        <v>0</v>
      </c>
      <c r="BF177" s="231">
        <f>IF(N177="snížená",J177,0)</f>
        <v>0</v>
      </c>
      <c r="BG177" s="231">
        <f>IF(N177="zákl. přenesená",J177,0)</f>
        <v>0</v>
      </c>
      <c r="BH177" s="231">
        <f>IF(N177="sníž. přenesená",J177,0)</f>
        <v>0</v>
      </c>
      <c r="BI177" s="231">
        <f>IF(N177="nulová",J177,0)</f>
        <v>0</v>
      </c>
      <c r="BJ177" s="17" t="s">
        <v>90</v>
      </c>
      <c r="BK177" s="231">
        <f>ROUND(I177*H177,2)</f>
        <v>0</v>
      </c>
      <c r="BL177" s="17" t="s">
        <v>199</v>
      </c>
      <c r="BM177" s="230" t="s">
        <v>293</v>
      </c>
    </row>
    <row r="178" s="12" customFormat="1" ht="22.8" customHeight="1">
      <c r="A178" s="12"/>
      <c r="B178" s="204"/>
      <c r="C178" s="205"/>
      <c r="D178" s="206" t="s">
        <v>81</v>
      </c>
      <c r="E178" s="217" t="s">
        <v>294</v>
      </c>
      <c r="F178" s="217" t="s">
        <v>295</v>
      </c>
      <c r="G178" s="205"/>
      <c r="H178" s="205"/>
      <c r="I178" s="208"/>
      <c r="J178" s="218">
        <f>BK178</f>
        <v>0</v>
      </c>
      <c r="K178" s="205"/>
      <c r="L178" s="209"/>
      <c r="M178" s="210"/>
      <c r="N178" s="211"/>
      <c r="O178" s="211"/>
      <c r="P178" s="212">
        <f>P179</f>
        <v>0</v>
      </c>
      <c r="Q178" s="211"/>
      <c r="R178" s="212">
        <f>R179</f>
        <v>0</v>
      </c>
      <c r="S178" s="211"/>
      <c r="T178" s="213">
        <f>T179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14" t="s">
        <v>92</v>
      </c>
      <c r="AT178" s="215" t="s">
        <v>81</v>
      </c>
      <c r="AU178" s="215" t="s">
        <v>90</v>
      </c>
      <c r="AY178" s="214" t="s">
        <v>129</v>
      </c>
      <c r="BK178" s="216">
        <f>BK179</f>
        <v>0</v>
      </c>
    </row>
    <row r="179" s="2" customFormat="1" ht="33" customHeight="1">
      <c r="A179" s="38"/>
      <c r="B179" s="39"/>
      <c r="C179" s="219" t="s">
        <v>296</v>
      </c>
      <c r="D179" s="219" t="s">
        <v>132</v>
      </c>
      <c r="E179" s="220" t="s">
        <v>297</v>
      </c>
      <c r="F179" s="221" t="s">
        <v>298</v>
      </c>
      <c r="G179" s="222" t="s">
        <v>299</v>
      </c>
      <c r="H179" s="223">
        <v>1</v>
      </c>
      <c r="I179" s="224"/>
      <c r="J179" s="225">
        <f>ROUND(I179*H179,2)</f>
        <v>0</v>
      </c>
      <c r="K179" s="221" t="s">
        <v>1</v>
      </c>
      <c r="L179" s="44"/>
      <c r="M179" s="226" t="s">
        <v>1</v>
      </c>
      <c r="N179" s="227" t="s">
        <v>47</v>
      </c>
      <c r="O179" s="91"/>
      <c r="P179" s="228">
        <f>O179*H179</f>
        <v>0</v>
      </c>
      <c r="Q179" s="228">
        <v>0</v>
      </c>
      <c r="R179" s="228">
        <f>Q179*H179</f>
        <v>0</v>
      </c>
      <c r="S179" s="228">
        <v>0</v>
      </c>
      <c r="T179" s="229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0" t="s">
        <v>199</v>
      </c>
      <c r="AT179" s="230" t="s">
        <v>132</v>
      </c>
      <c r="AU179" s="230" t="s">
        <v>92</v>
      </c>
      <c r="AY179" s="17" t="s">
        <v>129</v>
      </c>
      <c r="BE179" s="231">
        <f>IF(N179="základní",J179,0)</f>
        <v>0</v>
      </c>
      <c r="BF179" s="231">
        <f>IF(N179="snížená",J179,0)</f>
        <v>0</v>
      </c>
      <c r="BG179" s="231">
        <f>IF(N179="zákl. přenesená",J179,0)</f>
        <v>0</v>
      </c>
      <c r="BH179" s="231">
        <f>IF(N179="sníž. přenesená",J179,0)</f>
        <v>0</v>
      </c>
      <c r="BI179" s="231">
        <f>IF(N179="nulová",J179,0)</f>
        <v>0</v>
      </c>
      <c r="BJ179" s="17" t="s">
        <v>90</v>
      </c>
      <c r="BK179" s="231">
        <f>ROUND(I179*H179,2)</f>
        <v>0</v>
      </c>
      <c r="BL179" s="17" t="s">
        <v>199</v>
      </c>
      <c r="BM179" s="230" t="s">
        <v>300</v>
      </c>
    </row>
    <row r="180" s="12" customFormat="1" ht="22.8" customHeight="1">
      <c r="A180" s="12"/>
      <c r="B180" s="204"/>
      <c r="C180" s="205"/>
      <c r="D180" s="206" t="s">
        <v>81</v>
      </c>
      <c r="E180" s="217" t="s">
        <v>194</v>
      </c>
      <c r="F180" s="217" t="s">
        <v>195</v>
      </c>
      <c r="G180" s="205"/>
      <c r="H180" s="205"/>
      <c r="I180" s="208"/>
      <c r="J180" s="218">
        <f>BK180</f>
        <v>0</v>
      </c>
      <c r="K180" s="205"/>
      <c r="L180" s="209"/>
      <c r="M180" s="210"/>
      <c r="N180" s="211"/>
      <c r="O180" s="211"/>
      <c r="P180" s="212">
        <f>SUM(P181:P225)</f>
        <v>0</v>
      </c>
      <c r="Q180" s="211"/>
      <c r="R180" s="212">
        <f>SUM(R181:R225)</f>
        <v>0.27121400000000001</v>
      </c>
      <c r="S180" s="211"/>
      <c r="T180" s="213">
        <f>SUM(T181:T225)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14" t="s">
        <v>92</v>
      </c>
      <c r="AT180" s="215" t="s">
        <v>81</v>
      </c>
      <c r="AU180" s="215" t="s">
        <v>90</v>
      </c>
      <c r="AY180" s="214" t="s">
        <v>129</v>
      </c>
      <c r="BK180" s="216">
        <f>SUM(BK181:BK225)</f>
        <v>0</v>
      </c>
    </row>
    <row r="181" s="2" customFormat="1" ht="16.5" customHeight="1">
      <c r="A181" s="38"/>
      <c r="B181" s="39"/>
      <c r="C181" s="219" t="s">
        <v>301</v>
      </c>
      <c r="D181" s="219" t="s">
        <v>132</v>
      </c>
      <c r="E181" s="220" t="s">
        <v>302</v>
      </c>
      <c r="F181" s="221" t="s">
        <v>303</v>
      </c>
      <c r="G181" s="222" t="s">
        <v>149</v>
      </c>
      <c r="H181" s="223">
        <v>6</v>
      </c>
      <c r="I181" s="224"/>
      <c r="J181" s="225">
        <f>ROUND(I181*H181,2)</f>
        <v>0</v>
      </c>
      <c r="K181" s="221" t="s">
        <v>136</v>
      </c>
      <c r="L181" s="44"/>
      <c r="M181" s="226" t="s">
        <v>1</v>
      </c>
      <c r="N181" s="227" t="s">
        <v>47</v>
      </c>
      <c r="O181" s="91"/>
      <c r="P181" s="228">
        <f>O181*H181</f>
        <v>0</v>
      </c>
      <c r="Q181" s="228">
        <v>0</v>
      </c>
      <c r="R181" s="228">
        <f>Q181*H181</f>
        <v>0</v>
      </c>
      <c r="S181" s="228">
        <v>0</v>
      </c>
      <c r="T181" s="229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0" t="s">
        <v>199</v>
      </c>
      <c r="AT181" s="230" t="s">
        <v>132</v>
      </c>
      <c r="AU181" s="230" t="s">
        <v>92</v>
      </c>
      <c r="AY181" s="17" t="s">
        <v>129</v>
      </c>
      <c r="BE181" s="231">
        <f>IF(N181="základní",J181,0)</f>
        <v>0</v>
      </c>
      <c r="BF181" s="231">
        <f>IF(N181="snížená",J181,0)</f>
        <v>0</v>
      </c>
      <c r="BG181" s="231">
        <f>IF(N181="zákl. přenesená",J181,0)</f>
        <v>0</v>
      </c>
      <c r="BH181" s="231">
        <f>IF(N181="sníž. přenesená",J181,0)</f>
        <v>0</v>
      </c>
      <c r="BI181" s="231">
        <f>IF(N181="nulová",J181,0)</f>
        <v>0</v>
      </c>
      <c r="BJ181" s="17" t="s">
        <v>90</v>
      </c>
      <c r="BK181" s="231">
        <f>ROUND(I181*H181,2)</f>
        <v>0</v>
      </c>
      <c r="BL181" s="17" t="s">
        <v>199</v>
      </c>
      <c r="BM181" s="230" t="s">
        <v>304</v>
      </c>
    </row>
    <row r="182" s="13" customFormat="1">
      <c r="A182" s="13"/>
      <c r="B182" s="232"/>
      <c r="C182" s="233"/>
      <c r="D182" s="234" t="s">
        <v>151</v>
      </c>
      <c r="E182" s="235" t="s">
        <v>1</v>
      </c>
      <c r="F182" s="236" t="s">
        <v>305</v>
      </c>
      <c r="G182" s="233"/>
      <c r="H182" s="235" t="s">
        <v>1</v>
      </c>
      <c r="I182" s="237"/>
      <c r="J182" s="233"/>
      <c r="K182" s="233"/>
      <c r="L182" s="238"/>
      <c r="M182" s="239"/>
      <c r="N182" s="240"/>
      <c r="O182" s="240"/>
      <c r="P182" s="240"/>
      <c r="Q182" s="240"/>
      <c r="R182" s="240"/>
      <c r="S182" s="240"/>
      <c r="T182" s="241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2" t="s">
        <v>151</v>
      </c>
      <c r="AU182" s="242" t="s">
        <v>92</v>
      </c>
      <c r="AV182" s="13" t="s">
        <v>90</v>
      </c>
      <c r="AW182" s="13" t="s">
        <v>36</v>
      </c>
      <c r="AX182" s="13" t="s">
        <v>82</v>
      </c>
      <c r="AY182" s="242" t="s">
        <v>129</v>
      </c>
    </row>
    <row r="183" s="13" customFormat="1">
      <c r="A183" s="13"/>
      <c r="B183" s="232"/>
      <c r="C183" s="233"/>
      <c r="D183" s="234" t="s">
        <v>151</v>
      </c>
      <c r="E183" s="235" t="s">
        <v>1</v>
      </c>
      <c r="F183" s="236" t="s">
        <v>227</v>
      </c>
      <c r="G183" s="233"/>
      <c r="H183" s="235" t="s">
        <v>1</v>
      </c>
      <c r="I183" s="237"/>
      <c r="J183" s="233"/>
      <c r="K183" s="233"/>
      <c r="L183" s="238"/>
      <c r="M183" s="239"/>
      <c r="N183" s="240"/>
      <c r="O183" s="240"/>
      <c r="P183" s="240"/>
      <c r="Q183" s="240"/>
      <c r="R183" s="240"/>
      <c r="S183" s="240"/>
      <c r="T183" s="241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2" t="s">
        <v>151</v>
      </c>
      <c r="AU183" s="242" t="s">
        <v>92</v>
      </c>
      <c r="AV183" s="13" t="s">
        <v>90</v>
      </c>
      <c r="AW183" s="13" t="s">
        <v>36</v>
      </c>
      <c r="AX183" s="13" t="s">
        <v>82</v>
      </c>
      <c r="AY183" s="242" t="s">
        <v>129</v>
      </c>
    </row>
    <row r="184" s="14" customFormat="1">
      <c r="A184" s="14"/>
      <c r="B184" s="243"/>
      <c r="C184" s="244"/>
      <c r="D184" s="234" t="s">
        <v>151</v>
      </c>
      <c r="E184" s="245" t="s">
        <v>1</v>
      </c>
      <c r="F184" s="246" t="s">
        <v>253</v>
      </c>
      <c r="G184" s="244"/>
      <c r="H184" s="247">
        <v>6</v>
      </c>
      <c r="I184" s="248"/>
      <c r="J184" s="244"/>
      <c r="K184" s="244"/>
      <c r="L184" s="249"/>
      <c r="M184" s="250"/>
      <c r="N184" s="251"/>
      <c r="O184" s="251"/>
      <c r="P184" s="251"/>
      <c r="Q184" s="251"/>
      <c r="R184" s="251"/>
      <c r="S184" s="251"/>
      <c r="T184" s="252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3" t="s">
        <v>151</v>
      </c>
      <c r="AU184" s="253" t="s">
        <v>92</v>
      </c>
      <c r="AV184" s="14" t="s">
        <v>92</v>
      </c>
      <c r="AW184" s="14" t="s">
        <v>36</v>
      </c>
      <c r="AX184" s="14" t="s">
        <v>82</v>
      </c>
      <c r="AY184" s="253" t="s">
        <v>129</v>
      </c>
    </row>
    <row r="185" s="15" customFormat="1">
      <c r="A185" s="15"/>
      <c r="B185" s="254"/>
      <c r="C185" s="255"/>
      <c r="D185" s="234" t="s">
        <v>151</v>
      </c>
      <c r="E185" s="256" t="s">
        <v>1</v>
      </c>
      <c r="F185" s="257" t="s">
        <v>155</v>
      </c>
      <c r="G185" s="255"/>
      <c r="H185" s="258">
        <v>6</v>
      </c>
      <c r="I185" s="259"/>
      <c r="J185" s="255"/>
      <c r="K185" s="255"/>
      <c r="L185" s="260"/>
      <c r="M185" s="261"/>
      <c r="N185" s="262"/>
      <c r="O185" s="262"/>
      <c r="P185" s="262"/>
      <c r="Q185" s="262"/>
      <c r="R185" s="262"/>
      <c r="S185" s="262"/>
      <c r="T185" s="263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64" t="s">
        <v>151</v>
      </c>
      <c r="AU185" s="264" t="s">
        <v>92</v>
      </c>
      <c r="AV185" s="15" t="s">
        <v>137</v>
      </c>
      <c r="AW185" s="15" t="s">
        <v>36</v>
      </c>
      <c r="AX185" s="15" t="s">
        <v>90</v>
      </c>
      <c r="AY185" s="264" t="s">
        <v>129</v>
      </c>
    </row>
    <row r="186" s="2" customFormat="1" ht="21.75" customHeight="1">
      <c r="A186" s="38"/>
      <c r="B186" s="39"/>
      <c r="C186" s="219" t="s">
        <v>306</v>
      </c>
      <c r="D186" s="219" t="s">
        <v>132</v>
      </c>
      <c r="E186" s="220" t="s">
        <v>307</v>
      </c>
      <c r="F186" s="221" t="s">
        <v>308</v>
      </c>
      <c r="G186" s="222" t="s">
        <v>149</v>
      </c>
      <c r="H186" s="223">
        <v>6</v>
      </c>
      <c r="I186" s="224"/>
      <c r="J186" s="225">
        <f>ROUND(I186*H186,2)</f>
        <v>0</v>
      </c>
      <c r="K186" s="221" t="s">
        <v>136</v>
      </c>
      <c r="L186" s="44"/>
      <c r="M186" s="226" t="s">
        <v>1</v>
      </c>
      <c r="N186" s="227" t="s">
        <v>47</v>
      </c>
      <c r="O186" s="91"/>
      <c r="P186" s="228">
        <f>O186*H186</f>
        <v>0</v>
      </c>
      <c r="Q186" s="228">
        <v>0.0045500000000000002</v>
      </c>
      <c r="R186" s="228">
        <f>Q186*H186</f>
        <v>0.027300000000000001</v>
      </c>
      <c r="S186" s="228">
        <v>0</v>
      </c>
      <c r="T186" s="229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0" t="s">
        <v>199</v>
      </c>
      <c r="AT186" s="230" t="s">
        <v>132</v>
      </c>
      <c r="AU186" s="230" t="s">
        <v>92</v>
      </c>
      <c r="AY186" s="17" t="s">
        <v>129</v>
      </c>
      <c r="BE186" s="231">
        <f>IF(N186="základní",J186,0)</f>
        <v>0</v>
      </c>
      <c r="BF186" s="231">
        <f>IF(N186="snížená",J186,0)</f>
        <v>0</v>
      </c>
      <c r="BG186" s="231">
        <f>IF(N186="zákl. přenesená",J186,0)</f>
        <v>0</v>
      </c>
      <c r="BH186" s="231">
        <f>IF(N186="sníž. přenesená",J186,0)</f>
        <v>0</v>
      </c>
      <c r="BI186" s="231">
        <f>IF(N186="nulová",J186,0)</f>
        <v>0</v>
      </c>
      <c r="BJ186" s="17" t="s">
        <v>90</v>
      </c>
      <c r="BK186" s="231">
        <f>ROUND(I186*H186,2)</f>
        <v>0</v>
      </c>
      <c r="BL186" s="17" t="s">
        <v>199</v>
      </c>
      <c r="BM186" s="230" t="s">
        <v>309</v>
      </c>
    </row>
    <row r="187" s="13" customFormat="1">
      <c r="A187" s="13"/>
      <c r="B187" s="232"/>
      <c r="C187" s="233"/>
      <c r="D187" s="234" t="s">
        <v>151</v>
      </c>
      <c r="E187" s="235" t="s">
        <v>1</v>
      </c>
      <c r="F187" s="236" t="s">
        <v>310</v>
      </c>
      <c r="G187" s="233"/>
      <c r="H187" s="235" t="s">
        <v>1</v>
      </c>
      <c r="I187" s="237"/>
      <c r="J187" s="233"/>
      <c r="K187" s="233"/>
      <c r="L187" s="238"/>
      <c r="M187" s="239"/>
      <c r="N187" s="240"/>
      <c r="O187" s="240"/>
      <c r="P187" s="240"/>
      <c r="Q187" s="240"/>
      <c r="R187" s="240"/>
      <c r="S187" s="240"/>
      <c r="T187" s="241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2" t="s">
        <v>151</v>
      </c>
      <c r="AU187" s="242" t="s">
        <v>92</v>
      </c>
      <c r="AV187" s="13" t="s">
        <v>90</v>
      </c>
      <c r="AW187" s="13" t="s">
        <v>36</v>
      </c>
      <c r="AX187" s="13" t="s">
        <v>82</v>
      </c>
      <c r="AY187" s="242" t="s">
        <v>129</v>
      </c>
    </row>
    <row r="188" s="13" customFormat="1">
      <c r="A188" s="13"/>
      <c r="B188" s="232"/>
      <c r="C188" s="233"/>
      <c r="D188" s="234" t="s">
        <v>151</v>
      </c>
      <c r="E188" s="235" t="s">
        <v>1</v>
      </c>
      <c r="F188" s="236" t="s">
        <v>227</v>
      </c>
      <c r="G188" s="233"/>
      <c r="H188" s="235" t="s">
        <v>1</v>
      </c>
      <c r="I188" s="237"/>
      <c r="J188" s="233"/>
      <c r="K188" s="233"/>
      <c r="L188" s="238"/>
      <c r="M188" s="239"/>
      <c r="N188" s="240"/>
      <c r="O188" s="240"/>
      <c r="P188" s="240"/>
      <c r="Q188" s="240"/>
      <c r="R188" s="240"/>
      <c r="S188" s="240"/>
      <c r="T188" s="241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2" t="s">
        <v>151</v>
      </c>
      <c r="AU188" s="242" t="s">
        <v>92</v>
      </c>
      <c r="AV188" s="13" t="s">
        <v>90</v>
      </c>
      <c r="AW188" s="13" t="s">
        <v>36</v>
      </c>
      <c r="AX188" s="13" t="s">
        <v>82</v>
      </c>
      <c r="AY188" s="242" t="s">
        <v>129</v>
      </c>
    </row>
    <row r="189" s="14" customFormat="1">
      <c r="A189" s="14"/>
      <c r="B189" s="243"/>
      <c r="C189" s="244"/>
      <c r="D189" s="234" t="s">
        <v>151</v>
      </c>
      <c r="E189" s="245" t="s">
        <v>1</v>
      </c>
      <c r="F189" s="246" t="s">
        <v>253</v>
      </c>
      <c r="G189" s="244"/>
      <c r="H189" s="247">
        <v>6</v>
      </c>
      <c r="I189" s="248"/>
      <c r="J189" s="244"/>
      <c r="K189" s="244"/>
      <c r="L189" s="249"/>
      <c r="M189" s="250"/>
      <c r="N189" s="251"/>
      <c r="O189" s="251"/>
      <c r="P189" s="251"/>
      <c r="Q189" s="251"/>
      <c r="R189" s="251"/>
      <c r="S189" s="251"/>
      <c r="T189" s="252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3" t="s">
        <v>151</v>
      </c>
      <c r="AU189" s="253" t="s">
        <v>92</v>
      </c>
      <c r="AV189" s="14" t="s">
        <v>92</v>
      </c>
      <c r="AW189" s="14" t="s">
        <v>36</v>
      </c>
      <c r="AX189" s="14" t="s">
        <v>82</v>
      </c>
      <c r="AY189" s="253" t="s">
        <v>129</v>
      </c>
    </row>
    <row r="190" s="15" customFormat="1">
      <c r="A190" s="15"/>
      <c r="B190" s="254"/>
      <c r="C190" s="255"/>
      <c r="D190" s="234" t="s">
        <v>151</v>
      </c>
      <c r="E190" s="256" t="s">
        <v>1</v>
      </c>
      <c r="F190" s="257" t="s">
        <v>155</v>
      </c>
      <c r="G190" s="255"/>
      <c r="H190" s="258">
        <v>6</v>
      </c>
      <c r="I190" s="259"/>
      <c r="J190" s="255"/>
      <c r="K190" s="255"/>
      <c r="L190" s="260"/>
      <c r="M190" s="261"/>
      <c r="N190" s="262"/>
      <c r="O190" s="262"/>
      <c r="P190" s="262"/>
      <c r="Q190" s="262"/>
      <c r="R190" s="262"/>
      <c r="S190" s="262"/>
      <c r="T190" s="263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64" t="s">
        <v>151</v>
      </c>
      <c r="AU190" s="264" t="s">
        <v>92</v>
      </c>
      <c r="AV190" s="15" t="s">
        <v>137</v>
      </c>
      <c r="AW190" s="15" t="s">
        <v>36</v>
      </c>
      <c r="AX190" s="15" t="s">
        <v>90</v>
      </c>
      <c r="AY190" s="264" t="s">
        <v>129</v>
      </c>
    </row>
    <row r="191" s="2" customFormat="1" ht="16.5" customHeight="1">
      <c r="A191" s="38"/>
      <c r="B191" s="39"/>
      <c r="C191" s="219" t="s">
        <v>7</v>
      </c>
      <c r="D191" s="219" t="s">
        <v>132</v>
      </c>
      <c r="E191" s="220" t="s">
        <v>311</v>
      </c>
      <c r="F191" s="221" t="s">
        <v>312</v>
      </c>
      <c r="G191" s="222" t="s">
        <v>149</v>
      </c>
      <c r="H191" s="223">
        <v>6</v>
      </c>
      <c r="I191" s="224"/>
      <c r="J191" s="225">
        <f>ROUND(I191*H191,2)</f>
        <v>0</v>
      </c>
      <c r="K191" s="221" t="s">
        <v>136</v>
      </c>
      <c r="L191" s="44"/>
      <c r="M191" s="226" t="s">
        <v>1</v>
      </c>
      <c r="N191" s="227" t="s">
        <v>47</v>
      </c>
      <c r="O191" s="91"/>
      <c r="P191" s="228">
        <f>O191*H191</f>
        <v>0</v>
      </c>
      <c r="Q191" s="228">
        <v>0.00029999999999999997</v>
      </c>
      <c r="R191" s="228">
        <f>Q191*H191</f>
        <v>0.0018</v>
      </c>
      <c r="S191" s="228">
        <v>0</v>
      </c>
      <c r="T191" s="229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30" t="s">
        <v>199</v>
      </c>
      <c r="AT191" s="230" t="s">
        <v>132</v>
      </c>
      <c r="AU191" s="230" t="s">
        <v>92</v>
      </c>
      <c r="AY191" s="17" t="s">
        <v>129</v>
      </c>
      <c r="BE191" s="231">
        <f>IF(N191="základní",J191,0)</f>
        <v>0</v>
      </c>
      <c r="BF191" s="231">
        <f>IF(N191="snížená",J191,0)</f>
        <v>0</v>
      </c>
      <c r="BG191" s="231">
        <f>IF(N191="zákl. přenesená",J191,0)</f>
        <v>0</v>
      </c>
      <c r="BH191" s="231">
        <f>IF(N191="sníž. přenesená",J191,0)</f>
        <v>0</v>
      </c>
      <c r="BI191" s="231">
        <f>IF(N191="nulová",J191,0)</f>
        <v>0</v>
      </c>
      <c r="BJ191" s="17" t="s">
        <v>90</v>
      </c>
      <c r="BK191" s="231">
        <f>ROUND(I191*H191,2)</f>
        <v>0</v>
      </c>
      <c r="BL191" s="17" t="s">
        <v>199</v>
      </c>
      <c r="BM191" s="230" t="s">
        <v>313</v>
      </c>
    </row>
    <row r="192" s="13" customFormat="1">
      <c r="A192" s="13"/>
      <c r="B192" s="232"/>
      <c r="C192" s="233"/>
      <c r="D192" s="234" t="s">
        <v>151</v>
      </c>
      <c r="E192" s="235" t="s">
        <v>1</v>
      </c>
      <c r="F192" s="236" t="s">
        <v>314</v>
      </c>
      <c r="G192" s="233"/>
      <c r="H192" s="235" t="s">
        <v>1</v>
      </c>
      <c r="I192" s="237"/>
      <c r="J192" s="233"/>
      <c r="K192" s="233"/>
      <c r="L192" s="238"/>
      <c r="M192" s="239"/>
      <c r="N192" s="240"/>
      <c r="O192" s="240"/>
      <c r="P192" s="240"/>
      <c r="Q192" s="240"/>
      <c r="R192" s="240"/>
      <c r="S192" s="240"/>
      <c r="T192" s="241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2" t="s">
        <v>151</v>
      </c>
      <c r="AU192" s="242" t="s">
        <v>92</v>
      </c>
      <c r="AV192" s="13" t="s">
        <v>90</v>
      </c>
      <c r="AW192" s="13" t="s">
        <v>36</v>
      </c>
      <c r="AX192" s="13" t="s">
        <v>82</v>
      </c>
      <c r="AY192" s="242" t="s">
        <v>129</v>
      </c>
    </row>
    <row r="193" s="13" customFormat="1">
      <c r="A193" s="13"/>
      <c r="B193" s="232"/>
      <c r="C193" s="233"/>
      <c r="D193" s="234" t="s">
        <v>151</v>
      </c>
      <c r="E193" s="235" t="s">
        <v>1</v>
      </c>
      <c r="F193" s="236" t="s">
        <v>227</v>
      </c>
      <c r="G193" s="233"/>
      <c r="H193" s="235" t="s">
        <v>1</v>
      </c>
      <c r="I193" s="237"/>
      <c r="J193" s="233"/>
      <c r="K193" s="233"/>
      <c r="L193" s="238"/>
      <c r="M193" s="239"/>
      <c r="N193" s="240"/>
      <c r="O193" s="240"/>
      <c r="P193" s="240"/>
      <c r="Q193" s="240"/>
      <c r="R193" s="240"/>
      <c r="S193" s="240"/>
      <c r="T193" s="241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2" t="s">
        <v>151</v>
      </c>
      <c r="AU193" s="242" t="s">
        <v>92</v>
      </c>
      <c r="AV193" s="13" t="s">
        <v>90</v>
      </c>
      <c r="AW193" s="13" t="s">
        <v>36</v>
      </c>
      <c r="AX193" s="13" t="s">
        <v>82</v>
      </c>
      <c r="AY193" s="242" t="s">
        <v>129</v>
      </c>
    </row>
    <row r="194" s="14" customFormat="1">
      <c r="A194" s="14"/>
      <c r="B194" s="243"/>
      <c r="C194" s="244"/>
      <c r="D194" s="234" t="s">
        <v>151</v>
      </c>
      <c r="E194" s="245" t="s">
        <v>1</v>
      </c>
      <c r="F194" s="246" t="s">
        <v>253</v>
      </c>
      <c r="G194" s="244"/>
      <c r="H194" s="247">
        <v>6</v>
      </c>
      <c r="I194" s="248"/>
      <c r="J194" s="244"/>
      <c r="K194" s="244"/>
      <c r="L194" s="249"/>
      <c r="M194" s="250"/>
      <c r="N194" s="251"/>
      <c r="O194" s="251"/>
      <c r="P194" s="251"/>
      <c r="Q194" s="251"/>
      <c r="R194" s="251"/>
      <c r="S194" s="251"/>
      <c r="T194" s="252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3" t="s">
        <v>151</v>
      </c>
      <c r="AU194" s="253" t="s">
        <v>92</v>
      </c>
      <c r="AV194" s="14" t="s">
        <v>92</v>
      </c>
      <c r="AW194" s="14" t="s">
        <v>36</v>
      </c>
      <c r="AX194" s="14" t="s">
        <v>82</v>
      </c>
      <c r="AY194" s="253" t="s">
        <v>129</v>
      </c>
    </row>
    <row r="195" s="15" customFormat="1">
      <c r="A195" s="15"/>
      <c r="B195" s="254"/>
      <c r="C195" s="255"/>
      <c r="D195" s="234" t="s">
        <v>151</v>
      </c>
      <c r="E195" s="256" t="s">
        <v>1</v>
      </c>
      <c r="F195" s="257" t="s">
        <v>155</v>
      </c>
      <c r="G195" s="255"/>
      <c r="H195" s="258">
        <v>6</v>
      </c>
      <c r="I195" s="259"/>
      <c r="J195" s="255"/>
      <c r="K195" s="255"/>
      <c r="L195" s="260"/>
      <c r="M195" s="261"/>
      <c r="N195" s="262"/>
      <c r="O195" s="262"/>
      <c r="P195" s="262"/>
      <c r="Q195" s="262"/>
      <c r="R195" s="262"/>
      <c r="S195" s="262"/>
      <c r="T195" s="263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64" t="s">
        <v>151</v>
      </c>
      <c r="AU195" s="264" t="s">
        <v>92</v>
      </c>
      <c r="AV195" s="15" t="s">
        <v>137</v>
      </c>
      <c r="AW195" s="15" t="s">
        <v>36</v>
      </c>
      <c r="AX195" s="15" t="s">
        <v>90</v>
      </c>
      <c r="AY195" s="264" t="s">
        <v>129</v>
      </c>
    </row>
    <row r="196" s="2" customFormat="1" ht="33" customHeight="1">
      <c r="A196" s="38"/>
      <c r="B196" s="39"/>
      <c r="C196" s="219" t="s">
        <v>315</v>
      </c>
      <c r="D196" s="219" t="s">
        <v>132</v>
      </c>
      <c r="E196" s="220" t="s">
        <v>316</v>
      </c>
      <c r="F196" s="221" t="s">
        <v>317</v>
      </c>
      <c r="G196" s="222" t="s">
        <v>149</v>
      </c>
      <c r="H196" s="223">
        <v>6</v>
      </c>
      <c r="I196" s="224"/>
      <c r="J196" s="225">
        <f>ROUND(I196*H196,2)</f>
        <v>0</v>
      </c>
      <c r="K196" s="221" t="s">
        <v>136</v>
      </c>
      <c r="L196" s="44"/>
      <c r="M196" s="226" t="s">
        <v>1</v>
      </c>
      <c r="N196" s="227" t="s">
        <v>47</v>
      </c>
      <c r="O196" s="91"/>
      <c r="P196" s="228">
        <f>O196*H196</f>
        <v>0</v>
      </c>
      <c r="Q196" s="228">
        <v>0.0060000000000000001</v>
      </c>
      <c r="R196" s="228">
        <f>Q196*H196</f>
        <v>0.036000000000000004</v>
      </c>
      <c r="S196" s="228">
        <v>0</v>
      </c>
      <c r="T196" s="229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30" t="s">
        <v>199</v>
      </c>
      <c r="AT196" s="230" t="s">
        <v>132</v>
      </c>
      <c r="AU196" s="230" t="s">
        <v>92</v>
      </c>
      <c r="AY196" s="17" t="s">
        <v>129</v>
      </c>
      <c r="BE196" s="231">
        <f>IF(N196="základní",J196,0)</f>
        <v>0</v>
      </c>
      <c r="BF196" s="231">
        <f>IF(N196="snížená",J196,0)</f>
        <v>0</v>
      </c>
      <c r="BG196" s="231">
        <f>IF(N196="zákl. přenesená",J196,0)</f>
        <v>0</v>
      </c>
      <c r="BH196" s="231">
        <f>IF(N196="sníž. přenesená",J196,0)</f>
        <v>0</v>
      </c>
      <c r="BI196" s="231">
        <f>IF(N196="nulová",J196,0)</f>
        <v>0</v>
      </c>
      <c r="BJ196" s="17" t="s">
        <v>90</v>
      </c>
      <c r="BK196" s="231">
        <f>ROUND(I196*H196,2)</f>
        <v>0</v>
      </c>
      <c r="BL196" s="17" t="s">
        <v>199</v>
      </c>
      <c r="BM196" s="230" t="s">
        <v>318</v>
      </c>
    </row>
    <row r="197" s="13" customFormat="1">
      <c r="A197" s="13"/>
      <c r="B197" s="232"/>
      <c r="C197" s="233"/>
      <c r="D197" s="234" t="s">
        <v>151</v>
      </c>
      <c r="E197" s="235" t="s">
        <v>1</v>
      </c>
      <c r="F197" s="236" t="s">
        <v>319</v>
      </c>
      <c r="G197" s="233"/>
      <c r="H197" s="235" t="s">
        <v>1</v>
      </c>
      <c r="I197" s="237"/>
      <c r="J197" s="233"/>
      <c r="K197" s="233"/>
      <c r="L197" s="238"/>
      <c r="M197" s="239"/>
      <c r="N197" s="240"/>
      <c r="O197" s="240"/>
      <c r="P197" s="240"/>
      <c r="Q197" s="240"/>
      <c r="R197" s="240"/>
      <c r="S197" s="240"/>
      <c r="T197" s="241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2" t="s">
        <v>151</v>
      </c>
      <c r="AU197" s="242" t="s">
        <v>92</v>
      </c>
      <c r="AV197" s="13" t="s">
        <v>90</v>
      </c>
      <c r="AW197" s="13" t="s">
        <v>36</v>
      </c>
      <c r="AX197" s="13" t="s">
        <v>82</v>
      </c>
      <c r="AY197" s="242" t="s">
        <v>129</v>
      </c>
    </row>
    <row r="198" s="13" customFormat="1">
      <c r="A198" s="13"/>
      <c r="B198" s="232"/>
      <c r="C198" s="233"/>
      <c r="D198" s="234" t="s">
        <v>151</v>
      </c>
      <c r="E198" s="235" t="s">
        <v>1</v>
      </c>
      <c r="F198" s="236" t="s">
        <v>227</v>
      </c>
      <c r="G198" s="233"/>
      <c r="H198" s="235" t="s">
        <v>1</v>
      </c>
      <c r="I198" s="237"/>
      <c r="J198" s="233"/>
      <c r="K198" s="233"/>
      <c r="L198" s="238"/>
      <c r="M198" s="239"/>
      <c r="N198" s="240"/>
      <c r="O198" s="240"/>
      <c r="P198" s="240"/>
      <c r="Q198" s="240"/>
      <c r="R198" s="240"/>
      <c r="S198" s="240"/>
      <c r="T198" s="241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2" t="s">
        <v>151</v>
      </c>
      <c r="AU198" s="242" t="s">
        <v>92</v>
      </c>
      <c r="AV198" s="13" t="s">
        <v>90</v>
      </c>
      <c r="AW198" s="13" t="s">
        <v>36</v>
      </c>
      <c r="AX198" s="13" t="s">
        <v>82</v>
      </c>
      <c r="AY198" s="242" t="s">
        <v>129</v>
      </c>
    </row>
    <row r="199" s="14" customFormat="1">
      <c r="A199" s="14"/>
      <c r="B199" s="243"/>
      <c r="C199" s="244"/>
      <c r="D199" s="234" t="s">
        <v>151</v>
      </c>
      <c r="E199" s="245" t="s">
        <v>1</v>
      </c>
      <c r="F199" s="246" t="s">
        <v>320</v>
      </c>
      <c r="G199" s="244"/>
      <c r="H199" s="247">
        <v>6</v>
      </c>
      <c r="I199" s="248"/>
      <c r="J199" s="244"/>
      <c r="K199" s="244"/>
      <c r="L199" s="249"/>
      <c r="M199" s="250"/>
      <c r="N199" s="251"/>
      <c r="O199" s="251"/>
      <c r="P199" s="251"/>
      <c r="Q199" s="251"/>
      <c r="R199" s="251"/>
      <c r="S199" s="251"/>
      <c r="T199" s="252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3" t="s">
        <v>151</v>
      </c>
      <c r="AU199" s="253" t="s">
        <v>92</v>
      </c>
      <c r="AV199" s="14" t="s">
        <v>92</v>
      </c>
      <c r="AW199" s="14" t="s">
        <v>36</v>
      </c>
      <c r="AX199" s="14" t="s">
        <v>82</v>
      </c>
      <c r="AY199" s="253" t="s">
        <v>129</v>
      </c>
    </row>
    <row r="200" s="15" customFormat="1">
      <c r="A200" s="15"/>
      <c r="B200" s="254"/>
      <c r="C200" s="255"/>
      <c r="D200" s="234" t="s">
        <v>151</v>
      </c>
      <c r="E200" s="256" t="s">
        <v>212</v>
      </c>
      <c r="F200" s="257" t="s">
        <v>155</v>
      </c>
      <c r="G200" s="255"/>
      <c r="H200" s="258">
        <v>6</v>
      </c>
      <c r="I200" s="259"/>
      <c r="J200" s="255"/>
      <c r="K200" s="255"/>
      <c r="L200" s="260"/>
      <c r="M200" s="261"/>
      <c r="N200" s="262"/>
      <c r="O200" s="262"/>
      <c r="P200" s="262"/>
      <c r="Q200" s="262"/>
      <c r="R200" s="262"/>
      <c r="S200" s="262"/>
      <c r="T200" s="263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64" t="s">
        <v>151</v>
      </c>
      <c r="AU200" s="264" t="s">
        <v>92</v>
      </c>
      <c r="AV200" s="15" t="s">
        <v>137</v>
      </c>
      <c r="AW200" s="15" t="s">
        <v>36</v>
      </c>
      <c r="AX200" s="15" t="s">
        <v>90</v>
      </c>
      <c r="AY200" s="264" t="s">
        <v>129</v>
      </c>
    </row>
    <row r="201" s="2" customFormat="1" ht="33" customHeight="1">
      <c r="A201" s="38"/>
      <c r="B201" s="39"/>
      <c r="C201" s="219" t="s">
        <v>321</v>
      </c>
      <c r="D201" s="219" t="s">
        <v>132</v>
      </c>
      <c r="E201" s="220" t="s">
        <v>322</v>
      </c>
      <c r="F201" s="221" t="s">
        <v>323</v>
      </c>
      <c r="G201" s="222" t="s">
        <v>141</v>
      </c>
      <c r="H201" s="223">
        <v>14.4</v>
      </c>
      <c r="I201" s="224"/>
      <c r="J201" s="225">
        <f>ROUND(I201*H201,2)</f>
        <v>0</v>
      </c>
      <c r="K201" s="221" t="s">
        <v>136</v>
      </c>
      <c r="L201" s="44"/>
      <c r="M201" s="226" t="s">
        <v>1</v>
      </c>
      <c r="N201" s="227" t="s">
        <v>47</v>
      </c>
      <c r="O201" s="91"/>
      <c r="P201" s="228">
        <f>O201*H201</f>
        <v>0</v>
      </c>
      <c r="Q201" s="228">
        <v>0.00058</v>
      </c>
      <c r="R201" s="228">
        <f>Q201*H201</f>
        <v>0.008352</v>
      </c>
      <c r="S201" s="228">
        <v>0</v>
      </c>
      <c r="T201" s="229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30" t="s">
        <v>199</v>
      </c>
      <c r="AT201" s="230" t="s">
        <v>132</v>
      </c>
      <c r="AU201" s="230" t="s">
        <v>92</v>
      </c>
      <c r="AY201" s="17" t="s">
        <v>129</v>
      </c>
      <c r="BE201" s="231">
        <f>IF(N201="základní",J201,0)</f>
        <v>0</v>
      </c>
      <c r="BF201" s="231">
        <f>IF(N201="snížená",J201,0)</f>
        <v>0</v>
      </c>
      <c r="BG201" s="231">
        <f>IF(N201="zákl. přenesená",J201,0)</f>
        <v>0</v>
      </c>
      <c r="BH201" s="231">
        <f>IF(N201="sníž. přenesená",J201,0)</f>
        <v>0</v>
      </c>
      <c r="BI201" s="231">
        <f>IF(N201="nulová",J201,0)</f>
        <v>0</v>
      </c>
      <c r="BJ201" s="17" t="s">
        <v>90</v>
      </c>
      <c r="BK201" s="231">
        <f>ROUND(I201*H201,2)</f>
        <v>0</v>
      </c>
      <c r="BL201" s="17" t="s">
        <v>199</v>
      </c>
      <c r="BM201" s="230" t="s">
        <v>324</v>
      </c>
    </row>
    <row r="202" s="13" customFormat="1">
      <c r="A202" s="13"/>
      <c r="B202" s="232"/>
      <c r="C202" s="233"/>
      <c r="D202" s="234" t="s">
        <v>151</v>
      </c>
      <c r="E202" s="235" t="s">
        <v>1</v>
      </c>
      <c r="F202" s="236" t="s">
        <v>325</v>
      </c>
      <c r="G202" s="233"/>
      <c r="H202" s="235" t="s">
        <v>1</v>
      </c>
      <c r="I202" s="237"/>
      <c r="J202" s="233"/>
      <c r="K202" s="233"/>
      <c r="L202" s="238"/>
      <c r="M202" s="239"/>
      <c r="N202" s="240"/>
      <c r="O202" s="240"/>
      <c r="P202" s="240"/>
      <c r="Q202" s="240"/>
      <c r="R202" s="240"/>
      <c r="S202" s="240"/>
      <c r="T202" s="241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2" t="s">
        <v>151</v>
      </c>
      <c r="AU202" s="242" t="s">
        <v>92</v>
      </c>
      <c r="AV202" s="13" t="s">
        <v>90</v>
      </c>
      <c r="AW202" s="13" t="s">
        <v>36</v>
      </c>
      <c r="AX202" s="13" t="s">
        <v>82</v>
      </c>
      <c r="AY202" s="242" t="s">
        <v>129</v>
      </c>
    </row>
    <row r="203" s="13" customFormat="1">
      <c r="A203" s="13"/>
      <c r="B203" s="232"/>
      <c r="C203" s="233"/>
      <c r="D203" s="234" t="s">
        <v>151</v>
      </c>
      <c r="E203" s="235" t="s">
        <v>1</v>
      </c>
      <c r="F203" s="236" t="s">
        <v>227</v>
      </c>
      <c r="G203" s="233"/>
      <c r="H203" s="235" t="s">
        <v>1</v>
      </c>
      <c r="I203" s="237"/>
      <c r="J203" s="233"/>
      <c r="K203" s="233"/>
      <c r="L203" s="238"/>
      <c r="M203" s="239"/>
      <c r="N203" s="240"/>
      <c r="O203" s="240"/>
      <c r="P203" s="240"/>
      <c r="Q203" s="240"/>
      <c r="R203" s="240"/>
      <c r="S203" s="240"/>
      <c r="T203" s="241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2" t="s">
        <v>151</v>
      </c>
      <c r="AU203" s="242" t="s">
        <v>92</v>
      </c>
      <c r="AV203" s="13" t="s">
        <v>90</v>
      </c>
      <c r="AW203" s="13" t="s">
        <v>36</v>
      </c>
      <c r="AX203" s="13" t="s">
        <v>82</v>
      </c>
      <c r="AY203" s="242" t="s">
        <v>129</v>
      </c>
    </row>
    <row r="204" s="14" customFormat="1">
      <c r="A204" s="14"/>
      <c r="B204" s="243"/>
      <c r="C204" s="244"/>
      <c r="D204" s="234" t="s">
        <v>151</v>
      </c>
      <c r="E204" s="245" t="s">
        <v>1</v>
      </c>
      <c r="F204" s="246" t="s">
        <v>326</v>
      </c>
      <c r="G204" s="244"/>
      <c r="H204" s="247">
        <v>14.4</v>
      </c>
      <c r="I204" s="248"/>
      <c r="J204" s="244"/>
      <c r="K204" s="244"/>
      <c r="L204" s="249"/>
      <c r="M204" s="250"/>
      <c r="N204" s="251"/>
      <c r="O204" s="251"/>
      <c r="P204" s="251"/>
      <c r="Q204" s="251"/>
      <c r="R204" s="251"/>
      <c r="S204" s="251"/>
      <c r="T204" s="252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3" t="s">
        <v>151</v>
      </c>
      <c r="AU204" s="253" t="s">
        <v>92</v>
      </c>
      <c r="AV204" s="14" t="s">
        <v>92</v>
      </c>
      <c r="AW204" s="14" t="s">
        <v>36</v>
      </c>
      <c r="AX204" s="14" t="s">
        <v>82</v>
      </c>
      <c r="AY204" s="253" t="s">
        <v>129</v>
      </c>
    </row>
    <row r="205" s="15" customFormat="1">
      <c r="A205" s="15"/>
      <c r="B205" s="254"/>
      <c r="C205" s="255"/>
      <c r="D205" s="234" t="s">
        <v>151</v>
      </c>
      <c r="E205" s="256" t="s">
        <v>213</v>
      </c>
      <c r="F205" s="257" t="s">
        <v>155</v>
      </c>
      <c r="G205" s="255"/>
      <c r="H205" s="258">
        <v>14.4</v>
      </c>
      <c r="I205" s="259"/>
      <c r="J205" s="255"/>
      <c r="K205" s="255"/>
      <c r="L205" s="260"/>
      <c r="M205" s="261"/>
      <c r="N205" s="262"/>
      <c r="O205" s="262"/>
      <c r="P205" s="262"/>
      <c r="Q205" s="262"/>
      <c r="R205" s="262"/>
      <c r="S205" s="262"/>
      <c r="T205" s="263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64" t="s">
        <v>151</v>
      </c>
      <c r="AU205" s="264" t="s">
        <v>92</v>
      </c>
      <c r="AV205" s="15" t="s">
        <v>137</v>
      </c>
      <c r="AW205" s="15" t="s">
        <v>36</v>
      </c>
      <c r="AX205" s="15" t="s">
        <v>90</v>
      </c>
      <c r="AY205" s="264" t="s">
        <v>129</v>
      </c>
    </row>
    <row r="206" s="2" customFormat="1" ht="33" customHeight="1">
      <c r="A206" s="38"/>
      <c r="B206" s="39"/>
      <c r="C206" s="219" t="s">
        <v>327</v>
      </c>
      <c r="D206" s="219" t="s">
        <v>132</v>
      </c>
      <c r="E206" s="220" t="s">
        <v>328</v>
      </c>
      <c r="F206" s="221" t="s">
        <v>329</v>
      </c>
      <c r="G206" s="222" t="s">
        <v>149</v>
      </c>
      <c r="H206" s="223">
        <v>6</v>
      </c>
      <c r="I206" s="224"/>
      <c r="J206" s="225">
        <f>ROUND(I206*H206,2)</f>
        <v>0</v>
      </c>
      <c r="K206" s="221" t="s">
        <v>136</v>
      </c>
      <c r="L206" s="44"/>
      <c r="M206" s="226" t="s">
        <v>1</v>
      </c>
      <c r="N206" s="227" t="s">
        <v>47</v>
      </c>
      <c r="O206" s="91"/>
      <c r="P206" s="228">
        <f>O206*H206</f>
        <v>0</v>
      </c>
      <c r="Q206" s="228">
        <v>0</v>
      </c>
      <c r="R206" s="228">
        <f>Q206*H206</f>
        <v>0</v>
      </c>
      <c r="S206" s="228">
        <v>0</v>
      </c>
      <c r="T206" s="229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30" t="s">
        <v>199</v>
      </c>
      <c r="AT206" s="230" t="s">
        <v>132</v>
      </c>
      <c r="AU206" s="230" t="s">
        <v>92</v>
      </c>
      <c r="AY206" s="17" t="s">
        <v>129</v>
      </c>
      <c r="BE206" s="231">
        <f>IF(N206="základní",J206,0)</f>
        <v>0</v>
      </c>
      <c r="BF206" s="231">
        <f>IF(N206="snížená",J206,0)</f>
        <v>0</v>
      </c>
      <c r="BG206" s="231">
        <f>IF(N206="zákl. přenesená",J206,0)</f>
        <v>0</v>
      </c>
      <c r="BH206" s="231">
        <f>IF(N206="sníž. přenesená",J206,0)</f>
        <v>0</v>
      </c>
      <c r="BI206" s="231">
        <f>IF(N206="nulová",J206,0)</f>
        <v>0</v>
      </c>
      <c r="BJ206" s="17" t="s">
        <v>90</v>
      </c>
      <c r="BK206" s="231">
        <f>ROUND(I206*H206,2)</f>
        <v>0</v>
      </c>
      <c r="BL206" s="17" t="s">
        <v>199</v>
      </c>
      <c r="BM206" s="230" t="s">
        <v>330</v>
      </c>
    </row>
    <row r="207" s="2" customFormat="1" ht="24.15" customHeight="1">
      <c r="A207" s="38"/>
      <c r="B207" s="39"/>
      <c r="C207" s="280" t="s">
        <v>331</v>
      </c>
      <c r="D207" s="280" t="s">
        <v>229</v>
      </c>
      <c r="E207" s="281" t="s">
        <v>332</v>
      </c>
      <c r="F207" s="282" t="s">
        <v>333</v>
      </c>
      <c r="G207" s="283" t="s">
        <v>149</v>
      </c>
      <c r="H207" s="284">
        <v>8.9280000000000008</v>
      </c>
      <c r="I207" s="285"/>
      <c r="J207" s="286">
        <f>ROUND(I207*H207,2)</f>
        <v>0</v>
      </c>
      <c r="K207" s="282" t="s">
        <v>136</v>
      </c>
      <c r="L207" s="287"/>
      <c r="M207" s="288" t="s">
        <v>1</v>
      </c>
      <c r="N207" s="289" t="s">
        <v>47</v>
      </c>
      <c r="O207" s="91"/>
      <c r="P207" s="228">
        <f>O207*H207</f>
        <v>0</v>
      </c>
      <c r="Q207" s="228">
        <v>0.021999999999999999</v>
      </c>
      <c r="R207" s="228">
        <f>Q207*H207</f>
        <v>0.19641600000000001</v>
      </c>
      <c r="S207" s="228">
        <v>0</v>
      </c>
      <c r="T207" s="229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30" t="s">
        <v>334</v>
      </c>
      <c r="AT207" s="230" t="s">
        <v>229</v>
      </c>
      <c r="AU207" s="230" t="s">
        <v>92</v>
      </c>
      <c r="AY207" s="17" t="s">
        <v>129</v>
      </c>
      <c r="BE207" s="231">
        <f>IF(N207="základní",J207,0)</f>
        <v>0</v>
      </c>
      <c r="BF207" s="231">
        <f>IF(N207="snížená",J207,0)</f>
        <v>0</v>
      </c>
      <c r="BG207" s="231">
        <f>IF(N207="zákl. přenesená",J207,0)</f>
        <v>0</v>
      </c>
      <c r="BH207" s="231">
        <f>IF(N207="sníž. přenesená",J207,0)</f>
        <v>0</v>
      </c>
      <c r="BI207" s="231">
        <f>IF(N207="nulová",J207,0)</f>
        <v>0</v>
      </c>
      <c r="BJ207" s="17" t="s">
        <v>90</v>
      </c>
      <c r="BK207" s="231">
        <f>ROUND(I207*H207,2)</f>
        <v>0</v>
      </c>
      <c r="BL207" s="17" t="s">
        <v>199</v>
      </c>
      <c r="BM207" s="230" t="s">
        <v>335</v>
      </c>
    </row>
    <row r="208" s="13" customFormat="1">
      <c r="A208" s="13"/>
      <c r="B208" s="232"/>
      <c r="C208" s="233"/>
      <c r="D208" s="234" t="s">
        <v>151</v>
      </c>
      <c r="E208" s="235" t="s">
        <v>1</v>
      </c>
      <c r="F208" s="236" t="s">
        <v>336</v>
      </c>
      <c r="G208" s="233"/>
      <c r="H208" s="235" t="s">
        <v>1</v>
      </c>
      <c r="I208" s="237"/>
      <c r="J208" s="233"/>
      <c r="K208" s="233"/>
      <c r="L208" s="238"/>
      <c r="M208" s="239"/>
      <c r="N208" s="240"/>
      <c r="O208" s="240"/>
      <c r="P208" s="240"/>
      <c r="Q208" s="240"/>
      <c r="R208" s="240"/>
      <c r="S208" s="240"/>
      <c r="T208" s="241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2" t="s">
        <v>151</v>
      </c>
      <c r="AU208" s="242" t="s">
        <v>92</v>
      </c>
      <c r="AV208" s="13" t="s">
        <v>90</v>
      </c>
      <c r="AW208" s="13" t="s">
        <v>36</v>
      </c>
      <c r="AX208" s="13" t="s">
        <v>82</v>
      </c>
      <c r="AY208" s="242" t="s">
        <v>129</v>
      </c>
    </row>
    <row r="209" s="13" customFormat="1">
      <c r="A209" s="13"/>
      <c r="B209" s="232"/>
      <c r="C209" s="233"/>
      <c r="D209" s="234" t="s">
        <v>151</v>
      </c>
      <c r="E209" s="235" t="s">
        <v>1</v>
      </c>
      <c r="F209" s="236" t="s">
        <v>227</v>
      </c>
      <c r="G209" s="233"/>
      <c r="H209" s="235" t="s">
        <v>1</v>
      </c>
      <c r="I209" s="237"/>
      <c r="J209" s="233"/>
      <c r="K209" s="233"/>
      <c r="L209" s="238"/>
      <c r="M209" s="239"/>
      <c r="N209" s="240"/>
      <c r="O209" s="240"/>
      <c r="P209" s="240"/>
      <c r="Q209" s="240"/>
      <c r="R209" s="240"/>
      <c r="S209" s="240"/>
      <c r="T209" s="241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2" t="s">
        <v>151</v>
      </c>
      <c r="AU209" s="242" t="s">
        <v>92</v>
      </c>
      <c r="AV209" s="13" t="s">
        <v>90</v>
      </c>
      <c r="AW209" s="13" t="s">
        <v>36</v>
      </c>
      <c r="AX209" s="13" t="s">
        <v>82</v>
      </c>
      <c r="AY209" s="242" t="s">
        <v>129</v>
      </c>
    </row>
    <row r="210" s="14" customFormat="1">
      <c r="A210" s="14"/>
      <c r="B210" s="243"/>
      <c r="C210" s="244"/>
      <c r="D210" s="234" t="s">
        <v>151</v>
      </c>
      <c r="E210" s="245" t="s">
        <v>1</v>
      </c>
      <c r="F210" s="246" t="s">
        <v>253</v>
      </c>
      <c r="G210" s="244"/>
      <c r="H210" s="247">
        <v>6</v>
      </c>
      <c r="I210" s="248"/>
      <c r="J210" s="244"/>
      <c r="K210" s="244"/>
      <c r="L210" s="249"/>
      <c r="M210" s="250"/>
      <c r="N210" s="251"/>
      <c r="O210" s="251"/>
      <c r="P210" s="251"/>
      <c r="Q210" s="251"/>
      <c r="R210" s="251"/>
      <c r="S210" s="251"/>
      <c r="T210" s="252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3" t="s">
        <v>151</v>
      </c>
      <c r="AU210" s="253" t="s">
        <v>92</v>
      </c>
      <c r="AV210" s="14" t="s">
        <v>92</v>
      </c>
      <c r="AW210" s="14" t="s">
        <v>36</v>
      </c>
      <c r="AX210" s="14" t="s">
        <v>82</v>
      </c>
      <c r="AY210" s="253" t="s">
        <v>129</v>
      </c>
    </row>
    <row r="211" s="14" customFormat="1">
      <c r="A211" s="14"/>
      <c r="B211" s="243"/>
      <c r="C211" s="244"/>
      <c r="D211" s="234" t="s">
        <v>151</v>
      </c>
      <c r="E211" s="245" t="s">
        <v>1</v>
      </c>
      <c r="F211" s="246" t="s">
        <v>337</v>
      </c>
      <c r="G211" s="244"/>
      <c r="H211" s="247">
        <v>1.44</v>
      </c>
      <c r="I211" s="248"/>
      <c r="J211" s="244"/>
      <c r="K211" s="244"/>
      <c r="L211" s="249"/>
      <c r="M211" s="250"/>
      <c r="N211" s="251"/>
      <c r="O211" s="251"/>
      <c r="P211" s="251"/>
      <c r="Q211" s="251"/>
      <c r="R211" s="251"/>
      <c r="S211" s="251"/>
      <c r="T211" s="252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3" t="s">
        <v>151</v>
      </c>
      <c r="AU211" s="253" t="s">
        <v>92</v>
      </c>
      <c r="AV211" s="14" t="s">
        <v>92</v>
      </c>
      <c r="AW211" s="14" t="s">
        <v>36</v>
      </c>
      <c r="AX211" s="14" t="s">
        <v>82</v>
      </c>
      <c r="AY211" s="253" t="s">
        <v>129</v>
      </c>
    </row>
    <row r="212" s="15" customFormat="1">
      <c r="A212" s="15"/>
      <c r="B212" s="254"/>
      <c r="C212" s="255"/>
      <c r="D212" s="234" t="s">
        <v>151</v>
      </c>
      <c r="E212" s="256" t="s">
        <v>1</v>
      </c>
      <c r="F212" s="257" t="s">
        <v>155</v>
      </c>
      <c r="G212" s="255"/>
      <c r="H212" s="258">
        <v>7.4400000000000004</v>
      </c>
      <c r="I212" s="259"/>
      <c r="J212" s="255"/>
      <c r="K212" s="255"/>
      <c r="L212" s="260"/>
      <c r="M212" s="261"/>
      <c r="N212" s="262"/>
      <c r="O212" s="262"/>
      <c r="P212" s="262"/>
      <c r="Q212" s="262"/>
      <c r="R212" s="262"/>
      <c r="S212" s="262"/>
      <c r="T212" s="263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4" t="s">
        <v>151</v>
      </c>
      <c r="AU212" s="264" t="s">
        <v>92</v>
      </c>
      <c r="AV212" s="15" t="s">
        <v>137</v>
      </c>
      <c r="AW212" s="15" t="s">
        <v>36</v>
      </c>
      <c r="AX212" s="15" t="s">
        <v>90</v>
      </c>
      <c r="AY212" s="264" t="s">
        <v>129</v>
      </c>
    </row>
    <row r="213" s="14" customFormat="1">
      <c r="A213" s="14"/>
      <c r="B213" s="243"/>
      <c r="C213" s="244"/>
      <c r="D213" s="234" t="s">
        <v>151</v>
      </c>
      <c r="E213" s="244"/>
      <c r="F213" s="246" t="s">
        <v>338</v>
      </c>
      <c r="G213" s="244"/>
      <c r="H213" s="247">
        <v>8.9280000000000008</v>
      </c>
      <c r="I213" s="248"/>
      <c r="J213" s="244"/>
      <c r="K213" s="244"/>
      <c r="L213" s="249"/>
      <c r="M213" s="250"/>
      <c r="N213" s="251"/>
      <c r="O213" s="251"/>
      <c r="P213" s="251"/>
      <c r="Q213" s="251"/>
      <c r="R213" s="251"/>
      <c r="S213" s="251"/>
      <c r="T213" s="252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3" t="s">
        <v>151</v>
      </c>
      <c r="AU213" s="253" t="s">
        <v>92</v>
      </c>
      <c r="AV213" s="14" t="s">
        <v>92</v>
      </c>
      <c r="AW213" s="14" t="s">
        <v>4</v>
      </c>
      <c r="AX213" s="14" t="s">
        <v>90</v>
      </c>
      <c r="AY213" s="253" t="s">
        <v>129</v>
      </c>
    </row>
    <row r="214" s="2" customFormat="1" ht="16.5" customHeight="1">
      <c r="A214" s="38"/>
      <c r="B214" s="39"/>
      <c r="C214" s="219" t="s">
        <v>339</v>
      </c>
      <c r="D214" s="219" t="s">
        <v>132</v>
      </c>
      <c r="E214" s="220" t="s">
        <v>340</v>
      </c>
      <c r="F214" s="221" t="s">
        <v>341</v>
      </c>
      <c r="G214" s="222" t="s">
        <v>141</v>
      </c>
      <c r="H214" s="223">
        <v>14.4</v>
      </c>
      <c r="I214" s="224"/>
      <c r="J214" s="225">
        <f>ROUND(I214*H214,2)</f>
        <v>0</v>
      </c>
      <c r="K214" s="221" t="s">
        <v>136</v>
      </c>
      <c r="L214" s="44"/>
      <c r="M214" s="226" t="s">
        <v>1</v>
      </c>
      <c r="N214" s="227" t="s">
        <v>47</v>
      </c>
      <c r="O214" s="91"/>
      <c r="P214" s="228">
        <f>O214*H214</f>
        <v>0</v>
      </c>
      <c r="Q214" s="228">
        <v>9.0000000000000006E-05</v>
      </c>
      <c r="R214" s="228">
        <f>Q214*H214</f>
        <v>0.0012960000000000001</v>
      </c>
      <c r="S214" s="228">
        <v>0</v>
      </c>
      <c r="T214" s="229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30" t="s">
        <v>199</v>
      </c>
      <c r="AT214" s="230" t="s">
        <v>132</v>
      </c>
      <c r="AU214" s="230" t="s">
        <v>92</v>
      </c>
      <c r="AY214" s="17" t="s">
        <v>129</v>
      </c>
      <c r="BE214" s="231">
        <f>IF(N214="základní",J214,0)</f>
        <v>0</v>
      </c>
      <c r="BF214" s="231">
        <f>IF(N214="snížená",J214,0)</f>
        <v>0</v>
      </c>
      <c r="BG214" s="231">
        <f>IF(N214="zákl. přenesená",J214,0)</f>
        <v>0</v>
      </c>
      <c r="BH214" s="231">
        <f>IF(N214="sníž. přenesená",J214,0)</f>
        <v>0</v>
      </c>
      <c r="BI214" s="231">
        <f>IF(N214="nulová",J214,0)</f>
        <v>0</v>
      </c>
      <c r="BJ214" s="17" t="s">
        <v>90</v>
      </c>
      <c r="BK214" s="231">
        <f>ROUND(I214*H214,2)</f>
        <v>0</v>
      </c>
      <c r="BL214" s="17" t="s">
        <v>199</v>
      </c>
      <c r="BM214" s="230" t="s">
        <v>342</v>
      </c>
    </row>
    <row r="215" s="13" customFormat="1">
      <c r="A215" s="13"/>
      <c r="B215" s="232"/>
      <c r="C215" s="233"/>
      <c r="D215" s="234" t="s">
        <v>151</v>
      </c>
      <c r="E215" s="235" t="s">
        <v>1</v>
      </c>
      <c r="F215" s="236" t="s">
        <v>343</v>
      </c>
      <c r="G215" s="233"/>
      <c r="H215" s="235" t="s">
        <v>1</v>
      </c>
      <c r="I215" s="237"/>
      <c r="J215" s="233"/>
      <c r="K215" s="233"/>
      <c r="L215" s="238"/>
      <c r="M215" s="239"/>
      <c r="N215" s="240"/>
      <c r="O215" s="240"/>
      <c r="P215" s="240"/>
      <c r="Q215" s="240"/>
      <c r="R215" s="240"/>
      <c r="S215" s="240"/>
      <c r="T215" s="241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2" t="s">
        <v>151</v>
      </c>
      <c r="AU215" s="242" t="s">
        <v>92</v>
      </c>
      <c r="AV215" s="13" t="s">
        <v>90</v>
      </c>
      <c r="AW215" s="13" t="s">
        <v>36</v>
      </c>
      <c r="AX215" s="13" t="s">
        <v>82</v>
      </c>
      <c r="AY215" s="242" t="s">
        <v>129</v>
      </c>
    </row>
    <row r="216" s="13" customFormat="1">
      <c r="A216" s="13"/>
      <c r="B216" s="232"/>
      <c r="C216" s="233"/>
      <c r="D216" s="234" t="s">
        <v>151</v>
      </c>
      <c r="E216" s="235" t="s">
        <v>1</v>
      </c>
      <c r="F216" s="236" t="s">
        <v>227</v>
      </c>
      <c r="G216" s="233"/>
      <c r="H216" s="235" t="s">
        <v>1</v>
      </c>
      <c r="I216" s="237"/>
      <c r="J216" s="233"/>
      <c r="K216" s="233"/>
      <c r="L216" s="238"/>
      <c r="M216" s="239"/>
      <c r="N216" s="240"/>
      <c r="O216" s="240"/>
      <c r="P216" s="240"/>
      <c r="Q216" s="240"/>
      <c r="R216" s="240"/>
      <c r="S216" s="240"/>
      <c r="T216" s="241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2" t="s">
        <v>151</v>
      </c>
      <c r="AU216" s="242" t="s">
        <v>92</v>
      </c>
      <c r="AV216" s="13" t="s">
        <v>90</v>
      </c>
      <c r="AW216" s="13" t="s">
        <v>36</v>
      </c>
      <c r="AX216" s="13" t="s">
        <v>82</v>
      </c>
      <c r="AY216" s="242" t="s">
        <v>129</v>
      </c>
    </row>
    <row r="217" s="14" customFormat="1">
      <c r="A217" s="14"/>
      <c r="B217" s="243"/>
      <c r="C217" s="244"/>
      <c r="D217" s="234" t="s">
        <v>151</v>
      </c>
      <c r="E217" s="245" t="s">
        <v>1</v>
      </c>
      <c r="F217" s="246" t="s">
        <v>344</v>
      </c>
      <c r="G217" s="244"/>
      <c r="H217" s="247">
        <v>14.4</v>
      </c>
      <c r="I217" s="248"/>
      <c r="J217" s="244"/>
      <c r="K217" s="244"/>
      <c r="L217" s="249"/>
      <c r="M217" s="250"/>
      <c r="N217" s="251"/>
      <c r="O217" s="251"/>
      <c r="P217" s="251"/>
      <c r="Q217" s="251"/>
      <c r="R217" s="251"/>
      <c r="S217" s="251"/>
      <c r="T217" s="252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3" t="s">
        <v>151</v>
      </c>
      <c r="AU217" s="253" t="s">
        <v>92</v>
      </c>
      <c r="AV217" s="14" t="s">
        <v>92</v>
      </c>
      <c r="AW217" s="14" t="s">
        <v>36</v>
      </c>
      <c r="AX217" s="14" t="s">
        <v>82</v>
      </c>
      <c r="AY217" s="253" t="s">
        <v>129</v>
      </c>
    </row>
    <row r="218" s="15" customFormat="1">
      <c r="A218" s="15"/>
      <c r="B218" s="254"/>
      <c r="C218" s="255"/>
      <c r="D218" s="234" t="s">
        <v>151</v>
      </c>
      <c r="E218" s="256" t="s">
        <v>1</v>
      </c>
      <c r="F218" s="257" t="s">
        <v>155</v>
      </c>
      <c r="G218" s="255"/>
      <c r="H218" s="258">
        <v>14.4</v>
      </c>
      <c r="I218" s="259"/>
      <c r="J218" s="255"/>
      <c r="K218" s="255"/>
      <c r="L218" s="260"/>
      <c r="M218" s="261"/>
      <c r="N218" s="262"/>
      <c r="O218" s="262"/>
      <c r="P218" s="262"/>
      <c r="Q218" s="262"/>
      <c r="R218" s="262"/>
      <c r="S218" s="262"/>
      <c r="T218" s="263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64" t="s">
        <v>151</v>
      </c>
      <c r="AU218" s="264" t="s">
        <v>92</v>
      </c>
      <c r="AV218" s="15" t="s">
        <v>137</v>
      </c>
      <c r="AW218" s="15" t="s">
        <v>36</v>
      </c>
      <c r="AX218" s="15" t="s">
        <v>90</v>
      </c>
      <c r="AY218" s="264" t="s">
        <v>129</v>
      </c>
    </row>
    <row r="219" s="2" customFormat="1" ht="21.75" customHeight="1">
      <c r="A219" s="38"/>
      <c r="B219" s="39"/>
      <c r="C219" s="219" t="s">
        <v>345</v>
      </c>
      <c r="D219" s="219" t="s">
        <v>132</v>
      </c>
      <c r="E219" s="220" t="s">
        <v>346</v>
      </c>
      <c r="F219" s="221" t="s">
        <v>347</v>
      </c>
      <c r="G219" s="222" t="s">
        <v>141</v>
      </c>
      <c r="H219" s="223">
        <v>20</v>
      </c>
      <c r="I219" s="224"/>
      <c r="J219" s="225">
        <f>ROUND(I219*H219,2)</f>
        <v>0</v>
      </c>
      <c r="K219" s="221" t="s">
        <v>136</v>
      </c>
      <c r="L219" s="44"/>
      <c r="M219" s="226" t="s">
        <v>1</v>
      </c>
      <c r="N219" s="227" t="s">
        <v>47</v>
      </c>
      <c r="O219" s="91"/>
      <c r="P219" s="228">
        <f>O219*H219</f>
        <v>0</v>
      </c>
      <c r="Q219" s="228">
        <v>0</v>
      </c>
      <c r="R219" s="228">
        <f>Q219*H219</f>
        <v>0</v>
      </c>
      <c r="S219" s="228">
        <v>0</v>
      </c>
      <c r="T219" s="229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30" t="s">
        <v>199</v>
      </c>
      <c r="AT219" s="230" t="s">
        <v>132</v>
      </c>
      <c r="AU219" s="230" t="s">
        <v>92</v>
      </c>
      <c r="AY219" s="17" t="s">
        <v>129</v>
      </c>
      <c r="BE219" s="231">
        <f>IF(N219="základní",J219,0)</f>
        <v>0</v>
      </c>
      <c r="BF219" s="231">
        <f>IF(N219="snížená",J219,0)</f>
        <v>0</v>
      </c>
      <c r="BG219" s="231">
        <f>IF(N219="zákl. přenesená",J219,0)</f>
        <v>0</v>
      </c>
      <c r="BH219" s="231">
        <f>IF(N219="sníž. přenesená",J219,0)</f>
        <v>0</v>
      </c>
      <c r="BI219" s="231">
        <f>IF(N219="nulová",J219,0)</f>
        <v>0</v>
      </c>
      <c r="BJ219" s="17" t="s">
        <v>90</v>
      </c>
      <c r="BK219" s="231">
        <f>ROUND(I219*H219,2)</f>
        <v>0</v>
      </c>
      <c r="BL219" s="17" t="s">
        <v>199</v>
      </c>
      <c r="BM219" s="230" t="s">
        <v>348</v>
      </c>
    </row>
    <row r="220" s="2" customFormat="1" ht="24.15" customHeight="1">
      <c r="A220" s="38"/>
      <c r="B220" s="39"/>
      <c r="C220" s="219" t="s">
        <v>349</v>
      </c>
      <c r="D220" s="219" t="s">
        <v>132</v>
      </c>
      <c r="E220" s="220" t="s">
        <v>350</v>
      </c>
      <c r="F220" s="221" t="s">
        <v>351</v>
      </c>
      <c r="G220" s="222" t="s">
        <v>149</v>
      </c>
      <c r="H220" s="223">
        <v>1</v>
      </c>
      <c r="I220" s="224"/>
      <c r="J220" s="225">
        <f>ROUND(I220*H220,2)</f>
        <v>0</v>
      </c>
      <c r="K220" s="221" t="s">
        <v>136</v>
      </c>
      <c r="L220" s="44"/>
      <c r="M220" s="226" t="s">
        <v>1</v>
      </c>
      <c r="N220" s="227" t="s">
        <v>47</v>
      </c>
      <c r="O220" s="91"/>
      <c r="P220" s="228">
        <f>O220*H220</f>
        <v>0</v>
      </c>
      <c r="Q220" s="228">
        <v>5.0000000000000002E-05</v>
      </c>
      <c r="R220" s="228">
        <f>Q220*H220</f>
        <v>5.0000000000000002E-05</v>
      </c>
      <c r="S220" s="228">
        <v>0</v>
      </c>
      <c r="T220" s="229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30" t="s">
        <v>199</v>
      </c>
      <c r="AT220" s="230" t="s">
        <v>132</v>
      </c>
      <c r="AU220" s="230" t="s">
        <v>92</v>
      </c>
      <c r="AY220" s="17" t="s">
        <v>129</v>
      </c>
      <c r="BE220" s="231">
        <f>IF(N220="základní",J220,0)</f>
        <v>0</v>
      </c>
      <c r="BF220" s="231">
        <f>IF(N220="snížená",J220,0)</f>
        <v>0</v>
      </c>
      <c r="BG220" s="231">
        <f>IF(N220="zákl. přenesená",J220,0)</f>
        <v>0</v>
      </c>
      <c r="BH220" s="231">
        <f>IF(N220="sníž. přenesená",J220,0)</f>
        <v>0</v>
      </c>
      <c r="BI220" s="231">
        <f>IF(N220="nulová",J220,0)</f>
        <v>0</v>
      </c>
      <c r="BJ220" s="17" t="s">
        <v>90</v>
      </c>
      <c r="BK220" s="231">
        <f>ROUND(I220*H220,2)</f>
        <v>0</v>
      </c>
      <c r="BL220" s="17" t="s">
        <v>199</v>
      </c>
      <c r="BM220" s="230" t="s">
        <v>352</v>
      </c>
    </row>
    <row r="221" s="2" customFormat="1" ht="24.15" customHeight="1">
      <c r="A221" s="38"/>
      <c r="B221" s="39"/>
      <c r="C221" s="219" t="s">
        <v>353</v>
      </c>
      <c r="D221" s="219" t="s">
        <v>132</v>
      </c>
      <c r="E221" s="220" t="s">
        <v>354</v>
      </c>
      <c r="F221" s="221" t="s">
        <v>355</v>
      </c>
      <c r="G221" s="222" t="s">
        <v>167</v>
      </c>
      <c r="H221" s="223">
        <v>6</v>
      </c>
      <c r="I221" s="224"/>
      <c r="J221" s="225">
        <f>ROUND(I221*H221,2)</f>
        <v>0</v>
      </c>
      <c r="K221" s="221" t="s">
        <v>136</v>
      </c>
      <c r="L221" s="44"/>
      <c r="M221" s="226" t="s">
        <v>1</v>
      </c>
      <c r="N221" s="227" t="s">
        <v>47</v>
      </c>
      <c r="O221" s="91"/>
      <c r="P221" s="228">
        <f>O221*H221</f>
        <v>0</v>
      </c>
      <c r="Q221" s="228">
        <v>0</v>
      </c>
      <c r="R221" s="228">
        <f>Q221*H221</f>
        <v>0</v>
      </c>
      <c r="S221" s="228">
        <v>0</v>
      </c>
      <c r="T221" s="229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30" t="s">
        <v>199</v>
      </c>
      <c r="AT221" s="230" t="s">
        <v>132</v>
      </c>
      <c r="AU221" s="230" t="s">
        <v>92</v>
      </c>
      <c r="AY221" s="17" t="s">
        <v>129</v>
      </c>
      <c r="BE221" s="231">
        <f>IF(N221="základní",J221,0)</f>
        <v>0</v>
      </c>
      <c r="BF221" s="231">
        <f>IF(N221="snížená",J221,0)</f>
        <v>0</v>
      </c>
      <c r="BG221" s="231">
        <f>IF(N221="zákl. přenesená",J221,0)</f>
        <v>0</v>
      </c>
      <c r="BH221" s="231">
        <f>IF(N221="sníž. přenesená",J221,0)</f>
        <v>0</v>
      </c>
      <c r="BI221" s="231">
        <f>IF(N221="nulová",J221,0)</f>
        <v>0</v>
      </c>
      <c r="BJ221" s="17" t="s">
        <v>90</v>
      </c>
      <c r="BK221" s="231">
        <f>ROUND(I221*H221,2)</f>
        <v>0</v>
      </c>
      <c r="BL221" s="17" t="s">
        <v>199</v>
      </c>
      <c r="BM221" s="230" t="s">
        <v>356</v>
      </c>
    </row>
    <row r="222" s="13" customFormat="1">
      <c r="A222" s="13"/>
      <c r="B222" s="232"/>
      <c r="C222" s="233"/>
      <c r="D222" s="234" t="s">
        <v>151</v>
      </c>
      <c r="E222" s="235" t="s">
        <v>1</v>
      </c>
      <c r="F222" s="236" t="s">
        <v>357</v>
      </c>
      <c r="G222" s="233"/>
      <c r="H222" s="235" t="s">
        <v>1</v>
      </c>
      <c r="I222" s="237"/>
      <c r="J222" s="233"/>
      <c r="K222" s="233"/>
      <c r="L222" s="238"/>
      <c r="M222" s="239"/>
      <c r="N222" s="240"/>
      <c r="O222" s="240"/>
      <c r="P222" s="240"/>
      <c r="Q222" s="240"/>
      <c r="R222" s="240"/>
      <c r="S222" s="240"/>
      <c r="T222" s="241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2" t="s">
        <v>151</v>
      </c>
      <c r="AU222" s="242" t="s">
        <v>92</v>
      </c>
      <c r="AV222" s="13" t="s">
        <v>90</v>
      </c>
      <c r="AW222" s="13" t="s">
        <v>36</v>
      </c>
      <c r="AX222" s="13" t="s">
        <v>82</v>
      </c>
      <c r="AY222" s="242" t="s">
        <v>129</v>
      </c>
    </row>
    <row r="223" s="13" customFormat="1">
      <c r="A223" s="13"/>
      <c r="B223" s="232"/>
      <c r="C223" s="233"/>
      <c r="D223" s="234" t="s">
        <v>151</v>
      </c>
      <c r="E223" s="235" t="s">
        <v>1</v>
      </c>
      <c r="F223" s="236" t="s">
        <v>227</v>
      </c>
      <c r="G223" s="233"/>
      <c r="H223" s="235" t="s">
        <v>1</v>
      </c>
      <c r="I223" s="237"/>
      <c r="J223" s="233"/>
      <c r="K223" s="233"/>
      <c r="L223" s="238"/>
      <c r="M223" s="239"/>
      <c r="N223" s="240"/>
      <c r="O223" s="240"/>
      <c r="P223" s="240"/>
      <c r="Q223" s="240"/>
      <c r="R223" s="240"/>
      <c r="S223" s="240"/>
      <c r="T223" s="241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2" t="s">
        <v>151</v>
      </c>
      <c r="AU223" s="242" t="s">
        <v>92</v>
      </c>
      <c r="AV223" s="13" t="s">
        <v>90</v>
      </c>
      <c r="AW223" s="13" t="s">
        <v>36</v>
      </c>
      <c r="AX223" s="13" t="s">
        <v>82</v>
      </c>
      <c r="AY223" s="242" t="s">
        <v>129</v>
      </c>
    </row>
    <row r="224" s="14" customFormat="1">
      <c r="A224" s="14"/>
      <c r="B224" s="243"/>
      <c r="C224" s="244"/>
      <c r="D224" s="234" t="s">
        <v>151</v>
      </c>
      <c r="E224" s="245" t="s">
        <v>1</v>
      </c>
      <c r="F224" s="246" t="s">
        <v>253</v>
      </c>
      <c r="G224" s="244"/>
      <c r="H224" s="247">
        <v>6</v>
      </c>
      <c r="I224" s="248"/>
      <c r="J224" s="244"/>
      <c r="K224" s="244"/>
      <c r="L224" s="249"/>
      <c r="M224" s="250"/>
      <c r="N224" s="251"/>
      <c r="O224" s="251"/>
      <c r="P224" s="251"/>
      <c r="Q224" s="251"/>
      <c r="R224" s="251"/>
      <c r="S224" s="251"/>
      <c r="T224" s="252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3" t="s">
        <v>151</v>
      </c>
      <c r="AU224" s="253" t="s">
        <v>92</v>
      </c>
      <c r="AV224" s="14" t="s">
        <v>92</v>
      </c>
      <c r="AW224" s="14" t="s">
        <v>36</v>
      </c>
      <c r="AX224" s="14" t="s">
        <v>82</v>
      </c>
      <c r="AY224" s="253" t="s">
        <v>129</v>
      </c>
    </row>
    <row r="225" s="15" customFormat="1">
      <c r="A225" s="15"/>
      <c r="B225" s="254"/>
      <c r="C225" s="255"/>
      <c r="D225" s="234" t="s">
        <v>151</v>
      </c>
      <c r="E225" s="256" t="s">
        <v>1</v>
      </c>
      <c r="F225" s="257" t="s">
        <v>155</v>
      </c>
      <c r="G225" s="255"/>
      <c r="H225" s="258">
        <v>6</v>
      </c>
      <c r="I225" s="259"/>
      <c r="J225" s="255"/>
      <c r="K225" s="255"/>
      <c r="L225" s="260"/>
      <c r="M225" s="261"/>
      <c r="N225" s="262"/>
      <c r="O225" s="262"/>
      <c r="P225" s="262"/>
      <c r="Q225" s="262"/>
      <c r="R225" s="262"/>
      <c r="S225" s="262"/>
      <c r="T225" s="263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64" t="s">
        <v>151</v>
      </c>
      <c r="AU225" s="264" t="s">
        <v>92</v>
      </c>
      <c r="AV225" s="15" t="s">
        <v>137</v>
      </c>
      <c r="AW225" s="15" t="s">
        <v>36</v>
      </c>
      <c r="AX225" s="15" t="s">
        <v>90</v>
      </c>
      <c r="AY225" s="264" t="s">
        <v>129</v>
      </c>
    </row>
    <row r="226" s="12" customFormat="1" ht="22.8" customHeight="1">
      <c r="A226" s="12"/>
      <c r="B226" s="204"/>
      <c r="C226" s="205"/>
      <c r="D226" s="206" t="s">
        <v>81</v>
      </c>
      <c r="E226" s="217" t="s">
        <v>358</v>
      </c>
      <c r="F226" s="217" t="s">
        <v>359</v>
      </c>
      <c r="G226" s="205"/>
      <c r="H226" s="205"/>
      <c r="I226" s="208"/>
      <c r="J226" s="218">
        <f>BK226</f>
        <v>0</v>
      </c>
      <c r="K226" s="205"/>
      <c r="L226" s="209"/>
      <c r="M226" s="210"/>
      <c r="N226" s="211"/>
      <c r="O226" s="211"/>
      <c r="P226" s="212">
        <f>SUM(P227:P234)</f>
        <v>0</v>
      </c>
      <c r="Q226" s="211"/>
      <c r="R226" s="212">
        <f>SUM(R227:R234)</f>
        <v>0.0052723000000000006</v>
      </c>
      <c r="S226" s="211"/>
      <c r="T226" s="213">
        <f>SUM(T227:T234)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14" t="s">
        <v>92</v>
      </c>
      <c r="AT226" s="215" t="s">
        <v>81</v>
      </c>
      <c r="AU226" s="215" t="s">
        <v>90</v>
      </c>
      <c r="AY226" s="214" t="s">
        <v>129</v>
      </c>
      <c r="BK226" s="216">
        <f>SUM(BK227:BK234)</f>
        <v>0</v>
      </c>
    </row>
    <row r="227" s="2" customFormat="1" ht="21.75" customHeight="1">
      <c r="A227" s="38"/>
      <c r="B227" s="39"/>
      <c r="C227" s="219" t="s">
        <v>360</v>
      </c>
      <c r="D227" s="219" t="s">
        <v>132</v>
      </c>
      <c r="E227" s="220" t="s">
        <v>361</v>
      </c>
      <c r="F227" s="221" t="s">
        <v>362</v>
      </c>
      <c r="G227" s="222" t="s">
        <v>149</v>
      </c>
      <c r="H227" s="223">
        <v>9.5860000000000003</v>
      </c>
      <c r="I227" s="224"/>
      <c r="J227" s="225">
        <f>ROUND(I227*H227,2)</f>
        <v>0</v>
      </c>
      <c r="K227" s="221" t="s">
        <v>136</v>
      </c>
      <c r="L227" s="44"/>
      <c r="M227" s="226" t="s">
        <v>1</v>
      </c>
      <c r="N227" s="227" t="s">
        <v>47</v>
      </c>
      <c r="O227" s="91"/>
      <c r="P227" s="228">
        <f>O227*H227</f>
        <v>0</v>
      </c>
      <c r="Q227" s="228">
        <v>0</v>
      </c>
      <c r="R227" s="228">
        <f>Q227*H227</f>
        <v>0</v>
      </c>
      <c r="S227" s="228">
        <v>0</v>
      </c>
      <c r="T227" s="229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30" t="s">
        <v>199</v>
      </c>
      <c r="AT227" s="230" t="s">
        <v>132</v>
      </c>
      <c r="AU227" s="230" t="s">
        <v>92</v>
      </c>
      <c r="AY227" s="17" t="s">
        <v>129</v>
      </c>
      <c r="BE227" s="231">
        <f>IF(N227="základní",J227,0)</f>
        <v>0</v>
      </c>
      <c r="BF227" s="231">
        <f>IF(N227="snížená",J227,0)</f>
        <v>0</v>
      </c>
      <c r="BG227" s="231">
        <f>IF(N227="zákl. přenesená",J227,0)</f>
        <v>0</v>
      </c>
      <c r="BH227" s="231">
        <f>IF(N227="sníž. přenesená",J227,0)</f>
        <v>0</v>
      </c>
      <c r="BI227" s="231">
        <f>IF(N227="nulová",J227,0)</f>
        <v>0</v>
      </c>
      <c r="BJ227" s="17" t="s">
        <v>90</v>
      </c>
      <c r="BK227" s="231">
        <f>ROUND(I227*H227,2)</f>
        <v>0</v>
      </c>
      <c r="BL227" s="17" t="s">
        <v>199</v>
      </c>
      <c r="BM227" s="230" t="s">
        <v>363</v>
      </c>
    </row>
    <row r="228" s="2" customFormat="1" ht="24.15" customHeight="1">
      <c r="A228" s="38"/>
      <c r="B228" s="39"/>
      <c r="C228" s="219" t="s">
        <v>364</v>
      </c>
      <c r="D228" s="219" t="s">
        <v>132</v>
      </c>
      <c r="E228" s="220" t="s">
        <v>365</v>
      </c>
      <c r="F228" s="221" t="s">
        <v>366</v>
      </c>
      <c r="G228" s="222" t="s">
        <v>149</v>
      </c>
      <c r="H228" s="223">
        <v>9.5860000000000003</v>
      </c>
      <c r="I228" s="224"/>
      <c r="J228" s="225">
        <f>ROUND(I228*H228,2)</f>
        <v>0</v>
      </c>
      <c r="K228" s="221" t="s">
        <v>136</v>
      </c>
      <c r="L228" s="44"/>
      <c r="M228" s="226" t="s">
        <v>1</v>
      </c>
      <c r="N228" s="227" t="s">
        <v>47</v>
      </c>
      <c r="O228" s="91"/>
      <c r="P228" s="228">
        <f>O228*H228</f>
        <v>0</v>
      </c>
      <c r="Q228" s="228">
        <v>0.00017000000000000001</v>
      </c>
      <c r="R228" s="228">
        <f>Q228*H228</f>
        <v>0.0016296200000000002</v>
      </c>
      <c r="S228" s="228">
        <v>0</v>
      </c>
      <c r="T228" s="229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30" t="s">
        <v>199</v>
      </c>
      <c r="AT228" s="230" t="s">
        <v>132</v>
      </c>
      <c r="AU228" s="230" t="s">
        <v>92</v>
      </c>
      <c r="AY228" s="17" t="s">
        <v>129</v>
      </c>
      <c r="BE228" s="231">
        <f>IF(N228="základní",J228,0)</f>
        <v>0</v>
      </c>
      <c r="BF228" s="231">
        <f>IF(N228="snížená",J228,0)</f>
        <v>0</v>
      </c>
      <c r="BG228" s="231">
        <f>IF(N228="zákl. přenesená",J228,0)</f>
        <v>0</v>
      </c>
      <c r="BH228" s="231">
        <f>IF(N228="sníž. přenesená",J228,0)</f>
        <v>0</v>
      </c>
      <c r="BI228" s="231">
        <f>IF(N228="nulová",J228,0)</f>
        <v>0</v>
      </c>
      <c r="BJ228" s="17" t="s">
        <v>90</v>
      </c>
      <c r="BK228" s="231">
        <f>ROUND(I228*H228,2)</f>
        <v>0</v>
      </c>
      <c r="BL228" s="17" t="s">
        <v>199</v>
      </c>
      <c r="BM228" s="230" t="s">
        <v>367</v>
      </c>
    </row>
    <row r="229" s="2" customFormat="1" ht="21.75" customHeight="1">
      <c r="A229" s="38"/>
      <c r="B229" s="39"/>
      <c r="C229" s="219" t="s">
        <v>334</v>
      </c>
      <c r="D229" s="219" t="s">
        <v>132</v>
      </c>
      <c r="E229" s="220" t="s">
        <v>368</v>
      </c>
      <c r="F229" s="221" t="s">
        <v>369</v>
      </c>
      <c r="G229" s="222" t="s">
        <v>149</v>
      </c>
      <c r="H229" s="223">
        <v>9.5860000000000003</v>
      </c>
      <c r="I229" s="224"/>
      <c r="J229" s="225">
        <f>ROUND(I229*H229,2)</f>
        <v>0</v>
      </c>
      <c r="K229" s="221" t="s">
        <v>136</v>
      </c>
      <c r="L229" s="44"/>
      <c r="M229" s="226" t="s">
        <v>1</v>
      </c>
      <c r="N229" s="227" t="s">
        <v>47</v>
      </c>
      <c r="O229" s="91"/>
      <c r="P229" s="228">
        <f>O229*H229</f>
        <v>0</v>
      </c>
      <c r="Q229" s="228">
        <v>0.00038000000000000002</v>
      </c>
      <c r="R229" s="228">
        <f>Q229*H229</f>
        <v>0.0036426800000000001</v>
      </c>
      <c r="S229" s="228">
        <v>0</v>
      </c>
      <c r="T229" s="229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30" t="s">
        <v>199</v>
      </c>
      <c r="AT229" s="230" t="s">
        <v>132</v>
      </c>
      <c r="AU229" s="230" t="s">
        <v>92</v>
      </c>
      <c r="AY229" s="17" t="s">
        <v>129</v>
      </c>
      <c r="BE229" s="231">
        <f>IF(N229="základní",J229,0)</f>
        <v>0</v>
      </c>
      <c r="BF229" s="231">
        <f>IF(N229="snížená",J229,0)</f>
        <v>0</v>
      </c>
      <c r="BG229" s="231">
        <f>IF(N229="zákl. přenesená",J229,0)</f>
        <v>0</v>
      </c>
      <c r="BH229" s="231">
        <f>IF(N229="sníž. přenesená",J229,0)</f>
        <v>0</v>
      </c>
      <c r="BI229" s="231">
        <f>IF(N229="nulová",J229,0)</f>
        <v>0</v>
      </c>
      <c r="BJ229" s="17" t="s">
        <v>90</v>
      </c>
      <c r="BK229" s="231">
        <f>ROUND(I229*H229,2)</f>
        <v>0</v>
      </c>
      <c r="BL229" s="17" t="s">
        <v>199</v>
      </c>
      <c r="BM229" s="230" t="s">
        <v>370</v>
      </c>
    </row>
    <row r="230" s="13" customFormat="1">
      <c r="A230" s="13"/>
      <c r="B230" s="232"/>
      <c r="C230" s="233"/>
      <c r="D230" s="234" t="s">
        <v>151</v>
      </c>
      <c r="E230" s="235" t="s">
        <v>1</v>
      </c>
      <c r="F230" s="236" t="s">
        <v>371</v>
      </c>
      <c r="G230" s="233"/>
      <c r="H230" s="235" t="s">
        <v>1</v>
      </c>
      <c r="I230" s="237"/>
      <c r="J230" s="233"/>
      <c r="K230" s="233"/>
      <c r="L230" s="238"/>
      <c r="M230" s="239"/>
      <c r="N230" s="240"/>
      <c r="O230" s="240"/>
      <c r="P230" s="240"/>
      <c r="Q230" s="240"/>
      <c r="R230" s="240"/>
      <c r="S230" s="240"/>
      <c r="T230" s="241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2" t="s">
        <v>151</v>
      </c>
      <c r="AU230" s="242" t="s">
        <v>92</v>
      </c>
      <c r="AV230" s="13" t="s">
        <v>90</v>
      </c>
      <c r="AW230" s="13" t="s">
        <v>36</v>
      </c>
      <c r="AX230" s="13" t="s">
        <v>82</v>
      </c>
      <c r="AY230" s="242" t="s">
        <v>129</v>
      </c>
    </row>
    <row r="231" s="13" customFormat="1">
      <c r="A231" s="13"/>
      <c r="B231" s="232"/>
      <c r="C231" s="233"/>
      <c r="D231" s="234" t="s">
        <v>151</v>
      </c>
      <c r="E231" s="235" t="s">
        <v>1</v>
      </c>
      <c r="F231" s="236" t="s">
        <v>372</v>
      </c>
      <c r="G231" s="233"/>
      <c r="H231" s="235" t="s">
        <v>1</v>
      </c>
      <c r="I231" s="237"/>
      <c r="J231" s="233"/>
      <c r="K231" s="233"/>
      <c r="L231" s="238"/>
      <c r="M231" s="239"/>
      <c r="N231" s="240"/>
      <c r="O231" s="240"/>
      <c r="P231" s="240"/>
      <c r="Q231" s="240"/>
      <c r="R231" s="240"/>
      <c r="S231" s="240"/>
      <c r="T231" s="241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2" t="s">
        <v>151</v>
      </c>
      <c r="AU231" s="242" t="s">
        <v>92</v>
      </c>
      <c r="AV231" s="13" t="s">
        <v>90</v>
      </c>
      <c r="AW231" s="13" t="s">
        <v>36</v>
      </c>
      <c r="AX231" s="13" t="s">
        <v>82</v>
      </c>
      <c r="AY231" s="242" t="s">
        <v>129</v>
      </c>
    </row>
    <row r="232" s="14" customFormat="1">
      <c r="A232" s="14"/>
      <c r="B232" s="243"/>
      <c r="C232" s="244"/>
      <c r="D232" s="234" t="s">
        <v>151</v>
      </c>
      <c r="E232" s="245" t="s">
        <v>1</v>
      </c>
      <c r="F232" s="246" t="s">
        <v>373</v>
      </c>
      <c r="G232" s="244"/>
      <c r="H232" s="247">
        <v>2.766</v>
      </c>
      <c r="I232" s="248"/>
      <c r="J232" s="244"/>
      <c r="K232" s="244"/>
      <c r="L232" s="249"/>
      <c r="M232" s="250"/>
      <c r="N232" s="251"/>
      <c r="O232" s="251"/>
      <c r="P232" s="251"/>
      <c r="Q232" s="251"/>
      <c r="R232" s="251"/>
      <c r="S232" s="251"/>
      <c r="T232" s="252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3" t="s">
        <v>151</v>
      </c>
      <c r="AU232" s="253" t="s">
        <v>92</v>
      </c>
      <c r="AV232" s="14" t="s">
        <v>92</v>
      </c>
      <c r="AW232" s="14" t="s">
        <v>36</v>
      </c>
      <c r="AX232" s="14" t="s">
        <v>82</v>
      </c>
      <c r="AY232" s="253" t="s">
        <v>129</v>
      </c>
    </row>
    <row r="233" s="14" customFormat="1">
      <c r="A233" s="14"/>
      <c r="B233" s="243"/>
      <c r="C233" s="244"/>
      <c r="D233" s="234" t="s">
        <v>151</v>
      </c>
      <c r="E233" s="245" t="s">
        <v>1</v>
      </c>
      <c r="F233" s="246" t="s">
        <v>374</v>
      </c>
      <c r="G233" s="244"/>
      <c r="H233" s="247">
        <v>6.8200000000000003</v>
      </c>
      <c r="I233" s="248"/>
      <c r="J233" s="244"/>
      <c r="K233" s="244"/>
      <c r="L233" s="249"/>
      <c r="M233" s="250"/>
      <c r="N233" s="251"/>
      <c r="O233" s="251"/>
      <c r="P233" s="251"/>
      <c r="Q233" s="251"/>
      <c r="R233" s="251"/>
      <c r="S233" s="251"/>
      <c r="T233" s="252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3" t="s">
        <v>151</v>
      </c>
      <c r="AU233" s="253" t="s">
        <v>92</v>
      </c>
      <c r="AV233" s="14" t="s">
        <v>92</v>
      </c>
      <c r="AW233" s="14" t="s">
        <v>36</v>
      </c>
      <c r="AX233" s="14" t="s">
        <v>82</v>
      </c>
      <c r="AY233" s="253" t="s">
        <v>129</v>
      </c>
    </row>
    <row r="234" s="15" customFormat="1">
      <c r="A234" s="15"/>
      <c r="B234" s="254"/>
      <c r="C234" s="255"/>
      <c r="D234" s="234" t="s">
        <v>151</v>
      </c>
      <c r="E234" s="256" t="s">
        <v>1</v>
      </c>
      <c r="F234" s="257" t="s">
        <v>155</v>
      </c>
      <c r="G234" s="255"/>
      <c r="H234" s="258">
        <v>9.5860000000000003</v>
      </c>
      <c r="I234" s="259"/>
      <c r="J234" s="255"/>
      <c r="K234" s="255"/>
      <c r="L234" s="260"/>
      <c r="M234" s="261"/>
      <c r="N234" s="262"/>
      <c r="O234" s="262"/>
      <c r="P234" s="262"/>
      <c r="Q234" s="262"/>
      <c r="R234" s="262"/>
      <c r="S234" s="262"/>
      <c r="T234" s="263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64" t="s">
        <v>151</v>
      </c>
      <c r="AU234" s="264" t="s">
        <v>92</v>
      </c>
      <c r="AV234" s="15" t="s">
        <v>137</v>
      </c>
      <c r="AW234" s="15" t="s">
        <v>36</v>
      </c>
      <c r="AX234" s="15" t="s">
        <v>90</v>
      </c>
      <c r="AY234" s="264" t="s">
        <v>129</v>
      </c>
    </row>
    <row r="235" s="12" customFormat="1" ht="22.8" customHeight="1">
      <c r="A235" s="12"/>
      <c r="B235" s="204"/>
      <c r="C235" s="205"/>
      <c r="D235" s="206" t="s">
        <v>81</v>
      </c>
      <c r="E235" s="217" t="s">
        <v>375</v>
      </c>
      <c r="F235" s="217" t="s">
        <v>376</v>
      </c>
      <c r="G235" s="205"/>
      <c r="H235" s="205"/>
      <c r="I235" s="208"/>
      <c r="J235" s="218">
        <f>BK235</f>
        <v>0</v>
      </c>
      <c r="K235" s="205"/>
      <c r="L235" s="209"/>
      <c r="M235" s="210"/>
      <c r="N235" s="211"/>
      <c r="O235" s="211"/>
      <c r="P235" s="212">
        <f>SUM(P236:P251)</f>
        <v>0</v>
      </c>
      <c r="Q235" s="211"/>
      <c r="R235" s="212">
        <f>SUM(R236:R251)</f>
        <v>0.11213899999999999</v>
      </c>
      <c r="S235" s="211"/>
      <c r="T235" s="213">
        <f>SUM(T236:T251)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14" t="s">
        <v>92</v>
      </c>
      <c r="AT235" s="215" t="s">
        <v>81</v>
      </c>
      <c r="AU235" s="215" t="s">
        <v>90</v>
      </c>
      <c r="AY235" s="214" t="s">
        <v>129</v>
      </c>
      <c r="BK235" s="216">
        <f>SUM(BK236:BK251)</f>
        <v>0</v>
      </c>
    </row>
    <row r="236" s="2" customFormat="1" ht="24.15" customHeight="1">
      <c r="A236" s="38"/>
      <c r="B236" s="39"/>
      <c r="C236" s="219" t="s">
        <v>377</v>
      </c>
      <c r="D236" s="219" t="s">
        <v>132</v>
      </c>
      <c r="E236" s="220" t="s">
        <v>378</v>
      </c>
      <c r="F236" s="221" t="s">
        <v>379</v>
      </c>
      <c r="G236" s="222" t="s">
        <v>149</v>
      </c>
      <c r="H236" s="223">
        <v>224.27799999999999</v>
      </c>
      <c r="I236" s="224"/>
      <c r="J236" s="225">
        <f>ROUND(I236*H236,2)</f>
        <v>0</v>
      </c>
      <c r="K236" s="221" t="s">
        <v>136</v>
      </c>
      <c r="L236" s="44"/>
      <c r="M236" s="226" t="s">
        <v>1</v>
      </c>
      <c r="N236" s="227" t="s">
        <v>47</v>
      </c>
      <c r="O236" s="91"/>
      <c r="P236" s="228">
        <f>O236*H236</f>
        <v>0</v>
      </c>
      <c r="Q236" s="228">
        <v>0</v>
      </c>
      <c r="R236" s="228">
        <f>Q236*H236</f>
        <v>0</v>
      </c>
      <c r="S236" s="228">
        <v>0</v>
      </c>
      <c r="T236" s="229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30" t="s">
        <v>199</v>
      </c>
      <c r="AT236" s="230" t="s">
        <v>132</v>
      </c>
      <c r="AU236" s="230" t="s">
        <v>92</v>
      </c>
      <c r="AY236" s="17" t="s">
        <v>129</v>
      </c>
      <c r="BE236" s="231">
        <f>IF(N236="základní",J236,0)</f>
        <v>0</v>
      </c>
      <c r="BF236" s="231">
        <f>IF(N236="snížená",J236,0)</f>
        <v>0</v>
      </c>
      <c r="BG236" s="231">
        <f>IF(N236="zákl. přenesená",J236,0)</f>
        <v>0</v>
      </c>
      <c r="BH236" s="231">
        <f>IF(N236="sníž. přenesená",J236,0)</f>
        <v>0</v>
      </c>
      <c r="BI236" s="231">
        <f>IF(N236="nulová",J236,0)</f>
        <v>0</v>
      </c>
      <c r="BJ236" s="17" t="s">
        <v>90</v>
      </c>
      <c r="BK236" s="231">
        <f>ROUND(I236*H236,2)</f>
        <v>0</v>
      </c>
      <c r="BL236" s="17" t="s">
        <v>199</v>
      </c>
      <c r="BM236" s="230" t="s">
        <v>380</v>
      </c>
    </row>
    <row r="237" s="2" customFormat="1" ht="33" customHeight="1">
      <c r="A237" s="38"/>
      <c r="B237" s="39"/>
      <c r="C237" s="219" t="s">
        <v>381</v>
      </c>
      <c r="D237" s="219" t="s">
        <v>132</v>
      </c>
      <c r="E237" s="220" t="s">
        <v>382</v>
      </c>
      <c r="F237" s="221" t="s">
        <v>383</v>
      </c>
      <c r="G237" s="222" t="s">
        <v>149</v>
      </c>
      <c r="H237" s="223">
        <v>224.27799999999999</v>
      </c>
      <c r="I237" s="224"/>
      <c r="J237" s="225">
        <f>ROUND(I237*H237,2)</f>
        <v>0</v>
      </c>
      <c r="K237" s="221" t="s">
        <v>136</v>
      </c>
      <c r="L237" s="44"/>
      <c r="M237" s="226" t="s">
        <v>1</v>
      </c>
      <c r="N237" s="227" t="s">
        <v>47</v>
      </c>
      <c r="O237" s="91"/>
      <c r="P237" s="228">
        <f>O237*H237</f>
        <v>0</v>
      </c>
      <c r="Q237" s="228">
        <v>0.00021000000000000001</v>
      </c>
      <c r="R237" s="228">
        <f>Q237*H237</f>
        <v>0.047098380000000002</v>
      </c>
      <c r="S237" s="228">
        <v>0</v>
      </c>
      <c r="T237" s="229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30" t="s">
        <v>199</v>
      </c>
      <c r="AT237" s="230" t="s">
        <v>132</v>
      </c>
      <c r="AU237" s="230" t="s">
        <v>92</v>
      </c>
      <c r="AY237" s="17" t="s">
        <v>129</v>
      </c>
      <c r="BE237" s="231">
        <f>IF(N237="základní",J237,0)</f>
        <v>0</v>
      </c>
      <c r="BF237" s="231">
        <f>IF(N237="snížená",J237,0)</f>
        <v>0</v>
      </c>
      <c r="BG237" s="231">
        <f>IF(N237="zákl. přenesená",J237,0)</f>
        <v>0</v>
      </c>
      <c r="BH237" s="231">
        <f>IF(N237="sníž. přenesená",J237,0)</f>
        <v>0</v>
      </c>
      <c r="BI237" s="231">
        <f>IF(N237="nulová",J237,0)</f>
        <v>0</v>
      </c>
      <c r="BJ237" s="17" t="s">
        <v>90</v>
      </c>
      <c r="BK237" s="231">
        <f>ROUND(I237*H237,2)</f>
        <v>0</v>
      </c>
      <c r="BL237" s="17" t="s">
        <v>199</v>
      </c>
      <c r="BM237" s="230" t="s">
        <v>384</v>
      </c>
    </row>
    <row r="238" s="2" customFormat="1" ht="24.15" customHeight="1">
      <c r="A238" s="38"/>
      <c r="B238" s="39"/>
      <c r="C238" s="219" t="s">
        <v>385</v>
      </c>
      <c r="D238" s="219" t="s">
        <v>132</v>
      </c>
      <c r="E238" s="220" t="s">
        <v>386</v>
      </c>
      <c r="F238" s="221" t="s">
        <v>387</v>
      </c>
      <c r="G238" s="222" t="s">
        <v>149</v>
      </c>
      <c r="H238" s="223">
        <v>224.27799999999999</v>
      </c>
      <c r="I238" s="224"/>
      <c r="J238" s="225">
        <f>ROUND(I238*H238,2)</f>
        <v>0</v>
      </c>
      <c r="K238" s="221" t="s">
        <v>136</v>
      </c>
      <c r="L238" s="44"/>
      <c r="M238" s="226" t="s">
        <v>1</v>
      </c>
      <c r="N238" s="227" t="s">
        <v>47</v>
      </c>
      <c r="O238" s="91"/>
      <c r="P238" s="228">
        <f>O238*H238</f>
        <v>0</v>
      </c>
      <c r="Q238" s="228">
        <v>0.00029</v>
      </c>
      <c r="R238" s="228">
        <f>Q238*H238</f>
        <v>0.065040619999999993</v>
      </c>
      <c r="S238" s="228">
        <v>0</v>
      </c>
      <c r="T238" s="229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30" t="s">
        <v>199</v>
      </c>
      <c r="AT238" s="230" t="s">
        <v>132</v>
      </c>
      <c r="AU238" s="230" t="s">
        <v>92</v>
      </c>
      <c r="AY238" s="17" t="s">
        <v>129</v>
      </c>
      <c r="BE238" s="231">
        <f>IF(N238="základní",J238,0)</f>
        <v>0</v>
      </c>
      <c r="BF238" s="231">
        <f>IF(N238="snížená",J238,0)</f>
        <v>0</v>
      </c>
      <c r="BG238" s="231">
        <f>IF(N238="zákl. přenesená",J238,0)</f>
        <v>0</v>
      </c>
      <c r="BH238" s="231">
        <f>IF(N238="sníž. přenesená",J238,0)</f>
        <v>0</v>
      </c>
      <c r="BI238" s="231">
        <f>IF(N238="nulová",J238,0)</f>
        <v>0</v>
      </c>
      <c r="BJ238" s="17" t="s">
        <v>90</v>
      </c>
      <c r="BK238" s="231">
        <f>ROUND(I238*H238,2)</f>
        <v>0</v>
      </c>
      <c r="BL238" s="17" t="s">
        <v>199</v>
      </c>
      <c r="BM238" s="230" t="s">
        <v>388</v>
      </c>
    </row>
    <row r="239" s="13" customFormat="1">
      <c r="A239" s="13"/>
      <c r="B239" s="232"/>
      <c r="C239" s="233"/>
      <c r="D239" s="234" t="s">
        <v>151</v>
      </c>
      <c r="E239" s="235" t="s">
        <v>1</v>
      </c>
      <c r="F239" s="236" t="s">
        <v>389</v>
      </c>
      <c r="G239" s="233"/>
      <c r="H239" s="235" t="s">
        <v>1</v>
      </c>
      <c r="I239" s="237"/>
      <c r="J239" s="233"/>
      <c r="K239" s="233"/>
      <c r="L239" s="238"/>
      <c r="M239" s="239"/>
      <c r="N239" s="240"/>
      <c r="O239" s="240"/>
      <c r="P239" s="240"/>
      <c r="Q239" s="240"/>
      <c r="R239" s="240"/>
      <c r="S239" s="240"/>
      <c r="T239" s="241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2" t="s">
        <v>151</v>
      </c>
      <c r="AU239" s="242" t="s">
        <v>92</v>
      </c>
      <c r="AV239" s="13" t="s">
        <v>90</v>
      </c>
      <c r="AW239" s="13" t="s">
        <v>36</v>
      </c>
      <c r="AX239" s="13" t="s">
        <v>82</v>
      </c>
      <c r="AY239" s="242" t="s">
        <v>129</v>
      </c>
    </row>
    <row r="240" s="13" customFormat="1">
      <c r="A240" s="13"/>
      <c r="B240" s="232"/>
      <c r="C240" s="233"/>
      <c r="D240" s="234" t="s">
        <v>151</v>
      </c>
      <c r="E240" s="235" t="s">
        <v>1</v>
      </c>
      <c r="F240" s="236" t="s">
        <v>372</v>
      </c>
      <c r="G240" s="233"/>
      <c r="H240" s="235" t="s">
        <v>1</v>
      </c>
      <c r="I240" s="237"/>
      <c r="J240" s="233"/>
      <c r="K240" s="233"/>
      <c r="L240" s="238"/>
      <c r="M240" s="239"/>
      <c r="N240" s="240"/>
      <c r="O240" s="240"/>
      <c r="P240" s="240"/>
      <c r="Q240" s="240"/>
      <c r="R240" s="240"/>
      <c r="S240" s="240"/>
      <c r="T240" s="241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2" t="s">
        <v>151</v>
      </c>
      <c r="AU240" s="242" t="s">
        <v>92</v>
      </c>
      <c r="AV240" s="13" t="s">
        <v>90</v>
      </c>
      <c r="AW240" s="13" t="s">
        <v>36</v>
      </c>
      <c r="AX240" s="13" t="s">
        <v>82</v>
      </c>
      <c r="AY240" s="242" t="s">
        <v>129</v>
      </c>
    </row>
    <row r="241" s="14" customFormat="1">
      <c r="A241" s="14"/>
      <c r="B241" s="243"/>
      <c r="C241" s="244"/>
      <c r="D241" s="234" t="s">
        <v>151</v>
      </c>
      <c r="E241" s="245" t="s">
        <v>1</v>
      </c>
      <c r="F241" s="246" t="s">
        <v>390</v>
      </c>
      <c r="G241" s="244"/>
      <c r="H241" s="247">
        <v>174</v>
      </c>
      <c r="I241" s="248"/>
      <c r="J241" s="244"/>
      <c r="K241" s="244"/>
      <c r="L241" s="249"/>
      <c r="M241" s="250"/>
      <c r="N241" s="251"/>
      <c r="O241" s="251"/>
      <c r="P241" s="251"/>
      <c r="Q241" s="251"/>
      <c r="R241" s="251"/>
      <c r="S241" s="251"/>
      <c r="T241" s="252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3" t="s">
        <v>151</v>
      </c>
      <c r="AU241" s="253" t="s">
        <v>92</v>
      </c>
      <c r="AV241" s="14" t="s">
        <v>92</v>
      </c>
      <c r="AW241" s="14" t="s">
        <v>36</v>
      </c>
      <c r="AX241" s="14" t="s">
        <v>82</v>
      </c>
      <c r="AY241" s="253" t="s">
        <v>129</v>
      </c>
    </row>
    <row r="242" s="13" customFormat="1">
      <c r="A242" s="13"/>
      <c r="B242" s="232"/>
      <c r="C242" s="233"/>
      <c r="D242" s="234" t="s">
        <v>151</v>
      </c>
      <c r="E242" s="235" t="s">
        <v>1</v>
      </c>
      <c r="F242" s="236" t="s">
        <v>391</v>
      </c>
      <c r="G242" s="233"/>
      <c r="H242" s="235" t="s">
        <v>1</v>
      </c>
      <c r="I242" s="237"/>
      <c r="J242" s="233"/>
      <c r="K242" s="233"/>
      <c r="L242" s="238"/>
      <c r="M242" s="239"/>
      <c r="N242" s="240"/>
      <c r="O242" s="240"/>
      <c r="P242" s="240"/>
      <c r="Q242" s="240"/>
      <c r="R242" s="240"/>
      <c r="S242" s="240"/>
      <c r="T242" s="241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2" t="s">
        <v>151</v>
      </c>
      <c r="AU242" s="242" t="s">
        <v>92</v>
      </c>
      <c r="AV242" s="13" t="s">
        <v>90</v>
      </c>
      <c r="AW242" s="13" t="s">
        <v>36</v>
      </c>
      <c r="AX242" s="13" t="s">
        <v>82</v>
      </c>
      <c r="AY242" s="242" t="s">
        <v>129</v>
      </c>
    </row>
    <row r="243" s="14" customFormat="1">
      <c r="A243" s="14"/>
      <c r="B243" s="243"/>
      <c r="C243" s="244"/>
      <c r="D243" s="234" t="s">
        <v>151</v>
      </c>
      <c r="E243" s="245" t="s">
        <v>1</v>
      </c>
      <c r="F243" s="246" t="s">
        <v>392</v>
      </c>
      <c r="G243" s="244"/>
      <c r="H243" s="247">
        <v>25</v>
      </c>
      <c r="I243" s="248"/>
      <c r="J243" s="244"/>
      <c r="K243" s="244"/>
      <c r="L243" s="249"/>
      <c r="M243" s="250"/>
      <c r="N243" s="251"/>
      <c r="O243" s="251"/>
      <c r="P243" s="251"/>
      <c r="Q243" s="251"/>
      <c r="R243" s="251"/>
      <c r="S243" s="251"/>
      <c r="T243" s="252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3" t="s">
        <v>151</v>
      </c>
      <c r="AU243" s="253" t="s">
        <v>92</v>
      </c>
      <c r="AV243" s="14" t="s">
        <v>92</v>
      </c>
      <c r="AW243" s="14" t="s">
        <v>36</v>
      </c>
      <c r="AX243" s="14" t="s">
        <v>82</v>
      </c>
      <c r="AY243" s="253" t="s">
        <v>129</v>
      </c>
    </row>
    <row r="244" s="13" customFormat="1">
      <c r="A244" s="13"/>
      <c r="B244" s="232"/>
      <c r="C244" s="233"/>
      <c r="D244" s="234" t="s">
        <v>151</v>
      </c>
      <c r="E244" s="235" t="s">
        <v>1</v>
      </c>
      <c r="F244" s="236" t="s">
        <v>153</v>
      </c>
      <c r="G244" s="233"/>
      <c r="H244" s="235" t="s">
        <v>1</v>
      </c>
      <c r="I244" s="237"/>
      <c r="J244" s="233"/>
      <c r="K244" s="233"/>
      <c r="L244" s="238"/>
      <c r="M244" s="239"/>
      <c r="N244" s="240"/>
      <c r="O244" s="240"/>
      <c r="P244" s="240"/>
      <c r="Q244" s="240"/>
      <c r="R244" s="240"/>
      <c r="S244" s="240"/>
      <c r="T244" s="241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2" t="s">
        <v>151</v>
      </c>
      <c r="AU244" s="242" t="s">
        <v>92</v>
      </c>
      <c r="AV244" s="13" t="s">
        <v>90</v>
      </c>
      <c r="AW244" s="13" t="s">
        <v>36</v>
      </c>
      <c r="AX244" s="13" t="s">
        <v>82</v>
      </c>
      <c r="AY244" s="242" t="s">
        <v>129</v>
      </c>
    </row>
    <row r="245" s="14" customFormat="1">
      <c r="A245" s="14"/>
      <c r="B245" s="243"/>
      <c r="C245" s="244"/>
      <c r="D245" s="234" t="s">
        <v>151</v>
      </c>
      <c r="E245" s="245" t="s">
        <v>1</v>
      </c>
      <c r="F245" s="246" t="s">
        <v>161</v>
      </c>
      <c r="G245" s="244"/>
      <c r="H245" s="247">
        <v>17.661000000000001</v>
      </c>
      <c r="I245" s="248"/>
      <c r="J245" s="244"/>
      <c r="K245" s="244"/>
      <c r="L245" s="249"/>
      <c r="M245" s="250"/>
      <c r="N245" s="251"/>
      <c r="O245" s="251"/>
      <c r="P245" s="251"/>
      <c r="Q245" s="251"/>
      <c r="R245" s="251"/>
      <c r="S245" s="251"/>
      <c r="T245" s="252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3" t="s">
        <v>151</v>
      </c>
      <c r="AU245" s="253" t="s">
        <v>92</v>
      </c>
      <c r="AV245" s="14" t="s">
        <v>92</v>
      </c>
      <c r="AW245" s="14" t="s">
        <v>36</v>
      </c>
      <c r="AX245" s="14" t="s">
        <v>82</v>
      </c>
      <c r="AY245" s="253" t="s">
        <v>129</v>
      </c>
    </row>
    <row r="246" s="13" customFormat="1">
      <c r="A246" s="13"/>
      <c r="B246" s="232"/>
      <c r="C246" s="233"/>
      <c r="D246" s="234" t="s">
        <v>151</v>
      </c>
      <c r="E246" s="235" t="s">
        <v>1</v>
      </c>
      <c r="F246" s="236" t="s">
        <v>393</v>
      </c>
      <c r="G246" s="233"/>
      <c r="H246" s="235" t="s">
        <v>1</v>
      </c>
      <c r="I246" s="237"/>
      <c r="J246" s="233"/>
      <c r="K246" s="233"/>
      <c r="L246" s="238"/>
      <c r="M246" s="239"/>
      <c r="N246" s="240"/>
      <c r="O246" s="240"/>
      <c r="P246" s="240"/>
      <c r="Q246" s="240"/>
      <c r="R246" s="240"/>
      <c r="S246" s="240"/>
      <c r="T246" s="241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2" t="s">
        <v>151</v>
      </c>
      <c r="AU246" s="242" t="s">
        <v>92</v>
      </c>
      <c r="AV246" s="13" t="s">
        <v>90</v>
      </c>
      <c r="AW246" s="13" t="s">
        <v>36</v>
      </c>
      <c r="AX246" s="13" t="s">
        <v>82</v>
      </c>
      <c r="AY246" s="242" t="s">
        <v>129</v>
      </c>
    </row>
    <row r="247" s="13" customFormat="1">
      <c r="A247" s="13"/>
      <c r="B247" s="232"/>
      <c r="C247" s="233"/>
      <c r="D247" s="234" t="s">
        <v>151</v>
      </c>
      <c r="E247" s="235" t="s">
        <v>1</v>
      </c>
      <c r="F247" s="236" t="s">
        <v>372</v>
      </c>
      <c r="G247" s="233"/>
      <c r="H247" s="235" t="s">
        <v>1</v>
      </c>
      <c r="I247" s="237"/>
      <c r="J247" s="233"/>
      <c r="K247" s="233"/>
      <c r="L247" s="238"/>
      <c r="M247" s="239"/>
      <c r="N247" s="240"/>
      <c r="O247" s="240"/>
      <c r="P247" s="240"/>
      <c r="Q247" s="240"/>
      <c r="R247" s="240"/>
      <c r="S247" s="240"/>
      <c r="T247" s="241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2" t="s">
        <v>151</v>
      </c>
      <c r="AU247" s="242" t="s">
        <v>92</v>
      </c>
      <c r="AV247" s="13" t="s">
        <v>90</v>
      </c>
      <c r="AW247" s="13" t="s">
        <v>36</v>
      </c>
      <c r="AX247" s="13" t="s">
        <v>82</v>
      </c>
      <c r="AY247" s="242" t="s">
        <v>129</v>
      </c>
    </row>
    <row r="248" s="14" customFormat="1">
      <c r="A248" s="14"/>
      <c r="B248" s="243"/>
      <c r="C248" s="244"/>
      <c r="D248" s="234" t="s">
        <v>151</v>
      </c>
      <c r="E248" s="245" t="s">
        <v>1</v>
      </c>
      <c r="F248" s="246" t="s">
        <v>394</v>
      </c>
      <c r="G248" s="244"/>
      <c r="H248" s="247">
        <v>2.891</v>
      </c>
      <c r="I248" s="248"/>
      <c r="J248" s="244"/>
      <c r="K248" s="244"/>
      <c r="L248" s="249"/>
      <c r="M248" s="250"/>
      <c r="N248" s="251"/>
      <c r="O248" s="251"/>
      <c r="P248" s="251"/>
      <c r="Q248" s="251"/>
      <c r="R248" s="251"/>
      <c r="S248" s="251"/>
      <c r="T248" s="252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3" t="s">
        <v>151</v>
      </c>
      <c r="AU248" s="253" t="s">
        <v>92</v>
      </c>
      <c r="AV248" s="14" t="s">
        <v>92</v>
      </c>
      <c r="AW248" s="14" t="s">
        <v>36</v>
      </c>
      <c r="AX248" s="14" t="s">
        <v>82</v>
      </c>
      <c r="AY248" s="253" t="s">
        <v>129</v>
      </c>
    </row>
    <row r="249" s="13" customFormat="1">
      <c r="A249" s="13"/>
      <c r="B249" s="232"/>
      <c r="C249" s="233"/>
      <c r="D249" s="234" t="s">
        <v>151</v>
      </c>
      <c r="E249" s="235" t="s">
        <v>1</v>
      </c>
      <c r="F249" s="236" t="s">
        <v>153</v>
      </c>
      <c r="G249" s="233"/>
      <c r="H249" s="235" t="s">
        <v>1</v>
      </c>
      <c r="I249" s="237"/>
      <c r="J249" s="233"/>
      <c r="K249" s="233"/>
      <c r="L249" s="238"/>
      <c r="M249" s="239"/>
      <c r="N249" s="240"/>
      <c r="O249" s="240"/>
      <c r="P249" s="240"/>
      <c r="Q249" s="240"/>
      <c r="R249" s="240"/>
      <c r="S249" s="240"/>
      <c r="T249" s="241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2" t="s">
        <v>151</v>
      </c>
      <c r="AU249" s="242" t="s">
        <v>92</v>
      </c>
      <c r="AV249" s="13" t="s">
        <v>90</v>
      </c>
      <c r="AW249" s="13" t="s">
        <v>36</v>
      </c>
      <c r="AX249" s="13" t="s">
        <v>82</v>
      </c>
      <c r="AY249" s="242" t="s">
        <v>129</v>
      </c>
    </row>
    <row r="250" s="14" customFormat="1">
      <c r="A250" s="14"/>
      <c r="B250" s="243"/>
      <c r="C250" s="244"/>
      <c r="D250" s="234" t="s">
        <v>151</v>
      </c>
      <c r="E250" s="245" t="s">
        <v>1</v>
      </c>
      <c r="F250" s="246" t="s">
        <v>154</v>
      </c>
      <c r="G250" s="244"/>
      <c r="H250" s="247">
        <v>4.726</v>
      </c>
      <c r="I250" s="248"/>
      <c r="J250" s="244"/>
      <c r="K250" s="244"/>
      <c r="L250" s="249"/>
      <c r="M250" s="250"/>
      <c r="N250" s="251"/>
      <c r="O250" s="251"/>
      <c r="P250" s="251"/>
      <c r="Q250" s="251"/>
      <c r="R250" s="251"/>
      <c r="S250" s="251"/>
      <c r="T250" s="252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3" t="s">
        <v>151</v>
      </c>
      <c r="AU250" s="253" t="s">
        <v>92</v>
      </c>
      <c r="AV250" s="14" t="s">
        <v>92</v>
      </c>
      <c r="AW250" s="14" t="s">
        <v>36</v>
      </c>
      <c r="AX250" s="14" t="s">
        <v>82</v>
      </c>
      <c r="AY250" s="253" t="s">
        <v>129</v>
      </c>
    </row>
    <row r="251" s="15" customFormat="1">
      <c r="A251" s="15"/>
      <c r="B251" s="254"/>
      <c r="C251" s="255"/>
      <c r="D251" s="234" t="s">
        <v>151</v>
      </c>
      <c r="E251" s="256" t="s">
        <v>1</v>
      </c>
      <c r="F251" s="257" t="s">
        <v>155</v>
      </c>
      <c r="G251" s="255"/>
      <c r="H251" s="258">
        <v>224.27799999999999</v>
      </c>
      <c r="I251" s="259"/>
      <c r="J251" s="255"/>
      <c r="K251" s="255"/>
      <c r="L251" s="260"/>
      <c r="M251" s="261"/>
      <c r="N251" s="262"/>
      <c r="O251" s="262"/>
      <c r="P251" s="262"/>
      <c r="Q251" s="262"/>
      <c r="R251" s="262"/>
      <c r="S251" s="262"/>
      <c r="T251" s="263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64" t="s">
        <v>151</v>
      </c>
      <c r="AU251" s="264" t="s">
        <v>92</v>
      </c>
      <c r="AV251" s="15" t="s">
        <v>137</v>
      </c>
      <c r="AW251" s="15" t="s">
        <v>36</v>
      </c>
      <c r="AX251" s="15" t="s">
        <v>90</v>
      </c>
      <c r="AY251" s="264" t="s">
        <v>129</v>
      </c>
    </row>
    <row r="252" s="12" customFormat="1" ht="25.92" customHeight="1">
      <c r="A252" s="12"/>
      <c r="B252" s="204"/>
      <c r="C252" s="205"/>
      <c r="D252" s="206" t="s">
        <v>81</v>
      </c>
      <c r="E252" s="207" t="s">
        <v>201</v>
      </c>
      <c r="F252" s="207" t="s">
        <v>202</v>
      </c>
      <c r="G252" s="205"/>
      <c r="H252" s="205"/>
      <c r="I252" s="208"/>
      <c r="J252" s="192">
        <f>BK252</f>
        <v>0</v>
      </c>
      <c r="K252" s="205"/>
      <c r="L252" s="209"/>
      <c r="M252" s="210"/>
      <c r="N252" s="211"/>
      <c r="O252" s="211"/>
      <c r="P252" s="212">
        <f>SUM(P253:P254)</f>
        <v>0</v>
      </c>
      <c r="Q252" s="211"/>
      <c r="R252" s="212">
        <f>SUM(R253:R254)</f>
        <v>0</v>
      </c>
      <c r="S252" s="211"/>
      <c r="T252" s="213">
        <f>SUM(T253:T254)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14" t="s">
        <v>137</v>
      </c>
      <c r="AT252" s="215" t="s">
        <v>81</v>
      </c>
      <c r="AU252" s="215" t="s">
        <v>82</v>
      </c>
      <c r="AY252" s="214" t="s">
        <v>129</v>
      </c>
      <c r="BK252" s="216">
        <f>SUM(BK253:BK254)</f>
        <v>0</v>
      </c>
    </row>
    <row r="253" s="2" customFormat="1" ht="24.15" customHeight="1">
      <c r="A253" s="38"/>
      <c r="B253" s="39"/>
      <c r="C253" s="219" t="s">
        <v>395</v>
      </c>
      <c r="D253" s="219" t="s">
        <v>132</v>
      </c>
      <c r="E253" s="220" t="s">
        <v>204</v>
      </c>
      <c r="F253" s="221" t="s">
        <v>396</v>
      </c>
      <c r="G253" s="222" t="s">
        <v>206</v>
      </c>
      <c r="H253" s="223">
        <v>1</v>
      </c>
      <c r="I253" s="224"/>
      <c r="J253" s="225">
        <f>ROUND(I253*H253,2)</f>
        <v>0</v>
      </c>
      <c r="K253" s="221" t="s">
        <v>1</v>
      </c>
      <c r="L253" s="44"/>
      <c r="M253" s="226" t="s">
        <v>1</v>
      </c>
      <c r="N253" s="227" t="s">
        <v>47</v>
      </c>
      <c r="O253" s="91"/>
      <c r="P253" s="228">
        <f>O253*H253</f>
        <v>0</v>
      </c>
      <c r="Q253" s="228">
        <v>0</v>
      </c>
      <c r="R253" s="228">
        <f>Q253*H253</f>
        <v>0</v>
      </c>
      <c r="S253" s="228">
        <v>0</v>
      </c>
      <c r="T253" s="229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30" t="s">
        <v>207</v>
      </c>
      <c r="AT253" s="230" t="s">
        <v>132</v>
      </c>
      <c r="AU253" s="230" t="s">
        <v>90</v>
      </c>
      <c r="AY253" s="17" t="s">
        <v>129</v>
      </c>
      <c r="BE253" s="231">
        <f>IF(N253="základní",J253,0)</f>
        <v>0</v>
      </c>
      <c r="BF253" s="231">
        <f>IF(N253="snížená",J253,0)</f>
        <v>0</v>
      </c>
      <c r="BG253" s="231">
        <f>IF(N253="zákl. přenesená",J253,0)</f>
        <v>0</v>
      </c>
      <c r="BH253" s="231">
        <f>IF(N253="sníž. přenesená",J253,0)</f>
        <v>0</v>
      </c>
      <c r="BI253" s="231">
        <f>IF(N253="nulová",J253,0)</f>
        <v>0</v>
      </c>
      <c r="BJ253" s="17" t="s">
        <v>90</v>
      </c>
      <c r="BK253" s="231">
        <f>ROUND(I253*H253,2)</f>
        <v>0</v>
      </c>
      <c r="BL253" s="17" t="s">
        <v>207</v>
      </c>
      <c r="BM253" s="230" t="s">
        <v>397</v>
      </c>
    </row>
    <row r="254" s="2" customFormat="1" ht="16.5" customHeight="1">
      <c r="A254" s="38"/>
      <c r="B254" s="39"/>
      <c r="C254" s="219" t="s">
        <v>398</v>
      </c>
      <c r="D254" s="219" t="s">
        <v>132</v>
      </c>
      <c r="E254" s="220" t="s">
        <v>399</v>
      </c>
      <c r="F254" s="221" t="s">
        <v>400</v>
      </c>
      <c r="G254" s="222" t="s">
        <v>206</v>
      </c>
      <c r="H254" s="223">
        <v>1</v>
      </c>
      <c r="I254" s="224"/>
      <c r="J254" s="225">
        <f>ROUND(I254*H254,2)</f>
        <v>0</v>
      </c>
      <c r="K254" s="221" t="s">
        <v>1</v>
      </c>
      <c r="L254" s="44"/>
      <c r="M254" s="226" t="s">
        <v>1</v>
      </c>
      <c r="N254" s="227" t="s">
        <v>47</v>
      </c>
      <c r="O254" s="91"/>
      <c r="P254" s="228">
        <f>O254*H254</f>
        <v>0</v>
      </c>
      <c r="Q254" s="228">
        <v>0</v>
      </c>
      <c r="R254" s="228">
        <f>Q254*H254</f>
        <v>0</v>
      </c>
      <c r="S254" s="228">
        <v>0</v>
      </c>
      <c r="T254" s="229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30" t="s">
        <v>207</v>
      </c>
      <c r="AT254" s="230" t="s">
        <v>132</v>
      </c>
      <c r="AU254" s="230" t="s">
        <v>90</v>
      </c>
      <c r="AY254" s="17" t="s">
        <v>129</v>
      </c>
      <c r="BE254" s="231">
        <f>IF(N254="základní",J254,0)</f>
        <v>0</v>
      </c>
      <c r="BF254" s="231">
        <f>IF(N254="snížená",J254,0)</f>
        <v>0</v>
      </c>
      <c r="BG254" s="231">
        <f>IF(N254="zákl. přenesená",J254,0)</f>
        <v>0</v>
      </c>
      <c r="BH254" s="231">
        <f>IF(N254="sníž. přenesená",J254,0)</f>
        <v>0</v>
      </c>
      <c r="BI254" s="231">
        <f>IF(N254="nulová",J254,0)</f>
        <v>0</v>
      </c>
      <c r="BJ254" s="17" t="s">
        <v>90</v>
      </c>
      <c r="BK254" s="231">
        <f>ROUND(I254*H254,2)</f>
        <v>0</v>
      </c>
      <c r="BL254" s="17" t="s">
        <v>207</v>
      </c>
      <c r="BM254" s="230" t="s">
        <v>401</v>
      </c>
    </row>
    <row r="255" s="2" customFormat="1" ht="49.92" customHeight="1">
      <c r="A255" s="38"/>
      <c r="B255" s="39"/>
      <c r="C255" s="40"/>
      <c r="D255" s="40"/>
      <c r="E255" s="207" t="s">
        <v>209</v>
      </c>
      <c r="F255" s="207" t="s">
        <v>210</v>
      </c>
      <c r="G255" s="40"/>
      <c r="H255" s="40"/>
      <c r="I255" s="40"/>
      <c r="J255" s="192">
        <f>BK255</f>
        <v>0</v>
      </c>
      <c r="K255" s="40"/>
      <c r="L255" s="44"/>
      <c r="M255" s="265"/>
      <c r="N255" s="266"/>
      <c r="O255" s="91"/>
      <c r="P255" s="91"/>
      <c r="Q255" s="91"/>
      <c r="R255" s="91"/>
      <c r="S255" s="91"/>
      <c r="T255" s="92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T255" s="17" t="s">
        <v>81</v>
      </c>
      <c r="AU255" s="17" t="s">
        <v>82</v>
      </c>
      <c r="AY255" s="17" t="s">
        <v>211</v>
      </c>
      <c r="BK255" s="231">
        <f>SUM(BK256:BK260)</f>
        <v>0</v>
      </c>
    </row>
    <row r="256" s="2" customFormat="1" ht="16.32" customHeight="1">
      <c r="A256" s="38"/>
      <c r="B256" s="39"/>
      <c r="C256" s="267" t="s">
        <v>1</v>
      </c>
      <c r="D256" s="267" t="s">
        <v>132</v>
      </c>
      <c r="E256" s="268" t="s">
        <v>1</v>
      </c>
      <c r="F256" s="269" t="s">
        <v>1</v>
      </c>
      <c r="G256" s="270" t="s">
        <v>1</v>
      </c>
      <c r="H256" s="271"/>
      <c r="I256" s="272"/>
      <c r="J256" s="273">
        <f>BK256</f>
        <v>0</v>
      </c>
      <c r="K256" s="274"/>
      <c r="L256" s="44"/>
      <c r="M256" s="275" t="s">
        <v>1</v>
      </c>
      <c r="N256" s="276" t="s">
        <v>47</v>
      </c>
      <c r="O256" s="91"/>
      <c r="P256" s="91"/>
      <c r="Q256" s="91"/>
      <c r="R256" s="91"/>
      <c r="S256" s="91"/>
      <c r="T256" s="92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T256" s="17" t="s">
        <v>211</v>
      </c>
      <c r="AU256" s="17" t="s">
        <v>90</v>
      </c>
      <c r="AY256" s="17" t="s">
        <v>211</v>
      </c>
      <c r="BE256" s="231">
        <f>IF(N256="základní",J256,0)</f>
        <v>0</v>
      </c>
      <c r="BF256" s="231">
        <f>IF(N256="snížená",J256,0)</f>
        <v>0</v>
      </c>
      <c r="BG256" s="231">
        <f>IF(N256="zákl. přenesená",J256,0)</f>
        <v>0</v>
      </c>
      <c r="BH256" s="231">
        <f>IF(N256="sníž. přenesená",J256,0)</f>
        <v>0</v>
      </c>
      <c r="BI256" s="231">
        <f>IF(N256="nulová",J256,0)</f>
        <v>0</v>
      </c>
      <c r="BJ256" s="17" t="s">
        <v>90</v>
      </c>
      <c r="BK256" s="231">
        <f>I256*H256</f>
        <v>0</v>
      </c>
    </row>
    <row r="257" s="2" customFormat="1" ht="16.32" customHeight="1">
      <c r="A257" s="38"/>
      <c r="B257" s="39"/>
      <c r="C257" s="267" t="s">
        <v>1</v>
      </c>
      <c r="D257" s="267" t="s">
        <v>132</v>
      </c>
      <c r="E257" s="268" t="s">
        <v>1</v>
      </c>
      <c r="F257" s="269" t="s">
        <v>1</v>
      </c>
      <c r="G257" s="270" t="s">
        <v>1</v>
      </c>
      <c r="H257" s="271"/>
      <c r="I257" s="272"/>
      <c r="J257" s="273">
        <f>BK257</f>
        <v>0</v>
      </c>
      <c r="K257" s="274"/>
      <c r="L257" s="44"/>
      <c r="M257" s="275" t="s">
        <v>1</v>
      </c>
      <c r="N257" s="276" t="s">
        <v>47</v>
      </c>
      <c r="O257" s="91"/>
      <c r="P257" s="91"/>
      <c r="Q257" s="91"/>
      <c r="R257" s="91"/>
      <c r="S257" s="91"/>
      <c r="T257" s="92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T257" s="17" t="s">
        <v>211</v>
      </c>
      <c r="AU257" s="17" t="s">
        <v>90</v>
      </c>
      <c r="AY257" s="17" t="s">
        <v>211</v>
      </c>
      <c r="BE257" s="231">
        <f>IF(N257="základní",J257,0)</f>
        <v>0</v>
      </c>
      <c r="BF257" s="231">
        <f>IF(N257="snížená",J257,0)</f>
        <v>0</v>
      </c>
      <c r="BG257" s="231">
        <f>IF(N257="zákl. přenesená",J257,0)</f>
        <v>0</v>
      </c>
      <c r="BH257" s="231">
        <f>IF(N257="sníž. přenesená",J257,0)</f>
        <v>0</v>
      </c>
      <c r="BI257" s="231">
        <f>IF(N257="nulová",J257,0)</f>
        <v>0</v>
      </c>
      <c r="BJ257" s="17" t="s">
        <v>90</v>
      </c>
      <c r="BK257" s="231">
        <f>I257*H257</f>
        <v>0</v>
      </c>
    </row>
    <row r="258" s="2" customFormat="1" ht="16.32" customHeight="1">
      <c r="A258" s="38"/>
      <c r="B258" s="39"/>
      <c r="C258" s="267" t="s">
        <v>1</v>
      </c>
      <c r="D258" s="267" t="s">
        <v>132</v>
      </c>
      <c r="E258" s="268" t="s">
        <v>1</v>
      </c>
      <c r="F258" s="269" t="s">
        <v>1</v>
      </c>
      <c r="G258" s="270" t="s">
        <v>1</v>
      </c>
      <c r="H258" s="271"/>
      <c r="I258" s="272"/>
      <c r="J258" s="273">
        <f>BK258</f>
        <v>0</v>
      </c>
      <c r="K258" s="274"/>
      <c r="L258" s="44"/>
      <c r="M258" s="275" t="s">
        <v>1</v>
      </c>
      <c r="N258" s="276" t="s">
        <v>47</v>
      </c>
      <c r="O258" s="91"/>
      <c r="P258" s="91"/>
      <c r="Q258" s="91"/>
      <c r="R258" s="91"/>
      <c r="S258" s="91"/>
      <c r="T258" s="92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T258" s="17" t="s">
        <v>211</v>
      </c>
      <c r="AU258" s="17" t="s">
        <v>90</v>
      </c>
      <c r="AY258" s="17" t="s">
        <v>211</v>
      </c>
      <c r="BE258" s="231">
        <f>IF(N258="základní",J258,0)</f>
        <v>0</v>
      </c>
      <c r="BF258" s="231">
        <f>IF(N258="snížená",J258,0)</f>
        <v>0</v>
      </c>
      <c r="BG258" s="231">
        <f>IF(N258="zákl. přenesená",J258,0)</f>
        <v>0</v>
      </c>
      <c r="BH258" s="231">
        <f>IF(N258="sníž. přenesená",J258,0)</f>
        <v>0</v>
      </c>
      <c r="BI258" s="231">
        <f>IF(N258="nulová",J258,0)</f>
        <v>0</v>
      </c>
      <c r="BJ258" s="17" t="s">
        <v>90</v>
      </c>
      <c r="BK258" s="231">
        <f>I258*H258</f>
        <v>0</v>
      </c>
    </row>
    <row r="259" s="2" customFormat="1" ht="16.32" customHeight="1">
      <c r="A259" s="38"/>
      <c r="B259" s="39"/>
      <c r="C259" s="267" t="s">
        <v>1</v>
      </c>
      <c r="D259" s="267" t="s">
        <v>132</v>
      </c>
      <c r="E259" s="268" t="s">
        <v>1</v>
      </c>
      <c r="F259" s="269" t="s">
        <v>1</v>
      </c>
      <c r="G259" s="270" t="s">
        <v>1</v>
      </c>
      <c r="H259" s="271"/>
      <c r="I259" s="272"/>
      <c r="J259" s="273">
        <f>BK259</f>
        <v>0</v>
      </c>
      <c r="K259" s="274"/>
      <c r="L259" s="44"/>
      <c r="M259" s="275" t="s">
        <v>1</v>
      </c>
      <c r="N259" s="276" t="s">
        <v>47</v>
      </c>
      <c r="O259" s="91"/>
      <c r="P259" s="91"/>
      <c r="Q259" s="91"/>
      <c r="R259" s="91"/>
      <c r="S259" s="91"/>
      <c r="T259" s="92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T259" s="17" t="s">
        <v>211</v>
      </c>
      <c r="AU259" s="17" t="s">
        <v>90</v>
      </c>
      <c r="AY259" s="17" t="s">
        <v>211</v>
      </c>
      <c r="BE259" s="231">
        <f>IF(N259="základní",J259,0)</f>
        <v>0</v>
      </c>
      <c r="BF259" s="231">
        <f>IF(N259="snížená",J259,0)</f>
        <v>0</v>
      </c>
      <c r="BG259" s="231">
        <f>IF(N259="zákl. přenesená",J259,0)</f>
        <v>0</v>
      </c>
      <c r="BH259" s="231">
        <f>IF(N259="sníž. přenesená",J259,0)</f>
        <v>0</v>
      </c>
      <c r="BI259" s="231">
        <f>IF(N259="nulová",J259,0)</f>
        <v>0</v>
      </c>
      <c r="BJ259" s="17" t="s">
        <v>90</v>
      </c>
      <c r="BK259" s="231">
        <f>I259*H259</f>
        <v>0</v>
      </c>
    </row>
    <row r="260" s="2" customFormat="1" ht="16.32" customHeight="1">
      <c r="A260" s="38"/>
      <c r="B260" s="39"/>
      <c r="C260" s="267" t="s">
        <v>1</v>
      </c>
      <c r="D260" s="267" t="s">
        <v>132</v>
      </c>
      <c r="E260" s="268" t="s">
        <v>1</v>
      </c>
      <c r="F260" s="269" t="s">
        <v>1</v>
      </c>
      <c r="G260" s="270" t="s">
        <v>1</v>
      </c>
      <c r="H260" s="271"/>
      <c r="I260" s="272"/>
      <c r="J260" s="273">
        <f>BK260</f>
        <v>0</v>
      </c>
      <c r="K260" s="274"/>
      <c r="L260" s="44"/>
      <c r="M260" s="275" t="s">
        <v>1</v>
      </c>
      <c r="N260" s="276" t="s">
        <v>47</v>
      </c>
      <c r="O260" s="277"/>
      <c r="P260" s="277"/>
      <c r="Q260" s="277"/>
      <c r="R260" s="277"/>
      <c r="S260" s="277"/>
      <c r="T260" s="278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T260" s="17" t="s">
        <v>211</v>
      </c>
      <c r="AU260" s="17" t="s">
        <v>90</v>
      </c>
      <c r="AY260" s="17" t="s">
        <v>211</v>
      </c>
      <c r="BE260" s="231">
        <f>IF(N260="základní",J260,0)</f>
        <v>0</v>
      </c>
      <c r="BF260" s="231">
        <f>IF(N260="snížená",J260,0)</f>
        <v>0</v>
      </c>
      <c r="BG260" s="231">
        <f>IF(N260="zákl. přenesená",J260,0)</f>
        <v>0</v>
      </c>
      <c r="BH260" s="231">
        <f>IF(N260="sníž. přenesená",J260,0)</f>
        <v>0</v>
      </c>
      <c r="BI260" s="231">
        <f>IF(N260="nulová",J260,0)</f>
        <v>0</v>
      </c>
      <c r="BJ260" s="17" t="s">
        <v>90</v>
      </c>
      <c r="BK260" s="231">
        <f>I260*H260</f>
        <v>0</v>
      </c>
    </row>
    <row r="261" s="2" customFormat="1" ht="6.96" customHeight="1">
      <c r="A261" s="38"/>
      <c r="B261" s="66"/>
      <c r="C261" s="67"/>
      <c r="D261" s="67"/>
      <c r="E261" s="67"/>
      <c r="F261" s="67"/>
      <c r="G261" s="67"/>
      <c r="H261" s="67"/>
      <c r="I261" s="67"/>
      <c r="J261" s="67"/>
      <c r="K261" s="67"/>
      <c r="L261" s="44"/>
      <c r="M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</row>
  </sheetData>
  <sheetProtection sheet="1" autoFilter="0" formatColumns="0" formatRows="0" objects="1" scenarios="1" spinCount="100000" saltValue="gsUqjzl8OVBtChQ730Z2b5whJQyAwp90fKoZWX0MyCvwCgH/Hw7Kg+xOreSH6YeXKEQ0tAc4Ua+5AcVGccku9g==" hashValue="s1Us2f9qNcke8z0qM40Nl0ng39s2SyOWTu8yk/9ObkUMAuLquLf+LcIED1vvfm/PIKGFg2q4hF9cgfoMm4ImgA==" algorithmName="SHA-512" password="CC35"/>
  <autoFilter ref="C127:K260"/>
  <mergeCells count="9">
    <mergeCell ref="E7:H7"/>
    <mergeCell ref="E9:H9"/>
    <mergeCell ref="E18:H18"/>
    <mergeCell ref="E27:H27"/>
    <mergeCell ref="E85:H85"/>
    <mergeCell ref="E87:H87"/>
    <mergeCell ref="E118:H118"/>
    <mergeCell ref="E120:H120"/>
    <mergeCell ref="L2:V2"/>
  </mergeCells>
  <dataValidations count="2">
    <dataValidation type="list" allowBlank="1" showInputMessage="1" showErrorMessage="1" error="Povoleny jsou hodnoty K, M." sqref="D256:D261">
      <formula1>"K, M"</formula1>
    </dataValidation>
    <dataValidation type="list" allowBlank="1" showInputMessage="1" showErrorMessage="1" error="Povoleny jsou hodnoty základní, snížená, zákl. přenesená, sníž. přenesená, nulová." sqref="N256:N261">
      <formula1>"základní, snížená, zákl. přenesená, sníž. přenesená, nulová"</formula1>
    </dataValidation>
  </dataValidation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98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92</v>
      </c>
    </row>
    <row r="4" s="1" customFormat="1" ht="24.96" customHeight="1">
      <c r="B4" s="20"/>
      <c r="D4" s="138" t="s">
        <v>99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Výtah Božice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100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402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1. 10. 2024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26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27</v>
      </c>
      <c r="F15" s="38"/>
      <c r="G15" s="38"/>
      <c r="H15" s="38"/>
      <c r="I15" s="140" t="s">
        <v>28</v>
      </c>
      <c r="J15" s="143" t="s">
        <v>29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30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32</v>
      </c>
      <c r="E20" s="38"/>
      <c r="F20" s="38"/>
      <c r="G20" s="38"/>
      <c r="H20" s="38"/>
      <c r="I20" s="140" t="s">
        <v>25</v>
      </c>
      <c r="J20" s="143" t="s">
        <v>33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34</v>
      </c>
      <c r="F21" s="38"/>
      <c r="G21" s="38"/>
      <c r="H21" s="38"/>
      <c r="I21" s="140" t="s">
        <v>28</v>
      </c>
      <c r="J21" s="143" t="s">
        <v>35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37</v>
      </c>
      <c r="E23" s="38"/>
      <c r="F23" s="38"/>
      <c r="G23" s="38"/>
      <c r="H23" s="38"/>
      <c r="I23" s="140" t="s">
        <v>25</v>
      </c>
      <c r="J23" s="143" t="s">
        <v>38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39</v>
      </c>
      <c r="F24" s="38"/>
      <c r="G24" s="38"/>
      <c r="H24" s="38"/>
      <c r="I24" s="140" t="s">
        <v>28</v>
      </c>
      <c r="J24" s="143" t="s">
        <v>40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41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42</v>
      </c>
      <c r="E30" s="38"/>
      <c r="F30" s="38"/>
      <c r="G30" s="38"/>
      <c r="H30" s="38"/>
      <c r="I30" s="38"/>
      <c r="J30" s="151">
        <f>ROUND(J118,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44</v>
      </c>
      <c r="G32" s="38"/>
      <c r="H32" s="38"/>
      <c r="I32" s="152" t="s">
        <v>43</v>
      </c>
      <c r="J32" s="152" t="s">
        <v>45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46</v>
      </c>
      <c r="E33" s="140" t="s">
        <v>47</v>
      </c>
      <c r="F33" s="154">
        <f>ROUND((ROUND((SUM(BE118:BE123)),  2) + SUM(BE125:BE129)), 2)</f>
        <v>0</v>
      </c>
      <c r="G33" s="38"/>
      <c r="H33" s="38"/>
      <c r="I33" s="155">
        <v>0.20999999999999999</v>
      </c>
      <c r="J33" s="154">
        <f>ROUND((ROUND(((SUM(BE118:BE123))*I33),  2) + (SUM(BE125:BE129)*I33)),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48</v>
      </c>
      <c r="F34" s="154">
        <f>ROUND((ROUND((SUM(BF118:BF123)),  2) + SUM(BF125:BF129)), 2)</f>
        <v>0</v>
      </c>
      <c r="G34" s="38"/>
      <c r="H34" s="38"/>
      <c r="I34" s="155">
        <v>0.12</v>
      </c>
      <c r="J34" s="154">
        <f>ROUND((ROUND(((SUM(BF118:BF123))*I34),  2) + (SUM(BF125:BF129)*I34)),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49</v>
      </c>
      <c r="F35" s="154">
        <f>ROUND((ROUND((SUM(BG118:BG123)),  2) + SUM(BG125:BG129)),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50</v>
      </c>
      <c r="F36" s="154">
        <f>ROUND((ROUND((SUM(BH118:BH123)),  2) + SUM(BH125:BH129)),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51</v>
      </c>
      <c r="F37" s="154">
        <f>ROUND((ROUND((SUM(BI118:BI123)),  2) + SUM(BI125:BI129)),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52</v>
      </c>
      <c r="E39" s="158"/>
      <c r="F39" s="158"/>
      <c r="G39" s="159" t="s">
        <v>53</v>
      </c>
      <c r="H39" s="160" t="s">
        <v>54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55</v>
      </c>
      <c r="E50" s="164"/>
      <c r="F50" s="164"/>
      <c r="G50" s="163" t="s">
        <v>56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57</v>
      </c>
      <c r="E61" s="166"/>
      <c r="F61" s="167" t="s">
        <v>58</v>
      </c>
      <c r="G61" s="165" t="s">
        <v>57</v>
      </c>
      <c r="H61" s="166"/>
      <c r="I61" s="166"/>
      <c r="J61" s="168" t="s">
        <v>58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59</v>
      </c>
      <c r="E65" s="169"/>
      <c r="F65" s="169"/>
      <c r="G65" s="163" t="s">
        <v>60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57</v>
      </c>
      <c r="E76" s="166"/>
      <c r="F76" s="167" t="s">
        <v>58</v>
      </c>
      <c r="G76" s="165" t="s">
        <v>57</v>
      </c>
      <c r="H76" s="166"/>
      <c r="I76" s="166"/>
      <c r="J76" s="168" t="s">
        <v>58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Výtah Božice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100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03 - VRN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Božice 188, 671 64 Božice</v>
      </c>
      <c r="G89" s="40"/>
      <c r="H89" s="40"/>
      <c r="I89" s="32" t="s">
        <v>22</v>
      </c>
      <c r="J89" s="79" t="str">
        <f>IF(J12="","",J12)</f>
        <v>1. 10. 2024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24</v>
      </c>
      <c r="D91" s="40"/>
      <c r="E91" s="40"/>
      <c r="F91" s="27" t="str">
        <f>E15</f>
        <v>Jihomoravský kraj</v>
      </c>
      <c r="G91" s="40"/>
      <c r="H91" s="40"/>
      <c r="I91" s="32" t="s">
        <v>32</v>
      </c>
      <c r="J91" s="36" t="str">
        <f>E21</f>
        <v>Ing. et Ing. Pavel Vyskočil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25.65" customHeight="1">
      <c r="A92" s="38"/>
      <c r="B92" s="39"/>
      <c r="C92" s="32" t="s">
        <v>30</v>
      </c>
      <c r="D92" s="40"/>
      <c r="E92" s="40"/>
      <c r="F92" s="27" t="str">
        <f>IF(E18="","",E18)</f>
        <v>Vyplň údaj</v>
      </c>
      <c r="G92" s="40"/>
      <c r="H92" s="40"/>
      <c r="I92" s="32" t="s">
        <v>37</v>
      </c>
      <c r="J92" s="36" t="str">
        <f>E24</f>
        <v>STAGA stavební agentura s.r.o.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103</v>
      </c>
      <c r="D94" s="176"/>
      <c r="E94" s="176"/>
      <c r="F94" s="176"/>
      <c r="G94" s="176"/>
      <c r="H94" s="176"/>
      <c r="I94" s="176"/>
      <c r="J94" s="177" t="s">
        <v>104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105</v>
      </c>
      <c r="D96" s="40"/>
      <c r="E96" s="40"/>
      <c r="F96" s="40"/>
      <c r="G96" s="40"/>
      <c r="H96" s="40"/>
      <c r="I96" s="40"/>
      <c r="J96" s="110">
        <f>J118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106</v>
      </c>
    </row>
    <row r="97" s="9" customFormat="1" ht="24.96" customHeight="1">
      <c r="A97" s="9"/>
      <c r="B97" s="179"/>
      <c r="C97" s="180"/>
      <c r="D97" s="181" t="s">
        <v>403</v>
      </c>
      <c r="E97" s="182"/>
      <c r="F97" s="182"/>
      <c r="G97" s="182"/>
      <c r="H97" s="182"/>
      <c r="I97" s="182"/>
      <c r="J97" s="183">
        <f>J119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1.84" customHeight="1">
      <c r="A98" s="9"/>
      <c r="B98" s="179"/>
      <c r="C98" s="180"/>
      <c r="D98" s="191" t="s">
        <v>113</v>
      </c>
      <c r="E98" s="180"/>
      <c r="F98" s="180"/>
      <c r="G98" s="180"/>
      <c r="H98" s="180"/>
      <c r="I98" s="180"/>
      <c r="J98" s="192">
        <f>J124</f>
        <v>0</v>
      </c>
      <c r="K98" s="180"/>
      <c r="L98" s="184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2" customFormat="1" ht="21.84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6.96" customHeight="1">
      <c r="A100" s="38"/>
      <c r="B100" s="66"/>
      <c r="C100" s="67"/>
      <c r="D100" s="67"/>
      <c r="E100" s="67"/>
      <c r="F100" s="67"/>
      <c r="G100" s="67"/>
      <c r="H100" s="67"/>
      <c r="I100" s="67"/>
      <c r="J100" s="67"/>
      <c r="K100" s="67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4" s="2" customFormat="1" ht="6.96" customHeight="1">
      <c r="A104" s="38"/>
      <c r="B104" s="68"/>
      <c r="C104" s="69"/>
      <c r="D104" s="69"/>
      <c r="E104" s="69"/>
      <c r="F104" s="69"/>
      <c r="G104" s="69"/>
      <c r="H104" s="69"/>
      <c r="I104" s="69"/>
      <c r="J104" s="69"/>
      <c r="K104" s="69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24.96" customHeight="1">
      <c r="A105" s="38"/>
      <c r="B105" s="39"/>
      <c r="C105" s="23" t="s">
        <v>114</v>
      </c>
      <c r="D105" s="40"/>
      <c r="E105" s="40"/>
      <c r="F105" s="40"/>
      <c r="G105" s="40"/>
      <c r="H105" s="40"/>
      <c r="I105" s="40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12" customHeight="1">
      <c r="A107" s="38"/>
      <c r="B107" s="39"/>
      <c r="C107" s="32" t="s">
        <v>16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6.5" customHeight="1">
      <c r="A108" s="38"/>
      <c r="B108" s="39"/>
      <c r="C108" s="40"/>
      <c r="D108" s="40"/>
      <c r="E108" s="174" t="str">
        <f>E7</f>
        <v>Výtah Božice</v>
      </c>
      <c r="F108" s="32"/>
      <c r="G108" s="32"/>
      <c r="H108" s="32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100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76" t="str">
        <f>E9</f>
        <v>03 - VRN</v>
      </c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20</v>
      </c>
      <c r="D112" s="40"/>
      <c r="E112" s="40"/>
      <c r="F112" s="27" t="str">
        <f>F12</f>
        <v>Božice 188, 671 64 Božice</v>
      </c>
      <c r="G112" s="40"/>
      <c r="H112" s="40"/>
      <c r="I112" s="32" t="s">
        <v>22</v>
      </c>
      <c r="J112" s="79" t="str">
        <f>IF(J12="","",J12)</f>
        <v>1. 10. 2024</v>
      </c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25.65" customHeight="1">
      <c r="A114" s="38"/>
      <c r="B114" s="39"/>
      <c r="C114" s="32" t="s">
        <v>24</v>
      </c>
      <c r="D114" s="40"/>
      <c r="E114" s="40"/>
      <c r="F114" s="27" t="str">
        <f>E15</f>
        <v>Jihomoravský kraj</v>
      </c>
      <c r="G114" s="40"/>
      <c r="H114" s="40"/>
      <c r="I114" s="32" t="s">
        <v>32</v>
      </c>
      <c r="J114" s="36" t="str">
        <f>E21</f>
        <v>Ing. et Ing. Pavel Vyskočil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25.65" customHeight="1">
      <c r="A115" s="38"/>
      <c r="B115" s="39"/>
      <c r="C115" s="32" t="s">
        <v>30</v>
      </c>
      <c r="D115" s="40"/>
      <c r="E115" s="40"/>
      <c r="F115" s="27" t="str">
        <f>IF(E18="","",E18)</f>
        <v>Vyplň údaj</v>
      </c>
      <c r="G115" s="40"/>
      <c r="H115" s="40"/>
      <c r="I115" s="32" t="s">
        <v>37</v>
      </c>
      <c r="J115" s="36" t="str">
        <f>E24</f>
        <v>STAGA stavební agentura s.r.o.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0.32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11" customFormat="1" ht="29.28" customHeight="1">
      <c r="A117" s="193"/>
      <c r="B117" s="194"/>
      <c r="C117" s="195" t="s">
        <v>115</v>
      </c>
      <c r="D117" s="196" t="s">
        <v>67</v>
      </c>
      <c r="E117" s="196" t="s">
        <v>63</v>
      </c>
      <c r="F117" s="196" t="s">
        <v>64</v>
      </c>
      <c r="G117" s="196" t="s">
        <v>116</v>
      </c>
      <c r="H117" s="196" t="s">
        <v>117</v>
      </c>
      <c r="I117" s="196" t="s">
        <v>118</v>
      </c>
      <c r="J117" s="196" t="s">
        <v>104</v>
      </c>
      <c r="K117" s="197" t="s">
        <v>119</v>
      </c>
      <c r="L117" s="198"/>
      <c r="M117" s="100" t="s">
        <v>1</v>
      </c>
      <c r="N117" s="101" t="s">
        <v>46</v>
      </c>
      <c r="O117" s="101" t="s">
        <v>120</v>
      </c>
      <c r="P117" s="101" t="s">
        <v>121</v>
      </c>
      <c r="Q117" s="101" t="s">
        <v>122</v>
      </c>
      <c r="R117" s="101" t="s">
        <v>123</v>
      </c>
      <c r="S117" s="101" t="s">
        <v>124</v>
      </c>
      <c r="T117" s="102" t="s">
        <v>125</v>
      </c>
      <c r="U117" s="193"/>
      <c r="V117" s="193"/>
      <c r="W117" s="193"/>
      <c r="X117" s="193"/>
      <c r="Y117" s="193"/>
      <c r="Z117" s="193"/>
      <c r="AA117" s="193"/>
      <c r="AB117" s="193"/>
      <c r="AC117" s="193"/>
      <c r="AD117" s="193"/>
      <c r="AE117" s="193"/>
    </row>
    <row r="118" s="2" customFormat="1" ht="22.8" customHeight="1">
      <c r="A118" s="38"/>
      <c r="B118" s="39"/>
      <c r="C118" s="107" t="s">
        <v>126</v>
      </c>
      <c r="D118" s="40"/>
      <c r="E118" s="40"/>
      <c r="F118" s="40"/>
      <c r="G118" s="40"/>
      <c r="H118" s="40"/>
      <c r="I118" s="40"/>
      <c r="J118" s="199">
        <f>BK118</f>
        <v>0</v>
      </c>
      <c r="K118" s="40"/>
      <c r="L118" s="44"/>
      <c r="M118" s="103"/>
      <c r="N118" s="200"/>
      <c r="O118" s="104"/>
      <c r="P118" s="201">
        <f>P119+P124</f>
        <v>0</v>
      </c>
      <c r="Q118" s="104"/>
      <c r="R118" s="201">
        <f>R119+R124</f>
        <v>0</v>
      </c>
      <c r="S118" s="104"/>
      <c r="T118" s="202">
        <f>T119+T124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81</v>
      </c>
      <c r="AU118" s="17" t="s">
        <v>106</v>
      </c>
      <c r="BK118" s="203">
        <f>BK119+BK124</f>
        <v>0</v>
      </c>
    </row>
    <row r="119" s="12" customFormat="1" ht="25.92" customHeight="1">
      <c r="A119" s="12"/>
      <c r="B119" s="204"/>
      <c r="C119" s="205"/>
      <c r="D119" s="206" t="s">
        <v>81</v>
      </c>
      <c r="E119" s="207" t="s">
        <v>97</v>
      </c>
      <c r="F119" s="207" t="s">
        <v>404</v>
      </c>
      <c r="G119" s="205"/>
      <c r="H119" s="205"/>
      <c r="I119" s="208"/>
      <c r="J119" s="192">
        <f>BK119</f>
        <v>0</v>
      </c>
      <c r="K119" s="205"/>
      <c r="L119" s="209"/>
      <c r="M119" s="210"/>
      <c r="N119" s="211"/>
      <c r="O119" s="211"/>
      <c r="P119" s="212">
        <f>SUM(P120:P123)</f>
        <v>0</v>
      </c>
      <c r="Q119" s="211"/>
      <c r="R119" s="212">
        <f>SUM(R120:R123)</f>
        <v>0</v>
      </c>
      <c r="S119" s="211"/>
      <c r="T119" s="213">
        <f>SUM(T120:T123)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4" t="s">
        <v>156</v>
      </c>
      <c r="AT119" s="215" t="s">
        <v>81</v>
      </c>
      <c r="AU119" s="215" t="s">
        <v>82</v>
      </c>
      <c r="AY119" s="214" t="s">
        <v>129</v>
      </c>
      <c r="BK119" s="216">
        <f>SUM(BK120:BK123)</f>
        <v>0</v>
      </c>
    </row>
    <row r="120" s="2" customFormat="1" ht="16.5" customHeight="1">
      <c r="A120" s="38"/>
      <c r="B120" s="39"/>
      <c r="C120" s="219" t="s">
        <v>90</v>
      </c>
      <c r="D120" s="219" t="s">
        <v>132</v>
      </c>
      <c r="E120" s="220" t="s">
        <v>405</v>
      </c>
      <c r="F120" s="221" t="s">
        <v>406</v>
      </c>
      <c r="G120" s="222" t="s">
        <v>206</v>
      </c>
      <c r="H120" s="223">
        <v>1</v>
      </c>
      <c r="I120" s="224"/>
      <c r="J120" s="225">
        <f>ROUND(I120*H120,2)</f>
        <v>0</v>
      </c>
      <c r="K120" s="221" t="s">
        <v>1</v>
      </c>
      <c r="L120" s="44"/>
      <c r="M120" s="226" t="s">
        <v>1</v>
      </c>
      <c r="N120" s="227" t="s">
        <v>47</v>
      </c>
      <c r="O120" s="91"/>
      <c r="P120" s="228">
        <f>O120*H120</f>
        <v>0</v>
      </c>
      <c r="Q120" s="228">
        <v>0</v>
      </c>
      <c r="R120" s="228">
        <f>Q120*H120</f>
        <v>0</v>
      </c>
      <c r="S120" s="228">
        <v>0</v>
      </c>
      <c r="T120" s="229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30" t="s">
        <v>137</v>
      </c>
      <c r="AT120" s="230" t="s">
        <v>132</v>
      </c>
      <c r="AU120" s="230" t="s">
        <v>90</v>
      </c>
      <c r="AY120" s="17" t="s">
        <v>129</v>
      </c>
      <c r="BE120" s="231">
        <f>IF(N120="základní",J120,0)</f>
        <v>0</v>
      </c>
      <c r="BF120" s="231">
        <f>IF(N120="snížená",J120,0)</f>
        <v>0</v>
      </c>
      <c r="BG120" s="231">
        <f>IF(N120="zákl. přenesená",J120,0)</f>
        <v>0</v>
      </c>
      <c r="BH120" s="231">
        <f>IF(N120="sníž. přenesená",J120,0)</f>
        <v>0</v>
      </c>
      <c r="BI120" s="231">
        <f>IF(N120="nulová",J120,0)</f>
        <v>0</v>
      </c>
      <c r="BJ120" s="17" t="s">
        <v>90</v>
      </c>
      <c r="BK120" s="231">
        <f>ROUND(I120*H120,2)</f>
        <v>0</v>
      </c>
      <c r="BL120" s="17" t="s">
        <v>137</v>
      </c>
      <c r="BM120" s="230" t="s">
        <v>407</v>
      </c>
    </row>
    <row r="121" s="2" customFormat="1" ht="16.5" customHeight="1">
      <c r="A121" s="38"/>
      <c r="B121" s="39"/>
      <c r="C121" s="219" t="s">
        <v>92</v>
      </c>
      <c r="D121" s="219" t="s">
        <v>132</v>
      </c>
      <c r="E121" s="220" t="s">
        <v>408</v>
      </c>
      <c r="F121" s="221" t="s">
        <v>409</v>
      </c>
      <c r="G121" s="222" t="s">
        <v>206</v>
      </c>
      <c r="H121" s="223">
        <v>1</v>
      </c>
      <c r="I121" s="224"/>
      <c r="J121" s="225">
        <f>ROUND(I121*H121,2)</f>
        <v>0</v>
      </c>
      <c r="K121" s="221" t="s">
        <v>1</v>
      </c>
      <c r="L121" s="44"/>
      <c r="M121" s="226" t="s">
        <v>1</v>
      </c>
      <c r="N121" s="227" t="s">
        <v>47</v>
      </c>
      <c r="O121" s="91"/>
      <c r="P121" s="228">
        <f>O121*H121</f>
        <v>0</v>
      </c>
      <c r="Q121" s="228">
        <v>0</v>
      </c>
      <c r="R121" s="228">
        <f>Q121*H121</f>
        <v>0</v>
      </c>
      <c r="S121" s="228">
        <v>0</v>
      </c>
      <c r="T121" s="229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30" t="s">
        <v>137</v>
      </c>
      <c r="AT121" s="230" t="s">
        <v>132</v>
      </c>
      <c r="AU121" s="230" t="s">
        <v>90</v>
      </c>
      <c r="AY121" s="17" t="s">
        <v>129</v>
      </c>
      <c r="BE121" s="231">
        <f>IF(N121="základní",J121,0)</f>
        <v>0</v>
      </c>
      <c r="BF121" s="231">
        <f>IF(N121="snížená",J121,0)</f>
        <v>0</v>
      </c>
      <c r="BG121" s="231">
        <f>IF(N121="zákl. přenesená",J121,0)</f>
        <v>0</v>
      </c>
      <c r="BH121" s="231">
        <f>IF(N121="sníž. přenesená",J121,0)</f>
        <v>0</v>
      </c>
      <c r="BI121" s="231">
        <f>IF(N121="nulová",J121,0)</f>
        <v>0</v>
      </c>
      <c r="BJ121" s="17" t="s">
        <v>90</v>
      </c>
      <c r="BK121" s="231">
        <f>ROUND(I121*H121,2)</f>
        <v>0</v>
      </c>
      <c r="BL121" s="17" t="s">
        <v>137</v>
      </c>
      <c r="BM121" s="230" t="s">
        <v>410</v>
      </c>
    </row>
    <row r="122" s="2" customFormat="1" ht="16.5" customHeight="1">
      <c r="A122" s="38"/>
      <c r="B122" s="39"/>
      <c r="C122" s="219" t="s">
        <v>143</v>
      </c>
      <c r="D122" s="219" t="s">
        <v>132</v>
      </c>
      <c r="E122" s="220" t="s">
        <v>411</v>
      </c>
      <c r="F122" s="221" t="s">
        <v>412</v>
      </c>
      <c r="G122" s="222" t="s">
        <v>206</v>
      </c>
      <c r="H122" s="223">
        <v>1</v>
      </c>
      <c r="I122" s="224"/>
      <c r="J122" s="225">
        <f>ROUND(I122*H122,2)</f>
        <v>0</v>
      </c>
      <c r="K122" s="221" t="s">
        <v>1</v>
      </c>
      <c r="L122" s="44"/>
      <c r="M122" s="226" t="s">
        <v>1</v>
      </c>
      <c r="N122" s="227" t="s">
        <v>47</v>
      </c>
      <c r="O122" s="91"/>
      <c r="P122" s="228">
        <f>O122*H122</f>
        <v>0</v>
      </c>
      <c r="Q122" s="228">
        <v>0</v>
      </c>
      <c r="R122" s="228">
        <f>Q122*H122</f>
        <v>0</v>
      </c>
      <c r="S122" s="228">
        <v>0</v>
      </c>
      <c r="T122" s="229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30" t="s">
        <v>137</v>
      </c>
      <c r="AT122" s="230" t="s">
        <v>132</v>
      </c>
      <c r="AU122" s="230" t="s">
        <v>90</v>
      </c>
      <c r="AY122" s="17" t="s">
        <v>129</v>
      </c>
      <c r="BE122" s="231">
        <f>IF(N122="základní",J122,0)</f>
        <v>0</v>
      </c>
      <c r="BF122" s="231">
        <f>IF(N122="snížená",J122,0)</f>
        <v>0</v>
      </c>
      <c r="BG122" s="231">
        <f>IF(N122="zákl. přenesená",J122,0)</f>
        <v>0</v>
      </c>
      <c r="BH122" s="231">
        <f>IF(N122="sníž. přenesená",J122,0)</f>
        <v>0</v>
      </c>
      <c r="BI122" s="231">
        <f>IF(N122="nulová",J122,0)</f>
        <v>0</v>
      </c>
      <c r="BJ122" s="17" t="s">
        <v>90</v>
      </c>
      <c r="BK122" s="231">
        <f>ROUND(I122*H122,2)</f>
        <v>0</v>
      </c>
      <c r="BL122" s="17" t="s">
        <v>137</v>
      </c>
      <c r="BM122" s="230" t="s">
        <v>413</v>
      </c>
    </row>
    <row r="123" s="2" customFormat="1" ht="16.5" customHeight="1">
      <c r="A123" s="38"/>
      <c r="B123" s="39"/>
      <c r="C123" s="219" t="s">
        <v>137</v>
      </c>
      <c r="D123" s="219" t="s">
        <v>132</v>
      </c>
      <c r="E123" s="220" t="s">
        <v>414</v>
      </c>
      <c r="F123" s="221" t="s">
        <v>415</v>
      </c>
      <c r="G123" s="222" t="s">
        <v>206</v>
      </c>
      <c r="H123" s="223">
        <v>1</v>
      </c>
      <c r="I123" s="224"/>
      <c r="J123" s="225">
        <f>ROUND(I123*H123,2)</f>
        <v>0</v>
      </c>
      <c r="K123" s="221" t="s">
        <v>1</v>
      </c>
      <c r="L123" s="44"/>
      <c r="M123" s="226" t="s">
        <v>1</v>
      </c>
      <c r="N123" s="227" t="s">
        <v>47</v>
      </c>
      <c r="O123" s="91"/>
      <c r="P123" s="228">
        <f>O123*H123</f>
        <v>0</v>
      </c>
      <c r="Q123" s="228">
        <v>0</v>
      </c>
      <c r="R123" s="228">
        <f>Q123*H123</f>
        <v>0</v>
      </c>
      <c r="S123" s="228">
        <v>0</v>
      </c>
      <c r="T123" s="229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30" t="s">
        <v>137</v>
      </c>
      <c r="AT123" s="230" t="s">
        <v>132</v>
      </c>
      <c r="AU123" s="230" t="s">
        <v>90</v>
      </c>
      <c r="AY123" s="17" t="s">
        <v>129</v>
      </c>
      <c r="BE123" s="231">
        <f>IF(N123="základní",J123,0)</f>
        <v>0</v>
      </c>
      <c r="BF123" s="231">
        <f>IF(N123="snížená",J123,0)</f>
        <v>0</v>
      </c>
      <c r="BG123" s="231">
        <f>IF(N123="zákl. přenesená",J123,0)</f>
        <v>0</v>
      </c>
      <c r="BH123" s="231">
        <f>IF(N123="sníž. přenesená",J123,0)</f>
        <v>0</v>
      </c>
      <c r="BI123" s="231">
        <f>IF(N123="nulová",J123,0)</f>
        <v>0</v>
      </c>
      <c r="BJ123" s="17" t="s">
        <v>90</v>
      </c>
      <c r="BK123" s="231">
        <f>ROUND(I123*H123,2)</f>
        <v>0</v>
      </c>
      <c r="BL123" s="17" t="s">
        <v>137</v>
      </c>
      <c r="BM123" s="230" t="s">
        <v>416</v>
      </c>
    </row>
    <row r="124" s="2" customFormat="1" ht="49.92" customHeight="1">
      <c r="A124" s="38"/>
      <c r="B124" s="39"/>
      <c r="C124" s="40"/>
      <c r="D124" s="40"/>
      <c r="E124" s="207" t="s">
        <v>209</v>
      </c>
      <c r="F124" s="207" t="s">
        <v>210</v>
      </c>
      <c r="G124" s="40"/>
      <c r="H124" s="40"/>
      <c r="I124" s="40"/>
      <c r="J124" s="192">
        <f>BK124</f>
        <v>0</v>
      </c>
      <c r="K124" s="40"/>
      <c r="L124" s="44"/>
      <c r="M124" s="265"/>
      <c r="N124" s="266"/>
      <c r="O124" s="91"/>
      <c r="P124" s="91"/>
      <c r="Q124" s="91"/>
      <c r="R124" s="91"/>
      <c r="S124" s="91"/>
      <c r="T124" s="92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81</v>
      </c>
      <c r="AU124" s="17" t="s">
        <v>82</v>
      </c>
      <c r="AY124" s="17" t="s">
        <v>211</v>
      </c>
      <c r="BK124" s="231">
        <f>SUM(BK125:BK129)</f>
        <v>0</v>
      </c>
    </row>
    <row r="125" s="2" customFormat="1" ht="16.32" customHeight="1">
      <c r="A125" s="38"/>
      <c r="B125" s="39"/>
      <c r="C125" s="267" t="s">
        <v>1</v>
      </c>
      <c r="D125" s="267" t="s">
        <v>132</v>
      </c>
      <c r="E125" s="268" t="s">
        <v>1</v>
      </c>
      <c r="F125" s="269" t="s">
        <v>1</v>
      </c>
      <c r="G125" s="270" t="s">
        <v>1</v>
      </c>
      <c r="H125" s="271"/>
      <c r="I125" s="272"/>
      <c r="J125" s="273">
        <f>BK125</f>
        <v>0</v>
      </c>
      <c r="K125" s="274"/>
      <c r="L125" s="44"/>
      <c r="M125" s="275" t="s">
        <v>1</v>
      </c>
      <c r="N125" s="276" t="s">
        <v>47</v>
      </c>
      <c r="O125" s="91"/>
      <c r="P125" s="91"/>
      <c r="Q125" s="91"/>
      <c r="R125" s="91"/>
      <c r="S125" s="91"/>
      <c r="T125" s="92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211</v>
      </c>
      <c r="AU125" s="17" t="s">
        <v>90</v>
      </c>
      <c r="AY125" s="17" t="s">
        <v>211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7" t="s">
        <v>90</v>
      </c>
      <c r="BK125" s="231">
        <f>I125*H125</f>
        <v>0</v>
      </c>
    </row>
    <row r="126" s="2" customFormat="1" ht="16.32" customHeight="1">
      <c r="A126" s="38"/>
      <c r="B126" s="39"/>
      <c r="C126" s="267" t="s">
        <v>1</v>
      </c>
      <c r="D126" s="267" t="s">
        <v>132</v>
      </c>
      <c r="E126" s="268" t="s">
        <v>1</v>
      </c>
      <c r="F126" s="269" t="s">
        <v>1</v>
      </c>
      <c r="G126" s="270" t="s">
        <v>1</v>
      </c>
      <c r="H126" s="271"/>
      <c r="I126" s="272"/>
      <c r="J126" s="273">
        <f>BK126</f>
        <v>0</v>
      </c>
      <c r="K126" s="274"/>
      <c r="L126" s="44"/>
      <c r="M126" s="275" t="s">
        <v>1</v>
      </c>
      <c r="N126" s="276" t="s">
        <v>47</v>
      </c>
      <c r="O126" s="91"/>
      <c r="P126" s="91"/>
      <c r="Q126" s="91"/>
      <c r="R126" s="91"/>
      <c r="S126" s="91"/>
      <c r="T126" s="92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211</v>
      </c>
      <c r="AU126" s="17" t="s">
        <v>90</v>
      </c>
      <c r="AY126" s="17" t="s">
        <v>211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7" t="s">
        <v>90</v>
      </c>
      <c r="BK126" s="231">
        <f>I126*H126</f>
        <v>0</v>
      </c>
    </row>
    <row r="127" s="2" customFormat="1" ht="16.32" customHeight="1">
      <c r="A127" s="38"/>
      <c r="B127" s="39"/>
      <c r="C127" s="267" t="s">
        <v>1</v>
      </c>
      <c r="D127" s="267" t="s">
        <v>132</v>
      </c>
      <c r="E127" s="268" t="s">
        <v>1</v>
      </c>
      <c r="F127" s="269" t="s">
        <v>1</v>
      </c>
      <c r="G127" s="270" t="s">
        <v>1</v>
      </c>
      <c r="H127" s="271"/>
      <c r="I127" s="272"/>
      <c r="J127" s="273">
        <f>BK127</f>
        <v>0</v>
      </c>
      <c r="K127" s="274"/>
      <c r="L127" s="44"/>
      <c r="M127" s="275" t="s">
        <v>1</v>
      </c>
      <c r="N127" s="276" t="s">
        <v>47</v>
      </c>
      <c r="O127" s="91"/>
      <c r="P127" s="91"/>
      <c r="Q127" s="91"/>
      <c r="R127" s="91"/>
      <c r="S127" s="91"/>
      <c r="T127" s="92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211</v>
      </c>
      <c r="AU127" s="17" t="s">
        <v>90</v>
      </c>
      <c r="AY127" s="17" t="s">
        <v>211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7" t="s">
        <v>90</v>
      </c>
      <c r="BK127" s="231">
        <f>I127*H127</f>
        <v>0</v>
      </c>
    </row>
    <row r="128" s="2" customFormat="1" ht="16.32" customHeight="1">
      <c r="A128" s="38"/>
      <c r="B128" s="39"/>
      <c r="C128" s="267" t="s">
        <v>1</v>
      </c>
      <c r="D128" s="267" t="s">
        <v>132</v>
      </c>
      <c r="E128" s="268" t="s">
        <v>1</v>
      </c>
      <c r="F128" s="269" t="s">
        <v>1</v>
      </c>
      <c r="G128" s="270" t="s">
        <v>1</v>
      </c>
      <c r="H128" s="271"/>
      <c r="I128" s="272"/>
      <c r="J128" s="273">
        <f>BK128</f>
        <v>0</v>
      </c>
      <c r="K128" s="274"/>
      <c r="L128" s="44"/>
      <c r="M128" s="275" t="s">
        <v>1</v>
      </c>
      <c r="N128" s="276" t="s">
        <v>47</v>
      </c>
      <c r="O128" s="91"/>
      <c r="P128" s="91"/>
      <c r="Q128" s="91"/>
      <c r="R128" s="91"/>
      <c r="S128" s="91"/>
      <c r="T128" s="92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211</v>
      </c>
      <c r="AU128" s="17" t="s">
        <v>90</v>
      </c>
      <c r="AY128" s="17" t="s">
        <v>211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7" t="s">
        <v>90</v>
      </c>
      <c r="BK128" s="231">
        <f>I128*H128</f>
        <v>0</v>
      </c>
    </row>
    <row r="129" s="2" customFormat="1" ht="16.32" customHeight="1">
      <c r="A129" s="38"/>
      <c r="B129" s="39"/>
      <c r="C129" s="267" t="s">
        <v>1</v>
      </c>
      <c r="D129" s="267" t="s">
        <v>132</v>
      </c>
      <c r="E129" s="268" t="s">
        <v>1</v>
      </c>
      <c r="F129" s="269" t="s">
        <v>1</v>
      </c>
      <c r="G129" s="270" t="s">
        <v>1</v>
      </c>
      <c r="H129" s="271"/>
      <c r="I129" s="272"/>
      <c r="J129" s="273">
        <f>BK129</f>
        <v>0</v>
      </c>
      <c r="K129" s="274"/>
      <c r="L129" s="44"/>
      <c r="M129" s="275" t="s">
        <v>1</v>
      </c>
      <c r="N129" s="276" t="s">
        <v>47</v>
      </c>
      <c r="O129" s="277"/>
      <c r="P129" s="277"/>
      <c r="Q129" s="277"/>
      <c r="R129" s="277"/>
      <c r="S129" s="277"/>
      <c r="T129" s="27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211</v>
      </c>
      <c r="AU129" s="17" t="s">
        <v>90</v>
      </c>
      <c r="AY129" s="17" t="s">
        <v>211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7" t="s">
        <v>90</v>
      </c>
      <c r="BK129" s="231">
        <f>I129*H129</f>
        <v>0</v>
      </c>
    </row>
    <row r="130" s="2" customFormat="1" ht="6.96" customHeight="1">
      <c r="A130" s="38"/>
      <c r="B130" s="66"/>
      <c r="C130" s="67"/>
      <c r="D130" s="67"/>
      <c r="E130" s="67"/>
      <c r="F130" s="67"/>
      <c r="G130" s="67"/>
      <c r="H130" s="67"/>
      <c r="I130" s="67"/>
      <c r="J130" s="67"/>
      <c r="K130" s="67"/>
      <c r="L130" s="44"/>
      <c r="M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</sheetData>
  <sheetProtection sheet="1" autoFilter="0" formatColumns="0" formatRows="0" objects="1" scenarios="1" spinCount="100000" saltValue="NK2kG+JCTtZqQ6RaHzuIWaiSPiOA9Rg7rrWlHZOwz+7bECFyUCYGqXWdSoj6mBszBLawgyNXB6h+BhOfn+6Ycg==" hashValue="rbJCyWCCiKLgaaeODEDfNr9DM/gPjMtEU4l9hMPwrmMqqQW3CuV8LGf1Dkjb8PZRLLjxUeVxTtWgx4wVIzC1JA==" algorithmName="SHA-512" password="CC35"/>
  <autoFilter ref="C117:K129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dataValidations count="2">
    <dataValidation type="list" allowBlank="1" showInputMessage="1" showErrorMessage="1" error="Povoleny jsou hodnoty K, M." sqref="D125:D130">
      <formula1>"K, M"</formula1>
    </dataValidation>
    <dataValidation type="list" allowBlank="1" showInputMessage="1" showErrorMessage="1" error="Povoleny jsou hodnoty základní, snížená, zákl. přenesená, sníž. přenesená, nulová." sqref="N125:N130">
      <formula1>"základní, snížená, zákl. přenesená, sníž. přenesená, nulová"</formula1>
    </dataValidation>
  </dataValidation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6"/>
      <c r="C3" s="137"/>
      <c r="D3" s="137"/>
      <c r="E3" s="137"/>
      <c r="F3" s="137"/>
      <c r="G3" s="137"/>
      <c r="H3" s="20"/>
    </row>
    <row r="4" s="1" customFormat="1" ht="24.96" customHeight="1">
      <c r="B4" s="20"/>
      <c r="C4" s="138" t="s">
        <v>417</v>
      </c>
      <c r="H4" s="20"/>
    </row>
    <row r="5" s="1" customFormat="1" ht="12" customHeight="1">
      <c r="B5" s="20"/>
      <c r="C5" s="290" t="s">
        <v>13</v>
      </c>
      <c r="D5" s="147" t="s">
        <v>14</v>
      </c>
      <c r="E5" s="1"/>
      <c r="F5" s="1"/>
      <c r="H5" s="20"/>
    </row>
    <row r="6" s="1" customFormat="1" ht="36.96" customHeight="1">
      <c r="B6" s="20"/>
      <c r="C6" s="291" t="s">
        <v>16</v>
      </c>
      <c r="D6" s="292" t="s">
        <v>17</v>
      </c>
      <c r="E6" s="1"/>
      <c r="F6" s="1"/>
      <c r="H6" s="20"/>
    </row>
    <row r="7" s="1" customFormat="1" ht="16.5" customHeight="1">
      <c r="B7" s="20"/>
      <c r="C7" s="140" t="s">
        <v>22</v>
      </c>
      <c r="D7" s="144" t="str">
        <f>'Rekapitulace stavby'!AN8</f>
        <v>1. 10. 2024</v>
      </c>
      <c r="H7" s="20"/>
    </row>
    <row r="8" s="2" customFormat="1" ht="10.8" customHeight="1">
      <c r="A8" s="38"/>
      <c r="B8" s="44"/>
      <c r="C8" s="38"/>
      <c r="D8" s="38"/>
      <c r="E8" s="38"/>
      <c r="F8" s="38"/>
      <c r="G8" s="38"/>
      <c r="H8" s="44"/>
    </row>
    <row r="9" s="11" customFormat="1" ht="29.28" customHeight="1">
      <c r="A9" s="193"/>
      <c r="B9" s="293"/>
      <c r="C9" s="294" t="s">
        <v>63</v>
      </c>
      <c r="D9" s="295" t="s">
        <v>64</v>
      </c>
      <c r="E9" s="295" t="s">
        <v>116</v>
      </c>
      <c r="F9" s="296" t="s">
        <v>418</v>
      </c>
      <c r="G9" s="193"/>
      <c r="H9" s="293"/>
    </row>
    <row r="10" s="2" customFormat="1" ht="26.4" customHeight="1">
      <c r="A10" s="38"/>
      <c r="B10" s="44"/>
      <c r="C10" s="297" t="s">
        <v>93</v>
      </c>
      <c r="D10" s="297" t="s">
        <v>94</v>
      </c>
      <c r="E10" s="38"/>
      <c r="F10" s="38"/>
      <c r="G10" s="38"/>
      <c r="H10" s="44"/>
    </row>
    <row r="11" s="2" customFormat="1" ht="16.8" customHeight="1">
      <c r="A11" s="38"/>
      <c r="B11" s="44"/>
      <c r="C11" s="298" t="s">
        <v>212</v>
      </c>
      <c r="D11" s="299" t="s">
        <v>1</v>
      </c>
      <c r="E11" s="300" t="s">
        <v>1</v>
      </c>
      <c r="F11" s="301">
        <v>6</v>
      </c>
      <c r="G11" s="38"/>
      <c r="H11" s="44"/>
    </row>
    <row r="12" s="2" customFormat="1" ht="16.8" customHeight="1">
      <c r="A12" s="38"/>
      <c r="B12" s="44"/>
      <c r="C12" s="302" t="s">
        <v>1</v>
      </c>
      <c r="D12" s="302" t="s">
        <v>319</v>
      </c>
      <c r="E12" s="17" t="s">
        <v>1</v>
      </c>
      <c r="F12" s="303">
        <v>0</v>
      </c>
      <c r="G12" s="38"/>
      <c r="H12" s="44"/>
    </row>
    <row r="13" s="2" customFormat="1" ht="16.8" customHeight="1">
      <c r="A13" s="38"/>
      <c r="B13" s="44"/>
      <c r="C13" s="302" t="s">
        <v>1</v>
      </c>
      <c r="D13" s="302" t="s">
        <v>227</v>
      </c>
      <c r="E13" s="17" t="s">
        <v>1</v>
      </c>
      <c r="F13" s="303">
        <v>0</v>
      </c>
      <c r="G13" s="38"/>
      <c r="H13" s="44"/>
    </row>
    <row r="14" s="2" customFormat="1" ht="16.8" customHeight="1">
      <c r="A14" s="38"/>
      <c r="B14" s="44"/>
      <c r="C14" s="302" t="s">
        <v>1</v>
      </c>
      <c r="D14" s="302" t="s">
        <v>320</v>
      </c>
      <c r="E14" s="17" t="s">
        <v>1</v>
      </c>
      <c r="F14" s="303">
        <v>6</v>
      </c>
      <c r="G14" s="38"/>
      <c r="H14" s="44"/>
    </row>
    <row r="15" s="2" customFormat="1" ht="16.8" customHeight="1">
      <c r="A15" s="38"/>
      <c r="B15" s="44"/>
      <c r="C15" s="302" t="s">
        <v>212</v>
      </c>
      <c r="D15" s="302" t="s">
        <v>155</v>
      </c>
      <c r="E15" s="17" t="s">
        <v>1</v>
      </c>
      <c r="F15" s="303">
        <v>6</v>
      </c>
      <c r="G15" s="38"/>
      <c r="H15" s="44"/>
    </row>
    <row r="16" s="2" customFormat="1" ht="16.8" customHeight="1">
      <c r="A16" s="38"/>
      <c r="B16" s="44"/>
      <c r="C16" s="304" t="s">
        <v>419</v>
      </c>
      <c r="D16" s="38"/>
      <c r="E16" s="38"/>
      <c r="F16" s="38"/>
      <c r="G16" s="38"/>
      <c r="H16" s="44"/>
    </row>
    <row r="17" s="2" customFormat="1">
      <c r="A17" s="38"/>
      <c r="B17" s="44"/>
      <c r="C17" s="302" t="s">
        <v>316</v>
      </c>
      <c r="D17" s="302" t="s">
        <v>317</v>
      </c>
      <c r="E17" s="17" t="s">
        <v>149</v>
      </c>
      <c r="F17" s="303">
        <v>6</v>
      </c>
      <c r="G17" s="38"/>
      <c r="H17" s="44"/>
    </row>
    <row r="18" s="2" customFormat="1" ht="16.8" customHeight="1">
      <c r="A18" s="38"/>
      <c r="B18" s="44"/>
      <c r="C18" s="302" t="s">
        <v>249</v>
      </c>
      <c r="D18" s="302" t="s">
        <v>250</v>
      </c>
      <c r="E18" s="17" t="s">
        <v>149</v>
      </c>
      <c r="F18" s="303">
        <v>6</v>
      </c>
      <c r="G18" s="38"/>
      <c r="H18" s="44"/>
    </row>
    <row r="19" s="2" customFormat="1" ht="16.8" customHeight="1">
      <c r="A19" s="38"/>
      <c r="B19" s="44"/>
      <c r="C19" s="302" t="s">
        <v>302</v>
      </c>
      <c r="D19" s="302" t="s">
        <v>303</v>
      </c>
      <c r="E19" s="17" t="s">
        <v>149</v>
      </c>
      <c r="F19" s="303">
        <v>6</v>
      </c>
      <c r="G19" s="38"/>
      <c r="H19" s="44"/>
    </row>
    <row r="20" s="2" customFormat="1" ht="16.8" customHeight="1">
      <c r="A20" s="38"/>
      <c r="B20" s="44"/>
      <c r="C20" s="302" t="s">
        <v>311</v>
      </c>
      <c r="D20" s="302" t="s">
        <v>312</v>
      </c>
      <c r="E20" s="17" t="s">
        <v>149</v>
      </c>
      <c r="F20" s="303">
        <v>6</v>
      </c>
      <c r="G20" s="38"/>
      <c r="H20" s="44"/>
    </row>
    <row r="21" s="2" customFormat="1" ht="16.8" customHeight="1">
      <c r="A21" s="38"/>
      <c r="B21" s="44"/>
      <c r="C21" s="302" t="s">
        <v>307</v>
      </c>
      <c r="D21" s="302" t="s">
        <v>308</v>
      </c>
      <c r="E21" s="17" t="s">
        <v>149</v>
      </c>
      <c r="F21" s="303">
        <v>6</v>
      </c>
      <c r="G21" s="38"/>
      <c r="H21" s="44"/>
    </row>
    <row r="22" s="2" customFormat="1" ht="16.8" customHeight="1">
      <c r="A22" s="38"/>
      <c r="B22" s="44"/>
      <c r="C22" s="302" t="s">
        <v>354</v>
      </c>
      <c r="D22" s="302" t="s">
        <v>355</v>
      </c>
      <c r="E22" s="17" t="s">
        <v>167</v>
      </c>
      <c r="F22" s="303">
        <v>6</v>
      </c>
      <c r="G22" s="38"/>
      <c r="H22" s="44"/>
    </row>
    <row r="23" s="2" customFormat="1">
      <c r="A23" s="38"/>
      <c r="B23" s="44"/>
      <c r="C23" s="302" t="s">
        <v>332</v>
      </c>
      <c r="D23" s="302" t="s">
        <v>333</v>
      </c>
      <c r="E23" s="17" t="s">
        <v>149</v>
      </c>
      <c r="F23" s="303">
        <v>8.9280000000000008</v>
      </c>
      <c r="G23" s="38"/>
      <c r="H23" s="44"/>
    </row>
    <row r="24" s="2" customFormat="1" ht="16.8" customHeight="1">
      <c r="A24" s="38"/>
      <c r="B24" s="44"/>
      <c r="C24" s="298" t="s">
        <v>213</v>
      </c>
      <c r="D24" s="299" t="s">
        <v>1</v>
      </c>
      <c r="E24" s="300" t="s">
        <v>1</v>
      </c>
      <c r="F24" s="301">
        <v>14.4</v>
      </c>
      <c r="G24" s="38"/>
      <c r="H24" s="44"/>
    </row>
    <row r="25" s="2" customFormat="1" ht="16.8" customHeight="1">
      <c r="A25" s="38"/>
      <c r="B25" s="44"/>
      <c r="C25" s="302" t="s">
        <v>1</v>
      </c>
      <c r="D25" s="302" t="s">
        <v>325</v>
      </c>
      <c r="E25" s="17" t="s">
        <v>1</v>
      </c>
      <c r="F25" s="303">
        <v>0</v>
      </c>
      <c r="G25" s="38"/>
      <c r="H25" s="44"/>
    </row>
    <row r="26" s="2" customFormat="1" ht="16.8" customHeight="1">
      <c r="A26" s="38"/>
      <c r="B26" s="44"/>
      <c r="C26" s="302" t="s">
        <v>1</v>
      </c>
      <c r="D26" s="302" t="s">
        <v>227</v>
      </c>
      <c r="E26" s="17" t="s">
        <v>1</v>
      </c>
      <c r="F26" s="303">
        <v>0</v>
      </c>
      <c r="G26" s="38"/>
      <c r="H26" s="44"/>
    </row>
    <row r="27" s="2" customFormat="1" ht="16.8" customHeight="1">
      <c r="A27" s="38"/>
      <c r="B27" s="44"/>
      <c r="C27" s="302" t="s">
        <v>1</v>
      </c>
      <c r="D27" s="302" t="s">
        <v>326</v>
      </c>
      <c r="E27" s="17" t="s">
        <v>1</v>
      </c>
      <c r="F27" s="303">
        <v>14.4</v>
      </c>
      <c r="G27" s="38"/>
      <c r="H27" s="44"/>
    </row>
    <row r="28" s="2" customFormat="1" ht="16.8" customHeight="1">
      <c r="A28" s="38"/>
      <c r="B28" s="44"/>
      <c r="C28" s="302" t="s">
        <v>213</v>
      </c>
      <c r="D28" s="302" t="s">
        <v>155</v>
      </c>
      <c r="E28" s="17" t="s">
        <v>1</v>
      </c>
      <c r="F28" s="303">
        <v>14.4</v>
      </c>
      <c r="G28" s="38"/>
      <c r="H28" s="44"/>
    </row>
    <row r="29" s="2" customFormat="1" ht="16.8" customHeight="1">
      <c r="A29" s="38"/>
      <c r="B29" s="44"/>
      <c r="C29" s="304" t="s">
        <v>419</v>
      </c>
      <c r="D29" s="38"/>
      <c r="E29" s="38"/>
      <c r="F29" s="38"/>
      <c r="G29" s="38"/>
      <c r="H29" s="44"/>
    </row>
    <row r="30" s="2" customFormat="1">
      <c r="A30" s="38"/>
      <c r="B30" s="44"/>
      <c r="C30" s="302" t="s">
        <v>322</v>
      </c>
      <c r="D30" s="302" t="s">
        <v>323</v>
      </c>
      <c r="E30" s="17" t="s">
        <v>141</v>
      </c>
      <c r="F30" s="303">
        <v>14.4</v>
      </c>
      <c r="G30" s="38"/>
      <c r="H30" s="44"/>
    </row>
    <row r="31" s="2" customFormat="1" ht="16.8" customHeight="1">
      <c r="A31" s="38"/>
      <c r="B31" s="44"/>
      <c r="C31" s="302" t="s">
        <v>340</v>
      </c>
      <c r="D31" s="302" t="s">
        <v>341</v>
      </c>
      <c r="E31" s="17" t="s">
        <v>141</v>
      </c>
      <c r="F31" s="303">
        <v>14.4</v>
      </c>
      <c r="G31" s="38"/>
      <c r="H31" s="44"/>
    </row>
    <row r="32" s="2" customFormat="1">
      <c r="A32" s="38"/>
      <c r="B32" s="44"/>
      <c r="C32" s="302" t="s">
        <v>332</v>
      </c>
      <c r="D32" s="302" t="s">
        <v>333</v>
      </c>
      <c r="E32" s="17" t="s">
        <v>149</v>
      </c>
      <c r="F32" s="303">
        <v>8.9280000000000008</v>
      </c>
      <c r="G32" s="38"/>
      <c r="H32" s="44"/>
    </row>
    <row r="33" s="2" customFormat="1" ht="16.8" customHeight="1">
      <c r="A33" s="38"/>
      <c r="B33" s="44"/>
      <c r="C33" s="298" t="s">
        <v>420</v>
      </c>
      <c r="D33" s="299" t="s">
        <v>1</v>
      </c>
      <c r="E33" s="300" t="s">
        <v>1</v>
      </c>
      <c r="F33" s="301">
        <v>1.833</v>
      </c>
      <c r="G33" s="38"/>
      <c r="H33" s="44"/>
    </row>
    <row r="34" s="2" customFormat="1" ht="7.44" customHeight="1">
      <c r="A34" s="38"/>
      <c r="B34" s="170"/>
      <c r="C34" s="171"/>
      <c r="D34" s="171"/>
      <c r="E34" s="171"/>
      <c r="F34" s="171"/>
      <c r="G34" s="171"/>
      <c r="H34" s="44"/>
    </row>
    <row r="35" s="2" customFormat="1">
      <c r="A35" s="38"/>
      <c r="B35" s="38"/>
      <c r="C35" s="38"/>
      <c r="D35" s="38"/>
      <c r="E35" s="38"/>
      <c r="F35" s="38"/>
      <c r="G35" s="38"/>
      <c r="H35" s="38"/>
    </row>
  </sheetData>
  <sheetProtection sheet="1" formatColumns="0" formatRows="0" objects="1" scenarios="1" spinCount="100000" saltValue="JCBPicXouLC7lBE2ex/CxXfYs/2IyrDizLFKaF+ab7ndQEFY5K90hQ/PsQ+uE/TcqLRkEUJUkVAcHPu/hy1c+Q==" hashValue="H+KIY8Gu9rU4pihg89mq5HYVVdVyivT19nRlYWfC5KCZxPUc+UXL9kBT36RHBnMq5jpf9A1BdWRCaX4nQVAe1Q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martin tuscher</dc:creator>
  <cp:lastModifiedBy>martin tuscher</cp:lastModifiedBy>
  <dcterms:created xsi:type="dcterms:W3CDTF">2024-10-03T06:42:10Z</dcterms:created>
  <dcterms:modified xsi:type="dcterms:W3CDTF">2024-10-03T06:42:16Z</dcterms:modified>
</cp:coreProperties>
</file>