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4\VZMR2224\5_Oprava_vnitrnich_rozvodu_TUV_odpadu_a_topeni\01_vymena_osvetnleni\"/>
    </mc:Choice>
  </mc:AlternateContent>
  <xr:revisionPtr revIDLastSave="0" documentId="13_ncr:1_{01489599-E2F2-420C-B052-04D97C4C84D4}" xr6:coauthVersionLast="47" xr6:coauthVersionMax="47" xr10:uidLastSave="{00000000-0000-0000-0000-000000000000}"/>
  <bookViews>
    <workbookView xWindow="-108" yWindow="-108" windowWidth="23256" windowHeight="12456" xr2:uid="{F09DD15B-2C39-4F8D-9562-B80F3A27E191}"/>
  </bookViews>
  <sheets>
    <sheet name="01 01 Pol" sheetId="1" r:id="rId1"/>
  </sheets>
  <externalReferences>
    <externalReference r:id="rId2"/>
    <externalReference r:id="rId3"/>
  </externalReferences>
  <definedNames>
    <definedName name="CenaCelkem">[1]Stavba!$G$29</definedName>
    <definedName name="CisloRozpoctu">'[2]Krycí list'!$C$2</definedName>
    <definedName name="cislostavby">'[2]Krycí list'!$A$7</definedName>
    <definedName name="DPHSni">[1]Stavba!$G$24</definedName>
    <definedName name="DPHZakl">[1]Stavba!$G$26</definedName>
    <definedName name="Mena">[1]Stavba!$J$29</definedName>
    <definedName name="NazevRozpoctu">'[2]Krycí list'!$D$2</definedName>
    <definedName name="nazevstavby">'[2]Krycí list'!$C$7</definedName>
    <definedName name="_xlnm.Print_Titles" localSheetId="0">'01 01 Pol'!$1:$7</definedName>
    <definedName name="_xlnm.Print_Area" localSheetId="0">'01 01 Pol'!$A$1:$Y$37</definedName>
    <definedName name="PocetMJ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AE26" i="1"/>
  <c r="V24" i="1"/>
  <c r="V23" i="1" s="1"/>
  <c r="Q24" i="1"/>
  <c r="O24" i="1"/>
  <c r="O23" i="1" s="1"/>
  <c r="K24" i="1"/>
  <c r="K23" i="1" s="1"/>
  <c r="I24" i="1"/>
  <c r="I23" i="1" s="1"/>
  <c r="G24" i="1"/>
  <c r="M24" i="1" s="1"/>
  <c r="M23" i="1" s="1"/>
  <c r="Q23" i="1"/>
  <c r="G23" i="1"/>
  <c r="V22" i="1"/>
  <c r="Q22" i="1"/>
  <c r="O22" i="1"/>
  <c r="K22" i="1"/>
  <c r="I22" i="1"/>
  <c r="G22" i="1"/>
  <c r="M22" i="1" s="1"/>
  <c r="V21" i="1"/>
  <c r="Q21" i="1"/>
  <c r="O21" i="1"/>
  <c r="K21" i="1"/>
  <c r="I21" i="1"/>
  <c r="G21" i="1"/>
  <c r="M21" i="1" s="1"/>
  <c r="V20" i="1"/>
  <c r="Q20" i="1"/>
  <c r="O20" i="1"/>
  <c r="K20" i="1"/>
  <c r="I20" i="1"/>
  <c r="G20" i="1"/>
  <c r="M20" i="1" s="1"/>
  <c r="V19" i="1"/>
  <c r="Q19" i="1"/>
  <c r="O19" i="1"/>
  <c r="M19" i="1"/>
  <c r="K19" i="1"/>
  <c r="I19" i="1"/>
  <c r="G19" i="1"/>
  <c r="V18" i="1"/>
  <c r="Q18" i="1"/>
  <c r="O18" i="1"/>
  <c r="K18" i="1"/>
  <c r="I18" i="1"/>
  <c r="G18" i="1"/>
  <c r="M18" i="1" s="1"/>
  <c r="V17" i="1"/>
  <c r="Q17" i="1"/>
  <c r="O17" i="1"/>
  <c r="M17" i="1"/>
  <c r="K17" i="1"/>
  <c r="I17" i="1"/>
  <c r="G17" i="1"/>
  <c r="V16" i="1"/>
  <c r="Q16" i="1"/>
  <c r="O16" i="1"/>
  <c r="K16" i="1"/>
  <c r="I16" i="1"/>
  <c r="G16" i="1"/>
  <c r="M16" i="1" s="1"/>
  <c r="V15" i="1"/>
  <c r="Q15" i="1"/>
  <c r="O15" i="1"/>
  <c r="K15" i="1"/>
  <c r="I15" i="1"/>
  <c r="G15" i="1"/>
  <c r="M15" i="1" s="1"/>
  <c r="V14" i="1"/>
  <c r="Q14" i="1"/>
  <c r="O14" i="1"/>
  <c r="K14" i="1"/>
  <c r="I14" i="1"/>
  <c r="G14" i="1"/>
  <c r="M14" i="1" s="1"/>
  <c r="V13" i="1"/>
  <c r="Q13" i="1"/>
  <c r="O13" i="1"/>
  <c r="K13" i="1"/>
  <c r="I13" i="1"/>
  <c r="I11" i="1" s="1"/>
  <c r="G13" i="1"/>
  <c r="M13" i="1" s="1"/>
  <c r="V12" i="1"/>
  <c r="Q12" i="1"/>
  <c r="O12" i="1"/>
  <c r="K12" i="1"/>
  <c r="I12" i="1"/>
  <c r="G12" i="1"/>
  <c r="M12" i="1" s="1"/>
  <c r="Q11" i="1"/>
  <c r="V9" i="1"/>
  <c r="V8" i="1" s="1"/>
  <c r="Q9" i="1"/>
  <c r="Q8" i="1" s="1"/>
  <c r="O9" i="1"/>
  <c r="O8" i="1" s="1"/>
  <c r="M9" i="1"/>
  <c r="K9" i="1"/>
  <c r="I9" i="1"/>
  <c r="I8" i="1" s="1"/>
  <c r="G9" i="1"/>
  <c r="M8" i="1"/>
  <c r="K8" i="1"/>
  <c r="G8" i="1"/>
  <c r="V11" i="1" l="1"/>
  <c r="O11" i="1"/>
  <c r="K11" i="1"/>
  <c r="AF26" i="1"/>
  <c r="M11" i="1"/>
  <c r="G11" i="1"/>
  <c r="G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Bedřich</author>
  </authors>
  <commentList>
    <comment ref="S6" authorId="0" shapeId="0" xr:uid="{FABCF055-78CD-43E1-AD0B-96C7A6AA05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E3675B-8D96-47C9-BC95-84B06340B3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<sst xmlns="http://schemas.openxmlformats.org/spreadsheetml/2006/main" count="166" uniqueCount="95">
  <si>
    <t xml:space="preserve">Položkový rozpočet </t>
  </si>
  <si>
    <t>#TypZaznamu#</t>
  </si>
  <si>
    <t>S:</t>
  </si>
  <si>
    <t>224/68</t>
  </si>
  <si>
    <t>STA</t>
  </si>
  <si>
    <t>O:</t>
  </si>
  <si>
    <t>01</t>
  </si>
  <si>
    <t xml:space="preserve">Nemocnice Hustopeče </t>
  </si>
  <si>
    <t>OBJ</t>
  </si>
  <si>
    <t>R:</t>
  </si>
  <si>
    <t>Výměna osvětlení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</si>
  <si>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</si>
  <si>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</si>
  <si>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</si>
  <si>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</si>
  <si>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</si>
  <si>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</si>
  <si>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</si>
  <si>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</si>
  <si>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</si>
  <si>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</si>
  <si>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</si>
  <si>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</si>
  <si>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</si>
  <si>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</si>
  <si>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</si>
  <si>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</si>
  <si>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</si>
  <si>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</si>
  <si>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</si>
  <si>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</si>
  <si>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</si>
  <si>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</si>
  <si>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</si>
  <si>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</si>
  <si>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</si>
  <si>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</si>
  <si>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</si>
  <si>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784</t>
  </si>
  <si>
    <t>Malby</t>
  </si>
  <si>
    <t>DIL</t>
  </si>
  <si>
    <t>784165512R00</t>
  </si>
  <si>
    <t>Malba HET Klasik, bílá, bez penetrace, 2 x</t>
  </si>
  <si>
    <t>m2</t>
  </si>
  <si>
    <t>RTS 24/ II</t>
  </si>
  <si>
    <t>Práce</t>
  </si>
  <si>
    <t>Běžná</t>
  </si>
  <si>
    <t>POL1_</t>
  </si>
  <si>
    <t>oprava maleb : 128</t>
  </si>
  <si>
    <t>VV</t>
  </si>
  <si>
    <t>M21</t>
  </si>
  <si>
    <t>Elektromontáže</t>
  </si>
  <si>
    <t>941955002R00</t>
  </si>
  <si>
    <t>Lešení lehké pomocné, výška podlahy do 1,9 m</t>
  </si>
  <si>
    <t>210201</t>
  </si>
  <si>
    <t>Montáž svítidel</t>
  </si>
  <si>
    <t>kus</t>
  </si>
  <si>
    <t>Vlastní</t>
  </si>
  <si>
    <t>Indiv</t>
  </si>
  <si>
    <t>212002</t>
  </si>
  <si>
    <t>Demontáž svítidel</t>
  </si>
  <si>
    <t>212004</t>
  </si>
  <si>
    <t>Likvidace stávajících svítidel</t>
  </si>
  <si>
    <t>kpl</t>
  </si>
  <si>
    <t>21203</t>
  </si>
  <si>
    <t>Dodávka a montáž čidel vč. kabeláže</t>
  </si>
  <si>
    <t>348101</t>
  </si>
  <si>
    <t>Svítidlo LED 600x600 40W denní- dílá - Pohledový panel</t>
  </si>
  <si>
    <t>Specifikace</t>
  </si>
  <si>
    <t>POL3_</t>
  </si>
  <si>
    <t>348102</t>
  </si>
  <si>
    <t>Led panel 1200x300 36W URG19 bílý, 4 320 lm, 4 000 K, DALI vč. rámečku</t>
  </si>
  <si>
    <t>348103</t>
  </si>
  <si>
    <t>Led panel 1200x600 60W IP20 bílý, 6 600 lm, 4 000 K vč. rámečku</t>
  </si>
  <si>
    <t>348104</t>
  </si>
  <si>
    <t>Led venkovní fasádní světlo 24W, kulaté bílé</t>
  </si>
  <si>
    <t>348105</t>
  </si>
  <si>
    <t>Stropní svítidlo E27 RDX sklo</t>
  </si>
  <si>
    <t>348106</t>
  </si>
  <si>
    <t>Světlo nad zrcadlo</t>
  </si>
  <si>
    <t>VN</t>
  </si>
  <si>
    <t>Vedlejší náklady</t>
  </si>
  <si>
    <t>00512401</t>
  </si>
  <si>
    <t>Podružný materiál</t>
  </si>
  <si>
    <t>Soubor</t>
  </si>
  <si>
    <t>VRN</t>
  </si>
  <si>
    <t>POL99_2</t>
  </si>
  <si>
    <t>SUM</t>
  </si>
  <si>
    <t>Poznámky uchazeče k zadání</t>
  </si>
  <si>
    <t>POPUZIV</t>
  </si>
  <si>
    <t>END</t>
  </si>
  <si>
    <t>Nemocnice Hustopeče, p.o., Brněnská 716/41, 693 01 Hustopeče, IČ: 04212029</t>
  </si>
  <si>
    <t>Celkem bez DPH</t>
  </si>
  <si>
    <t>Celkem včetně DPH</t>
  </si>
  <si>
    <t xml:space="preserve">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</si>
</sst>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6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2" borderId="5" xfId="0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shrinkToFit="1"/>
    </xf>
    <xf numFmtId="164" fontId="2" fillId="2" borderId="6" xfId="0" applyNumberFormat="1" applyFont="1" applyFill="1" applyBorder="1" applyAlignment="1">
      <alignment vertical="top" shrinkToFit="1"/>
    </xf>
    <xf numFmtId="4" fontId="2" fillId="2" borderId="6" xfId="0" applyNumberFormat="1" applyFont="1" applyFill="1" applyBorder="1" applyAlignment="1">
      <alignment vertical="top" shrinkToFit="1"/>
    </xf>
    <xf numFmtId="4" fontId="2" fillId="2" borderId="7" xfId="0" applyNumberFormat="1" applyFont="1" applyFill="1" applyBorder="1" applyAlignment="1">
      <alignment vertical="top" shrinkToFit="1"/>
    </xf>
    <xf numFmtId="4" fontId="2" fillId="2" borderId="0" xfId="0" applyNumberFormat="1" applyFont="1" applyFill="1" applyAlignment="1">
      <alignment vertical="top" shrinkToFit="1"/>
    </xf>
    <xf numFmtId="164" fontId="2" fillId="2" borderId="0" xfId="0" applyNumberFormat="1" applyFont="1" applyFill="1" applyAlignment="1">
      <alignment vertical="top" shrinkToFit="1"/>
    </xf>
    <xf numFmtId="0" fontId="3" fillId="0" borderId="8" xfId="0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shrinkToFit="1"/>
    </xf>
    <xf numFmtId="164" fontId="3" fillId="0" borderId="9" xfId="0" applyNumberFormat="1" applyFont="1" applyBorder="1" applyAlignment="1">
      <alignment vertical="top" shrinkToFit="1"/>
    </xf>
    <xf numFmtId="4" fontId="3" fillId="4" borderId="9" xfId="0" applyNumberFormat="1" applyFont="1" applyFill="1" applyBorder="1" applyAlignment="1" applyProtection="1">
      <alignment vertical="top" shrinkToFit="1"/>
      <protection locked="0"/>
    </xf>
    <xf numFmtId="4" fontId="3" fillId="0" borderId="10" xfId="0" applyNumberFormat="1" applyFont="1" applyBorder="1" applyAlignment="1">
      <alignment vertical="top" shrinkToFit="1"/>
    </xf>
    <xf numFmtId="4" fontId="3" fillId="4" borderId="0" xfId="0" applyNumberFormat="1" applyFont="1" applyFill="1" applyAlignment="1" applyProtection="1">
      <alignment vertical="top" shrinkToFit="1"/>
      <protection locked="0"/>
    </xf>
    <xf numFmtId="4" fontId="3" fillId="0" borderId="0" xfId="0" applyNumberFormat="1" applyFont="1" applyAlignment="1">
      <alignment vertical="top" shrinkToFit="1"/>
    </xf>
    <xf numFmtId="164" fontId="3" fillId="0" borderId="0" xfId="0" applyNumberFormat="1" applyFont="1" applyAlignment="1">
      <alignment vertical="top" shrinkToFi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164" fontId="4" fillId="0" borderId="0" xfId="0" quotePrefix="1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center" vertical="top" wrapText="1" shrinkToFit="1"/>
    </xf>
    <xf numFmtId="164" fontId="4" fillId="0" borderId="0" xfId="0" applyNumberFormat="1" applyFont="1" applyAlignment="1">
      <alignment vertical="top" wrapText="1" shrinkToFit="1"/>
    </xf>
    <xf numFmtId="0" fontId="3" fillId="0" borderId="11" xfId="0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shrinkToFit="1"/>
    </xf>
    <xf numFmtId="164" fontId="3" fillId="0" borderId="12" xfId="0" applyNumberFormat="1" applyFont="1" applyBorder="1" applyAlignment="1">
      <alignment vertical="top" shrinkToFit="1"/>
    </xf>
    <xf numFmtId="4" fontId="3" fillId="4" borderId="12" xfId="0" applyNumberFormat="1" applyFont="1" applyFill="1" applyBorder="1" applyAlignment="1" applyProtection="1">
      <alignment vertical="top" shrinkToFit="1"/>
      <protection locked="0"/>
    </xf>
    <xf numFmtId="4" fontId="3" fillId="0" borderId="1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2" fillId="2" borderId="4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konom\Documents\NEMOCNICE\INVESTICE\.VZ2024\VZMR2224\5_Oprava_vnitrnich_rozvodu_TUV_odpadu_a_topeni\Nemocnice%20Hustope&#269;e%20-%20opravy%20Slep&#253;.xlsx" TargetMode="External"/><Relationship Id="rId1" Type="http://schemas.openxmlformats.org/officeDocument/2006/relationships/externalLinkPath" Target="/Users/ekonom/Documents/NEMOCNICE/INVESTICE/.VZ2024/VZMR2224/5_Oprava_vnitrnich_rozvodu_TUV_odpadu_a_topeni/Nemocnice%20Hustope&#269;e%20-%20opravy%20Slep&#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01 Pol"/>
      <sheetName val="01 02 Pol"/>
      <sheetName val="01 03 Pol"/>
      <sheetName val="01 04 Pol"/>
      <sheetName val="01 05 Pol"/>
      <sheetName val="01 06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4A6E-2D79-4478-8648-B0CBB2DFC7EA}">
  <sheetPr>
    <outlinePr summaryBelow="0"/>
  </sheetPr>
  <dimension ref="A1:BH5001"/>
  <sheetViews>
    <sheetView tabSelected="1" workbookViewId="0">
      <pane ySplit="7" topLeftCell="A23" activePane="bottomLeft" state="frozen"/>
      <selection pane="bottomLeft" activeCell="C29" sqref="C29"/>
    </sheetView>
  </sheetViews>
  <sheetFormatPr defaultRowHeight="13.2" outlineLevelRow="2" x14ac:dyDescent="0.25"/>
  <cols>
    <col min="1" max="1" width="3.44140625" customWidth="1"/>
    <col min="2" max="2" width="12.5546875" style="3" customWidth="1"/>
    <col min="3" max="3" width="38.33203125" style="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69" t="s">
        <v>0</v>
      </c>
      <c r="B1" s="69"/>
      <c r="C1" s="69"/>
      <c r="D1" s="69"/>
      <c r="E1" s="69"/>
      <c r="F1" s="69"/>
      <c r="G1" s="69"/>
      <c r="AG1" t="s">
        <v>1</v>
      </c>
    </row>
    <row r="2" spans="1:60" ht="24.9" customHeight="1" x14ac:dyDescent="0.25">
      <c r="A2" s="1" t="s">
        <v>2</v>
      </c>
      <c r="B2" s="2" t="s">
        <v>3</v>
      </c>
      <c r="C2" s="70" t="s">
        <v>91</v>
      </c>
      <c r="D2" s="71"/>
      <c r="E2" s="71"/>
      <c r="F2" s="71"/>
      <c r="G2" s="72"/>
      <c r="AG2" t="s">
        <v>4</v>
      </c>
    </row>
    <row r="3" spans="1:60" ht="24.9" customHeight="1" x14ac:dyDescent="0.25">
      <c r="A3" s="1" t="s">
        <v>5</v>
      </c>
      <c r="B3" s="2" t="s">
        <v>6</v>
      </c>
      <c r="C3" s="73" t="s">
        <v>7</v>
      </c>
      <c r="D3" s="74"/>
      <c r="E3" s="74"/>
      <c r="F3" s="74"/>
      <c r="G3" s="75"/>
      <c r="AC3" s="3" t="s">
        <v>4</v>
      </c>
      <c r="AG3" t="s">
        <v>8</v>
      </c>
    </row>
    <row r="4" spans="1:60" ht="24.9" customHeight="1" x14ac:dyDescent="0.25">
      <c r="A4" s="4" t="s">
        <v>9</v>
      </c>
      <c r="B4" s="5" t="s">
        <v>6</v>
      </c>
      <c r="C4" s="76" t="s">
        <v>10</v>
      </c>
      <c r="D4" s="77"/>
      <c r="E4" s="77"/>
      <c r="F4" s="77"/>
      <c r="G4" s="78"/>
      <c r="AG4" t="s">
        <v>11</v>
      </c>
    </row>
    <row r="5" spans="1:60" x14ac:dyDescent="0.25">
      <c r="D5" s="6"/>
    </row>
    <row r="6" spans="1:60" ht="39.6" x14ac:dyDescent="0.25">
      <c r="A6" s="7" t="s">
        <v>12</v>
      </c>
      <c r="B6" s="8" t="s">
        <v>13</v>
      </c>
      <c r="C6" s="8" t="s">
        <v>14</v>
      </c>
      <c r="D6" s="9" t="s">
        <v>15</v>
      </c>
      <c r="E6" s="7" t="s">
        <v>16</v>
      </c>
      <c r="F6" s="10" t="s">
        <v>17</v>
      </c>
      <c r="G6" s="7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1" t="s">
        <v>25</v>
      </c>
      <c r="O6" s="11" t="s">
        <v>26</v>
      </c>
      <c r="P6" s="11" t="s">
        <v>27</v>
      </c>
      <c r="Q6" s="11" t="s">
        <v>28</v>
      </c>
      <c r="R6" s="11" t="s">
        <v>29</v>
      </c>
      <c r="S6" s="11" t="s">
        <v>30</v>
      </c>
      <c r="T6" s="11" t="s">
        <v>31</v>
      </c>
      <c r="U6" s="11" t="s">
        <v>32</v>
      </c>
      <c r="V6" s="11" t="s">
        <v>33</v>
      </c>
      <c r="W6" s="11" t="s">
        <v>34</v>
      </c>
      <c r="X6" s="11" t="s">
        <v>35</v>
      </c>
      <c r="Y6" s="11" t="s">
        <v>36</v>
      </c>
    </row>
    <row r="7" spans="1:60" hidden="1" x14ac:dyDescent="0.25">
      <c r="A7" s="12"/>
      <c r="B7" s="13"/>
      <c r="C7" s="13"/>
      <c r="D7" s="14"/>
      <c r="E7" s="15"/>
      <c r="F7" s="16"/>
      <c r="G7" s="16"/>
      <c r="H7" s="16"/>
      <c r="I7" s="16"/>
      <c r="J7" s="16"/>
      <c r="K7" s="16"/>
      <c r="L7" s="16"/>
      <c r="M7" s="16"/>
      <c r="N7" s="15"/>
      <c r="O7" s="15"/>
      <c r="P7" s="15"/>
      <c r="Q7" s="15"/>
      <c r="R7" s="16"/>
      <c r="S7" s="16"/>
      <c r="T7" s="16"/>
      <c r="U7" s="16"/>
      <c r="V7" s="16"/>
      <c r="W7" s="16"/>
      <c r="X7" s="16"/>
      <c r="Y7" s="16"/>
    </row>
    <row r="8" spans="1:60" x14ac:dyDescent="0.25">
      <c r="A8" s="17" t="s">
        <v>37</v>
      </c>
      <c r="B8" s="18" t="s">
        <v>38</v>
      </c>
      <c r="C8" s="19" t="s">
        <v>39</v>
      </c>
      <c r="D8" s="20"/>
      <c r="E8" s="21"/>
      <c r="F8" s="22"/>
      <c r="G8" s="23">
        <f>SUMIF(AG9:AG10,"&lt;&gt;NOR",G9:G10)</f>
        <v>0</v>
      </c>
      <c r="H8" s="24"/>
      <c r="I8" s="24">
        <f>SUM(I9:I10)</f>
        <v>0</v>
      </c>
      <c r="J8" s="24"/>
      <c r="K8" s="24">
        <f>SUM(K9:K10)</f>
        <v>0</v>
      </c>
      <c r="L8" s="24"/>
      <c r="M8" s="24">
        <f>SUM(M9:M10)</f>
        <v>0</v>
      </c>
      <c r="N8" s="25"/>
      <c r="O8" s="25">
        <f>SUM(O9:O10)</f>
        <v>0.06</v>
      </c>
      <c r="P8" s="25"/>
      <c r="Q8" s="25">
        <f>SUM(Q9:Q10)</f>
        <v>0</v>
      </c>
      <c r="R8" s="24"/>
      <c r="S8" s="24"/>
      <c r="T8" s="24"/>
      <c r="U8" s="24"/>
      <c r="V8" s="24">
        <f>SUM(V9:V10)</f>
        <v>13.04</v>
      </c>
      <c r="W8" s="24"/>
      <c r="X8" s="24"/>
      <c r="Y8" s="24"/>
      <c r="AG8" t="s">
        <v>40</v>
      </c>
    </row>
    <row r="9" spans="1:60" outlineLevel="1" x14ac:dyDescent="0.25">
      <c r="A9" s="26">
        <v>1</v>
      </c>
      <c r="B9" s="27" t="s">
        <v>41</v>
      </c>
      <c r="C9" s="28" t="s">
        <v>42</v>
      </c>
      <c r="D9" s="29" t="s">
        <v>43</v>
      </c>
      <c r="E9" s="30">
        <v>128</v>
      </c>
      <c r="F9" s="31"/>
      <c r="G9" s="32">
        <f>ROUND(E9*F9,2)</f>
        <v>0</v>
      </c>
      <c r="H9" s="33"/>
      <c r="I9" s="34">
        <f>ROUND(E9*H9,2)</f>
        <v>0</v>
      </c>
      <c r="J9" s="33"/>
      <c r="K9" s="34">
        <f>ROUND(E9*J9,2)</f>
        <v>0</v>
      </c>
      <c r="L9" s="34">
        <v>21</v>
      </c>
      <c r="M9" s="34">
        <f>G9*(1+L9/100)</f>
        <v>0</v>
      </c>
      <c r="N9" s="35">
        <v>4.6000000000000001E-4</v>
      </c>
      <c r="O9" s="35">
        <f>ROUND(E9*N9,2)</f>
        <v>0.06</v>
      </c>
      <c r="P9" s="35">
        <v>0</v>
      </c>
      <c r="Q9" s="35">
        <f>ROUND(E9*P9,2)</f>
        <v>0</v>
      </c>
      <c r="R9" s="34"/>
      <c r="S9" s="34" t="s">
        <v>44</v>
      </c>
      <c r="T9" s="34" t="s">
        <v>44</v>
      </c>
      <c r="U9" s="34">
        <v>0.10191</v>
      </c>
      <c r="V9" s="34">
        <f>ROUND(E9*U9,2)</f>
        <v>13.04</v>
      </c>
      <c r="W9" s="34"/>
      <c r="X9" s="34" t="s">
        <v>45</v>
      </c>
      <c r="Y9" s="34" t="s">
        <v>46</v>
      </c>
      <c r="Z9" s="36"/>
      <c r="AA9" s="36"/>
      <c r="AB9" s="36"/>
      <c r="AC9" s="36"/>
      <c r="AD9" s="36"/>
      <c r="AE9" s="36"/>
      <c r="AF9" s="36"/>
      <c r="AG9" s="36" t="s">
        <v>47</v>
      </c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</row>
    <row r="10" spans="1:60" outlineLevel="2" x14ac:dyDescent="0.25">
      <c r="A10" s="37"/>
      <c r="B10" s="38"/>
      <c r="C10" s="39" t="s">
        <v>48</v>
      </c>
      <c r="D10" s="40"/>
      <c r="E10" s="41">
        <v>128</v>
      </c>
      <c r="F10" s="34"/>
      <c r="G10" s="34"/>
      <c r="H10" s="34"/>
      <c r="I10" s="34"/>
      <c r="J10" s="34"/>
      <c r="K10" s="34"/>
      <c r="L10" s="34"/>
      <c r="M10" s="34"/>
      <c r="N10" s="35"/>
      <c r="O10" s="35"/>
      <c r="P10" s="35"/>
      <c r="Q10" s="35"/>
      <c r="R10" s="34"/>
      <c r="S10" s="34"/>
      <c r="T10" s="34"/>
      <c r="U10" s="34"/>
      <c r="V10" s="34"/>
      <c r="W10" s="34"/>
      <c r="X10" s="34"/>
      <c r="Y10" s="34"/>
      <c r="Z10" s="36"/>
      <c r="AA10" s="36"/>
      <c r="AB10" s="36"/>
      <c r="AC10" s="36"/>
      <c r="AD10" s="36"/>
      <c r="AE10" s="36"/>
      <c r="AF10" s="36"/>
      <c r="AG10" s="36" t="s">
        <v>49</v>
      </c>
      <c r="AH10" s="36">
        <v>0</v>
      </c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</row>
    <row r="11" spans="1:60" x14ac:dyDescent="0.25">
      <c r="A11" s="17" t="s">
        <v>37</v>
      </c>
      <c r="B11" s="18" t="s">
        <v>50</v>
      </c>
      <c r="C11" s="19" t="s">
        <v>51</v>
      </c>
      <c r="D11" s="20"/>
      <c r="E11" s="21"/>
      <c r="F11" s="22"/>
      <c r="G11" s="23">
        <f>SUMIF(AG12:AG22,"&lt;&gt;NOR",G12:G22)</f>
        <v>0</v>
      </c>
      <c r="H11" s="24"/>
      <c r="I11" s="24">
        <f>SUM(I12:I22)</f>
        <v>0</v>
      </c>
      <c r="J11" s="24"/>
      <c r="K11" s="24">
        <f>SUM(K12:K22)</f>
        <v>0</v>
      </c>
      <c r="L11" s="24"/>
      <c r="M11" s="24">
        <f>SUM(M12:M22)</f>
        <v>0</v>
      </c>
      <c r="N11" s="25"/>
      <c r="O11" s="25">
        <f>SUM(O12:O22)</f>
        <v>0.16</v>
      </c>
      <c r="P11" s="25"/>
      <c r="Q11" s="25">
        <f>SUM(Q12:Q22)</f>
        <v>0</v>
      </c>
      <c r="R11" s="24"/>
      <c r="S11" s="24"/>
      <c r="T11" s="24"/>
      <c r="U11" s="24"/>
      <c r="V11" s="24">
        <f>SUM(V12:V22)</f>
        <v>158.76</v>
      </c>
      <c r="W11" s="24"/>
      <c r="X11" s="24"/>
      <c r="Y11" s="24"/>
      <c r="AG11" t="s">
        <v>40</v>
      </c>
    </row>
    <row r="12" spans="1:60" outlineLevel="1" x14ac:dyDescent="0.25">
      <c r="A12" s="42">
        <v>2</v>
      </c>
      <c r="B12" s="43" t="s">
        <v>52</v>
      </c>
      <c r="C12" s="44" t="s">
        <v>53</v>
      </c>
      <c r="D12" s="45" t="s">
        <v>43</v>
      </c>
      <c r="E12" s="46">
        <v>60</v>
      </c>
      <c r="F12" s="47"/>
      <c r="G12" s="48">
        <f t="shared" ref="G12:G22" si="0">ROUND(E12*F12,2)</f>
        <v>0</v>
      </c>
      <c r="H12" s="33"/>
      <c r="I12" s="34">
        <f t="shared" ref="I12:I22" si="1">ROUND(E12*H12,2)</f>
        <v>0</v>
      </c>
      <c r="J12" s="33"/>
      <c r="K12" s="34">
        <f t="shared" ref="K12:K22" si="2">ROUND(E12*J12,2)</f>
        <v>0</v>
      </c>
      <c r="L12" s="34">
        <v>21</v>
      </c>
      <c r="M12" s="34">
        <f t="shared" ref="M12:M22" si="3">G12*(1+L12/100)</f>
        <v>0</v>
      </c>
      <c r="N12" s="35">
        <v>1.58E-3</v>
      </c>
      <c r="O12" s="35">
        <f t="shared" ref="O12:O22" si="4">ROUND(E12*N12,2)</f>
        <v>0.09</v>
      </c>
      <c r="P12" s="35">
        <v>0</v>
      </c>
      <c r="Q12" s="35">
        <f t="shared" ref="Q12:Q22" si="5">ROUND(E12*P12,2)</f>
        <v>0</v>
      </c>
      <c r="R12" s="34"/>
      <c r="S12" s="34" t="s">
        <v>44</v>
      </c>
      <c r="T12" s="34" t="s">
        <v>44</v>
      </c>
      <c r="U12" s="34">
        <v>0.214</v>
      </c>
      <c r="V12" s="34">
        <f t="shared" ref="V12:V22" si="6">ROUND(E12*U12,2)</f>
        <v>12.84</v>
      </c>
      <c r="W12" s="34"/>
      <c r="X12" s="34" t="s">
        <v>45</v>
      </c>
      <c r="Y12" s="34" t="s">
        <v>46</v>
      </c>
      <c r="Z12" s="36"/>
      <c r="AA12" s="36"/>
      <c r="AB12" s="36"/>
      <c r="AC12" s="36"/>
      <c r="AD12" s="36"/>
      <c r="AE12" s="36"/>
      <c r="AF12" s="36"/>
      <c r="AG12" s="36" t="s">
        <v>47</v>
      </c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</row>
    <row r="13" spans="1:60" outlineLevel="1" x14ac:dyDescent="0.25">
      <c r="A13" s="42">
        <v>3</v>
      </c>
      <c r="B13" s="43" t="s">
        <v>54</v>
      </c>
      <c r="C13" s="44" t="s">
        <v>55</v>
      </c>
      <c r="D13" s="45" t="s">
        <v>56</v>
      </c>
      <c r="E13" s="46">
        <v>128</v>
      </c>
      <c r="F13" s="47"/>
      <c r="G13" s="48">
        <f t="shared" si="0"/>
        <v>0</v>
      </c>
      <c r="H13" s="33"/>
      <c r="I13" s="34">
        <f t="shared" si="1"/>
        <v>0</v>
      </c>
      <c r="J13" s="33"/>
      <c r="K13" s="34">
        <f t="shared" si="2"/>
        <v>0</v>
      </c>
      <c r="L13" s="34">
        <v>21</v>
      </c>
      <c r="M13" s="34">
        <f t="shared" si="3"/>
        <v>0</v>
      </c>
      <c r="N13" s="35">
        <v>0</v>
      </c>
      <c r="O13" s="35">
        <f t="shared" si="4"/>
        <v>0</v>
      </c>
      <c r="P13" s="35">
        <v>0</v>
      </c>
      <c r="Q13" s="35">
        <f t="shared" si="5"/>
        <v>0</v>
      </c>
      <c r="R13" s="34"/>
      <c r="S13" s="34" t="s">
        <v>57</v>
      </c>
      <c r="T13" s="34" t="s">
        <v>58</v>
      </c>
      <c r="U13" s="34">
        <v>0.73782999999999999</v>
      </c>
      <c r="V13" s="34">
        <f t="shared" si="6"/>
        <v>94.44</v>
      </c>
      <c r="W13" s="34"/>
      <c r="X13" s="34" t="s">
        <v>45</v>
      </c>
      <c r="Y13" s="34" t="s">
        <v>46</v>
      </c>
      <c r="Z13" s="36"/>
      <c r="AA13" s="36"/>
      <c r="AB13" s="36"/>
      <c r="AC13" s="36"/>
      <c r="AD13" s="36"/>
      <c r="AE13" s="36"/>
      <c r="AF13" s="36"/>
      <c r="AG13" s="36" t="s">
        <v>47</v>
      </c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</row>
    <row r="14" spans="1:60" outlineLevel="1" x14ac:dyDescent="0.25">
      <c r="A14" s="42">
        <v>4</v>
      </c>
      <c r="B14" s="43" t="s">
        <v>59</v>
      </c>
      <c r="C14" s="44" t="s">
        <v>60</v>
      </c>
      <c r="D14" s="45" t="s">
        <v>56</v>
      </c>
      <c r="E14" s="46">
        <v>128</v>
      </c>
      <c r="F14" s="47"/>
      <c r="G14" s="48">
        <f t="shared" si="0"/>
        <v>0</v>
      </c>
      <c r="H14" s="33"/>
      <c r="I14" s="34">
        <f t="shared" si="1"/>
        <v>0</v>
      </c>
      <c r="J14" s="33"/>
      <c r="K14" s="34">
        <f t="shared" si="2"/>
        <v>0</v>
      </c>
      <c r="L14" s="34">
        <v>21</v>
      </c>
      <c r="M14" s="34">
        <f t="shared" si="3"/>
        <v>0</v>
      </c>
      <c r="N14" s="35">
        <v>0</v>
      </c>
      <c r="O14" s="35">
        <f t="shared" si="4"/>
        <v>0</v>
      </c>
      <c r="P14" s="35">
        <v>0</v>
      </c>
      <c r="Q14" s="35">
        <f t="shared" si="5"/>
        <v>0</v>
      </c>
      <c r="R14" s="34"/>
      <c r="S14" s="34" t="s">
        <v>57</v>
      </c>
      <c r="T14" s="34" t="s">
        <v>58</v>
      </c>
      <c r="U14" s="34">
        <v>0</v>
      </c>
      <c r="V14" s="34">
        <f t="shared" si="6"/>
        <v>0</v>
      </c>
      <c r="W14" s="34"/>
      <c r="X14" s="34" t="s">
        <v>45</v>
      </c>
      <c r="Y14" s="34" t="s">
        <v>46</v>
      </c>
      <c r="Z14" s="36"/>
      <c r="AA14" s="36"/>
      <c r="AB14" s="36"/>
      <c r="AC14" s="36"/>
      <c r="AD14" s="36"/>
      <c r="AE14" s="36"/>
      <c r="AF14" s="36"/>
      <c r="AG14" s="36" t="s">
        <v>47</v>
      </c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</row>
    <row r="15" spans="1:60" outlineLevel="1" x14ac:dyDescent="0.25">
      <c r="A15" s="42">
        <v>5</v>
      </c>
      <c r="B15" s="43" t="s">
        <v>61</v>
      </c>
      <c r="C15" s="44" t="s">
        <v>62</v>
      </c>
      <c r="D15" s="45" t="s">
        <v>63</v>
      </c>
      <c r="E15" s="46">
        <v>1</v>
      </c>
      <c r="F15" s="47"/>
      <c r="G15" s="48">
        <f t="shared" si="0"/>
        <v>0</v>
      </c>
      <c r="H15" s="33"/>
      <c r="I15" s="34">
        <f t="shared" si="1"/>
        <v>0</v>
      </c>
      <c r="J15" s="33"/>
      <c r="K15" s="34">
        <f t="shared" si="2"/>
        <v>0</v>
      </c>
      <c r="L15" s="34">
        <v>21</v>
      </c>
      <c r="M15" s="34">
        <f t="shared" si="3"/>
        <v>0</v>
      </c>
      <c r="N15" s="35">
        <v>0</v>
      </c>
      <c r="O15" s="35">
        <f t="shared" si="4"/>
        <v>0</v>
      </c>
      <c r="P15" s="35">
        <v>0</v>
      </c>
      <c r="Q15" s="35">
        <f t="shared" si="5"/>
        <v>0</v>
      </c>
      <c r="R15" s="34"/>
      <c r="S15" s="34" t="s">
        <v>57</v>
      </c>
      <c r="T15" s="34" t="s">
        <v>58</v>
      </c>
      <c r="U15" s="34">
        <v>0</v>
      </c>
      <c r="V15" s="34">
        <f t="shared" si="6"/>
        <v>0</v>
      </c>
      <c r="W15" s="34"/>
      <c r="X15" s="34" t="s">
        <v>45</v>
      </c>
      <c r="Y15" s="34" t="s">
        <v>46</v>
      </c>
      <c r="Z15" s="36"/>
      <c r="AA15" s="36"/>
      <c r="AB15" s="36"/>
      <c r="AC15" s="36"/>
      <c r="AD15" s="36"/>
      <c r="AE15" s="36"/>
      <c r="AF15" s="36"/>
      <c r="AG15" s="36" t="s">
        <v>47</v>
      </c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</row>
    <row r="16" spans="1:60" outlineLevel="1" x14ac:dyDescent="0.25">
      <c r="A16" s="42">
        <v>6</v>
      </c>
      <c r="B16" s="43" t="s">
        <v>64</v>
      </c>
      <c r="C16" s="44" t="s">
        <v>65</v>
      </c>
      <c r="D16" s="45" t="s">
        <v>63</v>
      </c>
      <c r="E16" s="46">
        <v>1</v>
      </c>
      <c r="F16" s="47"/>
      <c r="G16" s="48">
        <f t="shared" si="0"/>
        <v>0</v>
      </c>
      <c r="H16" s="33"/>
      <c r="I16" s="34">
        <f t="shared" si="1"/>
        <v>0</v>
      </c>
      <c r="J16" s="33"/>
      <c r="K16" s="34">
        <f t="shared" si="2"/>
        <v>0</v>
      </c>
      <c r="L16" s="34">
        <v>21</v>
      </c>
      <c r="M16" s="34">
        <f t="shared" si="3"/>
        <v>0</v>
      </c>
      <c r="N16" s="35">
        <v>0</v>
      </c>
      <c r="O16" s="35">
        <f t="shared" si="4"/>
        <v>0</v>
      </c>
      <c r="P16" s="35">
        <v>0</v>
      </c>
      <c r="Q16" s="35">
        <f t="shared" si="5"/>
        <v>0</v>
      </c>
      <c r="R16" s="34"/>
      <c r="S16" s="34" t="s">
        <v>57</v>
      </c>
      <c r="T16" s="34" t="s">
        <v>58</v>
      </c>
      <c r="U16" s="34">
        <v>0</v>
      </c>
      <c r="V16" s="34">
        <f t="shared" si="6"/>
        <v>0</v>
      </c>
      <c r="W16" s="34"/>
      <c r="X16" s="34" t="s">
        <v>45</v>
      </c>
      <c r="Y16" s="34" t="s">
        <v>46</v>
      </c>
      <c r="Z16" s="36"/>
      <c r="AA16" s="36"/>
      <c r="AB16" s="36"/>
      <c r="AC16" s="36"/>
      <c r="AD16" s="36"/>
      <c r="AE16" s="36"/>
      <c r="AF16" s="36"/>
      <c r="AG16" s="36" t="s">
        <v>47</v>
      </c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</row>
    <row r="17" spans="1:60" outlineLevel="1" x14ac:dyDescent="0.25">
      <c r="A17" s="42">
        <v>7</v>
      </c>
      <c r="B17" s="43" t="s">
        <v>66</v>
      </c>
      <c r="C17" s="44" t="s">
        <v>67</v>
      </c>
      <c r="D17" s="45" t="s">
        <v>56</v>
      </c>
      <c r="E17" s="46">
        <v>25</v>
      </c>
      <c r="F17" s="47"/>
      <c r="G17" s="48">
        <f t="shared" si="0"/>
        <v>0</v>
      </c>
      <c r="H17" s="33"/>
      <c r="I17" s="34">
        <f t="shared" si="1"/>
        <v>0</v>
      </c>
      <c r="J17" s="33"/>
      <c r="K17" s="34">
        <f t="shared" si="2"/>
        <v>0</v>
      </c>
      <c r="L17" s="34">
        <v>21</v>
      </c>
      <c r="M17" s="34">
        <f t="shared" si="3"/>
        <v>0</v>
      </c>
      <c r="N17" s="35">
        <v>2.5999999999999999E-3</v>
      </c>
      <c r="O17" s="35">
        <f t="shared" si="4"/>
        <v>7.0000000000000007E-2</v>
      </c>
      <c r="P17" s="35">
        <v>0</v>
      </c>
      <c r="Q17" s="35">
        <f t="shared" si="5"/>
        <v>0</v>
      </c>
      <c r="R17" s="34"/>
      <c r="S17" s="34" t="s">
        <v>57</v>
      </c>
      <c r="T17" s="34" t="s">
        <v>58</v>
      </c>
      <c r="U17" s="34">
        <v>0</v>
      </c>
      <c r="V17" s="34">
        <f t="shared" si="6"/>
        <v>0</v>
      </c>
      <c r="W17" s="34"/>
      <c r="X17" s="34" t="s">
        <v>68</v>
      </c>
      <c r="Y17" s="34" t="s">
        <v>46</v>
      </c>
      <c r="Z17" s="36"/>
      <c r="AA17" s="36"/>
      <c r="AB17" s="36"/>
      <c r="AC17" s="36"/>
      <c r="AD17" s="36"/>
      <c r="AE17" s="36"/>
      <c r="AF17" s="36"/>
      <c r="AG17" s="36" t="s">
        <v>69</v>
      </c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</row>
    <row r="18" spans="1:60" ht="20.399999999999999" outlineLevel="1" x14ac:dyDescent="0.25">
      <c r="A18" s="42">
        <v>8</v>
      </c>
      <c r="B18" s="43" t="s">
        <v>70</v>
      </c>
      <c r="C18" s="44" t="s">
        <v>71</v>
      </c>
      <c r="D18" s="45" t="s">
        <v>56</v>
      </c>
      <c r="E18" s="46">
        <v>44</v>
      </c>
      <c r="F18" s="47"/>
      <c r="G18" s="48">
        <f t="shared" si="0"/>
        <v>0</v>
      </c>
      <c r="H18" s="33"/>
      <c r="I18" s="34">
        <f t="shared" si="1"/>
        <v>0</v>
      </c>
      <c r="J18" s="33"/>
      <c r="K18" s="34">
        <f t="shared" si="2"/>
        <v>0</v>
      </c>
      <c r="L18" s="34">
        <v>21</v>
      </c>
      <c r="M18" s="34">
        <f t="shared" si="3"/>
        <v>0</v>
      </c>
      <c r="N18" s="35">
        <v>0</v>
      </c>
      <c r="O18" s="35">
        <f t="shared" si="4"/>
        <v>0</v>
      </c>
      <c r="P18" s="35">
        <v>0</v>
      </c>
      <c r="Q18" s="35">
        <f t="shared" si="5"/>
        <v>0</v>
      </c>
      <c r="R18" s="34"/>
      <c r="S18" s="34" t="s">
        <v>57</v>
      </c>
      <c r="T18" s="34" t="s">
        <v>58</v>
      </c>
      <c r="U18" s="34">
        <v>1.17</v>
      </c>
      <c r="V18" s="34">
        <f t="shared" si="6"/>
        <v>51.48</v>
      </c>
      <c r="W18" s="34"/>
      <c r="X18" s="34" t="s">
        <v>68</v>
      </c>
      <c r="Y18" s="34" t="s">
        <v>46</v>
      </c>
      <c r="Z18" s="36"/>
      <c r="AA18" s="36"/>
      <c r="AB18" s="36"/>
      <c r="AC18" s="36"/>
      <c r="AD18" s="36"/>
      <c r="AE18" s="36"/>
      <c r="AF18" s="36"/>
      <c r="AG18" s="36" t="s">
        <v>69</v>
      </c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</row>
    <row r="19" spans="1:60" ht="20.399999999999999" outlineLevel="1" x14ac:dyDescent="0.25">
      <c r="A19" s="42">
        <v>9</v>
      </c>
      <c r="B19" s="43" t="s">
        <v>72</v>
      </c>
      <c r="C19" s="44" t="s">
        <v>73</v>
      </c>
      <c r="D19" s="45" t="s">
        <v>56</v>
      </c>
      <c r="E19" s="46">
        <v>9</v>
      </c>
      <c r="F19" s="47"/>
      <c r="G19" s="48">
        <f t="shared" si="0"/>
        <v>0</v>
      </c>
      <c r="H19" s="33"/>
      <c r="I19" s="34">
        <f t="shared" si="1"/>
        <v>0</v>
      </c>
      <c r="J19" s="33"/>
      <c r="K19" s="34">
        <f t="shared" si="2"/>
        <v>0</v>
      </c>
      <c r="L19" s="34">
        <v>21</v>
      </c>
      <c r="M19" s="34">
        <f t="shared" si="3"/>
        <v>0</v>
      </c>
      <c r="N19" s="35">
        <v>0</v>
      </c>
      <c r="O19" s="35">
        <f t="shared" si="4"/>
        <v>0</v>
      </c>
      <c r="P19" s="35">
        <v>0</v>
      </c>
      <c r="Q19" s="35">
        <f t="shared" si="5"/>
        <v>0</v>
      </c>
      <c r="R19" s="34"/>
      <c r="S19" s="34" t="s">
        <v>57</v>
      </c>
      <c r="T19" s="34" t="s">
        <v>58</v>
      </c>
      <c r="U19" s="34">
        <v>0</v>
      </c>
      <c r="V19" s="34">
        <f t="shared" si="6"/>
        <v>0</v>
      </c>
      <c r="W19" s="34"/>
      <c r="X19" s="34" t="s">
        <v>68</v>
      </c>
      <c r="Y19" s="34" t="s">
        <v>46</v>
      </c>
      <c r="Z19" s="36"/>
      <c r="AA19" s="36"/>
      <c r="AB19" s="36"/>
      <c r="AC19" s="36"/>
      <c r="AD19" s="36"/>
      <c r="AE19" s="36"/>
      <c r="AF19" s="36"/>
      <c r="AG19" s="36" t="s">
        <v>69</v>
      </c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</row>
    <row r="20" spans="1:60" outlineLevel="1" x14ac:dyDescent="0.25">
      <c r="A20" s="42">
        <v>10</v>
      </c>
      <c r="B20" s="43" t="s">
        <v>74</v>
      </c>
      <c r="C20" s="44" t="s">
        <v>75</v>
      </c>
      <c r="D20" s="45" t="s">
        <v>56</v>
      </c>
      <c r="E20" s="46">
        <v>8</v>
      </c>
      <c r="F20" s="47"/>
      <c r="G20" s="48">
        <f t="shared" si="0"/>
        <v>0</v>
      </c>
      <c r="H20" s="33"/>
      <c r="I20" s="34">
        <f t="shared" si="1"/>
        <v>0</v>
      </c>
      <c r="J20" s="33"/>
      <c r="K20" s="34">
        <f t="shared" si="2"/>
        <v>0</v>
      </c>
      <c r="L20" s="34">
        <v>21</v>
      </c>
      <c r="M20" s="34">
        <f t="shared" si="3"/>
        <v>0</v>
      </c>
      <c r="N20" s="35">
        <v>0</v>
      </c>
      <c r="O20" s="35">
        <f t="shared" si="4"/>
        <v>0</v>
      </c>
      <c r="P20" s="35">
        <v>0</v>
      </c>
      <c r="Q20" s="35">
        <f t="shared" si="5"/>
        <v>0</v>
      </c>
      <c r="R20" s="34"/>
      <c r="S20" s="34" t="s">
        <v>57</v>
      </c>
      <c r="T20" s="34" t="s">
        <v>58</v>
      </c>
      <c r="U20" s="34">
        <v>0</v>
      </c>
      <c r="V20" s="34">
        <f t="shared" si="6"/>
        <v>0</v>
      </c>
      <c r="W20" s="34"/>
      <c r="X20" s="34" t="s">
        <v>68</v>
      </c>
      <c r="Y20" s="34" t="s">
        <v>46</v>
      </c>
      <c r="Z20" s="36"/>
      <c r="AA20" s="36"/>
      <c r="AB20" s="36"/>
      <c r="AC20" s="36"/>
      <c r="AD20" s="36"/>
      <c r="AE20" s="36"/>
      <c r="AF20" s="36"/>
      <c r="AG20" s="36" t="s">
        <v>69</v>
      </c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</row>
    <row r="21" spans="1:60" outlineLevel="1" x14ac:dyDescent="0.25">
      <c r="A21" s="42">
        <v>11</v>
      </c>
      <c r="B21" s="43" t="s">
        <v>76</v>
      </c>
      <c r="C21" s="44" t="s">
        <v>77</v>
      </c>
      <c r="D21" s="45" t="s">
        <v>56</v>
      </c>
      <c r="E21" s="46">
        <v>38</v>
      </c>
      <c r="F21" s="47"/>
      <c r="G21" s="48">
        <f t="shared" si="0"/>
        <v>0</v>
      </c>
      <c r="H21" s="33"/>
      <c r="I21" s="34">
        <f t="shared" si="1"/>
        <v>0</v>
      </c>
      <c r="J21" s="33"/>
      <c r="K21" s="34">
        <f t="shared" si="2"/>
        <v>0</v>
      </c>
      <c r="L21" s="34">
        <v>21</v>
      </c>
      <c r="M21" s="34">
        <f t="shared" si="3"/>
        <v>0</v>
      </c>
      <c r="N21" s="35">
        <v>0</v>
      </c>
      <c r="O21" s="35">
        <f t="shared" si="4"/>
        <v>0</v>
      </c>
      <c r="P21" s="35">
        <v>0</v>
      </c>
      <c r="Q21" s="35">
        <f t="shared" si="5"/>
        <v>0</v>
      </c>
      <c r="R21" s="34"/>
      <c r="S21" s="34" t="s">
        <v>57</v>
      </c>
      <c r="T21" s="34" t="s">
        <v>58</v>
      </c>
      <c r="U21" s="34">
        <v>0</v>
      </c>
      <c r="V21" s="34">
        <f t="shared" si="6"/>
        <v>0</v>
      </c>
      <c r="W21" s="34"/>
      <c r="X21" s="34" t="s">
        <v>68</v>
      </c>
      <c r="Y21" s="34" t="s">
        <v>46</v>
      </c>
      <c r="Z21" s="36"/>
      <c r="AA21" s="36"/>
      <c r="AB21" s="36"/>
      <c r="AC21" s="36"/>
      <c r="AD21" s="36"/>
      <c r="AE21" s="36"/>
      <c r="AF21" s="36"/>
      <c r="AG21" s="36" t="s">
        <v>69</v>
      </c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</row>
    <row r="22" spans="1:60" outlineLevel="1" x14ac:dyDescent="0.25">
      <c r="A22" s="42">
        <v>12</v>
      </c>
      <c r="B22" s="43" t="s">
        <v>78</v>
      </c>
      <c r="C22" s="44" t="s">
        <v>79</v>
      </c>
      <c r="D22" s="45" t="s">
        <v>56</v>
      </c>
      <c r="E22" s="46">
        <v>4</v>
      </c>
      <c r="F22" s="47"/>
      <c r="G22" s="48">
        <f t="shared" si="0"/>
        <v>0</v>
      </c>
      <c r="H22" s="33"/>
      <c r="I22" s="34">
        <f t="shared" si="1"/>
        <v>0</v>
      </c>
      <c r="J22" s="33"/>
      <c r="K22" s="34">
        <f t="shared" si="2"/>
        <v>0</v>
      </c>
      <c r="L22" s="34">
        <v>21</v>
      </c>
      <c r="M22" s="34">
        <f t="shared" si="3"/>
        <v>0</v>
      </c>
      <c r="N22" s="35">
        <v>0</v>
      </c>
      <c r="O22" s="35">
        <f t="shared" si="4"/>
        <v>0</v>
      </c>
      <c r="P22" s="35">
        <v>0</v>
      </c>
      <c r="Q22" s="35">
        <f t="shared" si="5"/>
        <v>0</v>
      </c>
      <c r="R22" s="34"/>
      <c r="S22" s="34" t="s">
        <v>57</v>
      </c>
      <c r="T22" s="34" t="s">
        <v>58</v>
      </c>
      <c r="U22" s="34">
        <v>0</v>
      </c>
      <c r="V22" s="34">
        <f t="shared" si="6"/>
        <v>0</v>
      </c>
      <c r="W22" s="34"/>
      <c r="X22" s="34" t="s">
        <v>68</v>
      </c>
      <c r="Y22" s="34" t="s">
        <v>46</v>
      </c>
      <c r="Z22" s="36"/>
      <c r="AA22" s="36"/>
      <c r="AB22" s="36"/>
      <c r="AC22" s="36"/>
      <c r="AD22" s="36"/>
      <c r="AE22" s="36"/>
      <c r="AF22" s="36"/>
      <c r="AG22" s="36" t="s">
        <v>69</v>
      </c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</row>
    <row r="23" spans="1:60" x14ac:dyDescent="0.25">
      <c r="A23" s="17" t="s">
        <v>37</v>
      </c>
      <c r="B23" s="18" t="s">
        <v>80</v>
      </c>
      <c r="C23" s="19" t="s">
        <v>81</v>
      </c>
      <c r="D23" s="20"/>
      <c r="E23" s="21"/>
      <c r="F23" s="22"/>
      <c r="G23" s="23">
        <f>SUMIF(AG24:AG24,"&lt;&gt;NOR",G24:G24)</f>
        <v>0</v>
      </c>
      <c r="H23" s="24"/>
      <c r="I23" s="24">
        <f>SUM(I24:I24)</f>
        <v>0</v>
      </c>
      <c r="J23" s="24"/>
      <c r="K23" s="24">
        <f>SUM(K24:K24)</f>
        <v>0</v>
      </c>
      <c r="L23" s="24"/>
      <c r="M23" s="24">
        <f>SUM(M24:M24)</f>
        <v>0</v>
      </c>
      <c r="N23" s="25"/>
      <c r="O23" s="25">
        <f>SUM(O24:O24)</f>
        <v>0</v>
      </c>
      <c r="P23" s="25"/>
      <c r="Q23" s="25">
        <f>SUM(Q24:Q24)</f>
        <v>0</v>
      </c>
      <c r="R23" s="24"/>
      <c r="S23" s="24"/>
      <c r="T23" s="24"/>
      <c r="U23" s="24"/>
      <c r="V23" s="24">
        <f>SUM(V24:V24)</f>
        <v>0</v>
      </c>
      <c r="W23" s="24"/>
      <c r="X23" s="24"/>
      <c r="Y23" s="24"/>
      <c r="AG23" t="s">
        <v>40</v>
      </c>
    </row>
    <row r="24" spans="1:60" outlineLevel="1" x14ac:dyDescent="0.25">
      <c r="A24" s="26">
        <v>13</v>
      </c>
      <c r="B24" s="27" t="s">
        <v>82</v>
      </c>
      <c r="C24" s="28" t="s">
        <v>83</v>
      </c>
      <c r="D24" s="29" t="s">
        <v>84</v>
      </c>
      <c r="E24" s="30">
        <v>1</v>
      </c>
      <c r="F24" s="31"/>
      <c r="G24" s="32">
        <f>ROUND(E24*F24,2)</f>
        <v>0</v>
      </c>
      <c r="H24" s="33"/>
      <c r="I24" s="34">
        <f>ROUND(E24*H24,2)</f>
        <v>0</v>
      </c>
      <c r="J24" s="33"/>
      <c r="K24" s="34">
        <f>ROUND(E24*J24,2)</f>
        <v>0</v>
      </c>
      <c r="L24" s="34">
        <v>21</v>
      </c>
      <c r="M24" s="34">
        <f>G24*(1+L24/100)</f>
        <v>0</v>
      </c>
      <c r="N24" s="35">
        <v>0</v>
      </c>
      <c r="O24" s="35">
        <f>ROUND(E24*N24,2)</f>
        <v>0</v>
      </c>
      <c r="P24" s="35">
        <v>0</v>
      </c>
      <c r="Q24" s="35">
        <f>ROUND(E24*P24,2)</f>
        <v>0</v>
      </c>
      <c r="R24" s="34"/>
      <c r="S24" s="34" t="s">
        <v>57</v>
      </c>
      <c r="T24" s="34" t="s">
        <v>58</v>
      </c>
      <c r="U24" s="34">
        <v>0</v>
      </c>
      <c r="V24" s="34">
        <f>ROUND(E24*U24,2)</f>
        <v>0</v>
      </c>
      <c r="W24" s="34"/>
      <c r="X24" s="34" t="s">
        <v>85</v>
      </c>
      <c r="Y24" s="34" t="s">
        <v>46</v>
      </c>
      <c r="Z24" s="36"/>
      <c r="AA24" s="36"/>
      <c r="AB24" s="36"/>
      <c r="AC24" s="36"/>
      <c r="AD24" s="36"/>
      <c r="AE24" s="36"/>
      <c r="AF24" s="36"/>
      <c r="AG24" s="36" t="s">
        <v>86</v>
      </c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</row>
    <row r="25" spans="1:60" x14ac:dyDescent="0.25">
      <c r="A25" s="12"/>
      <c r="B25" s="13"/>
      <c r="C25" s="49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AE25">
        <v>15</v>
      </c>
      <c r="AF25">
        <v>21</v>
      </c>
      <c r="AG25" t="s">
        <v>23</v>
      </c>
    </row>
    <row r="26" spans="1:60" x14ac:dyDescent="0.25">
      <c r="A26" s="50"/>
      <c r="B26" s="51" t="s">
        <v>92</v>
      </c>
      <c r="C26" s="52"/>
      <c r="D26" s="53"/>
      <c r="E26" s="54"/>
      <c r="F26" s="54"/>
      <c r="G26" s="55">
        <f>G8+G11+G23</f>
        <v>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AE26">
        <f>SUMIF(L7:L24,AE25,G7:G24)</f>
        <v>0</v>
      </c>
      <c r="AF26">
        <f>SUMIF(L7:L24,AF25,G7:G24)</f>
        <v>0</v>
      </c>
      <c r="AG26" t="s">
        <v>87</v>
      </c>
    </row>
    <row r="27" spans="1:60" x14ac:dyDescent="0.25">
      <c r="A27" s="50"/>
      <c r="B27" s="51" t="s">
        <v>94</v>
      </c>
      <c r="C27" s="52"/>
      <c r="D27" s="53"/>
      <c r="E27" s="54"/>
      <c r="F27" s="54"/>
      <c r="G27" s="5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60" x14ac:dyDescent="0.25">
      <c r="A28" s="50"/>
      <c r="B28" s="51" t="s">
        <v>93</v>
      </c>
      <c r="C28" s="52"/>
      <c r="D28" s="53"/>
      <c r="E28" s="54"/>
      <c r="F28" s="54"/>
      <c r="G28" s="55">
        <f>G26+G27</f>
        <v>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60" x14ac:dyDescent="0.25">
      <c r="A29" s="12"/>
      <c r="B29" s="13"/>
      <c r="C29" s="49"/>
      <c r="D29" s="1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60" x14ac:dyDescent="0.25">
      <c r="A30" s="79" t="s">
        <v>88</v>
      </c>
      <c r="B30" s="79"/>
      <c r="C30" s="80"/>
      <c r="D30" s="1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60" x14ac:dyDescent="0.25">
      <c r="A31" s="57"/>
      <c r="B31" s="58"/>
      <c r="C31" s="59"/>
      <c r="D31" s="58"/>
      <c r="E31" s="58"/>
      <c r="F31" s="58"/>
      <c r="G31" s="6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AG31" t="s">
        <v>89</v>
      </c>
    </row>
    <row r="32" spans="1:60" x14ac:dyDescent="0.25">
      <c r="A32" s="61"/>
      <c r="B32" s="62"/>
      <c r="C32" s="63"/>
      <c r="D32" s="62"/>
      <c r="E32" s="62"/>
      <c r="F32" s="62"/>
      <c r="G32" s="6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33" x14ac:dyDescent="0.25">
      <c r="A33" s="61"/>
      <c r="B33" s="62"/>
      <c r="C33" s="63"/>
      <c r="D33" s="62"/>
      <c r="E33" s="62"/>
      <c r="F33" s="62"/>
      <c r="G33" s="6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33" x14ac:dyDescent="0.25">
      <c r="A34" s="61"/>
      <c r="B34" s="62"/>
      <c r="C34" s="63"/>
      <c r="D34" s="62"/>
      <c r="E34" s="62"/>
      <c r="F34" s="62"/>
      <c r="G34" s="6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33" x14ac:dyDescent="0.25">
      <c r="A35" s="65"/>
      <c r="B35" s="66"/>
      <c r="C35" s="67"/>
      <c r="D35" s="66"/>
      <c r="E35" s="66"/>
      <c r="F35" s="66"/>
      <c r="G35" s="68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33" x14ac:dyDescent="0.25">
      <c r="A36" s="12"/>
      <c r="B36" s="13"/>
      <c r="C36" s="49"/>
      <c r="D36" s="14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33" x14ac:dyDescent="0.25">
      <c r="C37" s="56"/>
      <c r="D37" s="6"/>
      <c r="AG37" t="s">
        <v>90</v>
      </c>
    </row>
    <row r="38" spans="1:33" x14ac:dyDescent="0.25">
      <c r="D38" s="6"/>
    </row>
    <row r="39" spans="1:33" x14ac:dyDescent="0.25">
      <c r="D39" s="6"/>
    </row>
    <row r="40" spans="1:33" x14ac:dyDescent="0.25">
      <c r="D40" s="6"/>
    </row>
    <row r="41" spans="1:33" x14ac:dyDescent="0.25">
      <c r="D41" s="6"/>
    </row>
    <row r="42" spans="1:33" x14ac:dyDescent="0.25">
      <c r="D42" s="6"/>
    </row>
    <row r="43" spans="1:33" x14ac:dyDescent="0.25">
      <c r="D43" s="6"/>
    </row>
    <row r="44" spans="1:33" x14ac:dyDescent="0.25">
      <c r="D44" s="6"/>
    </row>
    <row r="45" spans="1:33" x14ac:dyDescent="0.25">
      <c r="D45" s="6"/>
    </row>
    <row r="46" spans="1:33" x14ac:dyDescent="0.25">
      <c r="D46" s="6"/>
    </row>
    <row r="47" spans="1:33" x14ac:dyDescent="0.25">
      <c r="D47" s="6"/>
    </row>
    <row r="48" spans="1:33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  <row r="5001" spans="4:4" x14ac:dyDescent="0.25">
      <c r="D5001" s="6"/>
    </row>
  </sheetData>
  <mergeCells count="6">
    <mergeCell ref="A31:G35"/>
    <mergeCell ref="A1:G1"/>
    <mergeCell ref="C2:G2"/>
    <mergeCell ref="C3:G3"/>
    <mergeCell ref="C4:G4"/>
    <mergeCell ref="A30:C30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>
    <oddHeader>&amp;LPříloha č. 3a - Položkový rozpočet (soupis dodávek a prací)</oddHeader>
    <oddFooter>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 01 Pol</vt:lpstr>
      <vt:lpstr>'01 01 Pol'!Názvy_tisku</vt:lpstr>
      <vt:lpstr>'01 01 Pol'!Oblast_tisku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Hyblerova</dc:creator>
  <cp:lastModifiedBy>Michaela Hyblerova</cp:lastModifiedBy>
  <cp:lastPrinted>2024-10-22T09:14:25Z</cp:lastPrinted>
  <dcterms:created xsi:type="dcterms:W3CDTF">2024-10-21T08:55:45Z</dcterms:created>
  <dcterms:modified xsi:type="dcterms:W3CDTF">2024-10-22T09:30:00Z</dcterms:modified>
</cp:coreProperties>
</file>