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9440" windowHeight="7710" activeTab="0"/>
  </bookViews>
  <sheets>
    <sheet name="Stavba" sheetId="1" r:id="rId1"/>
    <sheet name="01R4 -díl" sheetId="2" r:id="rId2"/>
    <sheet name="01R4 -pol" sheetId="3" r:id="rId3"/>
  </sheets>
  <definedNames>
    <definedName name="Cislostavby">'Stavba'!$C$10</definedName>
    <definedName name="Dadresa">'Stavba'!$C$13</definedName>
    <definedName name="DDIC">'Stavba'!$J$13</definedName>
    <definedName name="DICO">'Stavba'!$J$12</definedName>
    <definedName name="Dmisto">'Stavba'!$C$14</definedName>
    <definedName name="Dnazev">'Stavba'!$C$12</definedName>
    <definedName name="Do">'Stavba'!$H$6</definedName>
    <definedName name="DPSC">'Stavba'!$B$14</definedName>
    <definedName name="NazevObjektu">'Stavba'!$B$61</definedName>
    <definedName name="Nazevstavby">'Stavba'!$E$10</definedName>
    <definedName name="_xlnm.Print_Titles" localSheetId="1">'01R4 -díl'!$1:$2</definedName>
    <definedName name="_xlnm.Print_Titles" localSheetId="2">'01R4 -pol'!$1:$8</definedName>
    <definedName name="Oadresa">'Stavba'!$C$17</definedName>
    <definedName name="Objekt">'Stavba'!$A$61</definedName>
    <definedName name="_xlnm.Print_Area" localSheetId="1">'01R4 -díl'!$A$1:$J$45</definedName>
    <definedName name="_xlnm.Print_Area" localSheetId="2">'01R4 -pol'!$A$1:$J$44</definedName>
    <definedName name="_xlnm.Print_Area" localSheetId="0">'Stavba'!$A$1:$K$61</definedName>
    <definedName name="Od">'Stavba'!$E$6</definedName>
    <definedName name="ODIC">'Stavba'!$J$17</definedName>
    <definedName name="OdPocatku">'Stavba'!$H$61</definedName>
    <definedName name="OICO">'Stavba'!$J$16</definedName>
    <definedName name="Omisto">'Stavba'!$C$18</definedName>
    <definedName name="Onazev">'Stavba'!$C$16</definedName>
    <definedName name="OPSC">'Stavba'!$B$18</definedName>
    <definedName name="RN">'Stavba'!$E$61</definedName>
    <definedName name="SazbaDPH1">'Stavba'!$C$24</definedName>
    <definedName name="SazbaDPH2">'Stavba'!$C$26</definedName>
    <definedName name="Zakazka">'Stavba'!$C$8</definedName>
    <definedName name="ZaObdobi">'Stavba'!$I$61</definedName>
    <definedName name="Zbyva">'Stavba'!$K$61</definedName>
  </definedNames>
  <calcPr fullCalcOnLoad="1"/>
</workbook>
</file>

<file path=xl/sharedStrings.xml><?xml version="1.0" encoding="utf-8"?>
<sst xmlns="http://schemas.openxmlformats.org/spreadsheetml/2006/main" count="200" uniqueCount="121">
  <si>
    <t>Zjišťovací protokol č.</t>
  </si>
  <si>
    <t xml:space="preserve"> </t>
  </si>
  <si>
    <t>o provedených stavebních pracích</t>
  </si>
  <si>
    <t xml:space="preserve">za sledované období od </t>
  </si>
  <si>
    <t>do</t>
  </si>
  <si>
    <t>Číslo zakázky :</t>
  </si>
  <si>
    <t>Stavba :</t>
  </si>
  <si>
    <t>Zhotovitel :</t>
  </si>
  <si>
    <t>IČO :</t>
  </si>
  <si>
    <t>DIČ :</t>
  </si>
  <si>
    <t>Objednatel :</t>
  </si>
  <si>
    <t>Rozpočtové náklady</t>
  </si>
  <si>
    <t>Provedeno od počátku bez nákladů sledovaného období</t>
  </si>
  <si>
    <t>Provedeno
ve sledovaném období</t>
  </si>
  <si>
    <t>Zbývá</t>
  </si>
  <si>
    <t>Základ pro DPH</t>
  </si>
  <si>
    <t>%</t>
  </si>
  <si>
    <t xml:space="preserve">DPH </t>
  </si>
  <si>
    <t>Cena celkem za stavbu</t>
  </si>
  <si>
    <t>Za zhotovitele</t>
  </si>
  <si>
    <t>Za objednatele</t>
  </si>
  <si>
    <t>Rekapitulace stavebních objektů a provozních souborů</t>
  </si>
  <si>
    <t>Číslo a název objektu</t>
  </si>
  <si>
    <t>RN5</t>
  </si>
  <si>
    <t>RN22</t>
  </si>
  <si>
    <t>Obdobi5</t>
  </si>
  <si>
    <t>Obdobi22</t>
  </si>
  <si>
    <t>Predchozi5</t>
  </si>
  <si>
    <t>Predchozi22</t>
  </si>
  <si>
    <t>Objekt :</t>
  </si>
  <si>
    <t>Rozpočet :</t>
  </si>
  <si>
    <t>Datum tisku :</t>
  </si>
  <si>
    <t>31.1.2015</t>
  </si>
  <si>
    <t>Soupis provedených prací</t>
  </si>
  <si>
    <t xml:space="preserve">za období od </t>
  </si>
  <si>
    <t>Cena celkem bez DPH</t>
  </si>
  <si>
    <t>DPH celkem</t>
  </si>
  <si>
    <t>Cena celkem za rozpočet</t>
  </si>
  <si>
    <t>Rekapitulace stavebních dílů</t>
  </si>
  <si>
    <t>Stavební díl</t>
  </si>
  <si>
    <t>HSV</t>
  </si>
  <si>
    <t>PSV</t>
  </si>
  <si>
    <t>Dodávka</t>
  </si>
  <si>
    <t>Montáž</t>
  </si>
  <si>
    <t>HZS</t>
  </si>
  <si>
    <t xml:space="preserve">Celkem </t>
  </si>
  <si>
    <t>Rekapitulace VRN</t>
  </si>
  <si>
    <t>Přirážka</t>
  </si>
  <si>
    <t>Kč</t>
  </si>
  <si>
    <t>VRN celkem</t>
  </si>
  <si>
    <t>Položkový soupis prací</t>
  </si>
  <si>
    <t>V rozpočtu</t>
  </si>
  <si>
    <t>Od počátku bez sledovaného období</t>
  </si>
  <si>
    <t>Provedeno ve sledovaném období</t>
  </si>
  <si>
    <t>Poř.č.</t>
  </si>
  <si>
    <t>Číslo položky</t>
  </si>
  <si>
    <t>MJ</t>
  </si>
  <si>
    <t>Cena / MJ</t>
  </si>
  <si>
    <t>cena</t>
  </si>
  <si>
    <t xml:space="preserve">Název </t>
  </si>
  <si>
    <t>množství</t>
  </si>
  <si>
    <t>2014-110</t>
  </si>
  <si>
    <t>Jihomoravské dětské léčebny,příspěvková organizace</t>
  </si>
  <si>
    <t>1.1.2015</t>
  </si>
  <si>
    <t xml:space="preserve">Podepsaní prohlašují, že objem prací a dodávek uvedený v tomto protokolu a specifikovaný v přiložených soupisech provedených prací a dodávek, odpovídá zjištěné skutečnosti.
Současně tímto zhotovitel předává a objednatel přejímá práce a dodávky dílčího plnění uvedené na tomto protokolu ke dni 31.1.2015 a to bez závad a za ceny uvedené v tomto protokole.
</t>
  </si>
  <si>
    <t>01</t>
  </si>
  <si>
    <t>Demolice oplocení DL Křetín</t>
  </si>
  <si>
    <t>1</t>
  </si>
  <si>
    <t>Zemní práce</t>
  </si>
  <si>
    <t>96</t>
  </si>
  <si>
    <t>Bourání konstrukcí</t>
  </si>
  <si>
    <t>97</t>
  </si>
  <si>
    <t>Prorážení otvorů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</si>
  <si>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</si>
  <si>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</si>
  <si>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</si>
  <si>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</si>
  <si>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</si>
  <si>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</si>
  <si>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</si>
  <si>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</si>
  <si>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za :   1</t>
  </si>
  <si>
    <t>112201101R00</t>
  </si>
  <si>
    <t>kus</t>
  </si>
  <si>
    <t>Odstranění pařezů pod úrovní, o průměru 10 - 30 cm</t>
  </si>
  <si>
    <t>112201102R00</t>
  </si>
  <si>
    <t>Odstranění pařezů pod úrovní, o průměru 30 - 50 cm</t>
  </si>
  <si>
    <t>162201421R00</t>
  </si>
  <si>
    <t>Vodorovné přemístění pařezů  D 30 cm do 1000 m</t>
  </si>
  <si>
    <t>162201422R00</t>
  </si>
  <si>
    <t>Vodorovné přemístění pařezů  D 50 cm do 1000 m</t>
  </si>
  <si>
    <t>162701105R00</t>
  </si>
  <si>
    <t>m3</t>
  </si>
  <si>
    <t>Vodorovné přemístění výkopku z hor.1-4 do 10000 m</t>
  </si>
  <si>
    <t>162702199R00</t>
  </si>
  <si>
    <t>Poplatek za skládku suti</t>
  </si>
  <si>
    <t>174101102R00</t>
  </si>
  <si>
    <t>Zásyp výkopu po demolici základů se zhutněním</t>
  </si>
  <si>
    <t>199000003R00</t>
  </si>
  <si>
    <t>Nákup zásypového materiálu</t>
  </si>
  <si>
    <t>Celkem za :   96</t>
  </si>
  <si>
    <t>961021311R00</t>
  </si>
  <si>
    <t>Bourání základů ze zdiva kamenného</t>
  </si>
  <si>
    <t>962032241R00</t>
  </si>
  <si>
    <t>Bourání zdiva z cihel pálených na MC</t>
  </si>
  <si>
    <t>R 01</t>
  </si>
  <si>
    <t>t</t>
  </si>
  <si>
    <t>Ruční recyklace kamenů a zeminy ze základů zdi</t>
  </si>
  <si>
    <t>Celkem za :   97</t>
  </si>
  <si>
    <t>979082111R00</t>
  </si>
  <si>
    <t>Vnitrostaveništní doprava suti do 100 m</t>
  </si>
  <si>
    <t>979083519R00</t>
  </si>
  <si>
    <t>Příplatek za dalších 1000 m</t>
  </si>
  <si>
    <t>979084213R00</t>
  </si>
  <si>
    <t>Vodorovná doprava vybour. hmot po suchu do 1 km</t>
  </si>
  <si>
    <t>979087212R00</t>
  </si>
  <si>
    <t>Nakládání suti na dopravní prostředky</t>
  </si>
  <si>
    <t>Nabídka</t>
  </si>
  <si>
    <t>HOLAS CZ s.r.o.</t>
  </si>
  <si>
    <t>Lazinov 97</t>
  </si>
  <si>
    <t>Jihomoravské dětské léčebny, příspěvková organizace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</si>
</sst>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5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el"/>
      <family val="0"/>
    </font>
    <font>
      <sz val="10"/>
      <name val="Ariel"/>
      <family val="0"/>
    </font>
    <font>
      <b/>
      <sz val="14"/>
      <name val="Ariel"/>
      <family val="0"/>
    </font>
    <font>
      <b/>
      <sz val="8"/>
      <name val="Ariel"/>
      <family val="0"/>
    </font>
    <font>
      <b/>
      <sz val="9"/>
      <name val="Ariel"/>
      <family val="0"/>
    </font>
    <font>
      <sz val="8"/>
      <color indexed="9"/>
      <name val="Arie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4" fillId="0" borderId="0" xfId="0" applyFont="1" applyAlignment="1">
      <alignment wrapText="1"/>
    </xf>
    <xf numFmtId="0" fontId="22" fillId="19" borderId="10" xfId="0" applyFont="1" applyFill="1" applyBorder="1" applyAlignment="1">
      <alignment wrapText="1"/>
    </xf>
    <xf numFmtId="0" fontId="22" fillId="19" borderId="11" xfId="0" applyFont="1" applyFill="1" applyBorder="1" applyAlignment="1">
      <alignment wrapText="1"/>
    </xf>
    <xf numFmtId="0" fontId="22" fillId="19" borderId="12" xfId="0" applyFont="1" applyFill="1" applyBorder="1" applyAlignment="1">
      <alignment horizontal="center" wrapText="1" shrinkToFit="1"/>
    </xf>
    <xf numFmtId="0" fontId="22" fillId="19" borderId="1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8" fillId="0" borderId="14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top" wrapText="1"/>
    </xf>
    <xf numFmtId="0" fontId="22" fillId="19" borderId="10" xfId="0" applyFont="1" applyFill="1" applyBorder="1" applyAlignment="1">
      <alignment horizontal="left"/>
    </xf>
    <xf numFmtId="0" fontId="22" fillId="19" borderId="11" xfId="0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 vertical="center"/>
    </xf>
    <xf numFmtId="4" fontId="18" fillId="0" borderId="0" xfId="0" applyNumberFormat="1" applyFont="1" applyAlignment="1">
      <alignment/>
    </xf>
    <xf numFmtId="0" fontId="2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5" fillId="0" borderId="18" xfId="0" applyFont="1" applyBorder="1" applyAlignment="1">
      <alignment horizontal="right" vertical="center"/>
    </xf>
    <xf numFmtId="0" fontId="25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vertical="center"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right" vertical="center"/>
    </xf>
    <xf numFmtId="0" fontId="25" fillId="0" borderId="22" xfId="0" applyFont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2" xfId="0" applyFont="1" applyBorder="1" applyAlignment="1">
      <alignment horizontal="right" vertical="center"/>
    </xf>
    <xf numFmtId="14" fontId="25" fillId="0" borderId="23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4" fontId="18" fillId="0" borderId="0" xfId="0" applyNumberFormat="1" applyFont="1" applyBorder="1" applyAlignment="1">
      <alignment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0" fillId="19" borderId="10" xfId="0" applyFont="1" applyFill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2" xfId="0" applyFont="1" applyFill="1" applyBorder="1" applyAlignment="1">
      <alignment horizontal="center"/>
    </xf>
    <xf numFmtId="49" fontId="27" fillId="0" borderId="18" xfId="0" applyNumberFormat="1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7" fillId="0" borderId="20" xfId="0" applyFont="1" applyBorder="1" applyAlignment="1">
      <alignment/>
    </xf>
    <xf numFmtId="3" fontId="18" fillId="0" borderId="13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horizontal="right"/>
    </xf>
    <xf numFmtId="49" fontId="27" fillId="0" borderId="13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24" xfId="0" applyFont="1" applyBorder="1" applyAlignment="1">
      <alignment/>
    </xf>
    <xf numFmtId="4" fontId="27" fillId="0" borderId="15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49" fontId="27" fillId="0" borderId="11" xfId="0" applyNumberFormat="1" applyFont="1" applyBorder="1" applyAlignment="1">
      <alignment horizontal="left"/>
    </xf>
    <xf numFmtId="0" fontId="27" fillId="0" borderId="17" xfId="0" applyFont="1" applyBorder="1" applyAlignment="1">
      <alignment/>
    </xf>
    <xf numFmtId="4" fontId="27" fillId="0" borderId="12" xfId="0" applyNumberFormat="1" applyFont="1" applyBorder="1" applyAlignment="1">
      <alignment horizontal="right"/>
    </xf>
    <xf numFmtId="0" fontId="20" fillId="0" borderId="19" xfId="0" applyFont="1" applyBorder="1" applyAlignment="1">
      <alignment/>
    </xf>
    <xf numFmtId="4" fontId="20" fillId="0" borderId="19" xfId="0" applyNumberFormat="1" applyFont="1" applyBorder="1" applyAlignment="1">
      <alignment/>
    </xf>
    <xf numFmtId="4" fontId="20" fillId="0" borderId="19" xfId="0" applyNumberFormat="1" applyFont="1" applyBorder="1" applyAlignment="1">
      <alignment horizontal="right"/>
    </xf>
    <xf numFmtId="49" fontId="18" fillId="0" borderId="1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2" fillId="19" borderId="17" xfId="0" applyFont="1" applyFill="1" applyBorder="1" applyAlignment="1">
      <alignment horizontal="center" wrapText="1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0" borderId="19" xfId="0" applyFont="1" applyBorder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49" fontId="28" fillId="0" borderId="22" xfId="0" applyNumberFormat="1" applyFont="1" applyBorder="1" applyAlignment="1">
      <alignment horizontal="left" vertical="center"/>
    </xf>
    <xf numFmtId="0" fontId="28" fillId="0" borderId="22" xfId="0" applyFont="1" applyBorder="1" applyAlignment="1">
      <alignment vertical="center"/>
    </xf>
    <xf numFmtId="0" fontId="29" fillId="0" borderId="22" xfId="0" applyFont="1" applyBorder="1" applyAlignment="1">
      <alignment/>
    </xf>
    <xf numFmtId="0" fontId="28" fillId="0" borderId="22" xfId="0" applyFont="1" applyBorder="1" applyAlignment="1">
      <alignment horizontal="right" vertical="center"/>
    </xf>
    <xf numFmtId="14" fontId="28" fillId="0" borderId="23" xfId="0" applyNumberFormat="1" applyFont="1" applyBorder="1" applyAlignment="1">
      <alignment horizontal="left" vertical="center"/>
    </xf>
    <xf numFmtId="0" fontId="31" fillId="0" borderId="14" xfId="0" applyFont="1" applyBorder="1" applyAlignment="1">
      <alignment/>
    </xf>
    <xf numFmtId="0" fontId="31" fillId="0" borderId="19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31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31" fillId="0" borderId="16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16" xfId="0" applyFont="1" applyBorder="1" applyAlignment="1">
      <alignment horizontal="right"/>
    </xf>
    <xf numFmtId="0" fontId="32" fillId="19" borderId="10" xfId="0" applyFont="1" applyFill="1" applyBorder="1" applyAlignment="1">
      <alignment horizontal="left" vertical="center"/>
    </xf>
    <xf numFmtId="0" fontId="31" fillId="19" borderId="11" xfId="0" applyFont="1" applyFill="1" applyBorder="1" applyAlignment="1">
      <alignment vertical="center"/>
    </xf>
    <xf numFmtId="0" fontId="32" fillId="19" borderId="11" xfId="0" applyFont="1" applyFill="1" applyBorder="1" applyAlignment="1">
      <alignment horizontal="left" vertical="center"/>
    </xf>
    <xf numFmtId="0" fontId="31" fillId="19" borderId="11" xfId="0" applyFont="1" applyFill="1" applyBorder="1" applyAlignment="1">
      <alignment horizontal="right" vertical="center"/>
    </xf>
    <xf numFmtId="0" fontId="31" fillId="19" borderId="17" xfId="0" applyFont="1" applyFill="1" applyBorder="1" applyAlignment="1">
      <alignment horizontal="right" vertical="center"/>
    </xf>
    <xf numFmtId="0" fontId="28" fillId="0" borderId="15" xfId="0" applyFont="1" applyBorder="1" applyAlignment="1">
      <alignment horizontal="center"/>
    </xf>
    <xf numFmtId="49" fontId="28" fillId="0" borderId="13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4" fontId="28" fillId="0" borderId="24" xfId="0" applyNumberFormat="1" applyFont="1" applyBorder="1" applyAlignment="1">
      <alignment/>
    </xf>
    <xf numFmtId="4" fontId="28" fillId="0" borderId="14" xfId="0" applyNumberFormat="1" applyFont="1" applyBorder="1" applyAlignment="1">
      <alignment/>
    </xf>
    <xf numFmtId="4" fontId="31" fillId="0" borderId="14" xfId="0" applyNumberFormat="1" applyFont="1" applyBorder="1" applyAlignment="1">
      <alignment/>
    </xf>
    <xf numFmtId="0" fontId="28" fillId="0" borderId="16" xfId="0" applyFont="1" applyBorder="1" applyAlignment="1">
      <alignment/>
    </xf>
    <xf numFmtId="4" fontId="28" fillId="0" borderId="16" xfId="0" applyNumberFormat="1" applyFont="1" applyBorder="1" applyAlignment="1">
      <alignment/>
    </xf>
    <xf numFmtId="0" fontId="33" fillId="0" borderId="0" xfId="0" applyFont="1" applyAlignment="1">
      <alignment wrapText="1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horizontal="right" vertical="center"/>
    </xf>
    <xf numFmtId="4" fontId="31" fillId="0" borderId="11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28" fillId="0" borderId="0" xfId="0" applyFont="1" applyAlignment="1">
      <alignment/>
    </xf>
    <xf numFmtId="49" fontId="29" fillId="0" borderId="0" xfId="0" applyNumberFormat="1" applyFont="1" applyAlignment="1">
      <alignment/>
    </xf>
    <xf numFmtId="3" fontId="20" fillId="0" borderId="10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18" fillId="0" borderId="18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left" vertical="top" wrapText="1"/>
    </xf>
    <xf numFmtId="0" fontId="18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19" borderId="10" xfId="0" applyFont="1" applyFill="1" applyBorder="1" applyAlignment="1">
      <alignment horizontal="center" wrapText="1"/>
    </xf>
    <xf numFmtId="0" fontId="22" fillId="19" borderId="11" xfId="0" applyFont="1" applyFill="1" applyBorder="1" applyAlignment="1">
      <alignment horizontal="center" wrapText="1"/>
    </xf>
    <xf numFmtId="3" fontId="18" fillId="0" borderId="24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left"/>
    </xf>
    <xf numFmtId="3" fontId="18" fillId="0" borderId="18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/>
    </xf>
    <xf numFmtId="4" fontId="20" fillId="0" borderId="17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4" fontId="27" fillId="0" borderId="10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 horizontal="right"/>
    </xf>
    <xf numFmtId="4" fontId="20" fillId="0" borderId="19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19" fillId="0" borderId="22" xfId="0" applyFont="1" applyBorder="1" applyAlignment="1">
      <alignment horizontal="center" vertical="center"/>
    </xf>
    <xf numFmtId="0" fontId="20" fillId="19" borderId="10" xfId="0" applyFont="1" applyFill="1" applyBorder="1" applyAlignment="1">
      <alignment horizontal="right"/>
    </xf>
    <xf numFmtId="0" fontId="20" fillId="19" borderId="11" xfId="0" applyFont="1" applyFill="1" applyBorder="1" applyAlignment="1">
      <alignment horizontal="right"/>
    </xf>
    <xf numFmtId="0" fontId="20" fillId="19" borderId="17" xfId="0" applyFont="1" applyFill="1" applyBorder="1" applyAlignment="1">
      <alignment horizontal="right"/>
    </xf>
    <xf numFmtId="4" fontId="27" fillId="0" borderId="13" xfId="0" applyNumberFormat="1" applyFont="1" applyBorder="1" applyAlignment="1">
      <alignment horizontal="right"/>
    </xf>
    <xf numFmtId="4" fontId="27" fillId="0" borderId="24" xfId="0" applyNumberFormat="1" applyFont="1" applyBorder="1" applyAlignment="1">
      <alignment horizontal="right"/>
    </xf>
    <xf numFmtId="0" fontId="20" fillId="19" borderId="10" xfId="0" applyFont="1" applyFill="1" applyBorder="1" applyAlignment="1">
      <alignment horizontal="center"/>
    </xf>
    <xf numFmtId="0" fontId="20" fillId="19" borderId="17" xfId="0" applyFont="1" applyFill="1" applyBorder="1" applyAlignment="1">
      <alignment horizontal="center"/>
    </xf>
    <xf numFmtId="4" fontId="27" fillId="0" borderId="18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0" fontId="28" fillId="0" borderId="21" xfId="0" applyFont="1" applyBorder="1" applyAlignment="1">
      <alignment horizontal="left" wrapText="1"/>
    </xf>
    <xf numFmtId="0" fontId="28" fillId="0" borderId="22" xfId="0" applyFont="1" applyBorder="1" applyAlignment="1">
      <alignment horizontal="left" wrapText="1"/>
    </xf>
    <xf numFmtId="0" fontId="28" fillId="0" borderId="23" xfId="0" applyFont="1" applyBorder="1" applyAlignment="1">
      <alignment horizontal="left" wrapText="1"/>
    </xf>
    <xf numFmtId="0" fontId="3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4:AW160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3" width="9.125" style="1" customWidth="1"/>
    <col min="4" max="4" width="11.00390625" style="1" customWidth="1"/>
    <col min="5" max="5" width="3.125" style="1" customWidth="1"/>
    <col min="6" max="6" width="7.875" style="1" customWidth="1"/>
    <col min="7" max="7" width="3.375" style="1" customWidth="1"/>
    <col min="8" max="8" width="14.00390625" style="1" customWidth="1"/>
    <col min="9" max="9" width="6.625" style="1" customWidth="1"/>
    <col min="10" max="10" width="7.625" style="1" customWidth="1"/>
    <col min="11" max="11" width="14.25390625" style="1" customWidth="1"/>
    <col min="12" max="26" width="9.125" style="1" customWidth="1"/>
    <col min="27" max="27" width="59.25390625" style="1" customWidth="1"/>
    <col min="28" max="16384" width="9.125" style="1" customWidth="1"/>
  </cols>
  <sheetData>
    <row r="3" ht="15" customHeight="1"/>
    <row r="4" spans="1:11" ht="18">
      <c r="A4" s="2"/>
      <c r="B4" s="2"/>
      <c r="C4" s="2"/>
      <c r="D4" s="3" t="s">
        <v>0</v>
      </c>
      <c r="E4" s="4">
        <v>2</v>
      </c>
      <c r="F4" s="2" t="s">
        <v>2</v>
      </c>
      <c r="G4" s="2"/>
      <c r="H4" s="2"/>
      <c r="I4" s="2"/>
      <c r="J4" s="2"/>
      <c r="K4" s="2"/>
    </row>
    <row r="6" spans="1:9" ht="23.25" customHeight="1">
      <c r="A6" s="5"/>
      <c r="B6" s="5"/>
      <c r="C6" s="5"/>
      <c r="D6" s="6" t="s">
        <v>3</v>
      </c>
      <c r="E6" s="148" t="s">
        <v>63</v>
      </c>
      <c r="F6" s="148"/>
      <c r="G6" s="6" t="s">
        <v>4</v>
      </c>
      <c r="H6" s="7" t="s">
        <v>32</v>
      </c>
      <c r="I6" s="8"/>
    </row>
    <row r="7" ht="22.5" customHeight="1"/>
    <row r="8" spans="2:3" ht="12.75">
      <c r="B8" s="9" t="s">
        <v>5</v>
      </c>
      <c r="C8" s="10" t="s">
        <v>61</v>
      </c>
    </row>
    <row r="9" ht="18" customHeight="1"/>
    <row r="10" spans="2:9" ht="18.75" customHeight="1">
      <c r="B10" s="11" t="s">
        <v>6</v>
      </c>
      <c r="C10" s="5" t="s">
        <v>61</v>
      </c>
      <c r="D10" s="5"/>
      <c r="E10" s="5" t="s">
        <v>62</v>
      </c>
      <c r="F10" s="5"/>
      <c r="G10" s="5"/>
      <c r="H10" s="5"/>
      <c r="I10" s="5"/>
    </row>
    <row r="11" ht="21" customHeight="1"/>
    <row r="12" spans="2:27" ht="15" customHeight="1">
      <c r="B12" s="12" t="s">
        <v>7</v>
      </c>
      <c r="C12" s="1" t="s">
        <v>118</v>
      </c>
      <c r="I12" s="13" t="s">
        <v>8</v>
      </c>
      <c r="J12" s="10"/>
      <c r="AA12" s="14"/>
    </row>
    <row r="13" spans="3:10" ht="14.25" customHeight="1">
      <c r="C13" s="1" t="s">
        <v>119</v>
      </c>
      <c r="I13" s="13" t="s">
        <v>9</v>
      </c>
      <c r="J13" s="10"/>
    </row>
    <row r="14" spans="9:10" ht="14.25" customHeight="1">
      <c r="I14" s="13"/>
      <c r="J14" s="10"/>
    </row>
    <row r="15" spans="9:10" ht="18.75" customHeight="1">
      <c r="I15" s="13"/>
      <c r="J15" s="10"/>
    </row>
    <row r="16" spans="2:10" ht="14.25" customHeight="1">
      <c r="B16" s="12" t="s">
        <v>10</v>
      </c>
      <c r="C16" s="1" t="s">
        <v>120</v>
      </c>
      <c r="I16" s="13" t="s">
        <v>8</v>
      </c>
      <c r="J16" s="10"/>
    </row>
    <row r="17" spans="9:10" ht="13.5" customHeight="1">
      <c r="I17" s="13" t="s">
        <v>9</v>
      </c>
      <c r="J17" s="10"/>
    </row>
    <row r="18" ht="15" customHeight="1">
      <c r="I18" s="13"/>
    </row>
    <row r="19" ht="12.75">
      <c r="I19" s="13"/>
    </row>
    <row r="20" ht="12.75">
      <c r="I20" s="13"/>
    </row>
    <row r="21" ht="0.75" customHeight="1"/>
    <row r="22" ht="12.75" hidden="1"/>
    <row r="23" spans="1:11" ht="62.25" customHeight="1">
      <c r="A23" s="15"/>
      <c r="B23" s="16"/>
      <c r="C23" s="16"/>
      <c r="D23" s="16"/>
      <c r="E23" s="143" t="s">
        <v>11</v>
      </c>
      <c r="F23" s="144"/>
      <c r="G23" s="84"/>
      <c r="H23" s="17" t="s">
        <v>12</v>
      </c>
      <c r="I23" s="143" t="s">
        <v>13</v>
      </c>
      <c r="J23" s="84"/>
      <c r="K23" s="18" t="s">
        <v>14</v>
      </c>
    </row>
    <row r="24" spans="1:11" ht="15.75" customHeight="1">
      <c r="A24" s="19" t="s">
        <v>15</v>
      </c>
      <c r="B24" s="20"/>
      <c r="C24" s="21">
        <v>21</v>
      </c>
      <c r="D24" s="20" t="s">
        <v>16</v>
      </c>
      <c r="E24" s="149">
        <v>732600</v>
      </c>
      <c r="F24" s="150"/>
      <c r="G24" s="151"/>
      <c r="H24" s="22">
        <f>AE61-AC61</f>
        <v>77526.265755</v>
      </c>
      <c r="I24" s="152">
        <f>AC61</f>
        <v>475752.148245</v>
      </c>
      <c r="J24" s="153"/>
      <c r="K24" s="22">
        <f>(E24-H24-I24)</f>
        <v>179321.58599999995</v>
      </c>
    </row>
    <row r="25" spans="1:11" ht="16.5" customHeight="1">
      <c r="A25" s="19" t="s">
        <v>17</v>
      </c>
      <c r="B25" s="20"/>
      <c r="C25" s="21">
        <f>SazbaDPH1</f>
        <v>21</v>
      </c>
      <c r="D25" s="20" t="s">
        <v>16</v>
      </c>
      <c r="E25" s="68">
        <v>153847</v>
      </c>
      <c r="F25" s="69"/>
      <c r="G25" s="145"/>
      <c r="H25" s="23">
        <f>ROUND(H24*C24/100,0)</f>
        <v>16281</v>
      </c>
      <c r="I25" s="146">
        <f>ROUND(I24*C24/100,0)</f>
        <v>99908</v>
      </c>
      <c r="J25" s="147"/>
      <c r="K25" s="23">
        <f>ROUND(E25-H25-I25,0)</f>
        <v>37658</v>
      </c>
    </row>
    <row r="26" spans="1:11" ht="16.5" customHeight="1">
      <c r="A26" s="19" t="s">
        <v>15</v>
      </c>
      <c r="B26" s="20"/>
      <c r="C26" s="21">
        <v>0</v>
      </c>
      <c r="D26" s="20" t="s">
        <v>16</v>
      </c>
      <c r="E26" s="68">
        <f>(AB61)</f>
        <v>0</v>
      </c>
      <c r="F26" s="69"/>
      <c r="G26" s="145"/>
      <c r="H26" s="23">
        <f>(AF61-AD61)</f>
        <v>0</v>
      </c>
      <c r="I26" s="146">
        <f>(AD61)</f>
        <v>0</v>
      </c>
      <c r="J26" s="147"/>
      <c r="K26" s="23">
        <f>(E26-H26-I26)</f>
        <v>0</v>
      </c>
    </row>
    <row r="27" spans="1:11" ht="15" customHeight="1">
      <c r="A27" s="19" t="s">
        <v>17</v>
      </c>
      <c r="B27" s="20"/>
      <c r="C27" s="21">
        <f>SazbaDPH2</f>
        <v>0</v>
      </c>
      <c r="D27" s="20" t="s">
        <v>16</v>
      </c>
      <c r="E27" s="68">
        <f>ROUND(E26*C26/100,0)</f>
        <v>0</v>
      </c>
      <c r="F27" s="69"/>
      <c r="G27" s="145"/>
      <c r="H27" s="23">
        <f>ROUND(H26*C26/100,0)</f>
        <v>0</v>
      </c>
      <c r="I27" s="146">
        <f>ROUND(I26*C26/100,0)</f>
        <v>0</v>
      </c>
      <c r="J27" s="147"/>
      <c r="K27" s="24">
        <f>ROUND(E27-H27-I27,0)</f>
        <v>0</v>
      </c>
    </row>
    <row r="28" spans="1:11" ht="16.5" customHeight="1">
      <c r="A28" s="25" t="s">
        <v>18</v>
      </c>
      <c r="B28" s="26"/>
      <c r="C28" s="26"/>
      <c r="D28" s="27"/>
      <c r="E28" s="132">
        <f>ROUND(SUM(E24:E27),0)</f>
        <v>886447</v>
      </c>
      <c r="F28" s="133"/>
      <c r="G28" s="134"/>
      <c r="H28" s="28">
        <f>ROUND(SUM(H24:H27),0)</f>
        <v>93807</v>
      </c>
      <c r="I28" s="132">
        <f>ROUND(SUM(I24:I27),0)</f>
        <v>575660</v>
      </c>
      <c r="J28" s="134"/>
      <c r="K28" s="28">
        <f>ROUND(SUM(K24:K27),0)</f>
        <v>216980</v>
      </c>
    </row>
    <row r="31" ht="22.5" customHeight="1"/>
    <row r="32" spans="1:11" ht="213.75" customHeight="1">
      <c r="A32" s="140" t="s">
        <v>64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ht="12.75" hidden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 hidden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 hidden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2.75" hidden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 hidden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 hidden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2.75" hidden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2.75" hidden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2.75" hidden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2.75" hidden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2.75" hidden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ht="12.75" hidden="1"/>
    <row r="47" ht="12.75" customHeight="1"/>
    <row r="49" spans="2:11" ht="12.75">
      <c r="B49" s="141" t="s">
        <v>19</v>
      </c>
      <c r="C49" s="141"/>
      <c r="D49" s="141"/>
      <c r="E49" s="141"/>
      <c r="I49" s="141" t="s">
        <v>20</v>
      </c>
      <c r="J49" s="141"/>
      <c r="K49" s="141"/>
    </row>
    <row r="51" ht="12.75" hidden="1"/>
    <row r="52" ht="12.75" hidden="1"/>
    <row r="53" ht="11.25" customHeight="1" hidden="1"/>
    <row r="54" ht="9" customHeight="1" hidden="1"/>
    <row r="55" ht="18" customHeight="1" hidden="1"/>
    <row r="56" spans="1:11" ht="18" hidden="1">
      <c r="A56" s="142" t="s">
        <v>21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ht="12.75" hidden="1"/>
    <row r="58" ht="12.75" hidden="1"/>
    <row r="59" spans="1:32" ht="66" customHeight="1" hidden="1">
      <c r="A59" s="30" t="s">
        <v>22</v>
      </c>
      <c r="B59" s="16"/>
      <c r="C59" s="16"/>
      <c r="D59" s="31"/>
      <c r="E59" s="143" t="s">
        <v>11</v>
      </c>
      <c r="F59" s="144"/>
      <c r="G59" s="84"/>
      <c r="H59" s="17" t="s">
        <v>12</v>
      </c>
      <c r="I59" s="143" t="s">
        <v>13</v>
      </c>
      <c r="J59" s="84"/>
      <c r="K59" s="18" t="s">
        <v>14</v>
      </c>
      <c r="AA59" s="1" t="s">
        <v>23</v>
      </c>
      <c r="AB59" s="1" t="s">
        <v>24</v>
      </c>
      <c r="AC59" s="1" t="s">
        <v>25</v>
      </c>
      <c r="AD59" s="1" t="s">
        <v>26</v>
      </c>
      <c r="AE59" s="1" t="s">
        <v>27</v>
      </c>
      <c r="AF59" s="1" t="s">
        <v>28</v>
      </c>
    </row>
    <row r="60" spans="1:49" ht="18" customHeight="1" hidden="1">
      <c r="A60" s="32" t="s">
        <v>65</v>
      </c>
      <c r="B60" s="33" t="s">
        <v>66</v>
      </c>
      <c r="C60" s="34"/>
      <c r="D60" s="35"/>
      <c r="E60" s="135">
        <f>(AA60+AB60)</f>
        <v>3158816.337948</v>
      </c>
      <c r="F60" s="136"/>
      <c r="G60" s="137"/>
      <c r="H60" s="36">
        <f>(AE60+AF60-AC60-AD60)</f>
        <v>77526.265755</v>
      </c>
      <c r="I60" s="138">
        <f>(AC60+AD60)</f>
        <v>475752.148245</v>
      </c>
      <c r="J60" s="139"/>
      <c r="K60" s="36">
        <f>(E60-H60-I60)</f>
        <v>2605537.923948</v>
      </c>
      <c r="AA60" s="37">
        <v>3158816.337948</v>
      </c>
      <c r="AB60" s="37"/>
      <c r="AC60" s="37">
        <v>475752.148245</v>
      </c>
      <c r="AD60" s="37"/>
      <c r="AE60" s="37">
        <v>553278.414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</row>
    <row r="61" spans="1:49" ht="17.25" customHeight="1" hidden="1">
      <c r="A61" s="25" t="s">
        <v>18</v>
      </c>
      <c r="B61" s="38"/>
      <c r="C61" s="38"/>
      <c r="D61" s="39"/>
      <c r="E61" s="132">
        <f>SUM(E60:E60)</f>
        <v>3158816.337948</v>
      </c>
      <c r="F61" s="133"/>
      <c r="G61" s="134"/>
      <c r="H61" s="28">
        <f>SUM(H60:H60)</f>
        <v>77526.265755</v>
      </c>
      <c r="I61" s="132">
        <f>SUM(I60:I60)</f>
        <v>475752.148245</v>
      </c>
      <c r="J61" s="134"/>
      <c r="K61" s="28">
        <f>SUM(K60:K60)</f>
        <v>2605537.923948</v>
      </c>
      <c r="AA61" s="37">
        <f aca="true" t="shared" si="0" ref="AA61:AF61">SUM(AA60:AA60)</f>
        <v>3158816.337948</v>
      </c>
      <c r="AB61" s="37">
        <f t="shared" si="0"/>
        <v>0</v>
      </c>
      <c r="AC61" s="37">
        <f t="shared" si="0"/>
        <v>475752.148245</v>
      </c>
      <c r="AD61" s="37">
        <f t="shared" si="0"/>
        <v>0</v>
      </c>
      <c r="AE61" s="37">
        <f t="shared" si="0"/>
        <v>553278.414</v>
      </c>
      <c r="AF61" s="37">
        <f t="shared" si="0"/>
        <v>0</v>
      </c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</row>
    <row r="62" spans="27:49" ht="12.75" hidden="1"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</row>
    <row r="63" spans="27:49" ht="12.75" hidden="1"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</row>
    <row r="64" spans="27:49" ht="12.75" hidden="1"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</row>
    <row r="65" spans="27:49" ht="12.75" hidden="1"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</row>
    <row r="66" spans="27:49" ht="12.75" hidden="1"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</row>
    <row r="67" spans="27:49" ht="12.75" hidden="1"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</row>
    <row r="68" spans="27:49" ht="12.75" hidden="1"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</row>
    <row r="69" spans="27:49" ht="12.75" hidden="1"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</row>
    <row r="70" spans="27:49" ht="12.75" hidden="1"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</row>
    <row r="71" spans="27:49" ht="12.75" hidden="1"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</row>
    <row r="72" spans="27:49" ht="12.75" hidden="1"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</row>
    <row r="73" spans="27:49" ht="12.75" hidden="1"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</row>
    <row r="74" spans="27:49" ht="12.75" hidden="1"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</row>
    <row r="75" spans="27:49" ht="12.75" hidden="1"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</row>
    <row r="76" spans="27:49" ht="12.75" hidden="1"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</row>
    <row r="77" spans="27:49" ht="12.75" hidden="1"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</row>
    <row r="78" spans="27:49" ht="12.75" hidden="1"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</row>
    <row r="79" spans="27:49" ht="12.75" hidden="1"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</row>
    <row r="80" spans="27:49" ht="12.75" hidden="1"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</row>
    <row r="81" spans="27:49" ht="12.75"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</row>
    <row r="82" spans="27:49" ht="12.75"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</row>
    <row r="83" spans="27:49" ht="12.75"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</row>
    <row r="84" spans="27:49" ht="12.75"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</row>
    <row r="85" spans="27:49" ht="12.75"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</row>
    <row r="86" spans="27:49" ht="12.75"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</row>
    <row r="87" spans="27:49" ht="12.75"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</row>
    <row r="88" spans="27:49" ht="12.75"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</row>
    <row r="89" spans="27:49" ht="12.75"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</row>
    <row r="90" spans="27:49" ht="12.75"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</row>
    <row r="91" spans="27:49" ht="12.75"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</row>
    <row r="92" spans="27:49" ht="12.75"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</row>
    <row r="93" spans="27:49" ht="12.75"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</row>
    <row r="94" spans="27:49" ht="12.75"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</row>
    <row r="95" spans="27:49" ht="12.75"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</row>
    <row r="96" spans="27:49" ht="12.75"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</row>
    <row r="97" spans="27:49" ht="12.75"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</row>
    <row r="98" spans="27:49" ht="12.75"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</row>
    <row r="99" spans="27:49" ht="12.75"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</row>
    <row r="100" spans="27:49" ht="12.75"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</row>
    <row r="101" spans="27:49" ht="12.75"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</row>
    <row r="102" spans="27:49" ht="12.75"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</row>
    <row r="103" spans="27:49" ht="12.75"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</row>
    <row r="104" spans="27:49" ht="12.75"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</row>
    <row r="105" spans="27:49" ht="12.75"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</row>
    <row r="106" spans="27:49" ht="12.75"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</row>
    <row r="107" spans="27:49" ht="12.75"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</row>
    <row r="108" spans="27:49" ht="12.75"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</row>
    <row r="109" spans="27:49" ht="12.75"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</row>
    <row r="110" spans="27:49" ht="12.75"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27:49" ht="12.75"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27:49" ht="12.75"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27:49" ht="12.75"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27:49" ht="12.75"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27:49" ht="12.75"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27:49" ht="12.75"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27:49" ht="12.75"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27:49" ht="12.75"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27:49" ht="12.75"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27:49" ht="12.75"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27:49" ht="12.75"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27:49" ht="12.75"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27:49" ht="12.75"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27:49" ht="12.75"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27:49" ht="12.75"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27:49" ht="12.75"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27:49" ht="12.75"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27:49" ht="12.75"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27:49" ht="12.75"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27:49" ht="12.75"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27:49" ht="12.75"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27:49" ht="12.75"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27:49" ht="12.75"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27:49" ht="12.75"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27:49" ht="12.75"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27:49" ht="12.75"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27:49" ht="12.75"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27:49" ht="12.75"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27:49" ht="12.75"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27:49" ht="12.75"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27:49" ht="12.75"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27:49" ht="12.75"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27:49" ht="12.75"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27:49" ht="12.75"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spans="27:49" ht="12.75"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</row>
    <row r="146" spans="27:49" ht="12.75"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</row>
    <row r="147" spans="27:49" ht="12.75"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</row>
    <row r="148" spans="27:49" ht="12.75"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</row>
    <row r="149" spans="27:49" ht="12.75"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</row>
    <row r="150" spans="27:49" ht="12.75"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</row>
    <row r="151" spans="27:49" ht="12.75"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</row>
    <row r="152" spans="27:49" ht="12.75"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</row>
    <row r="153" spans="27:49" ht="12.75"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</row>
    <row r="154" spans="27:49" ht="12.75"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</row>
    <row r="155" spans="27:49" ht="12.75"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</row>
    <row r="156" spans="27:49" ht="12.75"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</row>
    <row r="157" spans="27:49" ht="12.75"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</row>
    <row r="158" spans="27:49" ht="12.75"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</row>
    <row r="159" spans="27:49" ht="12.75"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</row>
    <row r="160" spans="27:49" ht="12.75"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</row>
  </sheetData>
  <sheetProtection/>
  <mergeCells count="23">
    <mergeCell ref="E25:G25"/>
    <mergeCell ref="I25:J25"/>
    <mergeCell ref="E6:F6"/>
    <mergeCell ref="E23:G23"/>
    <mergeCell ref="I23:J23"/>
    <mergeCell ref="E24:G24"/>
    <mergeCell ref="I24:J24"/>
    <mergeCell ref="E59:G59"/>
    <mergeCell ref="I59:J59"/>
    <mergeCell ref="E26:G26"/>
    <mergeCell ref="I26:J26"/>
    <mergeCell ref="E27:G27"/>
    <mergeCell ref="I27:J27"/>
    <mergeCell ref="E28:G28"/>
    <mergeCell ref="I28:J28"/>
    <mergeCell ref="A32:K32"/>
    <mergeCell ref="B49:E49"/>
    <mergeCell ref="I49:K49"/>
    <mergeCell ref="A56:K56"/>
    <mergeCell ref="E61:G61"/>
    <mergeCell ref="I61:J61"/>
    <mergeCell ref="E60:G60"/>
    <mergeCell ref="I60:J60"/>
  </mergeCells>
  <printOptions/>
  <pageMargins left="0.5905511811023623" right="0.3937007874015748" top="0.3937007874015748" bottom="0.5905511811023623" header="0" footer="0.1968503937007874"/>
  <pageSetup horizontalDpi="300" verticalDpi="300" orientation="portrait" paperSize="9" scale="95" r:id="rId1"/>
  <headerFooter alignWithMargins="0">
    <oddFooter>&amp;L&amp;9Zpracováno programem &amp;"Arial CE,Tučné"BUILDpower,  © RTS, a.s&amp;"Arial CE,Obyčejné".&amp;R&amp;9&amp;P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5"/>
  <dimension ref="A1:AF4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20.625" style="1" customWidth="1"/>
    <col min="4" max="4" width="11.625" style="1" customWidth="1"/>
    <col min="5" max="5" width="7.875" style="1" customWidth="1"/>
    <col min="6" max="6" width="3.625" style="1" customWidth="1"/>
    <col min="7" max="7" width="11.375" style="1" customWidth="1"/>
    <col min="8" max="8" width="6.625" style="1" customWidth="1"/>
    <col min="9" max="9" width="4.875" style="1" customWidth="1"/>
    <col min="10" max="10" width="10.00390625" style="1" customWidth="1"/>
    <col min="11" max="16384" width="9.125" style="1" customWidth="1"/>
  </cols>
  <sheetData>
    <row r="1" spans="1:10" ht="12.75">
      <c r="A1" s="40" t="s">
        <v>6</v>
      </c>
      <c r="B1" s="41" t="str">
        <f>C8</f>
        <v>2014-110</v>
      </c>
      <c r="C1" s="41" t="str">
        <f>D8</f>
        <v>Jihomoravské dětské léčebny,příspěvková organizace</v>
      </c>
      <c r="D1" s="42"/>
      <c r="E1" s="42"/>
      <c r="F1" s="42"/>
      <c r="G1" s="42"/>
      <c r="H1" s="42"/>
      <c r="I1" s="43" t="s">
        <v>0</v>
      </c>
      <c r="J1" s="44">
        <f>Stavba!E4</f>
        <v>2</v>
      </c>
    </row>
    <row r="2" spans="1:10" ht="12.75">
      <c r="A2" s="45" t="s">
        <v>29</v>
      </c>
      <c r="B2" s="46" t="str">
        <f>C10</f>
        <v>01</v>
      </c>
      <c r="C2" s="47" t="str">
        <f>D10</f>
        <v>Demolice oplocení DL Křetín</v>
      </c>
      <c r="D2" s="48"/>
      <c r="E2" s="48" t="s">
        <v>30</v>
      </c>
      <c r="F2" s="47">
        <f>C11</f>
        <v>1</v>
      </c>
      <c r="G2" s="48"/>
      <c r="H2" s="48"/>
      <c r="I2" s="49" t="s">
        <v>31</v>
      </c>
      <c r="J2" s="50" t="s">
        <v>32</v>
      </c>
    </row>
    <row r="3" ht="15" customHeight="1"/>
    <row r="4" spans="1:10" ht="18">
      <c r="A4" s="142" t="s">
        <v>33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8" ht="23.25" customHeight="1">
      <c r="A5" s="5"/>
      <c r="B5" s="5"/>
      <c r="C5" s="6" t="s">
        <v>34</v>
      </c>
      <c r="D5" s="51" t="str">
        <f>Stavba!E6</f>
        <v>1.1.2015</v>
      </c>
      <c r="E5" s="52" t="s">
        <v>4</v>
      </c>
      <c r="G5" s="51" t="str">
        <f>Stavba!H6</f>
        <v>31.1.2015</v>
      </c>
      <c r="H5" s="53"/>
    </row>
    <row r="6" ht="8.25" customHeight="1"/>
    <row r="7" spans="2:8" ht="6.75" customHeight="1">
      <c r="B7" s="54"/>
      <c r="H7" s="13"/>
    </row>
    <row r="8" spans="2:7" ht="24" customHeight="1">
      <c r="B8" s="11" t="s">
        <v>6</v>
      </c>
      <c r="C8" s="5" t="str">
        <f>Stavba!C10</f>
        <v>2014-110</v>
      </c>
      <c r="D8" s="5" t="str">
        <f>Stavba!E10</f>
        <v>Jihomoravské dětské léčebny,příspěvková organizace</v>
      </c>
      <c r="E8" s="5"/>
      <c r="F8" s="5"/>
      <c r="G8" s="5"/>
    </row>
    <row r="9" spans="3:7" ht="8.25" customHeight="1">
      <c r="C9" s="5"/>
      <c r="D9" s="5"/>
      <c r="E9" s="5"/>
      <c r="F9" s="5"/>
      <c r="G9" s="5"/>
    </row>
    <row r="10" spans="2:8" ht="18" customHeight="1">
      <c r="B10" s="11" t="s">
        <v>29</v>
      </c>
      <c r="C10" s="55" t="s">
        <v>65</v>
      </c>
      <c r="D10" s="55" t="s">
        <v>66</v>
      </c>
      <c r="E10" s="5"/>
      <c r="F10" s="5"/>
      <c r="G10" s="5"/>
      <c r="H10" s="13"/>
    </row>
    <row r="11" spans="2:8" ht="18" customHeight="1">
      <c r="B11" s="11" t="s">
        <v>30</v>
      </c>
      <c r="C11" s="56">
        <v>1</v>
      </c>
      <c r="D11" s="5" t="s">
        <v>117</v>
      </c>
      <c r="E11" s="5"/>
      <c r="F11" s="5"/>
      <c r="G11" s="5"/>
      <c r="H11" s="13"/>
    </row>
    <row r="12" ht="18.75" customHeight="1">
      <c r="H12" s="13"/>
    </row>
    <row r="13" spans="1:10" ht="15.75" customHeight="1">
      <c r="A13" s="20" t="s">
        <v>15</v>
      </c>
      <c r="B13" s="20"/>
      <c r="C13" s="21">
        <f>Stavba!C24</f>
        <v>21</v>
      </c>
      <c r="D13" s="20" t="s">
        <v>16</v>
      </c>
      <c r="E13" s="178"/>
      <c r="F13" s="178"/>
      <c r="G13" s="175">
        <v>475752</v>
      </c>
      <c r="H13" s="175"/>
      <c r="I13" s="175"/>
      <c r="J13" s="57"/>
    </row>
    <row r="14" spans="1:10" ht="16.5" customHeight="1">
      <c r="A14" s="20" t="s">
        <v>17</v>
      </c>
      <c r="B14" s="20"/>
      <c r="C14" s="21">
        <f>Stavba!C25</f>
        <v>21</v>
      </c>
      <c r="D14" s="20" t="s">
        <v>16</v>
      </c>
      <c r="E14" s="174"/>
      <c r="F14" s="174"/>
      <c r="G14" s="175">
        <f>ROUND(C13*G13/100,0)</f>
        <v>99908</v>
      </c>
      <c r="H14" s="175"/>
      <c r="I14" s="175"/>
      <c r="J14" s="20"/>
    </row>
    <row r="15" spans="1:10" ht="16.5" customHeight="1">
      <c r="A15" s="20" t="s">
        <v>15</v>
      </c>
      <c r="B15" s="20"/>
      <c r="C15" s="21">
        <f>Stavba!C26</f>
        <v>0</v>
      </c>
      <c r="D15" s="20" t="s">
        <v>16</v>
      </c>
      <c r="E15" s="174"/>
      <c r="F15" s="174"/>
      <c r="G15" s="175">
        <v>0</v>
      </c>
      <c r="H15" s="175"/>
      <c r="I15" s="175"/>
      <c r="J15" s="20"/>
    </row>
    <row r="16" spans="1:10" ht="15" customHeight="1">
      <c r="A16" s="20" t="s">
        <v>17</v>
      </c>
      <c r="B16" s="20"/>
      <c r="C16" s="21">
        <f>Stavba!C27</f>
        <v>0</v>
      </c>
      <c r="D16" s="20" t="s">
        <v>16</v>
      </c>
      <c r="E16" s="174"/>
      <c r="F16" s="174"/>
      <c r="G16" s="175">
        <f>ROUND(C16*G15/100,0)</f>
        <v>0</v>
      </c>
      <c r="H16" s="175"/>
      <c r="I16" s="175"/>
      <c r="J16" s="20"/>
    </row>
    <row r="17" spans="7:9" ht="9.75" customHeight="1">
      <c r="G17" s="58"/>
      <c r="H17" s="58"/>
      <c r="I17" s="58"/>
    </row>
    <row r="18" spans="1:9" ht="17.25" customHeight="1">
      <c r="A18" s="59" t="s">
        <v>35</v>
      </c>
      <c r="B18" s="59"/>
      <c r="C18" s="59"/>
      <c r="D18" s="59"/>
      <c r="E18" s="59"/>
      <c r="F18" s="59"/>
      <c r="G18" s="176">
        <f>ROUND(G13+G15,0)</f>
        <v>475752</v>
      </c>
      <c r="H18" s="176"/>
      <c r="I18" s="176"/>
    </row>
    <row r="19" spans="1:9" ht="17.25" customHeight="1">
      <c r="A19" s="59" t="s">
        <v>36</v>
      </c>
      <c r="B19" s="59"/>
      <c r="C19" s="59"/>
      <c r="D19" s="59"/>
      <c r="E19" s="59"/>
      <c r="F19" s="59"/>
      <c r="G19" s="176">
        <f>ROUND(G14+G16,0)</f>
        <v>99908</v>
      </c>
      <c r="H19" s="176"/>
      <c r="I19" s="176"/>
    </row>
    <row r="20" spans="1:9" ht="12.75">
      <c r="A20" s="59"/>
      <c r="B20" s="59"/>
      <c r="C20" s="59"/>
      <c r="D20" s="59"/>
      <c r="E20" s="59"/>
      <c r="F20" s="59"/>
      <c r="G20" s="60"/>
      <c r="H20" s="60"/>
      <c r="I20" s="60"/>
    </row>
    <row r="21" spans="1:9" ht="17.25" customHeight="1">
      <c r="A21" s="61" t="s">
        <v>37</v>
      </c>
      <c r="B21" s="61"/>
      <c r="C21" s="61"/>
      <c r="D21" s="61"/>
      <c r="E21" s="61"/>
      <c r="F21" s="61"/>
      <c r="G21" s="177">
        <f>ROUND(G18+G19,0)</f>
        <v>575660</v>
      </c>
      <c r="H21" s="177"/>
      <c r="I21" s="177"/>
    </row>
    <row r="23" spans="27:32" ht="12.75">
      <c r="AA23" s="1" t="s">
        <v>23</v>
      </c>
      <c r="AB23" s="1" t="s">
        <v>24</v>
      </c>
      <c r="AC23" s="1" t="s">
        <v>25</v>
      </c>
      <c r="AD23" s="1" t="s">
        <v>26</v>
      </c>
      <c r="AE23" s="1" t="s">
        <v>27</v>
      </c>
      <c r="AF23" s="1" t="s">
        <v>28</v>
      </c>
    </row>
    <row r="24" spans="1:10" ht="18">
      <c r="A24" s="142" t="s">
        <v>38</v>
      </c>
      <c r="B24" s="142"/>
      <c r="C24" s="142"/>
      <c r="D24" s="142"/>
      <c r="E24" s="142"/>
      <c r="F24" s="142"/>
      <c r="G24" s="142"/>
      <c r="H24" s="142"/>
      <c r="I24" s="142"/>
      <c r="J24" s="142"/>
    </row>
    <row r="26" spans="1:10" ht="12.75">
      <c r="A26" s="62" t="s">
        <v>39</v>
      </c>
      <c r="B26" s="63"/>
      <c r="C26" s="63"/>
      <c r="D26" s="64" t="s">
        <v>40</v>
      </c>
      <c r="E26" s="170" t="s">
        <v>41</v>
      </c>
      <c r="F26" s="171"/>
      <c r="G26" s="64" t="s">
        <v>42</v>
      </c>
      <c r="H26" s="170" t="s">
        <v>43</v>
      </c>
      <c r="I26" s="171"/>
      <c r="J26" s="64" t="s">
        <v>44</v>
      </c>
    </row>
    <row r="27" spans="1:10" ht="12.75">
      <c r="A27" s="65" t="s">
        <v>67</v>
      </c>
      <c r="B27" s="66" t="s">
        <v>68</v>
      </c>
      <c r="C27" s="67"/>
      <c r="D27" s="70">
        <v>23389.4925</v>
      </c>
      <c r="E27" s="172">
        <v>0</v>
      </c>
      <c r="F27" s="173"/>
      <c r="G27" s="70">
        <v>0</v>
      </c>
      <c r="H27" s="172">
        <v>0</v>
      </c>
      <c r="I27" s="173"/>
      <c r="J27" s="70">
        <v>0</v>
      </c>
    </row>
    <row r="28" spans="1:10" ht="12.75">
      <c r="A28" s="71" t="s">
        <v>69</v>
      </c>
      <c r="B28" s="72" t="s">
        <v>70</v>
      </c>
      <c r="C28" s="73"/>
      <c r="D28" s="74">
        <v>185373.96</v>
      </c>
      <c r="E28" s="168">
        <v>0</v>
      </c>
      <c r="F28" s="169"/>
      <c r="G28" s="74">
        <v>0</v>
      </c>
      <c r="H28" s="168">
        <v>0</v>
      </c>
      <c r="I28" s="169"/>
      <c r="J28" s="74">
        <v>0</v>
      </c>
    </row>
    <row r="29" spans="1:10" ht="12.75">
      <c r="A29" s="71" t="s">
        <v>71</v>
      </c>
      <c r="B29" s="72" t="s">
        <v>72</v>
      </c>
      <c r="C29" s="73"/>
      <c r="D29" s="74">
        <v>266988.695745</v>
      </c>
      <c r="E29" s="168">
        <v>0</v>
      </c>
      <c r="F29" s="169"/>
      <c r="G29" s="74">
        <v>0</v>
      </c>
      <c r="H29" s="168">
        <v>0</v>
      </c>
      <c r="I29" s="169"/>
      <c r="J29" s="74">
        <v>0</v>
      </c>
    </row>
    <row r="30" spans="1:11" ht="12.75">
      <c r="A30" s="75" t="s">
        <v>45</v>
      </c>
      <c r="B30" s="76"/>
      <c r="C30" s="77"/>
      <c r="D30" s="78">
        <f>SUM(D27:D29)</f>
        <v>475752.14824499993</v>
      </c>
      <c r="E30" s="160">
        <f>SUM(E27:E29)</f>
        <v>0</v>
      </c>
      <c r="F30" s="161"/>
      <c r="G30" s="78">
        <f>SUM(G27:G29)</f>
        <v>0</v>
      </c>
      <c r="H30" s="160">
        <f>SUM(H27:H29)</f>
        <v>0</v>
      </c>
      <c r="I30" s="161"/>
      <c r="J30" s="78">
        <f>SUM(J27:J29)</f>
        <v>0</v>
      </c>
      <c r="K30" s="37"/>
    </row>
    <row r="31" spans="1:10" ht="12.75">
      <c r="A31" s="79"/>
      <c r="B31" s="79"/>
      <c r="C31" s="79"/>
      <c r="D31" s="80"/>
      <c r="E31" s="162"/>
      <c r="F31" s="163"/>
      <c r="G31" s="81"/>
      <c r="H31" s="162"/>
      <c r="I31" s="162"/>
      <c r="J31" s="162"/>
    </row>
    <row r="33" ht="12" customHeight="1"/>
    <row r="34" ht="9" customHeight="1"/>
    <row r="35" spans="1:10" ht="18" customHeight="1">
      <c r="A35" s="164" t="s">
        <v>46</v>
      </c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2.75">
      <c r="A36" s="62" t="s">
        <v>47</v>
      </c>
      <c r="B36" s="63"/>
      <c r="C36" s="63"/>
      <c r="D36" s="63"/>
      <c r="E36" s="63"/>
      <c r="F36" s="63"/>
      <c r="G36" s="63"/>
      <c r="H36" s="165" t="s">
        <v>48</v>
      </c>
      <c r="I36" s="166"/>
      <c r="J36" s="167"/>
    </row>
    <row r="37" spans="1:10" ht="12.75">
      <c r="A37" s="82" t="s">
        <v>73</v>
      </c>
      <c r="B37" s="83"/>
      <c r="C37" s="83"/>
      <c r="D37" s="83"/>
      <c r="E37" s="83"/>
      <c r="F37" s="83"/>
      <c r="G37" s="83"/>
      <c r="H37" s="157">
        <v>0</v>
      </c>
      <c r="I37" s="158"/>
      <c r="J37" s="159"/>
    </row>
    <row r="38" spans="1:10" ht="12.75">
      <c r="A38" s="82" t="s">
        <v>74</v>
      </c>
      <c r="B38" s="83"/>
      <c r="C38" s="83"/>
      <c r="D38" s="83"/>
      <c r="E38" s="83"/>
      <c r="F38" s="83"/>
      <c r="G38" s="83"/>
      <c r="H38" s="157">
        <v>0</v>
      </c>
      <c r="I38" s="158"/>
      <c r="J38" s="159"/>
    </row>
    <row r="39" spans="1:10" ht="12.75">
      <c r="A39" s="82" t="s">
        <v>75</v>
      </c>
      <c r="B39" s="83"/>
      <c r="C39" s="83"/>
      <c r="D39" s="83"/>
      <c r="E39" s="83"/>
      <c r="F39" s="83"/>
      <c r="G39" s="83"/>
      <c r="H39" s="157">
        <v>0</v>
      </c>
      <c r="I39" s="158"/>
      <c r="J39" s="159"/>
    </row>
    <row r="40" spans="1:10" ht="12.75">
      <c r="A40" s="82" t="s">
        <v>76</v>
      </c>
      <c r="B40" s="83"/>
      <c r="C40" s="83"/>
      <c r="D40" s="83"/>
      <c r="E40" s="83"/>
      <c r="F40" s="83"/>
      <c r="G40" s="83"/>
      <c r="H40" s="157">
        <v>0</v>
      </c>
      <c r="I40" s="158"/>
      <c r="J40" s="159"/>
    </row>
    <row r="41" spans="1:10" ht="12.75">
      <c r="A41" s="82" t="s">
        <v>77</v>
      </c>
      <c r="B41" s="83"/>
      <c r="C41" s="83"/>
      <c r="D41" s="83"/>
      <c r="E41" s="83"/>
      <c r="F41" s="83"/>
      <c r="G41" s="83"/>
      <c r="H41" s="157">
        <v>0</v>
      </c>
      <c r="I41" s="158"/>
      <c r="J41" s="159"/>
    </row>
    <row r="42" spans="1:10" ht="12.75">
      <c r="A42" s="82" t="s">
        <v>78</v>
      </c>
      <c r="B42" s="83"/>
      <c r="C42" s="83"/>
      <c r="D42" s="83"/>
      <c r="E42" s="83"/>
      <c r="F42" s="83"/>
      <c r="G42" s="83"/>
      <c r="H42" s="157">
        <v>0</v>
      </c>
      <c r="I42" s="158"/>
      <c r="J42" s="159"/>
    </row>
    <row r="43" spans="1:10" ht="12.75">
      <c r="A43" s="82" t="s">
        <v>79</v>
      </c>
      <c r="B43" s="83"/>
      <c r="C43" s="83"/>
      <c r="D43" s="83"/>
      <c r="E43" s="83"/>
      <c r="F43" s="83"/>
      <c r="G43" s="83"/>
      <c r="H43" s="157">
        <v>0</v>
      </c>
      <c r="I43" s="158"/>
      <c r="J43" s="159"/>
    </row>
    <row r="44" spans="1:10" ht="12.75">
      <c r="A44" s="82" t="s">
        <v>80</v>
      </c>
      <c r="B44" s="83"/>
      <c r="C44" s="83"/>
      <c r="D44" s="83"/>
      <c r="E44" s="83"/>
      <c r="F44" s="83"/>
      <c r="G44" s="83"/>
      <c r="H44" s="157">
        <v>0</v>
      </c>
      <c r="I44" s="158"/>
      <c r="J44" s="159"/>
    </row>
    <row r="45" spans="1:10" ht="12.75">
      <c r="A45" s="75" t="s">
        <v>49</v>
      </c>
      <c r="B45" s="38"/>
      <c r="C45" s="38"/>
      <c r="D45" s="38"/>
      <c r="E45" s="38"/>
      <c r="F45" s="38"/>
      <c r="G45" s="38"/>
      <c r="H45" s="154">
        <f>SUM(H37:H44)</f>
        <v>0</v>
      </c>
      <c r="I45" s="155"/>
      <c r="J45" s="156"/>
    </row>
  </sheetData>
  <sheetProtection/>
  <mergeCells count="36">
    <mergeCell ref="E15:F15"/>
    <mergeCell ref="G15:I15"/>
    <mergeCell ref="A4:J4"/>
    <mergeCell ref="E13:F13"/>
    <mergeCell ref="G13:I13"/>
    <mergeCell ref="E14:F14"/>
    <mergeCell ref="G14:I14"/>
    <mergeCell ref="E28:F28"/>
    <mergeCell ref="H28:I28"/>
    <mergeCell ref="E16:F16"/>
    <mergeCell ref="G16:I16"/>
    <mergeCell ref="G18:I18"/>
    <mergeCell ref="G19:I19"/>
    <mergeCell ref="G21:I21"/>
    <mergeCell ref="A24:J24"/>
    <mergeCell ref="E26:F26"/>
    <mergeCell ref="H26:I26"/>
    <mergeCell ref="E27:F27"/>
    <mergeCell ref="H27:I27"/>
    <mergeCell ref="A35:J35"/>
    <mergeCell ref="H36:J36"/>
    <mergeCell ref="E29:F29"/>
    <mergeCell ref="H29:I29"/>
    <mergeCell ref="E30:F30"/>
    <mergeCell ref="H30:I30"/>
    <mergeCell ref="E31:F31"/>
    <mergeCell ref="H31:J31"/>
    <mergeCell ref="H45:J45"/>
    <mergeCell ref="H43:J43"/>
    <mergeCell ref="H44:J44"/>
    <mergeCell ref="H37:J37"/>
    <mergeCell ref="H38:J38"/>
    <mergeCell ref="H39:J39"/>
    <mergeCell ref="H40:J40"/>
    <mergeCell ref="H41:J41"/>
    <mergeCell ref="H42:J42"/>
  </mergeCells>
  <printOptions/>
  <pageMargins left="0.5905511811023623" right="0.3937007874015748" top="0.3937007874015748" bottom="0.5905511811023623" header="0" footer="0.1968503937007874"/>
  <pageSetup horizontalDpi="300" verticalDpi="300" orientation="portrait" paperSize="9" scale="95" r:id="rId1"/>
  <headerFooter alignWithMargins="0">
    <oddFooter>&amp;L&amp;9Zpracováno programem &amp;"Arial CE,Tučné"BUILDpower,  © RTS, a.s&amp;"Arial CE,Obyčejné".&amp;R&amp;9&amp;P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9"/>
  <dimension ref="A1:AW19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90" customWidth="1"/>
    <col min="2" max="2" width="13.875" style="90" customWidth="1"/>
    <col min="3" max="4" width="9.125" style="90" customWidth="1"/>
    <col min="5" max="5" width="5.375" style="90" customWidth="1"/>
    <col min="6" max="6" width="9.75390625" style="90" customWidth="1"/>
    <col min="7" max="7" width="10.625" style="90" customWidth="1"/>
    <col min="8" max="8" width="11.125" style="90" customWidth="1"/>
    <col min="9" max="10" width="10.125" style="90" customWidth="1"/>
    <col min="11" max="26" width="9.125" style="90" customWidth="1"/>
    <col min="27" max="27" width="74.125" style="90" customWidth="1"/>
    <col min="28" max="48" width="9.125" style="90" customWidth="1"/>
    <col min="49" max="49" width="44.375" style="90" customWidth="1"/>
    <col min="50" max="16384" width="9.125" style="90" customWidth="1"/>
  </cols>
  <sheetData>
    <row r="1" spans="1:10" ht="12.75">
      <c r="A1" s="85" t="str">
        <f>CONCATENATE("Stavba :",'01R4 -díl'!C8)</f>
        <v>Stavba :2014-110</v>
      </c>
      <c r="B1" s="86"/>
      <c r="C1" s="86" t="str">
        <f>'01R4 -díl'!D8</f>
        <v>Jihomoravské dětské léčebny,příspěvková organizace</v>
      </c>
      <c r="D1" s="87"/>
      <c r="E1" s="87"/>
      <c r="F1" s="87"/>
      <c r="G1" s="87"/>
      <c r="H1" s="87"/>
      <c r="I1" s="88" t="s">
        <v>0</v>
      </c>
      <c r="J1" s="89">
        <f>Stavba!E4</f>
        <v>2</v>
      </c>
    </row>
    <row r="2" spans="1:10" ht="12.75">
      <c r="A2" s="91" t="str">
        <f>CONCATENATE("Objekt :",'01R4 -díl'!C10)</f>
        <v>Objekt :01</v>
      </c>
      <c r="B2" s="92"/>
      <c r="C2" s="93" t="str">
        <f>'01R4 -díl'!D10</f>
        <v>Demolice oplocení DL Křetín</v>
      </c>
      <c r="D2" s="94"/>
      <c r="E2" s="95"/>
      <c r="F2" s="96" t="s">
        <v>30</v>
      </c>
      <c r="G2" s="92">
        <f>'01R4 -díl'!C11</f>
        <v>1</v>
      </c>
      <c r="H2" s="94"/>
      <c r="I2" s="96" t="s">
        <v>31</v>
      </c>
      <c r="J2" s="97" t="s">
        <v>32</v>
      </c>
    </row>
    <row r="3" ht="7.5" customHeight="1"/>
    <row r="4" spans="1:10" ht="18" hidden="1">
      <c r="A4" s="182" t="s">
        <v>50</v>
      </c>
      <c r="B4" s="182"/>
      <c r="C4" s="182"/>
      <c r="D4" s="182"/>
      <c r="E4" s="182"/>
      <c r="F4" s="182"/>
      <c r="G4" s="182"/>
      <c r="H4" s="182"/>
      <c r="I4" s="182"/>
      <c r="J4" s="182"/>
    </row>
    <row r="5" ht="6.75" customHeight="1" hidden="1"/>
    <row r="6" spans="1:10" ht="46.5" customHeight="1">
      <c r="A6" s="98"/>
      <c r="B6" s="99"/>
      <c r="C6" s="99"/>
      <c r="D6" s="99"/>
      <c r="E6" s="99"/>
      <c r="F6" s="99"/>
      <c r="G6" s="100" t="s">
        <v>51</v>
      </c>
      <c r="H6" s="101" t="s">
        <v>52</v>
      </c>
      <c r="I6" s="101" t="s">
        <v>53</v>
      </c>
      <c r="J6" s="100" t="s">
        <v>14</v>
      </c>
    </row>
    <row r="7" spans="1:10" ht="9" customHeight="1">
      <c r="A7" s="102" t="s">
        <v>54</v>
      </c>
      <c r="B7" s="103" t="s">
        <v>55</v>
      </c>
      <c r="C7" s="103"/>
      <c r="D7" s="104" t="s">
        <v>56</v>
      </c>
      <c r="E7" s="103"/>
      <c r="F7" s="104" t="s">
        <v>57</v>
      </c>
      <c r="G7" s="105" t="s">
        <v>58</v>
      </c>
      <c r="H7" s="105" t="s">
        <v>58</v>
      </c>
      <c r="I7" s="105" t="s">
        <v>58</v>
      </c>
      <c r="J7" s="105" t="s">
        <v>58</v>
      </c>
    </row>
    <row r="8" spans="1:10" ht="8.25" customHeight="1">
      <c r="A8" s="106"/>
      <c r="B8" s="107" t="s">
        <v>59</v>
      </c>
      <c r="C8" s="107"/>
      <c r="D8" s="107"/>
      <c r="E8" s="107"/>
      <c r="F8" s="107"/>
      <c r="G8" s="108" t="s">
        <v>60</v>
      </c>
      <c r="H8" s="108" t="s">
        <v>60</v>
      </c>
      <c r="I8" s="108" t="s">
        <v>60</v>
      </c>
      <c r="J8" s="108" t="s">
        <v>60</v>
      </c>
    </row>
    <row r="9" spans="1:10" ht="10.5" customHeight="1">
      <c r="A9" s="109">
        <v>1</v>
      </c>
      <c r="B9" s="110" t="s">
        <v>68</v>
      </c>
      <c r="C9" s="111"/>
      <c r="D9" s="110"/>
      <c r="E9" s="110"/>
      <c r="F9" s="110"/>
      <c r="G9" s="112"/>
      <c r="H9" s="112"/>
      <c r="I9" s="112"/>
      <c r="J9" s="113"/>
    </row>
    <row r="10" spans="1:10" ht="12.75" hidden="1">
      <c r="A10" s="114">
        <v>1</v>
      </c>
      <c r="B10" s="115" t="s">
        <v>82</v>
      </c>
      <c r="C10" s="116" t="s">
        <v>1</v>
      </c>
      <c r="D10" s="117" t="s">
        <v>83</v>
      </c>
      <c r="E10" s="116"/>
      <c r="F10" s="118">
        <v>183</v>
      </c>
      <c r="G10" s="119">
        <f>F10*G11</f>
        <v>12444</v>
      </c>
      <c r="H10" s="119">
        <f>F10*H11</f>
        <v>12444</v>
      </c>
      <c r="I10" s="120">
        <f>F10*I11</f>
        <v>0</v>
      </c>
      <c r="J10" s="119">
        <f aca="true" t="shared" si="0" ref="J10:J26">G10-H10-I10</f>
        <v>0</v>
      </c>
    </row>
    <row r="11" spans="1:49" ht="12.75" hidden="1">
      <c r="A11" s="121"/>
      <c r="B11" s="179" t="s">
        <v>84</v>
      </c>
      <c r="C11" s="180"/>
      <c r="D11" s="180"/>
      <c r="E11" s="180"/>
      <c r="F11" s="181"/>
      <c r="G11" s="122">
        <v>68</v>
      </c>
      <c r="H11" s="122">
        <v>68</v>
      </c>
      <c r="I11" s="122">
        <v>0</v>
      </c>
      <c r="J11" s="122">
        <f t="shared" si="0"/>
        <v>0</v>
      </c>
      <c r="AW11" s="123"/>
    </row>
    <row r="12" spans="1:10" ht="12.75" hidden="1">
      <c r="A12" s="114">
        <v>2</v>
      </c>
      <c r="B12" s="115" t="s">
        <v>85</v>
      </c>
      <c r="C12" s="116" t="s">
        <v>1</v>
      </c>
      <c r="D12" s="117" t="s">
        <v>83</v>
      </c>
      <c r="E12" s="116"/>
      <c r="F12" s="118">
        <v>423</v>
      </c>
      <c r="G12" s="119">
        <f>F12*G13</f>
        <v>6768</v>
      </c>
      <c r="H12" s="119">
        <f>F12*H13</f>
        <v>6768</v>
      </c>
      <c r="I12" s="120">
        <f>F12*I13</f>
        <v>0</v>
      </c>
      <c r="J12" s="119">
        <f t="shared" si="0"/>
        <v>0</v>
      </c>
    </row>
    <row r="13" spans="1:49" ht="12.75" hidden="1">
      <c r="A13" s="121"/>
      <c r="B13" s="179" t="s">
        <v>86</v>
      </c>
      <c r="C13" s="180"/>
      <c r="D13" s="180"/>
      <c r="E13" s="180"/>
      <c r="F13" s="181"/>
      <c r="G13" s="122">
        <v>16</v>
      </c>
      <c r="H13" s="122">
        <v>16</v>
      </c>
      <c r="I13" s="122">
        <v>0</v>
      </c>
      <c r="J13" s="122">
        <f t="shared" si="0"/>
        <v>0</v>
      </c>
      <c r="AW13" s="123"/>
    </row>
    <row r="14" spans="1:10" ht="12.75" hidden="1">
      <c r="A14" s="114">
        <v>3</v>
      </c>
      <c r="B14" s="115" t="s">
        <v>87</v>
      </c>
      <c r="C14" s="116" t="s">
        <v>1</v>
      </c>
      <c r="D14" s="117" t="s">
        <v>83</v>
      </c>
      <c r="E14" s="116"/>
      <c r="F14" s="118">
        <v>87</v>
      </c>
      <c r="G14" s="119">
        <f>F14*G15</f>
        <v>5916</v>
      </c>
      <c r="H14" s="119">
        <f>F14*H15</f>
        <v>5916</v>
      </c>
      <c r="I14" s="120">
        <f>F14*I15</f>
        <v>0</v>
      </c>
      <c r="J14" s="119">
        <f t="shared" si="0"/>
        <v>0</v>
      </c>
    </row>
    <row r="15" spans="1:49" ht="12.75" hidden="1">
      <c r="A15" s="121"/>
      <c r="B15" s="179" t="s">
        <v>88</v>
      </c>
      <c r="C15" s="180"/>
      <c r="D15" s="180"/>
      <c r="E15" s="180"/>
      <c r="F15" s="181"/>
      <c r="G15" s="122">
        <v>68</v>
      </c>
      <c r="H15" s="122">
        <v>68</v>
      </c>
      <c r="I15" s="122">
        <v>0</v>
      </c>
      <c r="J15" s="122">
        <f t="shared" si="0"/>
        <v>0</v>
      </c>
      <c r="AW15" s="123"/>
    </row>
    <row r="16" spans="1:10" ht="12.75" hidden="1">
      <c r="A16" s="114">
        <v>4</v>
      </c>
      <c r="B16" s="115" t="s">
        <v>89</v>
      </c>
      <c r="C16" s="116" t="s">
        <v>1</v>
      </c>
      <c r="D16" s="117" t="s">
        <v>83</v>
      </c>
      <c r="E16" s="116"/>
      <c r="F16" s="118">
        <v>321</v>
      </c>
      <c r="G16" s="119">
        <f>F16*G17</f>
        <v>5136</v>
      </c>
      <c r="H16" s="119">
        <f>F16*H17</f>
        <v>5136</v>
      </c>
      <c r="I16" s="120">
        <f>F16*I17</f>
        <v>0</v>
      </c>
      <c r="J16" s="119">
        <f t="shared" si="0"/>
        <v>0</v>
      </c>
    </row>
    <row r="17" spans="1:49" ht="12.75" hidden="1">
      <c r="A17" s="121"/>
      <c r="B17" s="179" t="s">
        <v>90</v>
      </c>
      <c r="C17" s="180"/>
      <c r="D17" s="180"/>
      <c r="E17" s="180"/>
      <c r="F17" s="181"/>
      <c r="G17" s="122">
        <v>16</v>
      </c>
      <c r="H17" s="122">
        <v>16</v>
      </c>
      <c r="I17" s="122">
        <v>0</v>
      </c>
      <c r="J17" s="122">
        <f t="shared" si="0"/>
        <v>0</v>
      </c>
      <c r="AW17" s="123"/>
    </row>
    <row r="18" spans="1:10" ht="12.75" hidden="1">
      <c r="A18" s="114">
        <v>5</v>
      </c>
      <c r="B18" s="115" t="s">
        <v>91</v>
      </c>
      <c r="C18" s="116" t="s">
        <v>1</v>
      </c>
      <c r="D18" s="117" t="s">
        <v>92</v>
      </c>
      <c r="E18" s="116"/>
      <c r="F18" s="118">
        <v>200</v>
      </c>
      <c r="G18" s="119">
        <f>F18*G19</f>
        <v>23070</v>
      </c>
      <c r="H18" s="119">
        <f>F18*H19</f>
        <v>0</v>
      </c>
      <c r="I18" s="120">
        <f>F18*I19</f>
        <v>0</v>
      </c>
      <c r="J18" s="119">
        <f t="shared" si="0"/>
        <v>23070</v>
      </c>
    </row>
    <row r="19" spans="1:49" ht="12.75" hidden="1">
      <c r="A19" s="121"/>
      <c r="B19" s="179" t="s">
        <v>93</v>
      </c>
      <c r="C19" s="180"/>
      <c r="D19" s="180"/>
      <c r="E19" s="180"/>
      <c r="F19" s="181"/>
      <c r="G19" s="122">
        <v>115.35</v>
      </c>
      <c r="H19" s="122">
        <v>0</v>
      </c>
      <c r="I19" s="122">
        <v>0</v>
      </c>
      <c r="J19" s="122">
        <f t="shared" si="0"/>
        <v>115.35</v>
      </c>
      <c r="AW19" s="123"/>
    </row>
    <row r="20" spans="1:10" ht="12.75">
      <c r="A20" s="114">
        <v>6</v>
      </c>
      <c r="B20" s="115" t="s">
        <v>94</v>
      </c>
      <c r="C20" s="116" t="s">
        <v>1</v>
      </c>
      <c r="D20" s="117" t="s">
        <v>92</v>
      </c>
      <c r="E20" s="116"/>
      <c r="F20" s="118">
        <v>187</v>
      </c>
      <c r="G20" s="119">
        <f>F20*G21</f>
        <v>31185.99</v>
      </c>
      <c r="H20" s="119">
        <f>F20*H21</f>
        <v>0</v>
      </c>
      <c r="I20" s="120">
        <f>F20*I21</f>
        <v>23389.4925</v>
      </c>
      <c r="J20" s="119">
        <f t="shared" si="0"/>
        <v>7796.497500000001</v>
      </c>
    </row>
    <row r="21" spans="1:49" ht="12.75">
      <c r="A21" s="121"/>
      <c r="B21" s="179" t="s">
        <v>95</v>
      </c>
      <c r="C21" s="180"/>
      <c r="D21" s="180"/>
      <c r="E21" s="180"/>
      <c r="F21" s="181"/>
      <c r="G21" s="122">
        <v>166.77</v>
      </c>
      <c r="H21" s="122">
        <v>0</v>
      </c>
      <c r="I21" s="122">
        <v>125.0775</v>
      </c>
      <c r="J21" s="122">
        <f t="shared" si="0"/>
        <v>41.69250000000001</v>
      </c>
      <c r="AW21" s="123"/>
    </row>
    <row r="22" spans="1:10" ht="12.75" hidden="1">
      <c r="A22" s="114">
        <v>7</v>
      </c>
      <c r="B22" s="115" t="s">
        <v>96</v>
      </c>
      <c r="C22" s="116" t="s">
        <v>1</v>
      </c>
      <c r="D22" s="117" t="s">
        <v>92</v>
      </c>
      <c r="E22" s="116"/>
      <c r="F22" s="118">
        <v>264</v>
      </c>
      <c r="G22" s="119">
        <f>F22*G23</f>
        <v>30452.399999999998</v>
      </c>
      <c r="H22" s="119">
        <f>F22*H23</f>
        <v>0</v>
      </c>
      <c r="I22" s="120">
        <f>F22*I23</f>
        <v>0</v>
      </c>
      <c r="J22" s="119">
        <f t="shared" si="0"/>
        <v>30452.399999999998</v>
      </c>
    </row>
    <row r="23" spans="1:49" ht="12.75" hidden="1">
      <c r="A23" s="121"/>
      <c r="B23" s="179" t="s">
        <v>97</v>
      </c>
      <c r="C23" s="180"/>
      <c r="D23" s="180"/>
      <c r="E23" s="180"/>
      <c r="F23" s="181"/>
      <c r="G23" s="122">
        <v>115.35</v>
      </c>
      <c r="H23" s="122">
        <v>0</v>
      </c>
      <c r="I23" s="122">
        <v>0</v>
      </c>
      <c r="J23" s="122">
        <f t="shared" si="0"/>
        <v>115.35</v>
      </c>
      <c r="AW23" s="123"/>
    </row>
    <row r="24" spans="1:10" ht="12.75" hidden="1">
      <c r="A24" s="114">
        <v>8</v>
      </c>
      <c r="B24" s="115" t="s">
        <v>98</v>
      </c>
      <c r="C24" s="116" t="s">
        <v>1</v>
      </c>
      <c r="D24" s="117" t="s">
        <v>92</v>
      </c>
      <c r="E24" s="116"/>
      <c r="F24" s="118">
        <v>74</v>
      </c>
      <c r="G24" s="119">
        <f>F24*G25</f>
        <v>11950.26</v>
      </c>
      <c r="H24" s="119">
        <f>F24*H25</f>
        <v>0</v>
      </c>
      <c r="I24" s="120">
        <f>F24*I25</f>
        <v>0</v>
      </c>
      <c r="J24" s="119">
        <f t="shared" si="0"/>
        <v>11950.26</v>
      </c>
    </row>
    <row r="25" spans="1:49" ht="12.75" hidden="1">
      <c r="A25" s="121"/>
      <c r="B25" s="179" t="s">
        <v>99</v>
      </c>
      <c r="C25" s="180"/>
      <c r="D25" s="180"/>
      <c r="E25" s="180"/>
      <c r="F25" s="181"/>
      <c r="G25" s="122">
        <v>161.49</v>
      </c>
      <c r="H25" s="122">
        <v>0</v>
      </c>
      <c r="I25" s="122">
        <v>0</v>
      </c>
      <c r="J25" s="122">
        <f t="shared" si="0"/>
        <v>161.49</v>
      </c>
      <c r="AW25" s="123"/>
    </row>
    <row r="26" spans="1:10" ht="16.5" customHeight="1">
      <c r="A26" s="124" t="s">
        <v>81</v>
      </c>
      <c r="B26" s="125"/>
      <c r="C26" s="126" t="s">
        <v>68</v>
      </c>
      <c r="D26" s="126"/>
      <c r="E26" s="126"/>
      <c r="F26" s="127"/>
      <c r="G26" s="128">
        <v>126922.65</v>
      </c>
      <c r="H26" s="128">
        <v>30264</v>
      </c>
      <c r="I26" s="129">
        <v>23389.4925</v>
      </c>
      <c r="J26" s="128">
        <f t="shared" si="0"/>
        <v>73269.1575</v>
      </c>
    </row>
    <row r="27" spans="1:10" ht="10.5" customHeight="1">
      <c r="A27" s="109">
        <v>96</v>
      </c>
      <c r="B27" s="110" t="s">
        <v>70</v>
      </c>
      <c r="C27" s="111"/>
      <c r="D27" s="110"/>
      <c r="E27" s="110"/>
      <c r="F27" s="110"/>
      <c r="G27" s="112"/>
      <c r="H27" s="112"/>
      <c r="I27" s="112"/>
      <c r="J27" s="113"/>
    </row>
    <row r="28" spans="1:10" ht="12.75">
      <c r="A28" s="114">
        <v>9</v>
      </c>
      <c r="B28" s="115" t="s">
        <v>101</v>
      </c>
      <c r="C28" s="116" t="s">
        <v>1</v>
      </c>
      <c r="D28" s="117" t="s">
        <v>92</v>
      </c>
      <c r="E28" s="116"/>
      <c r="F28" s="118">
        <v>590</v>
      </c>
      <c r="G28" s="119">
        <f>F28*G29</f>
        <v>68056.5</v>
      </c>
      <c r="H28" s="119">
        <f>F28*H29</f>
        <v>0</v>
      </c>
      <c r="I28" s="120">
        <f>F28*I29</f>
        <v>68056.5</v>
      </c>
      <c r="J28" s="119">
        <f aca="true" t="shared" si="1" ref="J28:J34">G28-H28-I28</f>
        <v>0</v>
      </c>
    </row>
    <row r="29" spans="1:49" ht="12.75">
      <c r="A29" s="121"/>
      <c r="B29" s="179" t="s">
        <v>102</v>
      </c>
      <c r="C29" s="180"/>
      <c r="D29" s="180"/>
      <c r="E29" s="180"/>
      <c r="F29" s="181"/>
      <c r="G29" s="122">
        <v>115.35</v>
      </c>
      <c r="H29" s="122">
        <v>0</v>
      </c>
      <c r="I29" s="122">
        <v>115.35</v>
      </c>
      <c r="J29" s="122">
        <f t="shared" si="1"/>
        <v>0</v>
      </c>
      <c r="AW29" s="123"/>
    </row>
    <row r="30" spans="1:10" ht="12.75">
      <c r="A30" s="114">
        <v>10</v>
      </c>
      <c r="B30" s="115" t="s">
        <v>103</v>
      </c>
      <c r="C30" s="116" t="s">
        <v>1</v>
      </c>
      <c r="D30" s="117" t="s">
        <v>92</v>
      </c>
      <c r="E30" s="116"/>
      <c r="F30" s="118">
        <v>534</v>
      </c>
      <c r="G30" s="119">
        <f>F30*G31</f>
        <v>116513.45999999999</v>
      </c>
      <c r="H30" s="119">
        <f>F30*H31</f>
        <v>18273.000000000266</v>
      </c>
      <c r="I30" s="120">
        <f>F30*I31</f>
        <v>98240.45999999973</v>
      </c>
      <c r="J30" s="119">
        <f t="shared" si="1"/>
        <v>0</v>
      </c>
    </row>
    <row r="31" spans="1:49" ht="12.75">
      <c r="A31" s="121"/>
      <c r="B31" s="179" t="s">
        <v>104</v>
      </c>
      <c r="C31" s="180"/>
      <c r="D31" s="180"/>
      <c r="E31" s="180"/>
      <c r="F31" s="181"/>
      <c r="G31" s="122">
        <v>218.19</v>
      </c>
      <c r="H31" s="122">
        <v>34.219101123596005</v>
      </c>
      <c r="I31" s="122">
        <v>183.970898876404</v>
      </c>
      <c r="J31" s="122">
        <f t="shared" si="1"/>
        <v>0</v>
      </c>
      <c r="AW31" s="123"/>
    </row>
    <row r="32" spans="1:10" ht="12.75">
      <c r="A32" s="114">
        <v>11</v>
      </c>
      <c r="B32" s="115" t="s">
        <v>105</v>
      </c>
      <c r="C32" s="116" t="s">
        <v>1</v>
      </c>
      <c r="D32" s="117" t="s">
        <v>106</v>
      </c>
      <c r="E32" s="116"/>
      <c r="F32" s="118">
        <v>234</v>
      </c>
      <c r="G32" s="119">
        <f>F32*G33</f>
        <v>67479.75</v>
      </c>
      <c r="H32" s="119">
        <f>F32*H33</f>
        <v>0</v>
      </c>
      <c r="I32" s="120">
        <f>F32*I33</f>
        <v>19076.999999999993</v>
      </c>
      <c r="J32" s="119">
        <f t="shared" si="1"/>
        <v>48402.75000000001</v>
      </c>
    </row>
    <row r="33" spans="1:49" ht="12.75">
      <c r="A33" s="121"/>
      <c r="B33" s="179" t="s">
        <v>107</v>
      </c>
      <c r="C33" s="180"/>
      <c r="D33" s="180"/>
      <c r="E33" s="180"/>
      <c r="F33" s="181"/>
      <c r="G33" s="122">
        <v>288.375</v>
      </c>
      <c r="H33" s="122">
        <v>0</v>
      </c>
      <c r="I33" s="122">
        <v>81.525641025641</v>
      </c>
      <c r="J33" s="122">
        <f t="shared" si="1"/>
        <v>206.849358974359</v>
      </c>
      <c r="AW33" s="123"/>
    </row>
    <row r="34" spans="1:10" ht="16.5" customHeight="1">
      <c r="A34" s="124" t="s">
        <v>100</v>
      </c>
      <c r="B34" s="125"/>
      <c r="C34" s="126" t="s">
        <v>70</v>
      </c>
      <c r="D34" s="126"/>
      <c r="E34" s="126"/>
      <c r="F34" s="127"/>
      <c r="G34" s="128">
        <v>252049.71</v>
      </c>
      <c r="H34" s="128">
        <v>18273.000000000266</v>
      </c>
      <c r="I34" s="129">
        <v>185373.95999999973</v>
      </c>
      <c r="J34" s="128">
        <f t="shared" si="1"/>
        <v>48402.75</v>
      </c>
    </row>
    <row r="35" spans="1:10" ht="10.5" customHeight="1">
      <c r="A35" s="109">
        <v>97</v>
      </c>
      <c r="B35" s="110" t="s">
        <v>72</v>
      </c>
      <c r="C35" s="111"/>
      <c r="D35" s="110"/>
      <c r="E35" s="110"/>
      <c r="F35" s="110"/>
      <c r="G35" s="112"/>
      <c r="H35" s="112"/>
      <c r="I35" s="112"/>
      <c r="J35" s="113"/>
    </row>
    <row r="36" spans="1:10" ht="12.75">
      <c r="A36" s="114">
        <v>12</v>
      </c>
      <c r="B36" s="115" t="s">
        <v>109</v>
      </c>
      <c r="C36" s="116" t="s">
        <v>1</v>
      </c>
      <c r="D36" s="117" t="s">
        <v>106</v>
      </c>
      <c r="E36" s="116"/>
      <c r="F36" s="118">
        <v>262</v>
      </c>
      <c r="G36" s="119">
        <f>F36*G37</f>
        <v>187027.521</v>
      </c>
      <c r="H36" s="119">
        <f>F36*H37</f>
        <v>28989.265755</v>
      </c>
      <c r="I36" s="120">
        <f>F36*I37</f>
        <v>158038.255245</v>
      </c>
      <c r="J36" s="119">
        <f aca="true" t="shared" si="2" ref="J36:J44">G36-H36-I36</f>
        <v>0</v>
      </c>
    </row>
    <row r="37" spans="1:49" ht="12.75">
      <c r="A37" s="121"/>
      <c r="B37" s="179" t="s">
        <v>110</v>
      </c>
      <c r="C37" s="180"/>
      <c r="D37" s="180"/>
      <c r="E37" s="180"/>
      <c r="F37" s="181"/>
      <c r="G37" s="122">
        <v>713.8455</v>
      </c>
      <c r="H37" s="122">
        <v>110.6460525</v>
      </c>
      <c r="I37" s="122">
        <v>603.1994475</v>
      </c>
      <c r="J37" s="122">
        <f t="shared" si="2"/>
        <v>0</v>
      </c>
      <c r="AW37" s="123"/>
    </row>
    <row r="38" spans="1:10" ht="12.75">
      <c r="A38" s="114">
        <v>13</v>
      </c>
      <c r="B38" s="115" t="s">
        <v>111</v>
      </c>
      <c r="C38" s="116" t="s">
        <v>1</v>
      </c>
      <c r="D38" s="117" t="s">
        <v>106</v>
      </c>
      <c r="E38" s="116"/>
      <c r="F38" s="118">
        <v>9</v>
      </c>
      <c r="G38" s="119">
        <f>F38*G39</f>
        <v>32122.98</v>
      </c>
      <c r="H38" s="119">
        <f>F38*H39</f>
        <v>0</v>
      </c>
      <c r="I38" s="120">
        <f>F38*I39</f>
        <v>24092.235</v>
      </c>
      <c r="J38" s="119">
        <f t="shared" si="2"/>
        <v>8030.744999999999</v>
      </c>
    </row>
    <row r="39" spans="1:49" ht="12.75">
      <c r="A39" s="121"/>
      <c r="B39" s="179" t="s">
        <v>112</v>
      </c>
      <c r="C39" s="180"/>
      <c r="D39" s="180"/>
      <c r="E39" s="180"/>
      <c r="F39" s="181"/>
      <c r="G39" s="122">
        <v>3569.22</v>
      </c>
      <c r="H39" s="122">
        <v>0</v>
      </c>
      <c r="I39" s="122">
        <v>2676.915</v>
      </c>
      <c r="J39" s="122">
        <f t="shared" si="2"/>
        <v>892.3049999999998</v>
      </c>
      <c r="AW39" s="123"/>
    </row>
    <row r="40" spans="1:10" ht="12.75">
      <c r="A40" s="114">
        <v>14</v>
      </c>
      <c r="B40" s="115" t="s">
        <v>113</v>
      </c>
      <c r="C40" s="116" t="s">
        <v>1</v>
      </c>
      <c r="D40" s="117" t="s">
        <v>106</v>
      </c>
      <c r="E40" s="116"/>
      <c r="F40" s="118">
        <v>209</v>
      </c>
      <c r="G40" s="119">
        <f>F40*G41</f>
        <v>74596.698</v>
      </c>
      <c r="H40" s="119">
        <f>F40*H41</f>
        <v>0</v>
      </c>
      <c r="I40" s="120">
        <f>F40*I41</f>
        <v>55947.5235</v>
      </c>
      <c r="J40" s="119">
        <f t="shared" si="2"/>
        <v>18649.1745</v>
      </c>
    </row>
    <row r="41" spans="1:49" ht="12.75">
      <c r="A41" s="121"/>
      <c r="B41" s="179" t="s">
        <v>114</v>
      </c>
      <c r="C41" s="180"/>
      <c r="D41" s="180"/>
      <c r="E41" s="180"/>
      <c r="F41" s="181"/>
      <c r="G41" s="122">
        <v>356.922</v>
      </c>
      <c r="H41" s="122">
        <v>0</v>
      </c>
      <c r="I41" s="122">
        <v>267.6915</v>
      </c>
      <c r="J41" s="122">
        <f t="shared" si="2"/>
        <v>89.2305</v>
      </c>
      <c r="AW41" s="123"/>
    </row>
    <row r="42" spans="1:10" ht="12.75">
      <c r="A42" s="114">
        <v>15</v>
      </c>
      <c r="B42" s="115" t="s">
        <v>115</v>
      </c>
      <c r="C42" s="116" t="s">
        <v>1</v>
      </c>
      <c r="D42" s="117" t="s">
        <v>106</v>
      </c>
      <c r="E42" s="116"/>
      <c r="F42" s="118">
        <v>108</v>
      </c>
      <c r="G42" s="119">
        <f>F42*G43</f>
        <v>38547.576</v>
      </c>
      <c r="H42" s="119">
        <f>F42*H43</f>
        <v>0</v>
      </c>
      <c r="I42" s="120">
        <f>F42*I43</f>
        <v>28910.682</v>
      </c>
      <c r="J42" s="119">
        <f t="shared" si="2"/>
        <v>9636.894</v>
      </c>
    </row>
    <row r="43" spans="1:49" ht="12.75">
      <c r="A43" s="121"/>
      <c r="B43" s="179" t="s">
        <v>116</v>
      </c>
      <c r="C43" s="180"/>
      <c r="D43" s="180"/>
      <c r="E43" s="180"/>
      <c r="F43" s="181"/>
      <c r="G43" s="122">
        <v>356.922</v>
      </c>
      <c r="H43" s="122">
        <v>0</v>
      </c>
      <c r="I43" s="122">
        <v>267.6915</v>
      </c>
      <c r="J43" s="122">
        <f t="shared" si="2"/>
        <v>89.2305</v>
      </c>
      <c r="AW43" s="123"/>
    </row>
    <row r="44" spans="1:10" ht="16.5" customHeight="1">
      <c r="A44" s="124" t="s">
        <v>108</v>
      </c>
      <c r="B44" s="125"/>
      <c r="C44" s="126" t="s">
        <v>72</v>
      </c>
      <c r="D44" s="126"/>
      <c r="E44" s="126"/>
      <c r="F44" s="127"/>
      <c r="G44" s="128">
        <v>332294.775</v>
      </c>
      <c r="H44" s="128">
        <v>28989.265755</v>
      </c>
      <c r="I44" s="129">
        <v>266988.69574500003</v>
      </c>
      <c r="J44" s="128">
        <f t="shared" si="2"/>
        <v>36316.81349999999</v>
      </c>
    </row>
    <row r="45" spans="1:10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</row>
    <row r="46" spans="1:10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12.75">
      <c r="A47" s="130"/>
      <c r="B47" s="130"/>
      <c r="C47" s="130"/>
      <c r="D47" s="130"/>
      <c r="E47" s="130"/>
      <c r="F47" s="130"/>
      <c r="G47" s="130"/>
      <c r="H47" s="130"/>
      <c r="I47" s="130"/>
      <c r="J47" s="130"/>
    </row>
    <row r="92" spans="1:2" ht="12.75">
      <c r="A92" s="131"/>
      <c r="B92" s="131"/>
    </row>
    <row r="93" spans="1:2" ht="12.75">
      <c r="A93" s="131"/>
      <c r="B93" s="131"/>
    </row>
    <row r="94" spans="1:2" ht="12.75">
      <c r="A94" s="131"/>
      <c r="B94" s="131"/>
    </row>
    <row r="95" spans="1:2" ht="12.75">
      <c r="A95" s="131"/>
      <c r="B95" s="131"/>
    </row>
    <row r="96" spans="1:2" ht="12.75">
      <c r="A96" s="131"/>
      <c r="B96" s="131"/>
    </row>
    <row r="97" spans="1:2" ht="12.75">
      <c r="A97" s="131"/>
      <c r="B97" s="131"/>
    </row>
    <row r="98" spans="1:2" ht="12.75">
      <c r="A98" s="131"/>
      <c r="B98" s="131"/>
    </row>
    <row r="99" spans="1:2" ht="12.75">
      <c r="A99" s="131"/>
      <c r="B99" s="131"/>
    </row>
    <row r="100" spans="1:2" ht="12.75">
      <c r="A100" s="131"/>
      <c r="B100" s="131"/>
    </row>
    <row r="101" spans="1:2" ht="12.75">
      <c r="A101" s="131"/>
      <c r="B101" s="131"/>
    </row>
    <row r="102" spans="1:2" ht="12.75">
      <c r="A102" s="131"/>
      <c r="B102" s="131"/>
    </row>
    <row r="103" spans="1:2" ht="12.75">
      <c r="A103" s="131"/>
      <c r="B103" s="131"/>
    </row>
    <row r="104" spans="1:2" ht="12.75">
      <c r="A104" s="131"/>
      <c r="B104" s="131"/>
    </row>
    <row r="105" spans="1:2" ht="12.75">
      <c r="A105" s="131"/>
      <c r="B105" s="131"/>
    </row>
    <row r="106" spans="1:2" ht="12.75">
      <c r="A106" s="131"/>
      <c r="B106" s="131"/>
    </row>
    <row r="107" spans="1:2" ht="12.75">
      <c r="A107" s="131"/>
      <c r="B107" s="131"/>
    </row>
    <row r="108" spans="1:2" ht="12.75">
      <c r="A108" s="131"/>
      <c r="B108" s="131"/>
    </row>
    <row r="109" spans="1:2" ht="12.75">
      <c r="A109" s="131"/>
      <c r="B109" s="131"/>
    </row>
    <row r="110" spans="1:2" ht="12.75">
      <c r="A110" s="131"/>
      <c r="B110" s="131"/>
    </row>
    <row r="111" spans="1:2" ht="12.75">
      <c r="A111" s="131"/>
      <c r="B111" s="131"/>
    </row>
    <row r="112" spans="1:2" ht="12.75">
      <c r="A112" s="131"/>
      <c r="B112" s="131"/>
    </row>
    <row r="113" spans="1:2" ht="12.75">
      <c r="A113" s="131"/>
      <c r="B113" s="131"/>
    </row>
    <row r="114" spans="1:2" ht="12.75">
      <c r="A114" s="131"/>
      <c r="B114" s="131"/>
    </row>
    <row r="115" spans="1:2" ht="12.75">
      <c r="A115" s="131"/>
      <c r="B115" s="131"/>
    </row>
    <row r="116" spans="1:2" ht="12.75">
      <c r="A116" s="131"/>
      <c r="B116" s="131"/>
    </row>
    <row r="117" spans="1:2" ht="12.75">
      <c r="A117" s="131"/>
      <c r="B117" s="131"/>
    </row>
    <row r="118" spans="1:2" ht="12.75">
      <c r="A118" s="131"/>
      <c r="B118" s="131"/>
    </row>
    <row r="119" spans="1:2" ht="12.75">
      <c r="A119" s="131"/>
      <c r="B119" s="131"/>
    </row>
    <row r="120" spans="1:2" ht="12.75">
      <c r="A120" s="131"/>
      <c r="B120" s="131"/>
    </row>
    <row r="121" spans="1:2" ht="12.75">
      <c r="A121" s="131"/>
      <c r="B121" s="131"/>
    </row>
    <row r="122" spans="1:2" ht="12.75">
      <c r="A122" s="131"/>
      <c r="B122" s="131"/>
    </row>
    <row r="123" spans="1:2" ht="12.75">
      <c r="A123" s="131"/>
      <c r="B123" s="131"/>
    </row>
    <row r="124" spans="1:2" ht="12.75">
      <c r="A124" s="131"/>
      <c r="B124" s="131"/>
    </row>
    <row r="125" spans="1:2" ht="12.75">
      <c r="A125" s="131"/>
      <c r="B125" s="131"/>
    </row>
    <row r="126" spans="1:2" ht="12.75">
      <c r="A126" s="131"/>
      <c r="B126" s="131"/>
    </row>
    <row r="127" spans="1:2" ht="12.75">
      <c r="A127" s="131"/>
      <c r="B127" s="131"/>
    </row>
    <row r="128" spans="1:2" ht="12.75">
      <c r="A128" s="131"/>
      <c r="B128" s="131"/>
    </row>
    <row r="129" spans="1:2" ht="12.75">
      <c r="A129" s="131"/>
      <c r="B129" s="131"/>
    </row>
    <row r="130" spans="1:2" ht="12.75">
      <c r="A130" s="131"/>
      <c r="B130" s="131"/>
    </row>
    <row r="131" spans="1:2" ht="12.75">
      <c r="A131" s="131"/>
      <c r="B131" s="131"/>
    </row>
    <row r="132" spans="1:2" ht="12.75">
      <c r="A132" s="131"/>
      <c r="B132" s="131"/>
    </row>
    <row r="133" spans="1:2" ht="12.75">
      <c r="A133" s="131"/>
      <c r="B133" s="131"/>
    </row>
    <row r="134" spans="1:2" ht="12.75">
      <c r="A134" s="131"/>
      <c r="B134" s="131"/>
    </row>
    <row r="135" spans="1:2" ht="12.75">
      <c r="A135" s="131"/>
      <c r="B135" s="131"/>
    </row>
    <row r="136" spans="1:2" ht="12.75">
      <c r="A136" s="131"/>
      <c r="B136" s="131"/>
    </row>
    <row r="137" spans="1:2" ht="12.75">
      <c r="A137" s="131"/>
      <c r="B137" s="131"/>
    </row>
    <row r="138" spans="1:2" ht="12.75">
      <c r="A138" s="131"/>
      <c r="B138" s="131"/>
    </row>
    <row r="139" spans="1:2" ht="12.75">
      <c r="A139" s="131"/>
      <c r="B139" s="131"/>
    </row>
    <row r="140" spans="1:2" ht="12.75">
      <c r="A140" s="131"/>
      <c r="B140" s="131"/>
    </row>
    <row r="141" spans="1:2" ht="12.75">
      <c r="A141" s="131"/>
      <c r="B141" s="131"/>
    </row>
    <row r="142" spans="1:2" ht="12.75">
      <c r="A142" s="131"/>
      <c r="B142" s="131"/>
    </row>
    <row r="143" spans="1:2" ht="12.75">
      <c r="A143" s="131"/>
      <c r="B143" s="131"/>
    </row>
    <row r="144" spans="1:2" ht="12.75">
      <c r="A144" s="131"/>
      <c r="B144" s="131"/>
    </row>
    <row r="145" spans="1:2" ht="12.75">
      <c r="A145" s="131"/>
      <c r="B145" s="131"/>
    </row>
    <row r="146" spans="1:2" ht="12.75">
      <c r="A146" s="131"/>
      <c r="B146" s="131"/>
    </row>
    <row r="147" spans="1:2" ht="12.75">
      <c r="A147" s="131"/>
      <c r="B147" s="131"/>
    </row>
    <row r="148" spans="1:2" ht="12.75">
      <c r="A148" s="131"/>
      <c r="B148" s="131"/>
    </row>
    <row r="149" spans="1:2" ht="12.75">
      <c r="A149" s="131"/>
      <c r="B149" s="131"/>
    </row>
    <row r="150" spans="1:2" ht="12.75">
      <c r="A150" s="131"/>
      <c r="B150" s="131"/>
    </row>
    <row r="151" spans="1:2" ht="12.75">
      <c r="A151" s="131"/>
      <c r="B151" s="131"/>
    </row>
    <row r="152" spans="1:2" ht="12.75">
      <c r="A152" s="131"/>
      <c r="B152" s="131"/>
    </row>
    <row r="153" spans="1:2" ht="12.75">
      <c r="A153" s="131"/>
      <c r="B153" s="131"/>
    </row>
    <row r="154" spans="1:2" ht="12.75">
      <c r="A154" s="131"/>
      <c r="B154" s="131"/>
    </row>
    <row r="155" spans="1:2" ht="12.75">
      <c r="A155" s="131"/>
      <c r="B155" s="131"/>
    </row>
    <row r="156" spans="1:2" ht="12.75">
      <c r="A156" s="131"/>
      <c r="B156" s="131"/>
    </row>
    <row r="157" spans="1:2" ht="12.75">
      <c r="A157" s="131"/>
      <c r="B157" s="131"/>
    </row>
    <row r="158" spans="1:2" ht="12.75">
      <c r="A158" s="131"/>
      <c r="B158" s="131"/>
    </row>
    <row r="159" spans="1:2" ht="12.75">
      <c r="A159" s="131"/>
      <c r="B159" s="131"/>
    </row>
    <row r="160" spans="1:2" ht="12.75">
      <c r="A160" s="131"/>
      <c r="B160" s="131"/>
    </row>
    <row r="161" spans="1:2" ht="12.75">
      <c r="A161" s="131"/>
      <c r="B161" s="131"/>
    </row>
    <row r="162" spans="1:2" ht="12.75">
      <c r="A162" s="131"/>
      <c r="B162" s="131"/>
    </row>
    <row r="163" spans="1:2" ht="12.75">
      <c r="A163" s="131"/>
      <c r="B163" s="131"/>
    </row>
    <row r="164" spans="1:2" ht="12.75">
      <c r="A164" s="131"/>
      <c r="B164" s="131"/>
    </row>
    <row r="165" spans="1:2" ht="12.75">
      <c r="A165" s="131"/>
      <c r="B165" s="131"/>
    </row>
    <row r="166" spans="1:2" ht="12.75">
      <c r="A166" s="131"/>
      <c r="B166" s="131"/>
    </row>
    <row r="167" spans="1:2" ht="12.75">
      <c r="A167" s="131"/>
      <c r="B167" s="131"/>
    </row>
    <row r="168" spans="1:2" ht="12.75">
      <c r="A168" s="131"/>
      <c r="B168" s="131"/>
    </row>
    <row r="169" spans="1:2" ht="12.75">
      <c r="A169" s="131"/>
      <c r="B169" s="131"/>
    </row>
    <row r="170" spans="1:2" ht="12.75">
      <c r="A170" s="131"/>
      <c r="B170" s="131"/>
    </row>
    <row r="171" spans="1:2" ht="12.75">
      <c r="A171" s="131"/>
      <c r="B171" s="131"/>
    </row>
    <row r="172" spans="1:2" ht="12.75">
      <c r="A172" s="131"/>
      <c r="B172" s="131"/>
    </row>
    <row r="173" spans="1:2" ht="12.75">
      <c r="A173" s="131"/>
      <c r="B173" s="131"/>
    </row>
    <row r="174" spans="1:2" ht="12.75">
      <c r="A174" s="131"/>
      <c r="B174" s="131"/>
    </row>
    <row r="175" spans="1:2" ht="12.75">
      <c r="A175" s="131"/>
      <c r="B175" s="131"/>
    </row>
    <row r="176" spans="1:2" ht="12.75">
      <c r="A176" s="131"/>
      <c r="B176" s="131"/>
    </row>
    <row r="177" spans="1:2" ht="12.75">
      <c r="A177" s="131"/>
      <c r="B177" s="131"/>
    </row>
    <row r="178" spans="1:2" ht="12.75">
      <c r="A178" s="131"/>
      <c r="B178" s="131"/>
    </row>
    <row r="179" spans="1:2" ht="12.75">
      <c r="A179" s="131"/>
      <c r="B179" s="131"/>
    </row>
    <row r="180" spans="1:2" ht="12.75">
      <c r="A180" s="131"/>
      <c r="B180" s="131"/>
    </row>
    <row r="181" spans="1:2" ht="12.75">
      <c r="A181" s="131"/>
      <c r="B181" s="131"/>
    </row>
    <row r="182" spans="1:2" ht="12.75">
      <c r="A182" s="131"/>
      <c r="B182" s="131"/>
    </row>
    <row r="183" spans="1:2" ht="12.75">
      <c r="A183" s="131"/>
      <c r="B183" s="131"/>
    </row>
    <row r="184" spans="1:2" ht="12.75">
      <c r="A184" s="131"/>
      <c r="B184" s="131"/>
    </row>
    <row r="185" spans="1:2" ht="12.75">
      <c r="A185" s="131"/>
      <c r="B185" s="131"/>
    </row>
    <row r="186" spans="1:2" ht="12.75">
      <c r="A186" s="131"/>
      <c r="B186" s="131"/>
    </row>
    <row r="187" spans="1:2" ht="12.75">
      <c r="A187" s="131"/>
      <c r="B187" s="131"/>
    </row>
    <row r="188" spans="1:2" ht="12.75">
      <c r="A188" s="131"/>
      <c r="B188" s="131"/>
    </row>
    <row r="189" spans="1:2" ht="12.75">
      <c r="A189" s="131"/>
      <c r="B189" s="131"/>
    </row>
    <row r="190" spans="1:2" ht="12.75">
      <c r="A190" s="131"/>
      <c r="B190" s="131"/>
    </row>
    <row r="191" spans="1:2" ht="12.75">
      <c r="A191" s="131"/>
      <c r="B191" s="131"/>
    </row>
    <row r="192" spans="1:2" ht="12.75">
      <c r="A192" s="131"/>
      <c r="B192" s="131"/>
    </row>
    <row r="193" spans="1:2" ht="12.75">
      <c r="A193" s="131"/>
      <c r="B193" s="131"/>
    </row>
    <row r="194" spans="1:2" ht="12.75">
      <c r="A194" s="131"/>
      <c r="B194" s="131"/>
    </row>
    <row r="195" spans="27:32" ht="12.75">
      <c r="AA195" s="90">
        <f aca="true" t="shared" si="3" ref="AA195:AF195">SUM(AA94:AA194)</f>
        <v>0</v>
      </c>
      <c r="AB195" s="90">
        <f t="shared" si="3"/>
        <v>0</v>
      </c>
      <c r="AC195" s="90">
        <f t="shared" si="3"/>
        <v>0</v>
      </c>
      <c r="AD195" s="90">
        <f t="shared" si="3"/>
        <v>0</v>
      </c>
      <c r="AE195" s="90">
        <f t="shared" si="3"/>
        <v>0</v>
      </c>
      <c r="AF195" s="90">
        <f t="shared" si="3"/>
        <v>0</v>
      </c>
    </row>
  </sheetData>
  <sheetProtection/>
  <mergeCells count="16">
    <mergeCell ref="A4:J4"/>
    <mergeCell ref="B11:F11"/>
    <mergeCell ref="B13:F13"/>
    <mergeCell ref="B15:F15"/>
    <mergeCell ref="B23:F23"/>
    <mergeCell ref="B25:F25"/>
    <mergeCell ref="B29:F29"/>
    <mergeCell ref="B17:F17"/>
    <mergeCell ref="B19:F19"/>
    <mergeCell ref="B21:F21"/>
    <mergeCell ref="B39:F39"/>
    <mergeCell ref="B41:F41"/>
    <mergeCell ref="B43:F43"/>
    <mergeCell ref="B31:F31"/>
    <mergeCell ref="B33:F33"/>
    <mergeCell ref="B37:F37"/>
  </mergeCells>
  <printOptions/>
  <pageMargins left="0.5905511811023623" right="0.3937007874015748" top="0.3937007874015748" bottom="0.5905511811023623" header="0" footer="0.1968503937007874"/>
  <pageSetup horizontalDpi="300" verticalDpi="300" orientation="portrait" paperSize="9" scale="95" r:id="rId1"/>
  <headerFooter alignWithMargins="0">
    <oddFooter>&amp;L&amp;9Zpracováno programem &amp;"Arial CE,Tučné"BUILDpower,  © RTS, a.s&amp;"Arial CE,Obyčejné".&amp;R&amp;9&amp;P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HOLAS</cp:lastModifiedBy>
  <dcterms:created xsi:type="dcterms:W3CDTF">2015-04-17T09:45:16Z</dcterms:created>
  <dcterms:modified xsi:type="dcterms:W3CDTF">2015-04-17T10:10:27Z</dcterms:modified>
  <cp:category/>
  <cp:version/>
  <cp:contentType/>
  <cp:contentStatus/>
</cp:coreProperties>
</file>