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9+10\10 (sNP)\02_ZD\Prilohy\"/>
    </mc:Choice>
  </mc:AlternateContent>
  <xr:revisionPtr revIDLastSave="0" documentId="13_ncr:1_{03F1CD90-A120-4604-B44E-FBA396964B7F}" xr6:coauthVersionLast="47" xr6:coauthVersionMax="47" xr10:uidLastSave="{00000000-0000-0000-0000-000000000000}"/>
  <workbookProtection workbookAlgorithmName="SHA-512" workbookHashValue="JIEF5FDnVH5u6dYWjdFAu0bAKrSvyzWUl1gFwo68TNsZu1sO5hd3NC6Yij8tonpkBDmTj3hVEASp/oADzMep6A==" workbookSaltValue="p0ULTHey8Yn7MXtcJVbxvw==" workbookSpinCount="100000" lockStructure="1"/>
  <bookViews>
    <workbookView xWindow="-108" yWindow="-108" windowWidth="30936" windowHeight="16896" firstSheet="2" activeTab="2" xr2:uid="{00000000-000D-0000-FFFF-FFFF00000000}"/>
  </bookViews>
  <sheets>
    <sheet name="01Seznam Zadavatelů" sheetId="7" state="hidden" r:id="rId1"/>
    <sheet name="03Specifikace" sheetId="6" state="hidden" r:id="rId2"/>
    <sheet name="04Cena plnění" sheetId="8" r:id="rId3"/>
    <sheet name="10 s NP" sheetId="13" state="hidden" r:id="rId4"/>
    <sheet name="Seznam_PO_1_9_2024" sheetId="14" state="hidden" r:id="rId5"/>
  </sheets>
  <externalReferences>
    <externalReference r:id="rId6"/>
  </externalReferences>
  <definedNames>
    <definedName name="_xlnm._FilterDatabase" localSheetId="0" hidden="1">'01Seznam Zadavatelů'!$B$4:$F$65</definedName>
    <definedName name="_xlnm._FilterDatabase" localSheetId="1" hidden="1">'03Specifikace'!$B$7:$O$19</definedName>
    <definedName name="_xlnm._FilterDatabase" localSheetId="4" hidden="1">Seznam_PO_1_9_2024!$A$1:$AA$240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Zadavatelů'!$A$1:$R$65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6" l="1"/>
  <c r="P18" i="6"/>
  <c r="P17" i="6"/>
  <c r="P16" i="6"/>
  <c r="P15" i="6"/>
  <c r="P14" i="6"/>
  <c r="P13" i="6"/>
  <c r="P12" i="6"/>
  <c r="P11" i="6"/>
  <c r="P10" i="6"/>
  <c r="P9" i="6"/>
  <c r="P8" i="6"/>
  <c r="T7" i="13" l="1"/>
  <c r="AA240" i="14"/>
  <c r="AA239" i="14"/>
  <c r="AA238" i="14"/>
  <c r="AA237" i="14"/>
  <c r="AA236" i="14"/>
  <c r="AA235" i="14"/>
  <c r="AA234" i="14"/>
  <c r="AA233" i="14"/>
  <c r="AA232" i="14"/>
  <c r="AA231" i="14"/>
  <c r="AA230" i="14"/>
  <c r="AA229" i="14"/>
  <c r="AA228" i="14"/>
  <c r="AA227" i="14"/>
  <c r="AA226" i="14"/>
  <c r="AA225" i="14"/>
  <c r="AA224" i="14"/>
  <c r="AA223" i="14"/>
  <c r="AA222" i="14"/>
  <c r="AA221" i="14"/>
  <c r="AA220" i="14"/>
  <c r="AA219" i="14"/>
  <c r="AA218" i="14"/>
  <c r="AA217" i="14"/>
  <c r="AA216" i="14"/>
  <c r="AA215" i="14"/>
  <c r="AA214" i="14"/>
  <c r="AA213" i="14"/>
  <c r="AA212" i="14"/>
  <c r="AA211" i="14"/>
  <c r="AA210" i="14"/>
  <c r="AA209" i="14"/>
  <c r="AA208" i="14"/>
  <c r="AA207" i="14"/>
  <c r="AA206" i="14"/>
  <c r="AA205" i="14"/>
  <c r="AA204" i="14"/>
  <c r="AA203" i="14"/>
  <c r="AA202" i="14"/>
  <c r="AA201" i="14"/>
  <c r="AA200" i="14"/>
  <c r="AA199" i="14"/>
  <c r="AA198" i="14"/>
  <c r="AA197" i="14"/>
  <c r="AA196" i="14"/>
  <c r="AA195" i="14"/>
  <c r="AA194" i="14"/>
  <c r="AA193" i="14"/>
  <c r="AA192" i="14"/>
  <c r="AA191" i="14"/>
  <c r="AA190" i="14"/>
  <c r="AA189" i="14"/>
  <c r="AA188" i="14"/>
  <c r="AA187" i="14"/>
  <c r="AA186" i="14"/>
  <c r="AA185" i="14"/>
  <c r="AA184" i="14"/>
  <c r="AA183" i="14"/>
  <c r="AA182" i="14"/>
  <c r="AA181" i="14"/>
  <c r="AA180" i="14"/>
  <c r="AA179" i="14"/>
  <c r="AA178" i="14"/>
  <c r="AA177" i="14"/>
  <c r="AA176" i="14"/>
  <c r="AA175" i="14"/>
  <c r="AA174" i="14"/>
  <c r="AA173" i="14"/>
  <c r="AA172" i="14"/>
  <c r="AA171" i="14"/>
  <c r="AA170" i="14"/>
  <c r="AA169" i="14"/>
  <c r="AA168" i="14"/>
  <c r="AA167" i="14"/>
  <c r="AA166" i="14"/>
  <c r="AA165" i="14"/>
  <c r="AA164" i="14"/>
  <c r="AA163" i="14"/>
  <c r="AA162" i="14"/>
  <c r="AA161" i="14"/>
  <c r="AA160" i="14"/>
  <c r="AA159" i="14"/>
  <c r="AA158" i="14"/>
  <c r="AA157" i="14"/>
  <c r="AA156" i="14"/>
  <c r="AA155" i="14"/>
  <c r="AA154" i="14"/>
  <c r="AA153" i="14"/>
  <c r="AA152" i="14"/>
  <c r="AA151" i="14"/>
  <c r="AA150" i="14"/>
  <c r="AA149" i="14"/>
  <c r="AA148" i="14"/>
  <c r="AA147" i="14"/>
  <c r="AA146" i="14"/>
  <c r="AA145" i="14"/>
  <c r="AA144" i="14"/>
  <c r="AA143" i="14"/>
  <c r="AA142" i="14"/>
  <c r="AA141" i="14"/>
  <c r="AA140" i="14"/>
  <c r="AA139" i="14"/>
  <c r="AA138" i="14"/>
  <c r="AA137" i="14"/>
  <c r="AA136" i="14"/>
  <c r="AA135" i="14"/>
  <c r="AA134" i="14"/>
  <c r="AA133" i="14"/>
  <c r="AA132" i="14"/>
  <c r="AA131" i="14"/>
  <c r="AA130" i="14"/>
  <c r="AA129" i="14"/>
  <c r="AA128" i="14"/>
  <c r="AA127" i="14"/>
  <c r="AA126" i="14"/>
  <c r="AA125" i="14"/>
  <c r="AA124" i="14"/>
  <c r="AA123" i="14"/>
  <c r="AA122" i="14"/>
  <c r="AA121" i="14"/>
  <c r="AA120" i="14"/>
  <c r="AA119" i="14"/>
  <c r="AA118" i="14"/>
  <c r="AA117" i="14"/>
  <c r="AA116" i="14"/>
  <c r="AA115" i="14"/>
  <c r="AA114" i="14"/>
  <c r="AA113" i="14"/>
  <c r="AA112" i="14"/>
  <c r="AA111" i="14"/>
  <c r="AA110" i="14"/>
  <c r="AA109" i="14"/>
  <c r="AA108" i="14"/>
  <c r="AA107" i="14"/>
  <c r="AA106" i="14"/>
  <c r="AA105" i="14"/>
  <c r="AA104" i="14"/>
  <c r="AA103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4" i="14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3" i="14"/>
  <c r="AA2" i="14"/>
  <c r="T234" i="13"/>
  <c r="T233" i="13"/>
  <c r="T232" i="13"/>
  <c r="T231" i="13"/>
  <c r="T230" i="13"/>
  <c r="T229" i="13"/>
  <c r="T228" i="13"/>
  <c r="T227" i="13"/>
  <c r="T226" i="13"/>
  <c r="T225" i="13"/>
  <c r="T224" i="13"/>
  <c r="T223" i="13"/>
  <c r="T222" i="13"/>
  <c r="T221" i="13"/>
  <c r="T220" i="13"/>
  <c r="T219" i="13"/>
  <c r="T218" i="13"/>
  <c r="T217" i="13"/>
  <c r="T216" i="13"/>
  <c r="T215" i="13"/>
  <c r="T214" i="13"/>
  <c r="T213" i="13"/>
  <c r="T212" i="13"/>
  <c r="T211" i="13"/>
  <c r="T210" i="13"/>
  <c r="T209" i="13"/>
  <c r="T208" i="13"/>
  <c r="T207" i="13"/>
  <c r="T206" i="13"/>
  <c r="T205" i="13"/>
  <c r="T204" i="13"/>
  <c r="T203" i="13"/>
  <c r="T202" i="13"/>
  <c r="T201" i="13"/>
  <c r="T200" i="13"/>
  <c r="T199" i="13"/>
  <c r="T198" i="13"/>
  <c r="T197" i="13"/>
  <c r="T196" i="13"/>
  <c r="T195" i="13"/>
  <c r="T194" i="13"/>
  <c r="T193" i="13"/>
  <c r="T192" i="13"/>
  <c r="T191" i="13"/>
  <c r="T190" i="13"/>
  <c r="T189" i="13"/>
  <c r="T188" i="13"/>
  <c r="T187" i="13"/>
  <c r="T186" i="13"/>
  <c r="T185" i="13"/>
  <c r="T184" i="13"/>
  <c r="T183" i="13"/>
  <c r="T182" i="13"/>
  <c r="T181" i="13"/>
  <c r="T180" i="13"/>
  <c r="T179" i="13"/>
  <c r="T178" i="13"/>
  <c r="T177" i="13"/>
  <c r="T176" i="13"/>
  <c r="T175" i="13"/>
  <c r="T174" i="13"/>
  <c r="T173" i="13"/>
  <c r="T172" i="13"/>
  <c r="T171" i="13"/>
  <c r="T170" i="13"/>
  <c r="T169" i="13"/>
  <c r="T168" i="13"/>
  <c r="T167" i="13"/>
  <c r="T166" i="13"/>
  <c r="T165" i="13"/>
  <c r="T164" i="13"/>
  <c r="T163" i="13"/>
  <c r="T162" i="13"/>
  <c r="T161" i="13"/>
  <c r="T160" i="13"/>
  <c r="T159" i="13"/>
  <c r="T158" i="13"/>
  <c r="T157" i="13"/>
  <c r="T156" i="13"/>
  <c r="T155" i="13"/>
  <c r="T154" i="13"/>
  <c r="T153" i="13"/>
  <c r="T152" i="13"/>
  <c r="T151" i="13"/>
  <c r="T150" i="13"/>
  <c r="T149" i="13"/>
  <c r="T148" i="13"/>
  <c r="T147" i="13"/>
  <c r="T146" i="13"/>
  <c r="T145" i="13"/>
  <c r="T144" i="13"/>
  <c r="T143" i="13"/>
  <c r="T142" i="13"/>
  <c r="T141" i="13"/>
  <c r="T140" i="13"/>
  <c r="T139" i="13"/>
  <c r="T138" i="13"/>
  <c r="T137" i="13"/>
  <c r="T136" i="13"/>
  <c r="T135" i="13"/>
  <c r="T134" i="13"/>
  <c r="T133" i="13"/>
  <c r="T132" i="13"/>
  <c r="T131" i="13"/>
  <c r="T130" i="13"/>
  <c r="T129" i="13"/>
  <c r="T128" i="13"/>
  <c r="T127" i="13"/>
  <c r="T126" i="13"/>
  <c r="T125" i="13"/>
  <c r="T124" i="13"/>
  <c r="T123" i="13"/>
  <c r="T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6" i="13"/>
  <c r="T5" i="13"/>
  <c r="T4" i="13"/>
  <c r="T3" i="13"/>
  <c r="T2" i="13"/>
  <c r="R6" i="7" l="1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5" i="7"/>
  <c r="R66" i="7" s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5" i="7"/>
  <c r="Q66" i="7" s="1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5" i="7"/>
  <c r="P66" i="7" s="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5" i="7"/>
  <c r="O66" i="7" s="1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" i="7"/>
  <c r="N7" i="7"/>
  <c r="N8" i="7"/>
  <c r="N9" i="7"/>
  <c r="N5" i="7"/>
  <c r="N66" i="7" s="1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5" i="7"/>
  <c r="M66" i="7" s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" i="7"/>
  <c r="L7" i="7"/>
  <c r="L8" i="7"/>
  <c r="L9" i="7"/>
  <c r="L10" i="7"/>
  <c r="L5" i="7"/>
  <c r="L66" i="7" s="1"/>
  <c r="K62" i="7"/>
  <c r="K63" i="7"/>
  <c r="K64" i="7"/>
  <c r="K65" i="7"/>
  <c r="K51" i="7"/>
  <c r="K52" i="7"/>
  <c r="K53" i="7"/>
  <c r="K54" i="7"/>
  <c r="K55" i="7"/>
  <c r="K56" i="7"/>
  <c r="K57" i="7"/>
  <c r="K58" i="7"/>
  <c r="K59" i="7"/>
  <c r="K60" i="7"/>
  <c r="K61" i="7"/>
  <c r="K42" i="7"/>
  <c r="K43" i="7"/>
  <c r="K44" i="7"/>
  <c r="K45" i="7"/>
  <c r="K46" i="7"/>
  <c r="K47" i="7"/>
  <c r="K48" i="7"/>
  <c r="K49" i="7"/>
  <c r="K50" i="7"/>
  <c r="K33" i="7"/>
  <c r="K34" i="7"/>
  <c r="K35" i="7"/>
  <c r="K36" i="7"/>
  <c r="K37" i="7"/>
  <c r="K38" i="7"/>
  <c r="K39" i="7"/>
  <c r="K40" i="7"/>
  <c r="K41" i="7"/>
  <c r="K24" i="7"/>
  <c r="K25" i="7"/>
  <c r="K26" i="7"/>
  <c r="K27" i="7"/>
  <c r="K28" i="7"/>
  <c r="K29" i="7"/>
  <c r="K30" i="7"/>
  <c r="K31" i="7"/>
  <c r="K32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6" i="7"/>
  <c r="K7" i="7"/>
  <c r="K8" i="7"/>
  <c r="K9" i="7"/>
  <c r="K5" i="7"/>
  <c r="K66" i="7" s="1"/>
  <c r="I6" i="7"/>
  <c r="I7" i="7"/>
  <c r="I8" i="7"/>
  <c r="I9" i="7"/>
  <c r="I10" i="7"/>
  <c r="I11" i="7"/>
  <c r="I12" i="7"/>
  <c r="I13" i="7"/>
  <c r="H5" i="7"/>
  <c r="H66" i="7" s="1"/>
  <c r="G12" i="7"/>
  <c r="G13" i="7"/>
  <c r="G14" i="7"/>
  <c r="G15" i="7"/>
  <c r="G6" i="7"/>
  <c r="G7" i="7"/>
  <c r="G8" i="7"/>
  <c r="G9" i="7"/>
  <c r="G10" i="7"/>
  <c r="G11" i="7"/>
  <c r="G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5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5" i="7"/>
  <c r="I66" i="7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7" i="7"/>
  <c r="H6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F22" i="7"/>
  <c r="F26" i="7"/>
  <c r="F58" i="7"/>
  <c r="F10" i="7"/>
  <c r="F9" i="7"/>
  <c r="F41" i="7"/>
  <c r="F30" i="7"/>
  <c r="F29" i="7"/>
  <c r="F45" i="7"/>
  <c r="F18" i="7"/>
  <c r="F51" i="7"/>
  <c r="F5" i="7"/>
  <c r="F14" i="7"/>
  <c r="F60" i="7"/>
  <c r="F61" i="7"/>
  <c r="F36" i="7"/>
  <c r="F47" i="7"/>
  <c r="F34" i="7"/>
  <c r="F62" i="7"/>
  <c r="F16" i="7"/>
  <c r="F65" i="7"/>
  <c r="F24" i="7"/>
  <c r="F48" i="7"/>
  <c r="F11" i="7"/>
  <c r="F57" i="7"/>
  <c r="F6" i="7"/>
  <c r="F35" i="7"/>
  <c r="F20" i="7"/>
  <c r="F15" i="7"/>
  <c r="F46" i="7"/>
  <c r="F21" i="7"/>
  <c r="F39" i="7"/>
  <c r="F59" i="7"/>
  <c r="F31" i="7"/>
  <c r="F25" i="7"/>
  <c r="F17" i="7"/>
  <c r="F56" i="7"/>
  <c r="F54" i="7"/>
  <c r="F55" i="7"/>
  <c r="F38" i="7"/>
  <c r="F50" i="7"/>
  <c r="F7" i="7"/>
  <c r="F40" i="7"/>
  <c r="F33" i="7"/>
  <c r="F42" i="7"/>
  <c r="F13" i="7"/>
  <c r="F49" i="7"/>
  <c r="F19" i="7"/>
  <c r="F27" i="7"/>
  <c r="F12" i="7"/>
  <c r="F53" i="7"/>
  <c r="F64" i="7"/>
  <c r="F32" i="7"/>
  <c r="F23" i="7"/>
  <c r="F8" i="7"/>
  <c r="F43" i="7"/>
  <c r="F44" i="7"/>
  <c r="F37" i="7"/>
  <c r="F28" i="7"/>
  <c r="F52" i="7"/>
  <c r="F63" i="7"/>
  <c r="E22" i="7"/>
  <c r="E26" i="7"/>
  <c r="E58" i="7"/>
  <c r="E10" i="7"/>
  <c r="E9" i="7"/>
  <c r="E41" i="7"/>
  <c r="E30" i="7"/>
  <c r="E29" i="7"/>
  <c r="E45" i="7"/>
  <c r="E18" i="7"/>
  <c r="E51" i="7"/>
  <c r="E5" i="7"/>
  <c r="E14" i="7"/>
  <c r="E60" i="7"/>
  <c r="E61" i="7"/>
  <c r="E36" i="7"/>
  <c r="E47" i="7"/>
  <c r="E34" i="7"/>
  <c r="E62" i="7"/>
  <c r="E16" i="7"/>
  <c r="E65" i="7"/>
  <c r="E24" i="7"/>
  <c r="E48" i="7"/>
  <c r="E11" i="7"/>
  <c r="E57" i="7"/>
  <c r="E6" i="7"/>
  <c r="E35" i="7"/>
  <c r="E20" i="7"/>
  <c r="E15" i="7"/>
  <c r="E46" i="7"/>
  <c r="E21" i="7"/>
  <c r="E39" i="7"/>
  <c r="E59" i="7"/>
  <c r="E31" i="7"/>
  <c r="E25" i="7"/>
  <c r="E17" i="7"/>
  <c r="E56" i="7"/>
  <c r="E54" i="7"/>
  <c r="E55" i="7"/>
  <c r="E38" i="7"/>
  <c r="E50" i="7"/>
  <c r="E7" i="7"/>
  <c r="E40" i="7"/>
  <c r="E33" i="7"/>
  <c r="E42" i="7"/>
  <c r="E13" i="7"/>
  <c r="E49" i="7"/>
  <c r="E19" i="7"/>
  <c r="E27" i="7"/>
  <c r="E12" i="7"/>
  <c r="E53" i="7"/>
  <c r="E64" i="7"/>
  <c r="E32" i="7"/>
  <c r="E23" i="7"/>
  <c r="E8" i="7"/>
  <c r="E43" i="7"/>
  <c r="E44" i="7"/>
  <c r="E37" i="7"/>
  <c r="E28" i="7"/>
  <c r="E52" i="7"/>
  <c r="E63" i="7"/>
  <c r="D22" i="7"/>
  <c r="D26" i="7"/>
  <c r="D58" i="7"/>
  <c r="D10" i="7"/>
  <c r="D9" i="7"/>
  <c r="D41" i="7"/>
  <c r="D30" i="7"/>
  <c r="D29" i="7"/>
  <c r="D45" i="7"/>
  <c r="D18" i="7"/>
  <c r="D51" i="7"/>
  <c r="D5" i="7"/>
  <c r="D14" i="7"/>
  <c r="D60" i="7"/>
  <c r="D61" i="7"/>
  <c r="D36" i="7"/>
  <c r="D47" i="7"/>
  <c r="D34" i="7"/>
  <c r="D62" i="7"/>
  <c r="D16" i="7"/>
  <c r="D65" i="7"/>
  <c r="D24" i="7"/>
  <c r="D48" i="7"/>
  <c r="D11" i="7"/>
  <c r="D57" i="7"/>
  <c r="D6" i="7"/>
  <c r="D35" i="7"/>
  <c r="D20" i="7"/>
  <c r="D15" i="7"/>
  <c r="D46" i="7"/>
  <c r="D21" i="7"/>
  <c r="D39" i="7"/>
  <c r="D59" i="7"/>
  <c r="D31" i="7"/>
  <c r="D25" i="7"/>
  <c r="D17" i="7"/>
  <c r="D56" i="7"/>
  <c r="D54" i="7"/>
  <c r="D55" i="7"/>
  <c r="D38" i="7"/>
  <c r="D50" i="7"/>
  <c r="D7" i="7"/>
  <c r="D40" i="7"/>
  <c r="D33" i="7"/>
  <c r="D42" i="7"/>
  <c r="D13" i="7"/>
  <c r="D49" i="7"/>
  <c r="D19" i="7"/>
  <c r="D27" i="7"/>
  <c r="D12" i="7"/>
  <c r="D53" i="7"/>
  <c r="D64" i="7"/>
  <c r="D32" i="7"/>
  <c r="D23" i="7"/>
  <c r="D8" i="7"/>
  <c r="D43" i="7"/>
  <c r="D44" i="7"/>
  <c r="D37" i="7"/>
  <c r="D28" i="7"/>
  <c r="D52" i="7"/>
  <c r="D63" i="7"/>
  <c r="B22" i="7"/>
  <c r="B26" i="7"/>
  <c r="B58" i="7"/>
  <c r="B10" i="7"/>
  <c r="B9" i="7"/>
  <c r="B41" i="7"/>
  <c r="B30" i="7"/>
  <c r="B29" i="7"/>
  <c r="B45" i="7"/>
  <c r="B18" i="7"/>
  <c r="B51" i="7"/>
  <c r="B5" i="7"/>
  <c r="B14" i="7"/>
  <c r="B60" i="7"/>
  <c r="B61" i="7"/>
  <c r="B36" i="7"/>
  <c r="B47" i="7"/>
  <c r="B34" i="7"/>
  <c r="B62" i="7"/>
  <c r="B16" i="7"/>
  <c r="B65" i="7"/>
  <c r="B24" i="7"/>
  <c r="B48" i="7"/>
  <c r="B11" i="7"/>
  <c r="B57" i="7"/>
  <c r="B6" i="7"/>
  <c r="B35" i="7"/>
  <c r="B20" i="7"/>
  <c r="B15" i="7"/>
  <c r="B46" i="7"/>
  <c r="B21" i="7"/>
  <c r="B39" i="7"/>
  <c r="B59" i="7"/>
  <c r="B31" i="7"/>
  <c r="B25" i="7"/>
  <c r="B17" i="7"/>
  <c r="B56" i="7"/>
  <c r="B54" i="7"/>
  <c r="B55" i="7"/>
  <c r="B38" i="7"/>
  <c r="B50" i="7"/>
  <c r="B7" i="7"/>
  <c r="B40" i="7"/>
  <c r="B33" i="7"/>
  <c r="B42" i="7"/>
  <c r="B13" i="7"/>
  <c r="B49" i="7"/>
  <c r="B19" i="7"/>
  <c r="B27" i="7"/>
  <c r="B12" i="7"/>
  <c r="B53" i="7"/>
  <c r="B64" i="7"/>
  <c r="B32" i="7"/>
  <c r="B23" i="7"/>
  <c r="B8" i="7"/>
  <c r="B43" i="7"/>
  <c r="B44" i="7"/>
  <c r="B37" i="7"/>
  <c r="B28" i="7"/>
  <c r="B52" i="7"/>
  <c r="B63" i="7"/>
  <c r="B10" i="8"/>
  <c r="B9" i="8"/>
  <c r="B17" i="8"/>
  <c r="B16" i="8"/>
  <c r="B15" i="8"/>
  <c r="B14" i="8"/>
  <c r="B13" i="8"/>
  <c r="B12" i="8"/>
  <c r="B11" i="8"/>
  <c r="B8" i="8"/>
  <c r="B7" i="8"/>
  <c r="G66" i="7" l="1"/>
  <c r="J66" i="7"/>
  <c r="S65" i="7"/>
  <c r="B6" i="8"/>
  <c r="B23" i="8" s="1"/>
  <c r="P20" i="6"/>
  <c r="D17" i="8"/>
  <c r="D16" i="8"/>
  <c r="D15" i="8"/>
  <c r="D14" i="8"/>
  <c r="D13" i="8"/>
  <c r="D12" i="8"/>
  <c r="D11" i="8"/>
  <c r="D10" i="8"/>
  <c r="D9" i="8"/>
  <c r="D8" i="8"/>
  <c r="D7" i="8"/>
  <c r="S10" i="7" l="1"/>
  <c r="S13" i="7"/>
  <c r="S19" i="7"/>
  <c r="S25" i="7"/>
  <c r="S31" i="7"/>
  <c r="S34" i="7"/>
  <c r="S37" i="7"/>
  <c r="S40" i="7"/>
  <c r="S46" i="7"/>
  <c r="S55" i="7"/>
  <c r="S58" i="7"/>
  <c r="S61" i="7"/>
  <c r="S64" i="7"/>
  <c r="S7" i="7"/>
  <c r="S16" i="7"/>
  <c r="S22" i="7"/>
  <c r="S28" i="7"/>
  <c r="S43" i="7"/>
  <c r="S49" i="7"/>
  <c r="S52" i="7"/>
  <c r="S8" i="7"/>
  <c r="S11" i="7"/>
  <c r="S14" i="7"/>
  <c r="S17" i="7"/>
  <c r="S20" i="7"/>
  <c r="S23" i="7"/>
  <c r="S26" i="7"/>
  <c r="S29" i="7"/>
  <c r="S32" i="7"/>
  <c r="S35" i="7"/>
  <c r="S38" i="7"/>
  <c r="S41" i="7"/>
  <c r="S44" i="7"/>
  <c r="S47" i="7"/>
  <c r="S50" i="7"/>
  <c r="S53" i="7"/>
  <c r="S56" i="7"/>
  <c r="S59" i="7"/>
  <c r="S62" i="7"/>
  <c r="S6" i="7"/>
  <c r="S9" i="7"/>
  <c r="S12" i="7"/>
  <c r="S15" i="7"/>
  <c r="S18" i="7"/>
  <c r="S21" i="7"/>
  <c r="S24" i="7"/>
  <c r="S27" i="7"/>
  <c r="S30" i="7"/>
  <c r="S33" i="7"/>
  <c r="S36" i="7"/>
  <c r="S39" i="7"/>
  <c r="S42" i="7"/>
  <c r="S45" i="7"/>
  <c r="S48" i="7"/>
  <c r="S51" i="7"/>
  <c r="S54" i="7"/>
  <c r="S57" i="7"/>
  <c r="S60" i="7"/>
  <c r="S63" i="7"/>
  <c r="D6" i="8"/>
  <c r="D18" i="8" s="1"/>
  <c r="S5" i="7"/>
  <c r="S6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tc={A255B9E1-5F7F-4971-A36B-909A971C7307}</author>
    <author>Cejiza, s.r.o.</author>
    <author>tc={D3BA66DF-74A3-49F2-87CC-300DCEC7426C}</author>
    <author>Nikola Kobzinková</author>
    <author>tc={5CAC89E2-EE30-4FF3-8AD3-E5E8FF69C847}</author>
    <author>tc={8B6FA558-4D07-4409-906F-DCFC3B51CA51}</author>
    <author>tc={024926A1-2DDC-4C92-BE1B-A15345E1DA7E}</author>
    <author>tc={14ADE70B-A2F3-4BCB-A64D-63F30AFC8820}</author>
    <author>tc={1BF86F08-6B68-439D-862D-B0DED0FAB839}</author>
    <author>Veronika Vališová</author>
    <author>tc={ED4C6073-F809-4E2B-B3E3-344DA584716B}</author>
    <author>tc={DD69F63A-6FD1-4936-9BC5-D571F0728F4C}</author>
    <author>tc={6249D4B2-F69F-40E8-BDC2-F74B1087B2CD}</author>
    <author>tc={7E4A3659-B1A8-4E6D-8A00-48FB1414A5E3}</author>
    <author>Kateřina Kováčová</author>
    <author>tc={015FA0D7-BAF9-4DAF-AE27-4F78EAC6D467}</author>
    <author>tc={A49E27C7-045C-45F2-8646-157931499FB8}</author>
    <author>tc={AD642EA1-5985-486B-8594-7B0142E0DE54}</author>
    <author>tc={FBD1E553-D65C-4B91-B370-31F81BE7A7CF}</author>
  </authors>
  <commentList>
    <comment ref="W10" authorId="0" shapeId="0" xr:uid="{A255B9E1-5F7F-4971-A36B-909A971C730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9EC3AB2A-3ED9-4502-9152-EACF673F0DC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D3BA66DF-74A3-49F2-87CC-300DCEC7426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03ADED9D-5B5A-44F4-9989-EA911A5F34C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5CAC89E2-EE30-4FF3-8AD3-E5E8FF69C84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8B6FA558-4D07-4409-906F-DCFC3B51CA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024926A1-2DDC-4C92-BE1B-A15345E1DA7E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E0EB91E5-F499-41D5-B801-9093A20EE9B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72AE8779-4D73-47EB-86EF-6A7BF3058A0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717B7BF-2629-44C0-AE0E-E603917B199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6C05F3B-2C3B-4E38-A1B6-CAAE9447F8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605C7BB3-028A-4701-8AFC-69AD6ABB7EAD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A3845F51-31E5-41E3-89E0-CC20CB9CC10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8514C54E-1835-4D15-8229-0381776E641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14ADE70B-A2F3-4BCB-A64D-63F30AFC88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1BF86F08-6B68-439D-862D-B0DED0FAB83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C351DAAF-7CB7-485A-A919-6D1D3CF1852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ED4C6073-F809-4E2B-B3E3-344DA584716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51C77B79-4647-495B-A17F-AA9F9E785AF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DD69F63A-6FD1-4936-9BC5-D571F0728F4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636845D5-9900-4F0A-957E-EEEAAA82D10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6249D4B2-F69F-40E8-BDC2-F74B1087B2C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985AA65E-51D2-421B-8454-F0F7E394211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7E4A3659-B1A8-4E6D-8A00-48FB1414A5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AEAAB9C3-C8C5-43DF-A4FB-B807EDBC638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BA2F960B-C422-43F5-93AC-70F22483CEB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16A02AA8-2710-4EF1-B589-DA7245FE42F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BE12B6E4-E791-425B-8B8E-F13ABA176EC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CDDAF882-28E9-41FA-9766-CBF9F6E813C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4" shapeId="0" xr:uid="{4B3072CA-8016-468C-A6E1-A08027E9916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5" shapeId="0" xr:uid="{015FA0D7-BAF9-4DAF-AE27-4F78EAC6D4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B39B9139-392F-467A-9437-9610AC5957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71" authorId="16" shapeId="0" xr:uid="{A49E27C7-045C-45F2-8646-157931499F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3" authorId="1" shapeId="0" xr:uid="{0081F4F7-0960-407F-A064-EF57F45FD16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691FC02F-A462-4F1C-A268-1D6603C9ED2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8509DE9C-5E4B-44E8-B0D1-5F4413678D7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7870B661-EBE2-443C-B3C9-768DFD2BB31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A50ABDE5-FBAD-4119-99F4-7ACB3AB15D3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X204" authorId="1" shapeId="0" xr:uid="{F7F9672A-391A-4BE9-84E6-8B8C3620B19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CA2A3246-830E-43A2-84C2-497E23F241ED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BC0A8927-0FFD-452B-AB1F-E7304AC78A5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7" shapeId="0" xr:uid="{AD642EA1-5985-486B-8594-7B0142E0DE5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6F56BB88-44FA-4F6D-848C-E98AEBD3AA5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8" shapeId="0" xr:uid="{FBD1E553-D65C-4B91-B370-31F81BE7A7C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1AB960F7-767F-4D68-AE4B-208122C4781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<sst xmlns="http://schemas.openxmlformats.org/spreadsheetml/2006/main" count="6518" uniqueCount="3875">
  <si>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</si>
  <si>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</si>
  <si>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</si>
  <si>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</si>
  <si>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</si>
  <si>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</si>
  <si>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</si>
  <si>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</si>
  <si>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</si>
  <si>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</si>
  <si>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</si>
  <si>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</si>
  <si>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</si>
  <si>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</si>
  <si>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</si>
  <si>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</si>
  <si>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</si>
  <si>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email@gzastavka.cz</t>
  </si>
  <si>
    <t>Ano</t>
  </si>
  <si>
    <t>elpis@skolaelpis.cz</t>
  </si>
  <si>
    <t>Romana Badalová</t>
  </si>
  <si>
    <t>info@zusvranovska.cz</t>
  </si>
  <si>
    <t>info@dddagmar.cz</t>
  </si>
  <si>
    <t>zus.hrusovany@seznam.cz</t>
  </si>
  <si>
    <t>novotna@zssekaninova.cz</t>
  </si>
  <si>
    <t>gymkyjov@gymkyjov.cz</t>
  </si>
  <si>
    <t>00559148</t>
  </si>
  <si>
    <t>reditelstvi@zus-slunna.cz</t>
  </si>
  <si>
    <t>info@ddmmikulov.cz</t>
  </si>
  <si>
    <t>ambrosova@skolatisnov.cz</t>
  </si>
  <si>
    <t>00053198</t>
  </si>
  <si>
    <t>info@stredniskolastraznice.cz</t>
  </si>
  <si>
    <t>Ivana Labudová</t>
  </si>
  <si>
    <t>00837385</t>
  </si>
  <si>
    <t>00226637</t>
  </si>
  <si>
    <t>Ing. Petr Bouda</t>
  </si>
  <si>
    <t>janku@zamekbrezany.cz</t>
  </si>
  <si>
    <t>zusznojmo@zusznojmo.cz</t>
  </si>
  <si>
    <t>Jaromír Berka</t>
  </si>
  <si>
    <t>skola@ssp-hustopece.cz</t>
  </si>
  <si>
    <t>Hlaváčková Dagmar/ Střední škola polytechnická Hustopeče, p.o.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</si>
  <si>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</si>
  <si>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</si>
  <si>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</si>
  <si>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</si>
  <si>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</si>
  <si>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</si>
  <si>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</si>
  <si>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00638005</t>
  </si>
  <si>
    <t>muzeum@muzeum-boskovicka.cz</t>
  </si>
  <si>
    <t>Muzeum regionu Boskovicka, příspěvková organizace</t>
  </si>
  <si>
    <t>04536649</t>
  </si>
  <si>
    <t>info@zushodonin.cz</t>
  </si>
  <si>
    <t>reditel@zus-hustopece.cz</t>
  </si>
  <si>
    <t>post1@hvezdarna-veseli.cz</t>
  </si>
  <si>
    <t>Lubomír Kazík</t>
  </si>
  <si>
    <t>00090395</t>
  </si>
  <si>
    <t>anna.krytinarova@sokolska.cz</t>
  </si>
  <si>
    <t>Anna Krytinářová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</si>
  <si>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</si>
  <si>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</si>
  <si>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</si>
  <si>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</si>
  <si>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</si>
  <si>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</si>
  <si>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</si>
  <si>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</si>
  <si>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</si>
  <si>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nada.prochazkova@mszskyjov.cz</t>
  </si>
  <si>
    <t>00567043</t>
  </si>
  <si>
    <t>Domov pro seniory Černá Hora, příspěvková organizace</t>
  </si>
  <si>
    <t>00380458</t>
  </si>
  <si>
    <t>novakova.eva@dckyjov.cz</t>
  </si>
  <si>
    <t>00497126</t>
  </si>
  <si>
    <t>Letokruh - středisko volného času Letovice, příspěvková organizace</t>
  </si>
  <si>
    <t>00839809</t>
  </si>
  <si>
    <t>info@zussmetanova.cz</t>
  </si>
  <si>
    <t>00400963</t>
  </si>
  <si>
    <t>zusvy@zusvy.cz</t>
  </si>
  <si>
    <t>posta@socialnisluzbysebetov.cz</t>
  </si>
  <si>
    <t>00838446</t>
  </si>
  <si>
    <t>kancelar@ddhodoninukunstatu.cz</t>
  </si>
  <si>
    <t>dmklast4@seznam.cz</t>
  </si>
  <si>
    <t>Martina Kuchaříková/Domov mládeže a zařízení školního stravování Brno, příspěvková organizace</t>
  </si>
  <si>
    <t>00567396</t>
  </si>
  <si>
    <t>necasova.lenka@kr-jihomoravsky.cz</t>
  </si>
  <si>
    <t>kancelar@sgldbrno.cz</t>
  </si>
  <si>
    <t>00567582</t>
  </si>
  <si>
    <t>prichystal@uapp.cz</t>
  </si>
  <si>
    <t>ucetni@ddboskovice.cz</t>
  </si>
  <si>
    <t>hyblerova.michaela@nemhu.cz</t>
  </si>
  <si>
    <t>Základní škola speciální Blansko, příspěvková organizace</t>
  </si>
  <si>
    <t>info@zspalackeho.cz</t>
  </si>
  <si>
    <t>Základní škola Brno, Palackého třída, příspěvková organizace</t>
  </si>
  <si>
    <t>04551320</t>
  </si>
  <si>
    <t>00055301</t>
  </si>
  <si>
    <t>00053155</t>
  </si>
  <si>
    <t>00219321</t>
  </si>
  <si>
    <t>zizkova@zusjk.cz</t>
  </si>
  <si>
    <t>vendula.gacova@specskiva.cz</t>
  </si>
  <si>
    <t>00055468</t>
  </si>
  <si>
    <t>pantuckova@autistickaskola.cz</t>
  </si>
  <si>
    <t>00225827</t>
  </si>
  <si>
    <t>zsmalina@seznam.cz</t>
  </si>
  <si>
    <t>Základní škola a praktická škola, Slavkov u Brna, příspěvková organizace</t>
  </si>
  <si>
    <t>gabriela.fialova@mszscernopolni.cz</t>
  </si>
  <si>
    <t>info@zus-kurim.cz</t>
  </si>
  <si>
    <t>lenka.krejci@pppbrno.cz</t>
  </si>
  <si>
    <t>Mateřská škola, základní škola, praktická škola a dětský domov Kyjov, příspěvková organizace</t>
  </si>
  <si>
    <t>michala.husta@lipka.cz</t>
  </si>
  <si>
    <t>Lipka - školské zařízení pro environmentální vzdělávání Brno, příspěvková organizace</t>
  </si>
  <si>
    <t>sekretariat@zusblansko.cz</t>
  </si>
  <si>
    <t>Základní umělecká škola Blansko, příspěvková organizace</t>
  </si>
  <si>
    <t>00380521</t>
  </si>
  <si>
    <t>00567566</t>
  </si>
  <si>
    <t>00567213</t>
  </si>
  <si>
    <t>josef.trneny@gyby.cz</t>
  </si>
  <si>
    <t>vostera@zamecekstrelice.cz</t>
  </si>
  <si>
    <t>00212920</t>
  </si>
  <si>
    <t>00839205</t>
  </si>
  <si>
    <t>sedlackova.o@gymkren.cz</t>
  </si>
  <si>
    <t>00558991</t>
  </si>
  <si>
    <t>00386766</t>
  </si>
  <si>
    <t>zus.velka@tiscali.cz</t>
  </si>
  <si>
    <t>zuskapralove@gmail.com</t>
  </si>
  <si>
    <t>sobotkova@ssmk.eu</t>
  </si>
  <si>
    <t>00055166</t>
  </si>
  <si>
    <t>00637998</t>
  </si>
  <si>
    <t>info@domovhvezda.cz</t>
  </si>
  <si>
    <t>00226564</t>
  </si>
  <si>
    <t>00559008</t>
  </si>
  <si>
    <t>00387134</t>
  </si>
  <si>
    <t>00839680</t>
  </si>
  <si>
    <t>info@specialniskolyznojmo.cz</t>
  </si>
  <si>
    <t>ekonomka@srdcevdome.cz</t>
  </si>
  <si>
    <t>00390780</t>
  </si>
  <si>
    <t>kokesova@gslap.cz</t>
  </si>
  <si>
    <t>kancelar@dd-tisnov.cz</t>
  </si>
  <si>
    <t>Dětský domov Tišnov, příspěvková organizace</t>
  </si>
  <si>
    <t>zusmkrumlov@skolyjm.cz</t>
  </si>
  <si>
    <t>sekretariat@zusjilka.cz</t>
  </si>
  <si>
    <t>zus.varhanicka@volny.cz</t>
  </si>
  <si>
    <t>00226441</t>
  </si>
  <si>
    <t>00567191</t>
  </si>
  <si>
    <t>00173843</t>
  </si>
  <si>
    <t>magdonova@zsherbenova.cz</t>
  </si>
  <si>
    <t>maskova@gym-tisnov.cz</t>
  </si>
  <si>
    <t>Eva Mašková/Gymnázium Tišnov</t>
  </si>
  <si>
    <t>m.sperkova@domovbozice.cz</t>
  </si>
  <si>
    <t>zus.bojanovice@email.cz</t>
  </si>
  <si>
    <t>00566438</t>
  </si>
  <si>
    <t>00637980</t>
  </si>
  <si>
    <t>info@nemtisnov.cz</t>
  </si>
  <si>
    <t>info@detskydomovhodonin.cz</t>
  </si>
  <si>
    <t>musilova@gjbi.cz</t>
  </si>
  <si>
    <t>svc@svcboskovice.cz</t>
  </si>
  <si>
    <t>00390348</t>
  </si>
  <si>
    <t>krejci.alena@cizincijmk.cz</t>
  </si>
  <si>
    <t>00559032</t>
  </si>
  <si>
    <t>ekonom@domuvek.cz</t>
  </si>
  <si>
    <t>info@zusjedovnice.cz</t>
  </si>
  <si>
    <t>00839621</t>
  </si>
  <si>
    <t>00092401</t>
  </si>
  <si>
    <t>ddmvracov@ddmvracov.cz</t>
  </si>
  <si>
    <t>mazourkova.barbora@ddblansko.cz</t>
  </si>
  <si>
    <t>00092584</t>
  </si>
  <si>
    <t>00212733</t>
  </si>
  <si>
    <t>kotoulkova@skolaac.cz</t>
  </si>
  <si>
    <t>00056324</t>
  </si>
  <si>
    <t>00566381</t>
  </si>
  <si>
    <t>uradnickova@sskocianka.cz</t>
  </si>
  <si>
    <t>provozni@ddstraznice.cz</t>
  </si>
  <si>
    <t>Domov pro seniory Strážnice, příspěvková organizace</t>
  </si>
  <si>
    <t>skola@spschbr.cz</t>
  </si>
  <si>
    <t>00226912</t>
  </si>
  <si>
    <t>kancelar@szsz.cz</t>
  </si>
  <si>
    <t>00638081</t>
  </si>
  <si>
    <t>podatelna@goah.cz</t>
  </si>
  <si>
    <t>00559130</t>
  </si>
  <si>
    <t>zichackova@gvid.cz</t>
  </si>
  <si>
    <t>00558982</t>
  </si>
  <si>
    <t>00558974</t>
  </si>
  <si>
    <t>00566772</t>
  </si>
  <si>
    <t>zus.vo@tiscali.cz</t>
  </si>
  <si>
    <t>00840246</t>
  </si>
  <si>
    <t>skolakretin@zspridl.cz</t>
  </si>
  <si>
    <t>zusstraznice@zusstraznice.cz</t>
  </si>
  <si>
    <t>00838225</t>
  </si>
  <si>
    <t>00838420</t>
  </si>
  <si>
    <t>00373290</t>
  </si>
  <si>
    <t>info@ssudbrno.cz</t>
  </si>
  <si>
    <t>Kamila Richterjörková</t>
  </si>
  <si>
    <t>00566756</t>
  </si>
  <si>
    <t>00559466</t>
  </si>
  <si>
    <t>00090352</t>
  </si>
  <si>
    <t>katerina.brazdova@vida.cz</t>
  </si>
  <si>
    <t>caha@sspkyjov.cz</t>
  </si>
  <si>
    <t>00053163</t>
  </si>
  <si>
    <t>info@skolahustopece.cz</t>
  </si>
  <si>
    <t>00530506</t>
  </si>
  <si>
    <t>kancelar@helceletka.cz</t>
  </si>
  <si>
    <t>dedomov@seznam.cz</t>
  </si>
  <si>
    <t>Martina Medková, Gymnázium Brno, Slovanské náměstí, příspěvková organizace</t>
  </si>
  <si>
    <t>00559016</t>
  </si>
  <si>
    <t>sankova.d@gymnzidlo.cz</t>
  </si>
  <si>
    <t>bucova@skolahrou-zelesice.cz</t>
  </si>
  <si>
    <t>Petr.Frank@sstebrno.cz</t>
  </si>
  <si>
    <t>00226475</t>
  </si>
  <si>
    <t>l.hrebickova@vila.mbrn.cz</t>
  </si>
  <si>
    <t>00089257</t>
  </si>
  <si>
    <t>skola@oucvrcovice.cz</t>
  </si>
  <si>
    <t>info@zus-mikulov.cz</t>
  </si>
  <si>
    <t>mrkvovam@gys.cz</t>
  </si>
  <si>
    <t>Miriam Mrkvová/Purkyňovo gymnázium, Strážnice, Masarykova 379, příspěvková organizace</t>
  </si>
  <si>
    <t>00380407</t>
  </si>
  <si>
    <t>00092738</t>
  </si>
  <si>
    <t>info@zus-brno.cz</t>
  </si>
  <si>
    <t>kalinova@ssposbrno.cz</t>
  </si>
  <si>
    <t>leona.kubicova@spgs-bce.cz</t>
  </si>
  <si>
    <t>Leona Kubicová/Střední pedagogická škola Boskovice, příspěvková organizace</t>
  </si>
  <si>
    <t>00089613</t>
  </si>
  <si>
    <t>zusamibo@volny.cz</t>
  </si>
  <si>
    <t>buzkova.eliska@kjmk.eu</t>
  </si>
  <si>
    <t xml:space="preserve">Eliška Buzková </t>
  </si>
  <si>
    <t>malikova@skolyjm.cz</t>
  </si>
  <si>
    <t>spzs.ostrovum@seznam.cz</t>
  </si>
  <si>
    <t>lsvobodova@jilova.cz</t>
  </si>
  <si>
    <t>00638013</t>
  </si>
  <si>
    <t>00226467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</si>
  <si>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</si>
  <si>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</si>
  <si>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</si>
  <si>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</si>
  <si>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</si>
  <si>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</si>
  <si>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</si>
  <si>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sedlackovar@zzsjmk.cz</t>
  </si>
  <si>
    <t>00346292</t>
  </si>
  <si>
    <t>grois@kruhznojmo.cz</t>
  </si>
  <si>
    <t>00838993</t>
  </si>
  <si>
    <t>zustrnkova@volny.cz</t>
  </si>
  <si>
    <t>00380431</t>
  </si>
  <si>
    <t>00567370</t>
  </si>
  <si>
    <t>koudelka@fortika.cz</t>
  </si>
  <si>
    <t>Mgr. Miroslav Koudelka</t>
  </si>
  <si>
    <t>00401293</t>
  </si>
  <si>
    <t>dd.vranov@skolyjm.cz</t>
  </si>
  <si>
    <t>kancelar@gymbk.cz</t>
  </si>
  <si>
    <t>Gymnázium Blansko, příspěvková organizace</t>
  </si>
  <si>
    <t>00380385</t>
  </si>
  <si>
    <t>krupka@gyrec.cz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</si>
  <si>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</si>
  <si>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</si>
  <si>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</si>
  <si>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</si>
  <si>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</si>
  <si>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</si>
  <si>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</si>
  <si>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</si>
  <si>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</si>
  <si>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</si>
  <si>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</si>
  <si>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</si>
  <si>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</si>
  <si>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</si>
  <si>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</si>
  <si>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</si>
  <si>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</si>
  <si>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</si>
  <si>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</si>
  <si>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</si>
  <si>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</si>
  <si>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</si>
  <si>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</si>
  <si>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</si>
  <si>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</si>
  <si>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</si>
  <si>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</si>
  <si>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</si>
  <si>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</si>
  <si>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</si>
  <si>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</si>
  <si>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</si>
  <si>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</si>
  <si>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</si>
  <si>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</si>
  <si>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</si>
  <si>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</si>
  <si>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</si>
  <si>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</si>
  <si>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</si>
  <si>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</si>
  <si>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</si>
  <si>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</si>
  <si>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</si>
  <si>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</si>
  <si>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</si>
  <si>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</si>
  <si>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</si>
  <si>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</si>
  <si>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</si>
  <si>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</si>
  <si>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</si>
  <si>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</si>
  <si>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</si>
  <si>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</si>
  <si>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</si>
  <si>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</si>
  <si>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</si>
  <si>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</si>
  <si>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</si>
  <si>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</si>
  <si>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</si>
  <si>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</si>
  <si>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</si>
  <si>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</si>
  <si>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</si>
  <si>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</si>
  <si>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</si>
  <si>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</si>
  <si>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</si>
  <si>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</si>
  <si>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</si>
  <si>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</si>
  <si>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</si>
  <si>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</si>
  <si>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</si>
  <si>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</si>
  <si>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</si>
  <si>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</si>
  <si>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</si>
  <si>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</si>
  <si>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</si>
  <si>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</si>
  <si>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</si>
  <si>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</si>
  <si>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</si>
  <si>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</si>
  <si>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</si>
  <si>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</si>
  <si>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</si>
  <si>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</si>
  <si>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</si>
  <si>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</si>
  <si>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</si>
  <si>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</si>
  <si>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</si>
  <si>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</si>
  <si>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</si>
  <si>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</si>
  <si>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</si>
  <si>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</si>
  <si>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</si>
  <si>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</si>
  <si>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</si>
  <si>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</si>
  <si>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</si>
  <si>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</si>
  <si>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</si>
  <si>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</si>
  <si>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</si>
  <si>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</si>
  <si>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</si>
  <si>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</si>
  <si>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</si>
  <si>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</si>
  <si>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</si>
  <si>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</si>
  <si>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</si>
  <si>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</si>
  <si>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</si>
  <si>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</si>
  <si>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</si>
  <si>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</si>
  <si>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</si>
  <si>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</si>
  <si>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</si>
  <si>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</si>
  <si>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</si>
  <si>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</si>
  <si>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</si>
  <si>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</si>
  <si>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</si>
  <si>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</si>
  <si>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</si>
  <si>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</si>
  <si>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</si>
  <si>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</si>
  <si>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</si>
  <si>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</si>
  <si>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</si>
  <si>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</si>
  <si>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</si>
  <si>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</si>
  <si>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</si>
  <si>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</si>
  <si>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</si>
  <si>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</si>
  <si>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</si>
  <si>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</si>
  <si>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</si>
  <si>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</si>
  <si>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</si>
  <si>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</si>
  <si>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</si>
  <si>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</si>
  <si>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</si>
  <si>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</si>
  <si>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</si>
  <si>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</si>
  <si>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</si>
  <si>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</si>
  <si>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</si>
  <si>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</si>
  <si>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</si>
  <si>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</si>
  <si>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</si>
  <si>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</si>
  <si>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</si>
  <si>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</si>
  <si>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</si>
  <si>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</si>
  <si>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</si>
  <si>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</si>
  <si>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</si>
  <si>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</si>
  <si>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</si>
  <si>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</si>
  <si>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</si>
  <si>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</si>
  <si>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</si>
  <si>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</si>
  <si>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</si>
  <si>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</si>
  <si>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</si>
  <si>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</si>
  <si>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</si>
  <si>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</si>
  <si>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</si>
  <si>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</si>
  <si>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</si>
  <si>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</si>
  <si>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</si>
  <si>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</si>
  <si>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</si>
  <si>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</si>
  <si>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</si>
  <si>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</si>
  <si>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</si>
  <si>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</si>
  <si>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</si>
  <si>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</si>
  <si>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</si>
  <si>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</si>
  <si>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</si>
  <si>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</si>
  <si>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</si>
  <si>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</si>
  <si>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</si>
  <si>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</si>
  <si>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</si>
  <si>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</si>
  <si>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</si>
  <si>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</si>
  <si>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</si>
  <si>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</si>
  <si>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</si>
  <si>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</si>
  <si>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</si>
  <si>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</si>
  <si>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</si>
  <si>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</si>
  <si>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</si>
  <si>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</si>
  <si>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</si>
  <si>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</si>
  <si>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</si>
  <si>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</si>
  <si>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</si>
  <si>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</si>
  <si>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</si>
  <si>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</si>
  <si>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</si>
  <si>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</si>
  <si>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</si>
  <si>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</si>
  <si>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</si>
  <si>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</si>
  <si>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</si>
  <si>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</si>
  <si>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</si>
  <si>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</si>
  <si>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</si>
  <si>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</si>
  <si>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</si>
  <si>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</si>
  <si>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</si>
  <si>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</si>
  <si>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</si>
  <si>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</si>
  <si>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</si>
  <si>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</si>
  <si>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</si>
  <si>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</si>
  <si>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</si>
  <si>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</si>
  <si>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</si>
  <si>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</si>
  <si>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</si>
  <si>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</si>
  <si>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</si>
  <si>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</si>
  <si>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</si>
  <si>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</si>
  <si>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</si>
  <si>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</si>
  <si>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</si>
  <si>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</si>
  <si>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</si>
  <si>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</si>
  <si>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</si>
  <si>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</si>
  <si>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</si>
  <si>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</si>
  <si>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</si>
  <si>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</si>
  <si>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</si>
  <si>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</si>
  <si>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</si>
  <si>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</si>
  <si>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</si>
  <si>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</si>
  <si>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</si>
  <si>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</si>
  <si>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</si>
  <si>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</si>
  <si>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</si>
  <si>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</si>
  <si>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</si>
  <si>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</si>
  <si>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</si>
  <si>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</si>
  <si>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</si>
  <si>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</si>
  <si>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</si>
  <si>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</si>
  <si>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</si>
  <si>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</si>
  <si>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</si>
  <si>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</si>
  <si>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</si>
  <si>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</si>
  <si>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</si>
  <si>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</si>
  <si>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</si>
  <si>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</si>
  <si>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</si>
  <si>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</si>
  <si>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</si>
  <si>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</si>
  <si>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</si>
  <si>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</si>
  <si>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</si>
  <si>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</si>
  <si>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</si>
  <si>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</si>
  <si>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</si>
  <si>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</si>
  <si>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</si>
  <si>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</si>
  <si>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</si>
  <si>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</si>
  <si>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</si>
  <si>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</si>
  <si>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</si>
  <si>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</si>
  <si>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</si>
  <si>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</si>
  <si>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</si>
  <si>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</si>
  <si>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</si>
  <si>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</si>
  <si>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</si>
  <si>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</si>
  <si>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</si>
  <si>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</si>
  <si>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</si>
  <si>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</si>
  <si>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</si>
  <si>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</si>
  <si>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</si>
  <si>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</si>
  <si>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</si>
  <si>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</si>
  <si>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</si>
  <si>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</si>
  <si>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</si>
  <si>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</si>
  <si>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</si>
  <si>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</si>
  <si>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</si>
  <si>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</si>
  <si>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</si>
  <si>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</si>
  <si>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</si>
  <si>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</si>
  <si>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</si>
  <si>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</si>
  <si>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</si>
  <si>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</si>
  <si>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</si>
  <si>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</si>
  <si>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</si>
  <si>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</si>
  <si>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</si>
  <si>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</si>
  <si>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</si>
  <si>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</si>
  <si>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</si>
  <si>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</si>
  <si>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</si>
  <si>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</si>
  <si>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</si>
  <si>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</si>
  <si>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</si>
  <si>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</si>
  <si>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</si>
  <si>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</si>
  <si>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</si>
  <si>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jaroska@jaroska.cz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</si>
  <si>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</si>
  <si>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</si>
  <si>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</si>
  <si>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</si>
  <si>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</si>
  <si>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</si>
  <si>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</si>
  <si>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</si>
  <si>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</si>
  <si>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</si>
  <si>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</si>
  <si>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</si>
  <si>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</si>
  <si>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</si>
  <si>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</si>
  <si>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</si>
  <si>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</si>
  <si>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</si>
  <si>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</si>
  <si>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</si>
  <si>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</si>
  <si>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</si>
  <si>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</si>
  <si>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</si>
  <si>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</si>
  <si>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</si>
  <si>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</si>
  <si>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</si>
  <si>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</si>
  <si>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</si>
  <si>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</si>
  <si>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</si>
  <si>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</si>
  <si>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</si>
  <si>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</si>
  <si>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</si>
  <si>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</si>
  <si>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</si>
  <si>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</si>
  <si>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</si>
  <si>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</si>
  <si>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</si>
  <si>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</si>
  <si>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</si>
  <si>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</si>
  <si>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</si>
  <si>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</si>
  <si>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</si>
  <si>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</si>
  <si>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</si>
  <si>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</si>
  <si>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</si>
  <si>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</si>
  <si>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</si>
  <si>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</si>
  <si>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</si>
  <si>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</si>
  <si>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</si>
  <si>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</si>
  <si>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</si>
  <si>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</si>
  <si>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</si>
  <si>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</si>
  <si>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</si>
  <si>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</si>
  <si>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</si>
  <si>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</si>
  <si>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</si>
  <si>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</si>
  <si>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</si>
  <si>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</si>
  <si>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</si>
  <si>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</si>
  <si>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</si>
  <si>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</si>
  <si>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</si>
  <si>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</si>
  <si>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</si>
  <si>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</si>
  <si>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</si>
  <si>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</si>
  <si>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</si>
  <si>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</si>
  <si>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</si>
  <si>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</si>
  <si>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</si>
  <si>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</si>
  <si>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</si>
  <si>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</si>
  <si>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</si>
  <si>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</si>
  <si>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</si>
  <si>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</si>
  <si>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</si>
  <si>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</si>
  <si>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</si>
  <si>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</si>
  <si>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</si>
  <si>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</si>
  <si>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</si>
  <si>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</si>
  <si>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</si>
  <si>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</si>
  <si>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</si>
  <si>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</si>
  <si>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</si>
  <si>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</si>
  <si>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</si>
  <si>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</si>
  <si>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</si>
  <si>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</si>
  <si>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</si>
  <si>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</si>
  <si>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</si>
  <si>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</si>
  <si>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</si>
  <si>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</si>
  <si>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</si>
  <si>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</si>
  <si>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</si>
  <si>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</si>
  <si>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</si>
  <si>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</si>
  <si>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</si>
  <si>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</si>
  <si>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</si>
  <si>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</si>
  <si>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sekretariat@gml.cz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</si>
  <si>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</si>
  <si>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</si>
  <si>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</si>
  <si>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</si>
  <si>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</si>
  <si>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</si>
  <si>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</si>
  <si>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</si>
  <si>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</si>
  <si>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</si>
  <si>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</si>
  <si>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</si>
  <si>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</si>
  <si>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</si>
  <si>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</si>
  <si>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</si>
  <si>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</si>
  <si>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</si>
  <si>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</si>
  <si>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</si>
  <si>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</si>
  <si>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</si>
  <si>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</si>
  <si>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</si>
  <si>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</si>
  <si>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</si>
  <si>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</si>
  <si>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</si>
  <si>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</si>
  <si>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</si>
  <si>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</si>
  <si>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</si>
  <si>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</si>
  <si>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</si>
  <si>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</si>
  <si>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</si>
  <si>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</si>
  <si>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</si>
  <si>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</si>
  <si>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</si>
  <si>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</si>
  <si>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</si>
  <si>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</si>
  <si>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</si>
  <si>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</si>
  <si>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</si>
  <si>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</si>
  <si>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</si>
  <si>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</si>
  <si>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</si>
  <si>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</si>
  <si>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</si>
  <si>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</si>
  <si>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</si>
  <si>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</si>
  <si>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</si>
  <si>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</si>
  <si>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</si>
  <si>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</si>
  <si>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</si>
  <si>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</si>
  <si>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</si>
  <si>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</si>
  <si>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</si>
  <si>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</si>
  <si>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</si>
  <si>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</si>
  <si>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</si>
  <si>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</si>
  <si>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</si>
  <si>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</si>
  <si>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</si>
  <si>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</si>
  <si>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</si>
  <si>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</si>
  <si>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</si>
  <si>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</si>
  <si>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</si>
  <si>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</si>
  <si>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</si>
  <si>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</si>
  <si>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</si>
  <si>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</si>
  <si>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</si>
  <si>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</si>
  <si>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</si>
  <si>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</si>
  <si>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</si>
  <si>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</si>
  <si>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</si>
  <si>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</si>
  <si>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</si>
  <si>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</si>
  <si>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</si>
  <si>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</si>
  <si>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</si>
  <si>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</si>
  <si>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</si>
  <si>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</si>
  <si>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</si>
  <si>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</si>
  <si>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</si>
  <si>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</si>
  <si>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</si>
  <si>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</si>
  <si>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</si>
  <si>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</si>
  <si>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</si>
  <si>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</si>
  <si>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</si>
  <si>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</si>
  <si>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</si>
  <si>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</si>
  <si>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</si>
  <si>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</si>
  <si>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</si>
  <si>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</si>
  <si>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</si>
  <si>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</si>
  <si>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</si>
  <si>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</si>
  <si>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</si>
  <si>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</si>
  <si>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</si>
  <si>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</si>
  <si>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</si>
  <si>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</si>
  <si>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</si>
  <si>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</si>
  <si>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</si>
  <si>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</si>
  <si>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</si>
  <si>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</si>
  <si>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</si>
  <si>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</si>
  <si>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</si>
  <si>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</si>
  <si>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</si>
  <si>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</si>
  <si>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</si>
  <si>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</si>
  <si>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</si>
  <si>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</si>
  <si>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</si>
  <si>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</si>
  <si>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</si>
  <si>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</si>
  <si>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</si>
  <si>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</si>
  <si>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</si>
  <si>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</si>
  <si>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</si>
  <si>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</si>
  <si>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</si>
  <si>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</si>
  <si>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</si>
  <si>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</si>
  <si>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</si>
  <si>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</si>
  <si>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</si>
  <si>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</si>
  <si>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</si>
  <si>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</si>
  <si>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</si>
  <si>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</si>
  <si>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</si>
  <si>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</si>
  <si>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</si>
  <si>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</si>
  <si>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</si>
  <si>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</si>
  <si>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</si>
  <si>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</si>
  <si>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</si>
  <si>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</si>
  <si>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</si>
  <si>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</si>
  <si>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</si>
  <si>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</si>
  <si>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</si>
  <si>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</si>
  <si>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</si>
  <si>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</si>
  <si>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</si>
  <si>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</si>
  <si>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</si>
  <si>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</si>
  <si>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</si>
  <si>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</si>
  <si>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</si>
  <si>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</si>
  <si>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</si>
  <si>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</si>
  <si>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</si>
  <si>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</si>
  <si>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</si>
  <si>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</si>
  <si>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</si>
  <si>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</si>
  <si>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</si>
  <si>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</si>
  <si>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Husova 537/10, 602 00 Brno</t>
  </si>
  <si>
    <t>Husova 537/10</t>
  </si>
  <si>
    <t>Husova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</si>
  <si>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</si>
  <si>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</si>
  <si>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</si>
  <si>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</si>
  <si>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</si>
  <si>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</si>
  <si>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</si>
  <si>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</si>
  <si>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</si>
  <si>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</si>
  <si>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</si>
  <si>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</si>
  <si>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</si>
  <si>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</si>
  <si>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</si>
  <si>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</si>
  <si>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</si>
  <si>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</si>
  <si>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</si>
  <si>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</si>
  <si>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</si>
  <si>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</si>
  <si>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</si>
  <si>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</si>
  <si>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</si>
  <si>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</si>
  <si>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</si>
  <si>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</si>
  <si>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</si>
  <si>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</si>
  <si>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</si>
  <si>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</si>
  <si>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</si>
  <si>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</si>
  <si>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</si>
  <si>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</si>
  <si>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</si>
  <si>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</si>
  <si>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</si>
  <si>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</si>
  <si>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</si>
  <si>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</si>
  <si>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</si>
  <si>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</si>
  <si>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</si>
  <si>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</si>
  <si>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</si>
  <si>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</si>
  <si>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</si>
  <si>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</si>
  <si>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</si>
  <si>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</si>
  <si>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</si>
  <si>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</si>
  <si>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</si>
  <si>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</si>
  <si>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</si>
  <si>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</si>
  <si>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</si>
  <si>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</si>
  <si>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</si>
  <si>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</si>
  <si>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</si>
  <si>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</si>
  <si>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</si>
  <si>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</si>
  <si>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</si>
  <si>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</si>
  <si>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</si>
  <si>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</si>
  <si>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</si>
  <si>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</si>
  <si>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</si>
  <si>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</si>
  <si>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</si>
  <si>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</si>
  <si>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</si>
  <si>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</si>
  <si>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</si>
  <si>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</si>
  <si>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</si>
  <si>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</si>
  <si>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</si>
  <si>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</si>
  <si>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</si>
  <si>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</si>
  <si>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</si>
  <si>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</si>
  <si>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</si>
  <si>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</si>
  <si>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</si>
  <si>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</si>
  <si>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</si>
  <si>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</si>
  <si>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</si>
  <si>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</si>
  <si>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</si>
  <si>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</si>
  <si>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</si>
  <si>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</si>
  <si>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Karlem Ošlejškem</t>
  </si>
  <si>
    <t>516 426 202, 603 511 259</t>
  </si>
  <si>
    <t>skola@skolaac.cz zacek@skolaac.cz - energie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</si>
  <si>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</si>
  <si>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</si>
  <si>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</si>
  <si>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</si>
  <si>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</si>
  <si>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</si>
  <si>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</si>
  <si>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</si>
  <si>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</si>
  <si>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</si>
  <si>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</si>
  <si>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</si>
  <si>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</si>
  <si>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</si>
  <si>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</si>
  <si>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</si>
  <si>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</si>
  <si>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</si>
  <si>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</si>
  <si>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</si>
  <si>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</si>
  <si>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</si>
  <si>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</si>
  <si>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</si>
  <si>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</si>
  <si>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</si>
  <si>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</si>
  <si>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</si>
  <si>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</si>
  <si>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</si>
  <si>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</si>
  <si>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</si>
  <si>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</si>
  <si>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</si>
  <si>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</si>
  <si>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</si>
  <si>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</si>
  <si>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</si>
  <si>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</si>
  <si>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</si>
  <si>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</si>
  <si>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</si>
  <si>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</si>
  <si>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</si>
  <si>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</si>
  <si>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</si>
  <si>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</si>
  <si>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</si>
  <si>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</si>
  <si>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</si>
  <si>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</si>
  <si>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</si>
  <si>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</si>
  <si>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</si>
  <si>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</si>
  <si>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</si>
  <si>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</si>
  <si>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</si>
  <si>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</si>
  <si>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</si>
  <si>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</si>
  <si>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</si>
  <si>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</si>
  <si>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</si>
  <si>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</si>
  <si>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</si>
  <si>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</si>
  <si>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</si>
  <si>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</si>
  <si>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</si>
  <si>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</si>
  <si>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</si>
  <si>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</si>
  <si>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</si>
  <si>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</si>
  <si>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</si>
  <si>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</si>
  <si>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</si>
  <si>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</si>
  <si>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</si>
  <si>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</si>
  <si>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</si>
  <si>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</si>
  <si>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</si>
  <si>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</si>
  <si>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</si>
  <si>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</si>
  <si>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</si>
  <si>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</si>
  <si>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</si>
  <si>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</si>
  <si>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</si>
  <si>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</si>
  <si>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</si>
  <si>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</si>
  <si>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</si>
  <si>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</si>
  <si>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</si>
  <si>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</si>
  <si>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</si>
  <si>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</si>
  <si>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</si>
  <si>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</si>
  <si>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</si>
  <si>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</si>
  <si>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</si>
  <si>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</si>
  <si>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</si>
  <si>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</si>
  <si>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</si>
  <si>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</si>
  <si>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</si>
  <si>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</si>
  <si>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</si>
  <si>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</si>
  <si>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</si>
  <si>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</si>
  <si>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</si>
  <si>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</si>
  <si>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</si>
  <si>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</si>
  <si>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</si>
  <si>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</si>
  <si>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</si>
  <si>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</si>
  <si>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</si>
  <si>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</si>
  <si>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</si>
  <si>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</si>
  <si>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</si>
  <si>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</si>
  <si>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</si>
  <si>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</si>
  <si>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</si>
  <si>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</si>
  <si>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</si>
  <si>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</si>
  <si>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</si>
  <si>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</si>
  <si>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</si>
  <si>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</si>
  <si>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</si>
  <si>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</si>
  <si>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</si>
  <si>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</si>
  <si>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</si>
  <si>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</si>
  <si>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</si>
  <si>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</si>
  <si>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</si>
  <si>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</si>
  <si>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</si>
  <si>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</si>
  <si>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</si>
  <si>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</si>
  <si>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</si>
  <si>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</si>
  <si>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</si>
  <si>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</si>
  <si>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</si>
  <si>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</si>
  <si>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</si>
  <si>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</si>
  <si>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</si>
  <si>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</si>
  <si>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</si>
  <si>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</si>
  <si>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</si>
  <si>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</si>
  <si>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</si>
  <si>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</si>
  <si>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</si>
  <si>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</si>
  <si>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</si>
  <si>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</si>
  <si>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</si>
  <si>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</si>
  <si>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</si>
  <si>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</si>
  <si>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</si>
  <si>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</si>
  <si>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</si>
  <si>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</si>
  <si>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</si>
  <si>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</si>
  <si>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</si>
  <si>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</si>
  <si>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</si>
  <si>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</si>
  <si>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</si>
  <si>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</si>
  <si>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</si>
  <si>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</si>
  <si>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</si>
  <si>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</si>
  <si>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</si>
  <si>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</si>
  <si>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</si>
  <si>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</si>
  <si>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</si>
  <si>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</si>
  <si>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</si>
  <si>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</si>
  <si>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</si>
  <si>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</si>
  <si>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</si>
  <si>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</si>
  <si>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</si>
  <si>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</si>
  <si>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</si>
  <si>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</si>
  <si>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</si>
  <si>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</si>
  <si>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</si>
  <si>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</si>
  <si>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</si>
  <si>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</si>
  <si>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</si>
  <si>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</si>
  <si>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</si>
  <si>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</si>
  <si>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</si>
  <si>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</si>
  <si>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</si>
  <si>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</si>
  <si>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</si>
  <si>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</si>
  <si>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</si>
  <si>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</si>
  <si>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</si>
  <si>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</si>
  <si>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</si>
  <si>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</si>
  <si>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</si>
  <si>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</si>
  <si>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</si>
  <si>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</si>
  <si>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</si>
  <si>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</si>
  <si>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</si>
  <si>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</si>
  <si>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</si>
  <si>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</si>
  <si>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</si>
  <si>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</si>
  <si>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</si>
  <si>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</si>
  <si>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</si>
  <si>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</si>
  <si>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</si>
  <si>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</si>
  <si>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</si>
  <si>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</si>
  <si>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</si>
  <si>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</si>
  <si>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</si>
  <si>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</si>
  <si>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</si>
  <si>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</si>
  <si>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</si>
  <si>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</si>
  <si>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</si>
  <si>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</si>
  <si>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</si>
  <si>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</si>
  <si>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</si>
  <si>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</si>
  <si>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</si>
  <si>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</si>
  <si>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</si>
  <si>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</si>
  <si>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517 348 962
607 903 068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</si>
  <si>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</si>
  <si>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</si>
  <si>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</si>
  <si>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</si>
  <si>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</si>
  <si>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</si>
  <si>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</si>
  <si>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</si>
  <si>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</si>
  <si>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</si>
  <si>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</si>
  <si>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</si>
  <si>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</si>
  <si>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</si>
  <si>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</si>
  <si>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</si>
  <si>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</si>
  <si>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</si>
  <si>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</si>
  <si>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</si>
  <si>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</si>
  <si>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</si>
  <si>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</si>
  <si>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</si>
  <si>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</si>
  <si>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</si>
  <si>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</si>
  <si>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</si>
  <si>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</si>
  <si>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</si>
  <si>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</si>
  <si>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</si>
  <si>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</si>
  <si>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</si>
  <si>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</si>
  <si>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</si>
  <si>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</si>
  <si>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</si>
  <si>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</si>
  <si>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</si>
  <si>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</si>
  <si>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</si>
  <si>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</si>
  <si>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</si>
  <si>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</si>
  <si>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</si>
  <si>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</si>
  <si>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</si>
  <si>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</si>
  <si>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</si>
  <si>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</si>
  <si>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</si>
  <si>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</si>
  <si>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</si>
  <si>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</si>
  <si>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</si>
  <si>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</si>
  <si>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</si>
  <si>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</si>
  <si>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</si>
  <si>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</si>
  <si>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</si>
  <si>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</si>
  <si>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</si>
  <si>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</si>
  <si>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</si>
  <si>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</si>
  <si>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</si>
  <si>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</si>
  <si>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</si>
  <si>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</si>
  <si>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</si>
  <si>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</si>
  <si>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</si>
  <si>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</si>
  <si>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</si>
  <si>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</si>
  <si>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</si>
  <si>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</si>
  <si>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</si>
  <si>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</si>
  <si>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</si>
  <si>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</si>
  <si>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</si>
  <si>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</si>
  <si>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</si>
  <si>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</si>
  <si>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</si>
  <si>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</si>
  <si>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</si>
  <si>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</si>
  <si>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</si>
  <si>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</si>
  <si>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</si>
  <si>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</si>
  <si>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</si>
  <si>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</si>
  <si>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</si>
  <si>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</si>
  <si>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</si>
  <si>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</si>
  <si>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</si>
  <si>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</si>
  <si>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</si>
  <si>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</si>
  <si>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</si>
  <si>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</si>
  <si>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</si>
  <si>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</si>
  <si>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</si>
  <si>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</si>
  <si>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</si>
  <si>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</si>
  <si>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</si>
  <si>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</si>
  <si>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</si>
  <si>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</si>
  <si>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</si>
  <si>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</si>
  <si>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</si>
  <si>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</si>
  <si>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</si>
  <si>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</si>
  <si>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</si>
  <si>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</si>
  <si>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</si>
  <si>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</si>
  <si>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</si>
  <si>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</si>
  <si>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</si>
  <si>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</si>
  <si>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</si>
  <si>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</si>
  <si>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</si>
  <si>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</si>
  <si>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</si>
  <si>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</si>
  <si>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</si>
  <si>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</si>
  <si>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</si>
  <si>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</si>
  <si>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</si>
  <si>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</si>
  <si>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</si>
  <si>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</si>
  <si>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</si>
  <si>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</si>
  <si>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</si>
  <si>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</si>
  <si>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</si>
  <si>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</si>
  <si>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</si>
  <si>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</si>
  <si>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</si>
  <si>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</si>
  <si>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</si>
  <si>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</si>
  <si>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</si>
  <si>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</si>
  <si>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</si>
  <si>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</si>
  <si>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</si>
  <si>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</si>
  <si>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</si>
  <si>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</si>
  <si>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</si>
  <si>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</si>
  <si>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</si>
  <si>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</si>
  <si>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</si>
  <si>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</si>
  <si>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</si>
  <si>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</si>
  <si>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</si>
  <si>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</si>
  <si>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</si>
  <si>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</si>
  <si>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</si>
  <si>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</si>
  <si>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</si>
  <si>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</si>
  <si>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</si>
  <si>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</si>
  <si>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</si>
  <si>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</si>
  <si>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</si>
  <si>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</si>
  <si>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</si>
  <si>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</si>
  <si>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</si>
  <si>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</si>
  <si>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</si>
  <si>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</si>
  <si>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</si>
  <si>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</si>
  <si>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</si>
  <si>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</si>
  <si>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</si>
  <si>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</si>
  <si>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</si>
  <si>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</si>
  <si>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</si>
  <si>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</si>
  <si>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</si>
  <si>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</si>
  <si>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</si>
  <si>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</si>
  <si>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</si>
  <si>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</si>
  <si>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</si>
  <si>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</si>
  <si>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</si>
  <si>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</si>
  <si>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</si>
  <si>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</si>
  <si>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</si>
  <si>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</si>
  <si>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</si>
  <si>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</si>
  <si>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</si>
  <si>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</si>
  <si>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</si>
  <si>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</si>
  <si>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</si>
  <si>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</si>
  <si>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</si>
  <si>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</si>
  <si>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</si>
  <si>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</si>
  <si>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</si>
  <si>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</si>
  <si>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</si>
  <si>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</si>
  <si>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</si>
  <si>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</si>
  <si>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</si>
  <si>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</si>
  <si>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</si>
  <si>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</si>
  <si>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</si>
  <si>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</si>
  <si>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</si>
  <si>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</si>
  <si>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</si>
  <si>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</si>
  <si>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</si>
  <si>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</si>
  <si>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</si>
  <si>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</si>
  <si>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</si>
  <si>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</si>
  <si>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</si>
  <si>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</si>
  <si>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</si>
  <si>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</si>
  <si>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</si>
  <si>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</si>
  <si>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</si>
  <si>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</si>
  <si>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</si>
  <si>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</si>
  <si>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</si>
  <si>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</si>
  <si>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</si>
  <si>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</si>
  <si>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</si>
  <si>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</si>
  <si>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</si>
  <si>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</si>
  <si>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</si>
  <si>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</si>
  <si>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</si>
  <si>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</si>
  <si>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</si>
  <si>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</si>
  <si>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</si>
  <si>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</si>
  <si>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</si>
  <si>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</si>
  <si>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</si>
  <si>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</si>
  <si>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</si>
  <si>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</si>
  <si>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</si>
  <si>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</si>
  <si>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</si>
  <si>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</si>
  <si>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</si>
  <si>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</si>
  <si>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</si>
  <si>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</si>
  <si>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</si>
  <si>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</si>
  <si>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</si>
  <si>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</si>
  <si>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</si>
  <si>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</si>
  <si>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</si>
  <si>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</si>
  <si>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</si>
  <si>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</si>
  <si>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</si>
  <si>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</si>
  <si>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</si>
  <si>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</si>
  <si>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</si>
  <si>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</si>
  <si>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</si>
  <si>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</si>
  <si>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</si>
  <si>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</si>
  <si>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</si>
  <si>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</si>
  <si>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</si>
  <si>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</si>
  <si>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</si>
  <si>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</si>
  <si>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</si>
  <si>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</si>
  <si>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</si>
  <si>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</si>
  <si>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</si>
  <si>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</si>
  <si>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</si>
  <si>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</si>
  <si>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</si>
  <si>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</si>
  <si>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</si>
  <si>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</si>
  <si>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</si>
  <si>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</si>
  <si>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</si>
  <si>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</si>
  <si>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</si>
  <si>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</si>
  <si>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</si>
  <si>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</si>
  <si>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</si>
  <si>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info@mszskyjov.cz zastupce@mszskyjov.cz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</si>
  <si>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</si>
  <si>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</si>
  <si>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</si>
  <si>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</si>
  <si>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</si>
  <si>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</si>
  <si>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</si>
  <si>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</si>
  <si>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</si>
  <si>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</si>
  <si>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</si>
  <si>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</si>
  <si>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</si>
  <si>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</si>
  <si>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</si>
  <si>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</si>
  <si>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</si>
  <si>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</si>
  <si>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</si>
  <si>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</si>
  <si>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</si>
  <si>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</si>
  <si>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</si>
  <si>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</si>
  <si>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</si>
  <si>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</si>
  <si>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</si>
  <si>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</si>
  <si>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</si>
  <si>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</si>
  <si>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</si>
  <si>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</si>
  <si>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</si>
  <si>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</si>
  <si>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</si>
  <si>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</si>
  <si>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</si>
  <si>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</si>
  <si>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</si>
  <si>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</si>
  <si>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</si>
  <si>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</si>
  <si>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</si>
  <si>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</si>
  <si>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</si>
  <si>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</si>
  <si>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</si>
  <si>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</si>
  <si>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</si>
  <si>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</si>
  <si>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</si>
  <si>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</si>
  <si>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</si>
  <si>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</si>
  <si>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</si>
  <si>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</si>
  <si>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</si>
  <si>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</si>
  <si>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</si>
  <si>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</si>
  <si>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</si>
  <si>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</si>
  <si>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</si>
  <si>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</si>
  <si>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</si>
  <si>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</si>
  <si>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</si>
  <si>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</si>
  <si>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</si>
  <si>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</si>
  <si>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</si>
  <si>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</si>
  <si>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</si>
  <si>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</si>
  <si>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</si>
  <si>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</si>
  <si>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</si>
  <si>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</si>
  <si>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</si>
  <si>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</si>
  <si>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</si>
  <si>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</si>
  <si>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</si>
  <si>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</si>
  <si>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</si>
  <si>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</si>
  <si>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</si>
  <si>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</si>
  <si>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</si>
  <si>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</si>
  <si>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</si>
  <si>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</si>
  <si>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</si>
  <si>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</si>
  <si>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</si>
  <si>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</si>
  <si>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</si>
  <si>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</si>
  <si>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</si>
  <si>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</si>
  <si>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</si>
  <si>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</si>
  <si>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</si>
  <si>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</si>
  <si>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</si>
  <si>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</si>
  <si>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</si>
  <si>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</si>
  <si>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</si>
  <si>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</si>
  <si>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</si>
  <si>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</si>
  <si>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</si>
  <si>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</si>
  <si>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</si>
  <si>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</si>
  <si>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</si>
  <si>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</si>
  <si>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</si>
  <si>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</si>
  <si>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</si>
  <si>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</si>
  <si>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</si>
  <si>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</si>
  <si>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</si>
  <si>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</si>
  <si>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</si>
  <si>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</si>
  <si>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</si>
  <si>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</si>
  <si>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</si>
  <si>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</si>
  <si>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</si>
  <si>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</si>
  <si>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</si>
  <si>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</si>
  <si>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</si>
  <si>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</si>
  <si>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</si>
  <si>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</si>
  <si>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</si>
  <si>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</si>
  <si>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</si>
  <si>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</si>
  <si>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</si>
  <si>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</si>
  <si>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</si>
  <si>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</si>
  <si>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</si>
  <si>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</si>
  <si>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</si>
  <si>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</si>
  <si>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</si>
  <si>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</si>
  <si>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</si>
  <si>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</si>
  <si>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</si>
  <si>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</si>
  <si>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</si>
  <si>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</si>
  <si>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</si>
  <si>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</si>
  <si>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</si>
  <si>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</si>
  <si>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</si>
  <si>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</si>
  <si>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</si>
  <si>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</si>
  <si>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</si>
  <si>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</si>
  <si>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</si>
  <si>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</si>
  <si>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</si>
  <si>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</si>
  <si>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</si>
  <si>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</si>
  <si>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</si>
  <si>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</si>
  <si>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</si>
  <si>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</si>
  <si>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</si>
  <si>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</si>
  <si>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</si>
  <si>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</si>
  <si>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</si>
  <si>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info@svcletovice.cz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</si>
  <si>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</si>
  <si>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</si>
  <si>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</si>
  <si>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</si>
  <si>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</si>
  <si>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</si>
  <si>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</si>
  <si>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</si>
  <si>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</si>
  <si>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</si>
  <si>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</si>
  <si>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</si>
  <si>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</si>
  <si>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</si>
  <si>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</si>
  <si>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</si>
  <si>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</si>
  <si>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</si>
  <si>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</si>
  <si>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</si>
  <si>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</si>
  <si>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</si>
  <si>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</si>
  <si>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</si>
  <si>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</si>
  <si>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</si>
  <si>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</si>
  <si>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info@stredni-skola.cz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</si>
  <si>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</si>
  <si>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</si>
  <si>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</si>
  <si>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</si>
  <si>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</si>
  <si>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</si>
  <si>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</si>
  <si>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</si>
  <si>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</si>
  <si>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</si>
  <si>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</si>
  <si>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</si>
  <si>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</si>
  <si>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</si>
  <si>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</si>
  <si>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</si>
  <si>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</si>
  <si>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</si>
  <si>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</si>
  <si>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</si>
  <si>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</si>
  <si>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</si>
  <si>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</si>
  <si>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</si>
  <si>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</si>
  <si>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</si>
  <si>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</si>
  <si>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</si>
  <si>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</si>
  <si>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</si>
  <si>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</si>
  <si>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</si>
  <si>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</si>
  <si>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</si>
  <si>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</si>
  <si>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</si>
  <si>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</si>
  <si>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</si>
  <si>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</si>
  <si>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</si>
  <si>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</si>
  <si>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</si>
  <si>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</si>
  <si>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</si>
  <si>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</si>
  <si>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</si>
  <si>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</si>
  <si>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</si>
  <si>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</si>
  <si>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</si>
  <si>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</si>
  <si>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</si>
  <si>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</si>
  <si>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</si>
  <si>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</si>
  <si>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</si>
  <si>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</si>
  <si>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</si>
  <si>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</si>
  <si>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</si>
  <si>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</si>
  <si>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</si>
  <si>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</si>
  <si>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</si>
  <si>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</si>
  <si>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</si>
  <si>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</si>
  <si>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</si>
  <si>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</si>
  <si>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</si>
  <si>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</si>
  <si>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</si>
  <si>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</si>
  <si>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</si>
  <si>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</si>
  <si>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</si>
  <si>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</si>
  <si>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</si>
  <si>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</si>
  <si>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</si>
  <si>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</si>
  <si>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</si>
  <si>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</si>
  <si>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</si>
  <si>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</si>
  <si>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</si>
  <si>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</si>
  <si>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</si>
  <si>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</si>
  <si>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</si>
  <si>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</si>
  <si>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</si>
  <si>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</si>
  <si>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</si>
  <si>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</si>
  <si>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</si>
  <si>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</si>
  <si>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</si>
  <si>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</si>
  <si>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</si>
  <si>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</si>
  <si>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</si>
  <si>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</si>
  <si>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</si>
  <si>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</si>
  <si>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</si>
  <si>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</si>
  <si>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</si>
  <si>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</si>
  <si>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</si>
  <si>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</si>
  <si>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</si>
  <si>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</si>
  <si>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</si>
  <si>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</si>
  <si>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</si>
  <si>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</si>
  <si>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</si>
  <si>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</si>
  <si>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</si>
  <si>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</si>
  <si>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</si>
  <si>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</si>
  <si>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</si>
  <si>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</si>
  <si>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</si>
  <si>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</si>
  <si>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</si>
  <si>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</si>
  <si>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</si>
  <si>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</si>
  <si>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</si>
  <si>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</si>
  <si>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</si>
  <si>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</si>
  <si>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</si>
  <si>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</si>
  <si>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</si>
  <si>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</si>
  <si>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</si>
  <si>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</si>
  <si>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</si>
  <si>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</si>
  <si>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</si>
  <si>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</si>
  <si>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</si>
  <si>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</si>
  <si>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</si>
  <si>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</si>
  <si>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</si>
  <si>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</si>
  <si>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</si>
  <si>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</si>
  <si>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</si>
  <si>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</si>
  <si>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</si>
  <si>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</si>
  <si>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</si>
  <si>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</si>
  <si>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</si>
  <si>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</si>
  <si>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</si>
  <si>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</si>
  <si>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</si>
  <si>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</si>
  <si>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</si>
  <si>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</si>
  <si>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</si>
  <si>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</si>
  <si>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</si>
  <si>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</si>
  <si>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</si>
  <si>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</si>
  <si>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</si>
  <si>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</si>
  <si>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</si>
  <si>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</si>
  <si>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</si>
  <si>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</si>
  <si>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</si>
  <si>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</si>
  <si>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</si>
  <si>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</si>
  <si>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</si>
  <si>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</si>
  <si>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</si>
  <si>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</si>
  <si>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</si>
  <si>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</si>
  <si>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</si>
  <si>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</si>
  <si>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</si>
  <si>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</si>
  <si>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</si>
  <si>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</si>
  <si>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</si>
  <si>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516 411 189
737151002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</si>
  <si>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</si>
  <si>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</si>
  <si>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</si>
  <si>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</si>
  <si>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</si>
  <si>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</si>
  <si>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</si>
  <si>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</si>
  <si>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</si>
  <si>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</si>
  <si>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</si>
  <si>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</si>
  <si>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</si>
  <si>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</si>
  <si>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JM_183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</si>
  <si>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</si>
  <si>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</si>
  <si>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</si>
  <si>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</si>
  <si>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</si>
  <si>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</si>
  <si>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</si>
  <si>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</si>
  <si>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</si>
  <si>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</si>
  <si>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</si>
  <si>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</si>
  <si>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</si>
  <si>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</si>
  <si>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</si>
  <si>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</si>
  <si>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</si>
  <si>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</si>
  <si>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</si>
  <si>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</si>
  <si>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</si>
  <si>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</si>
  <si>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</si>
  <si>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</si>
  <si>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</si>
  <si>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</si>
  <si>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</si>
  <si>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</si>
  <si>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</si>
  <si>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</si>
  <si>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</si>
  <si>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</si>
  <si>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</si>
  <si>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</si>
  <si>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</si>
  <si>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</si>
  <si>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</si>
  <si>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</si>
  <si>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</si>
  <si>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</si>
  <si>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</si>
  <si>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</si>
  <si>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</si>
  <si>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</si>
  <si>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</si>
  <si>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</si>
  <si>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</si>
  <si>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</si>
  <si>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</si>
  <si>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</si>
  <si>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</si>
  <si>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</si>
  <si>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</si>
  <si>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</si>
  <si>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</si>
  <si>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</si>
  <si>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</si>
  <si>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</si>
  <si>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</si>
  <si>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</si>
  <si>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</si>
  <si>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</si>
  <si>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</si>
  <si>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</si>
  <si>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</si>
  <si>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</si>
  <si>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</si>
  <si>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</si>
  <si>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</si>
  <si>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</si>
  <si>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</si>
  <si>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</si>
  <si>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</si>
  <si>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</si>
  <si>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</si>
  <si>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</si>
  <si>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</si>
  <si>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</si>
  <si>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</si>
  <si>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</si>
  <si>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</si>
  <si>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</si>
  <si>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</si>
  <si>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</si>
  <si>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</si>
  <si>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</si>
  <si>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</si>
  <si>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</si>
  <si>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</si>
  <si>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</si>
  <si>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</si>
  <si>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</si>
  <si>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</si>
  <si>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</si>
  <si>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</si>
  <si>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</si>
  <si>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</si>
  <si>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</si>
  <si>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</si>
  <si>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</si>
  <si>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</si>
  <si>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</si>
  <si>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</si>
  <si>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</si>
  <si>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</si>
  <si>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</si>
  <si>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</si>
  <si>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</si>
  <si>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</si>
  <si>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</si>
  <si>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</si>
  <si>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</si>
  <si>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</si>
  <si>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</si>
  <si>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</si>
  <si>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</si>
  <si>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</si>
  <si>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</si>
  <si>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</si>
  <si>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</si>
  <si>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</si>
  <si>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</si>
  <si>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</si>
  <si>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</si>
  <si>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</si>
  <si>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</si>
  <si>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</si>
  <si>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</si>
  <si>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</si>
  <si>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</si>
  <si>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</si>
  <si>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</si>
  <si>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</si>
  <si>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</si>
  <si>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</si>
  <si>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</si>
  <si>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</si>
  <si>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</si>
  <si>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</si>
  <si>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</si>
  <si>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</si>
  <si>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</si>
  <si>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</si>
  <si>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</si>
  <si>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</si>
  <si>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</si>
  <si>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</si>
  <si>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</si>
  <si>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</si>
  <si>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</si>
  <si>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</si>
  <si>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</si>
  <si>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</si>
  <si>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</si>
  <si>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</si>
  <si>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</si>
  <si>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</si>
  <si>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</si>
  <si>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</si>
  <si>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Ve Velkých Pavlovicích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</si>
  <si>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</si>
  <si>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</si>
  <si>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</si>
  <si>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</si>
  <si>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</si>
  <si>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</si>
  <si>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</si>
  <si>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</si>
  <si>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</si>
  <si>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</si>
  <si>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</si>
  <si>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</si>
  <si>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</si>
  <si>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</si>
  <si>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</si>
  <si>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</si>
  <si>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</si>
  <si>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</si>
  <si>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</si>
  <si>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</si>
  <si>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</si>
  <si>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</si>
  <si>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</si>
  <si>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</si>
  <si>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</si>
  <si>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</si>
  <si>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</si>
  <si>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</si>
  <si>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</si>
  <si>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</si>
  <si>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</si>
  <si>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</si>
  <si>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</si>
  <si>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</si>
  <si>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</si>
  <si>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</si>
  <si>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</si>
  <si>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</si>
  <si>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</si>
  <si>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</si>
  <si>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</si>
  <si>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</si>
  <si>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</si>
  <si>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</si>
  <si>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</si>
  <si>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</si>
  <si>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</si>
  <si>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</si>
  <si>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</si>
  <si>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</si>
  <si>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</si>
  <si>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</si>
  <si>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</si>
  <si>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</si>
  <si>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</si>
  <si>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</si>
  <si>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</si>
  <si>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</si>
  <si>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</si>
  <si>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</si>
  <si>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</si>
  <si>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</si>
  <si>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</si>
  <si>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</si>
  <si>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</si>
  <si>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</si>
  <si>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</si>
  <si>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</si>
  <si>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</si>
  <si>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</si>
  <si>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</si>
  <si>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</si>
  <si>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</si>
  <si>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</si>
  <si>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</si>
  <si>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</si>
  <si>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</si>
  <si>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</si>
  <si>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</si>
  <si>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</si>
  <si>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</si>
  <si>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</si>
  <si>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</si>
  <si>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</si>
  <si>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</si>
  <si>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</si>
  <si>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</si>
  <si>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</si>
  <si>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V Cvrčovicích</t>
  </si>
  <si>
    <t>JM_212</t>
  </si>
  <si>
    <t>Školní 139, 672 01 Moravský Krumlov</t>
  </si>
  <si>
    <t>Školní 139</t>
  </si>
  <si>
    <t>672 01 Moravský Krumlov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</si>
  <si>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</si>
  <si>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</si>
  <si>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</si>
  <si>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</si>
  <si>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</si>
  <si>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</si>
  <si>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</si>
  <si>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</si>
  <si>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</si>
  <si>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</si>
  <si>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</si>
  <si>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</si>
  <si>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</si>
  <si>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</si>
  <si>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</si>
  <si>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</si>
  <si>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</si>
  <si>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</si>
  <si>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</si>
  <si>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</si>
  <si>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</si>
  <si>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</si>
  <si>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</si>
  <si>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</si>
  <si>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</si>
  <si>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</si>
  <si>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</si>
  <si>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</si>
  <si>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</si>
  <si>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</si>
  <si>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</si>
  <si>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</si>
  <si>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</si>
  <si>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</si>
  <si>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</si>
  <si>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</si>
  <si>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</si>
  <si>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</si>
  <si>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</si>
  <si>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</si>
  <si>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</si>
  <si>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</si>
  <si>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</si>
  <si>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</si>
  <si>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</si>
  <si>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</si>
  <si>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</si>
  <si>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</si>
  <si>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</si>
  <si>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</si>
  <si>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</si>
  <si>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</si>
  <si>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</si>
  <si>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</si>
  <si>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</si>
  <si>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</si>
  <si>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V OR u KS v Brně, oddíl Pr, vložka 1227</t>
  </si>
  <si>
    <t>546 439 403 
602 767 823                                                                  607 114 458 - Ivo Hlavatý</t>
  </si>
  <si>
    <t>JM_220</t>
  </si>
  <si>
    <t>Mateřská škola a základní škola Ivančice, příspěvková organizace</t>
  </si>
  <si>
    <t>Široká 484/42, 664 91 Ivančice</t>
  </si>
  <si>
    <t>Široká 484/42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</si>
  <si>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</si>
  <si>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</si>
  <si>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</si>
  <si>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</si>
  <si>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</si>
  <si>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</si>
  <si>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</si>
  <si>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</si>
  <si>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</si>
  <si>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</si>
  <si>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</si>
  <si>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</si>
  <si>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</si>
  <si>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</si>
  <si>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</si>
  <si>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</si>
  <si>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</si>
  <si>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</si>
  <si>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</si>
  <si>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</si>
  <si>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</si>
  <si>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</si>
  <si>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</si>
  <si>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</si>
  <si>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</si>
  <si>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</si>
  <si>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</si>
  <si>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</si>
  <si>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</si>
  <si>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</si>
  <si>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</si>
  <si>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</si>
  <si>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</si>
  <si>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</si>
  <si>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</si>
  <si>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</si>
  <si>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</si>
  <si>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</si>
  <si>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</si>
  <si>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</si>
  <si>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</si>
  <si>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</si>
  <si>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</si>
  <si>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</si>
  <si>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</si>
  <si>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</si>
  <si>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</si>
  <si>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</si>
  <si>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</si>
  <si>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</si>
  <si>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</si>
  <si>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</si>
  <si>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</si>
  <si>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</si>
  <si>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</si>
  <si>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</si>
  <si>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</si>
  <si>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</si>
  <si>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</si>
  <si>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</si>
  <si>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</si>
  <si>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</si>
  <si>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</si>
  <si>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</si>
  <si>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</si>
  <si>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</si>
  <si>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</si>
  <si>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</si>
  <si>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</si>
  <si>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</si>
  <si>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</si>
  <si>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</si>
  <si>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</si>
  <si>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</si>
  <si>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</si>
  <si>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</si>
  <si>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</si>
  <si>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</si>
  <si>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</si>
  <si>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</si>
  <si>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</si>
  <si>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</si>
  <si>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</si>
  <si>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</si>
  <si>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</si>
  <si>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</si>
  <si>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</si>
  <si>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</si>
  <si>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</si>
  <si>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</si>
  <si>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</si>
  <si>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</si>
  <si>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</si>
  <si>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</si>
  <si>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</si>
  <si>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</si>
  <si>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</si>
  <si>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</si>
  <si>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</si>
  <si>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</si>
  <si>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</si>
  <si>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</si>
  <si>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</si>
  <si>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</si>
  <si>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</si>
  <si>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</si>
  <si>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</si>
  <si>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</si>
  <si>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</si>
  <si>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</si>
  <si>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</si>
  <si>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</si>
  <si>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</si>
  <si>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</si>
  <si>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</si>
  <si>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</si>
  <si>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</si>
  <si>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</si>
  <si>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</si>
  <si>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</si>
  <si>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</si>
  <si>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</si>
  <si>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</si>
  <si>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</si>
  <si>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</si>
  <si>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</si>
  <si>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</si>
  <si>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</si>
  <si>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</si>
  <si>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</si>
  <si>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</si>
  <si>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</si>
  <si>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</si>
  <si>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</si>
  <si>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</si>
  <si>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</si>
  <si>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</si>
  <si>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</si>
  <si>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</si>
  <si>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</si>
  <si>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</si>
  <si>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</si>
  <si>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</si>
  <si>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</si>
  <si>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</si>
  <si>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</si>
  <si>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</si>
  <si>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</si>
  <si>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</si>
  <si>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</si>
  <si>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</si>
  <si>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</si>
  <si>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</si>
  <si>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</si>
  <si>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</si>
  <si>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</si>
  <si>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</si>
  <si>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</si>
  <si>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</si>
  <si>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</si>
  <si>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</si>
  <si>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</si>
  <si>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</si>
  <si>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</si>
  <si>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</si>
  <si>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</si>
  <si>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</si>
  <si>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</si>
  <si>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</si>
  <si>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</si>
  <si>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</si>
  <si>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</si>
  <si>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</si>
  <si>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</si>
  <si>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</si>
  <si>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</si>
  <si>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</si>
  <si>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</si>
  <si>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</si>
  <si>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</si>
  <si>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</si>
  <si>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</si>
  <si>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</si>
  <si>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</si>
  <si>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</si>
  <si>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</si>
  <si>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</si>
  <si>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</si>
  <si>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</si>
  <si>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</si>
  <si>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</si>
  <si>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</si>
  <si>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</si>
  <si>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</si>
  <si>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</si>
  <si>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</si>
  <si>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</si>
  <si>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</si>
  <si>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</si>
  <si>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</si>
  <si>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</si>
  <si>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</si>
  <si>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</si>
  <si>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</si>
  <si>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</si>
  <si>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</si>
  <si>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</si>
  <si>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</si>
  <si>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</si>
  <si>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</si>
  <si>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</si>
  <si>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</si>
  <si>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</si>
  <si>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</si>
  <si>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</si>
  <si>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</si>
  <si>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</si>
  <si>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</si>
  <si>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</si>
  <si>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</si>
  <si>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</si>
  <si>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</si>
  <si>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</si>
  <si>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</si>
  <si>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</si>
  <si>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</si>
  <si>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</si>
  <si>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</si>
  <si>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</si>
  <si>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</si>
  <si>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</si>
  <si>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</si>
  <si>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</si>
  <si>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</si>
  <si>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</si>
  <si>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</si>
  <si>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</si>
  <si>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</si>
  <si>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</si>
  <si>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</si>
  <si>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</si>
  <si>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</si>
  <si>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</si>
  <si>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</si>
  <si>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</si>
  <si>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</si>
  <si>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</si>
  <si>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</si>
  <si>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</si>
  <si>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</si>
  <si>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</si>
  <si>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</si>
  <si>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</si>
  <si>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</si>
  <si>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</si>
  <si>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</si>
  <si>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</si>
  <si>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</si>
  <si>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</si>
  <si>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</si>
  <si>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</si>
  <si>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</si>
  <si>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</si>
  <si>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</si>
  <si>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</si>
  <si>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</si>
  <si>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</si>
  <si>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</si>
  <si>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</si>
  <si>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</si>
  <si>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</si>
  <si>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</si>
  <si>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</si>
  <si>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</si>
  <si>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</si>
  <si>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</si>
  <si>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</si>
  <si>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</si>
  <si>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</si>
  <si>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</si>
  <si>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</si>
  <si>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</si>
  <si>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</si>
  <si>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</si>
  <si>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</si>
  <si>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</si>
  <si>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518355125</t>
  </si>
  <si>
    <t>skola@prumyslovka.cz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</si>
  <si>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</si>
  <si>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</si>
  <si>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</si>
  <si>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</si>
  <si>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</si>
  <si>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</si>
  <si>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</si>
  <si>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</si>
  <si>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</si>
  <si>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</si>
  <si>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</si>
  <si>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</si>
  <si>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</si>
  <si>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</si>
  <si>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</si>
  <si>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</si>
  <si>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</si>
  <si>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</si>
  <si>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</si>
  <si>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</si>
  <si>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</si>
  <si>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</si>
  <si>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</si>
  <si>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</si>
  <si>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</si>
  <si>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</si>
  <si>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</si>
  <si>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</si>
  <si>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</si>
  <si>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</si>
  <si>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</si>
  <si>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</si>
  <si>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</si>
  <si>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</si>
  <si>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</si>
  <si>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</si>
  <si>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</si>
  <si>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</si>
  <si>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</si>
  <si>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</si>
  <si>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</si>
  <si>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</si>
  <si>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</si>
  <si>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</si>
  <si>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</si>
  <si>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</si>
  <si>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</si>
  <si>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</si>
  <si>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</si>
  <si>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</si>
  <si>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</si>
  <si>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</si>
  <si>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</si>
  <si>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</si>
  <si>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</si>
  <si>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</si>
  <si>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</si>
  <si>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</si>
  <si>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</si>
  <si>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</si>
  <si>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</si>
  <si>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</si>
  <si>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</si>
  <si>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</si>
  <si>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</si>
  <si>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</si>
  <si>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</si>
  <si>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</si>
  <si>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</si>
  <si>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</si>
  <si>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</si>
  <si>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</si>
  <si>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</si>
  <si>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</si>
  <si>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</si>
  <si>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</si>
  <si>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</si>
  <si>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</si>
  <si>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</si>
  <si>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</si>
  <si>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</si>
  <si>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</si>
  <si>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</si>
  <si>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</si>
  <si>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</si>
  <si>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</si>
  <si>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</si>
  <si>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</si>
  <si>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</si>
  <si>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</si>
  <si>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</si>
  <si>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</si>
  <si>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</si>
  <si>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</si>
  <si>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</si>
  <si>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</si>
  <si>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</si>
  <si>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</si>
  <si>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</si>
  <si>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</si>
  <si>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</si>
  <si>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</si>
  <si>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</si>
  <si>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</si>
  <si>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</si>
  <si>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</si>
  <si>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</si>
  <si>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</si>
  <si>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</si>
  <si>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</si>
  <si>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</si>
  <si>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</si>
  <si>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</si>
  <si>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</si>
  <si>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</si>
  <si>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</si>
  <si>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</si>
  <si>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</si>
  <si>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</si>
  <si>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</si>
  <si>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</si>
  <si>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</si>
  <si>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</si>
  <si>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</si>
  <si>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</si>
  <si>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</si>
  <si>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</si>
  <si>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</si>
  <si>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</si>
  <si>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</si>
  <si>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</si>
  <si>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</si>
  <si>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</si>
  <si>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</si>
  <si>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</si>
  <si>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</si>
  <si>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</si>
  <si>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</si>
  <si>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</si>
  <si>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</si>
  <si>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</si>
  <si>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</si>
  <si>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</si>
  <si>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</si>
  <si>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</si>
  <si>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</si>
  <si>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</si>
  <si>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</si>
  <si>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</si>
  <si>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</si>
  <si>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</si>
  <si>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</si>
  <si>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</si>
  <si>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</si>
  <si>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</si>
  <si>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</si>
  <si>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</si>
  <si>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</si>
  <si>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</si>
  <si>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</si>
  <si>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</si>
  <si>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</si>
  <si>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</si>
  <si>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</si>
  <si>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</si>
  <si>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</si>
  <si>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</si>
  <si>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</si>
  <si>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</si>
  <si>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</si>
  <si>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</si>
  <si>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</si>
  <si>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</si>
  <si>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</si>
  <si>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</si>
  <si>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</si>
  <si>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</si>
  <si>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</si>
  <si>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</si>
  <si>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</si>
  <si>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</si>
  <si>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</si>
  <si>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</si>
  <si>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</si>
  <si>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</si>
  <si>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</si>
  <si>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</si>
  <si>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</si>
  <si>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</si>
  <si>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</si>
  <si>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</si>
  <si>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</si>
  <si>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</si>
  <si>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</si>
  <si>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</si>
  <si>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</si>
  <si>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</si>
  <si>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</si>
  <si>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</si>
  <si>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</si>
  <si>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</si>
  <si>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</si>
  <si>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</si>
  <si>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</si>
  <si>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</si>
  <si>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</si>
  <si>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</si>
  <si>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</si>
  <si>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</si>
  <si>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</si>
  <si>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</si>
  <si>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</si>
  <si>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</si>
  <si>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</si>
  <si>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</si>
  <si>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</si>
  <si>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</si>
  <si>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</si>
  <si>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</si>
  <si>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</si>
  <si>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</si>
  <si>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</si>
  <si>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</si>
  <si>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</si>
  <si>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</si>
  <si>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</si>
  <si>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</si>
  <si>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</si>
  <si>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</si>
  <si>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</si>
  <si>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</si>
  <si>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</si>
  <si>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</si>
  <si>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</si>
  <si>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</si>
  <si>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</si>
  <si>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</si>
  <si>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</si>
  <si>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</si>
  <si>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</si>
  <si>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</si>
  <si>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</si>
  <si>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</si>
  <si>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</si>
  <si>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</si>
  <si>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</si>
  <si>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</si>
  <si>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</si>
  <si>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</si>
  <si>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</si>
  <si>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</si>
  <si>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</si>
  <si>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</si>
  <si>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</si>
  <si>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</si>
  <si>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</si>
  <si>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</si>
  <si>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</si>
  <si>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</si>
  <si>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</si>
  <si>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</si>
  <si>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</si>
  <si>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</si>
  <si>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</si>
  <si>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</si>
  <si>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</si>
  <si>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</si>
  <si>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</si>
  <si>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</si>
  <si>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</si>
  <si>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</si>
  <si>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</si>
  <si>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</si>
  <si>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</si>
  <si>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</si>
  <si>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</si>
  <si>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</si>
  <si>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</si>
  <si>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</si>
  <si>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</si>
  <si>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</si>
  <si>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</si>
  <si>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</si>
  <si>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</si>
  <si>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</si>
  <si>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</si>
  <si>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</si>
  <si>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</si>
  <si>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</si>
  <si>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</si>
  <si>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</si>
  <si>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</si>
  <si>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</si>
  <si>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</si>
  <si>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</si>
  <si>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</si>
  <si>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</si>
  <si>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</si>
  <si>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</si>
  <si>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</si>
  <si>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</si>
  <si>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</si>
  <si>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</si>
  <si>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</si>
  <si>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</si>
  <si>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</si>
  <si>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</si>
  <si>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</si>
  <si>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</si>
  <si>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</si>
  <si>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</si>
  <si>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</si>
  <si>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</si>
  <si>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</si>
  <si>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</si>
  <si>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</si>
  <si>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</si>
  <si>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</si>
  <si>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</si>
  <si>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</si>
  <si>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</si>
  <si>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</si>
  <si>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</si>
  <si>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</si>
  <si>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</si>
  <si>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</si>
  <si>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</si>
  <si>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</si>
  <si>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</si>
  <si>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</si>
  <si>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</si>
  <si>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</si>
  <si>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</si>
  <si>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</si>
  <si>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</si>
  <si>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</si>
  <si>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</si>
  <si>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</si>
  <si>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</si>
  <si>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</si>
  <si>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</si>
  <si>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</si>
  <si>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</si>
  <si>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</si>
  <si>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</si>
  <si>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</si>
  <si>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</si>
  <si>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</si>
  <si>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</si>
  <si>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</si>
  <si>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</si>
  <si>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</si>
  <si>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</si>
  <si>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</si>
  <si>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</si>
  <si>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</si>
  <si>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</si>
  <si>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</si>
  <si>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</si>
  <si>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</si>
  <si>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</si>
  <si>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</si>
  <si>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</si>
  <si>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</si>
  <si>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</si>
  <si>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</si>
  <si>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</si>
  <si>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</si>
  <si>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</si>
  <si>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</si>
  <si>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</si>
  <si>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</si>
  <si>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</si>
  <si>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</si>
  <si>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</si>
  <si>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</si>
  <si>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</si>
  <si>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</si>
  <si>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</si>
  <si>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</si>
  <si>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</si>
  <si>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</si>
  <si>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</si>
  <si>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</si>
  <si>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</si>
  <si>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</si>
  <si>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</si>
  <si>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</si>
  <si>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</si>
  <si>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</si>
  <si>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</si>
  <si>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</si>
  <si>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</si>
  <si>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</si>
  <si>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</si>
  <si>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</si>
  <si>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</si>
  <si>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</si>
  <si>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</si>
  <si>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</si>
  <si>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</si>
  <si>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</si>
  <si>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</si>
  <si>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</si>
  <si>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</si>
  <si>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</si>
  <si>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</si>
  <si>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</si>
  <si>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</si>
  <si>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</si>
  <si>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</si>
  <si>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</si>
  <si>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</si>
  <si>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</si>
  <si>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</si>
  <si>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</si>
  <si>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</si>
  <si>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</si>
  <si>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</si>
  <si>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</si>
  <si>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</si>
  <si>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</si>
  <si>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</si>
  <si>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</si>
  <si>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</si>
  <si>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</si>
  <si>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</si>
  <si>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</si>
  <si>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Celkem</t>
  </si>
  <si>
    <t xml:space="preserve"> - </t>
  </si>
  <si>
    <t>Poř. č.</t>
  </si>
  <si>
    <t>IČO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</si>
  <si>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</si>
  <si>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</si>
  <si>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</si>
  <si>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</si>
  <si>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</si>
  <si>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</si>
  <si>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</si>
  <si>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</si>
  <si>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</si>
  <si>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</si>
  <si>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</si>
  <si>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</si>
  <si>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</si>
  <si>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</si>
  <si>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</si>
  <si>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</si>
  <si>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</si>
  <si>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</si>
  <si>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</si>
  <si>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</si>
  <si>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</si>
  <si>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</si>
  <si>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</si>
  <si>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</si>
  <si>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</si>
  <si>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</si>
  <si>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</si>
  <si>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</si>
  <si>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s náhradním plněním</t>
  </si>
  <si>
    <t>Seznam pověřujících zadavatelů - s náhradním plněním</t>
  </si>
  <si>
    <r>
      <t xml:space="preserve">Cena za 1 kus
v Kč bez DPH
</t>
    </r>
    <r>
      <rPr>
        <sz val="10"/>
        <rFont val="Arial"/>
        <family val="2"/>
        <charset val="238"/>
        <scheme val="minor"/>
      </rPr>
      <t xml:space="preserve">
"[Doplní účastník]" </t>
    </r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</si>
  <si>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</si>
  <si>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</si>
  <si>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</si>
  <si>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</si>
  <si>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</si>
  <si>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</si>
  <si>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</si>
  <si>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</si>
  <si>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</si>
  <si>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</si>
  <si>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</si>
  <si>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518699513 / 727 965 875 / 727 851 097</t>
  </si>
  <si>
    <t>47377445</t>
  </si>
  <si>
    <t>MUDr. Jiřím Vyhnalem, ředitelem, ředitelem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</si>
  <si>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</si>
  <si>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</si>
  <si>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</si>
  <si>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</si>
  <si>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</si>
  <si>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</si>
  <si>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</si>
  <si>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Domov na Polní, příspěvková organizace</t>
  </si>
  <si>
    <t>info@domovnapolni.cz, martinovicova@domovnapolni.cz</t>
  </si>
  <si>
    <t>martinovicova@domovnapolni.cz</t>
  </si>
  <si>
    <t>Základní umělecká škola a středisko volného času Moravský Krumlov, příspěvková organizace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</si>
  <si>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</si>
  <si>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</si>
  <si>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</si>
  <si>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</si>
  <si>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</si>
  <si>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</si>
  <si>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</si>
  <si>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</si>
  <si>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</si>
  <si>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</si>
  <si>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</si>
  <si>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</si>
  <si>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</si>
  <si>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</si>
  <si>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</si>
  <si>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</si>
  <si>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</si>
  <si>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</si>
  <si>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skola@spsjedovnice.cz</t>
  </si>
  <si>
    <t>Renata Ambrosová/Střední škola a základní škola Tišnov, příspěvková organizace</t>
  </si>
  <si>
    <t>ludvikova@domovskalice.cz</t>
  </si>
  <si>
    <t>Simona Musilová/Gymnázium Jana Blahoslava Ivančice</t>
  </si>
  <si>
    <t>zuzana.petrasovicova@sos-znojmo.cz</t>
  </si>
  <si>
    <t>Zuzana Petrašovičová, SOŠ Dvořákova, Znojmo, příspěvková organizace</t>
  </si>
  <si>
    <t>kluckova.daniela@voszbrno.cz</t>
  </si>
  <si>
    <t>medkova@slovanak.cz</t>
  </si>
  <si>
    <t>Grois Jan</t>
  </si>
  <si>
    <t>Fakturační e-mail</t>
  </si>
  <si>
    <t>sura@gvid.cz</t>
  </si>
  <si>
    <t>polackova.irena@voszbrno.cz</t>
  </si>
  <si>
    <t xml:space="preserve">zklusakova@szs-jaselska.cz vtravnickova@szs-jaselska.cz  
</t>
  </si>
  <si>
    <t>jgardonova@szs-jaselska.cz; imanakova@szs-jaselska.cz; kmrazikova@szs-jaselska.cz; vtravnickova@szs-jaselska.cz</t>
  </si>
  <si>
    <t>Zuzana Jasinková</t>
  </si>
  <si>
    <t>ucetni@domovhostim.cz</t>
  </si>
  <si>
    <t>hl.ucetni@domovjevisovice.cz; reditel@domovjevisovice.cz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</si>
  <si>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</si>
  <si>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</si>
  <si>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</si>
  <si>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</si>
  <si>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</si>
  <si>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</si>
  <si>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</si>
  <si>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</si>
  <si>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dagmar.dvorakova@sos-znojmo.cz</t>
  </si>
  <si>
    <t>ekonom@muzeumznojmo.cz; info@muzeumznojmo.cz</t>
  </si>
  <si>
    <t>ekonom@muzeumznojmo.cz</t>
  </si>
  <si>
    <t>keprdova@gymzn.cz</t>
  </si>
  <si>
    <t>sjs-brno@sjs-brno.cz; tokova@sjs-brno.cz</t>
  </si>
  <si>
    <t>komarkova@oabrno.cz; oa@oabrno.cz</t>
  </si>
  <si>
    <t xml:space="preserve">faktury@susjmk.cz; jiri.sochor@susjmk.cz </t>
  </si>
  <si>
    <t>vedenividenska@post.cz</t>
  </si>
  <si>
    <t>polachova@jaroska.cz</t>
  </si>
  <si>
    <t>eva.rexova@konzervator.eu</t>
  </si>
  <si>
    <t>marie.honkova@konzervator.eu</t>
  </si>
  <si>
    <t>info@zusjk.cz; hrstkova@zusjk.cz</t>
  </si>
  <si>
    <t>ucetni@gpoa.cz</t>
  </si>
  <si>
    <t>alexova@kruhznojmo.cz</t>
  </si>
  <si>
    <t>svcmiroslav@gmail.com</t>
  </si>
  <si>
    <t>reditel@domovskalice.cz</t>
  </si>
  <si>
    <t>info@domovskalice.cz</t>
  </si>
  <si>
    <t>havranova@gml.cz</t>
  </si>
  <si>
    <t>zemanova@zusveveri.cz</t>
  </si>
  <si>
    <t>Renata Kolstrunková</t>
  </si>
  <si>
    <t>lenka.herzova@zspalackeho.cz</t>
  </si>
  <si>
    <t>kanc@gymnaslo.cz</t>
  </si>
  <si>
    <t>richard.nemec@sspbrno.cz; zdenka.peskova@sspbrno.cz</t>
  </si>
  <si>
    <t>benesova@gyrec. Cz</t>
  </si>
  <si>
    <t>fakturace@luzanky.cz</t>
  </si>
  <si>
    <t>podatelna@zzsjmk.cz;  rysavaj@zzsjmk.cz</t>
  </si>
  <si>
    <t>uctarna@szsbrno.cz</t>
  </si>
  <si>
    <t>info@zusvranovska.cz; ekonomka@zusvranovska.cz</t>
  </si>
  <si>
    <t>Jana Kubíková</t>
  </si>
  <si>
    <t>fakturace@spschbr.cz</t>
  </si>
  <si>
    <t>vevodova@ssudbrno.cz</t>
  </si>
  <si>
    <t>sekretariat@soubosonohy.cz;
novakova@soubosonohy.cz;
danihelka@soubosonohy.cz</t>
  </si>
  <si>
    <t>lenka.appelova@lipka.cz; helena.zvakova@lipka.cz</t>
  </si>
  <si>
    <t>marie.fadrna@gymbos.cz</t>
  </si>
  <si>
    <t>Božena Žemlová</t>
  </si>
  <si>
    <t>zemlova@zusboskovice.cz</t>
  </si>
  <si>
    <t>fakturace@nemtisnov.cz</t>
  </si>
  <si>
    <t>hospodarka@zustisnov.cz</t>
  </si>
  <si>
    <t>ekonom@domovpredklasteri.cz</t>
  </si>
  <si>
    <t>technik@domovpredklasteri.cz</t>
  </si>
  <si>
    <t>ekonomika@muzeumbrnenska.cz; reditel@muzeumbrnenska.cz</t>
  </si>
  <si>
    <t>fortika@fortika.cz</t>
  </si>
  <si>
    <t>flekova@muzeum-vyskovska.cz; ekonom@muzeum-vyskovska.cz</t>
  </si>
  <si>
    <t>ekonom@opppvyskov.cz</t>
  </si>
  <si>
    <t>baluchova@sos-vyskov.cz</t>
  </si>
  <si>
    <t xml:space="preserve">r.sedlakova@mszsvyskov.cz, l.zarubova@mszsvyskov.cz, </t>
  </si>
  <si>
    <t>specsvyskov@quick.cz</t>
  </si>
  <si>
    <t>fu@nemvy.cz</t>
  </si>
  <si>
    <t>kapounova.ivana@vassboskovice.cz</t>
  </si>
  <si>
    <t>zus.charbulova@orgman.cz</t>
  </si>
  <si>
    <t>podatelna@charbulova.cz</t>
  </si>
  <si>
    <t>milan.chylik@issabrno.cz</t>
  </si>
  <si>
    <t>fakturace@issabrno.cz</t>
  </si>
  <si>
    <t>tanec@tkbrno.cz; ricankova@tkbrno.cz</t>
  </si>
  <si>
    <t>skola@ssfdr.cz; zahradnikova@ssfdr.cz</t>
  </si>
  <si>
    <t>ekonom@pppbrno.cz</t>
  </si>
  <si>
    <t>podatelna@sssbrno.cz</t>
  </si>
  <si>
    <t>ddjilova@ddjilova.cz</t>
  </si>
  <si>
    <t>matailova.dmklast@seznam.cz</t>
  </si>
  <si>
    <t>jaskova@oupslomena.cz</t>
  </si>
  <si>
    <t>ucetni@ssgbrno.cz</t>
  </si>
  <si>
    <t>horakovsky@sssebrno.cz; stupnanek@sssebrno.cz</t>
  </si>
  <si>
    <t>msfnbrno@seznam.cz</t>
  </si>
  <si>
    <t>Jiri.Vanek@cichnovabrno.cz</t>
  </si>
  <si>
    <t>ss.gellnerova@skolyjm.cz</t>
  </si>
  <si>
    <t>urad@sskocianka.cz</t>
  </si>
  <si>
    <t>gemini@geminibrno.cz; dubnicky@geminibrno.cz</t>
  </si>
  <si>
    <t>oralek@ibsenka.cz</t>
  </si>
  <si>
    <t>Miloš Orálek</t>
  </si>
  <si>
    <t>svehlova@gslapanice.cz</t>
  </si>
  <si>
    <t>reditelka@zspboskovice.cz konecna@zspboskovice.cz</t>
  </si>
  <si>
    <t>ucetni.zs.stefanikova@seznam.cz</t>
  </si>
  <si>
    <t>Marie Bubeníková</t>
  </si>
  <si>
    <t>provozni.zs.stefanikova@seznam.cz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</si>
  <si>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</si>
  <si>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</si>
  <si>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</si>
  <si>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</si>
  <si>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</si>
  <si>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zvs.kyjov@tiscali.cz, info@skolavresovice.cz</t>
  </si>
  <si>
    <t>kancelar@mszskyjov.cz</t>
  </si>
  <si>
    <t>ekonom@centrumproseniorykyjov.cz</t>
  </si>
  <si>
    <t>provozni@horizontkyjov.cz</t>
  </si>
  <si>
    <t xml:space="preserve"> </t>
  </si>
  <si>
    <t>safarova.eva@nemkyj.cz 
bohmova.petra@nemkyj.cz michalik.igor@nemkyj.cz</t>
  </si>
  <si>
    <t>fakturace@nemkyj.cz</t>
  </si>
  <si>
    <t>ssp@sspkyjov.cz; fakturace@sspkyjov.cz; sasinkova@sspkyjov.cz; stipcak@sspkyjov.cz</t>
  </si>
  <si>
    <t>andresikova@sspkyjov.cz</t>
  </si>
  <si>
    <t>Ludmila Třetinová</t>
  </si>
  <si>
    <t>ekonom@hvezdarna-veseli.cz</t>
  </si>
  <si>
    <t>zus@zus-veseli.cz                   tomeckova@zus-veseli.cz         smutny@zus-veseli.cz;</t>
  </si>
  <si>
    <t>kancelar@zsveselikollarova.cz</t>
  </si>
  <si>
    <t>ekonom@paprsek.eu</t>
  </si>
  <si>
    <t>zus.vo@worldonline.cz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</si>
  <si>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</si>
  <si>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</si>
  <si>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</si>
  <si>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</si>
  <si>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</si>
  <si>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Mgr. Vladimír Pečinka</t>
  </si>
  <si>
    <t>Mgr. Vladimír Pečinka, ředitel</t>
  </si>
  <si>
    <t>Mgr. Vladimírem Pečinkou</t>
  </si>
  <si>
    <t>Vladimírem Pečinkou, ředitelem</t>
  </si>
  <si>
    <t>ucetni@nemletovice.cz</t>
  </si>
  <si>
    <t>skrabal@stredni-skola.cz; kintrova@stredni-skola.cz</t>
  </si>
  <si>
    <t>519 371 030
724 095 284</t>
  </si>
  <si>
    <t>klimovic@zsherbenova.cz</t>
  </si>
  <si>
    <t>skola@zsherbenova.cz</t>
  </si>
  <si>
    <t>info@gbv.cz; kancelar@gbv.cz; mackova@gbv.cz</t>
  </si>
  <si>
    <t xml:space="preserve"> capkova@spsbv.cz sladky@spsbv.cz</t>
  </si>
  <si>
    <t>pppbreclav@mybox.cz; info@pppbreclav.cz</t>
  </si>
  <si>
    <t>hladikova@svisv.cz</t>
  </si>
  <si>
    <t>Mgr. Ing. Ivana Petrášková, MBA, ředitelka</t>
  </si>
  <si>
    <t>Mgr. Ing. Ivanou Petráškovou MBA, ředitelkou</t>
  </si>
  <si>
    <t>ucetni@domovbozice.cz</t>
  </si>
  <si>
    <t>skola@spsjedovnice.cz; hospodarka@spsjedovnice.cz</t>
  </si>
  <si>
    <t>zusblansko@zusblansko.cz</t>
  </si>
  <si>
    <t>faktury@ddblansko.cz</t>
  </si>
  <si>
    <t>Ilona Mahrová</t>
  </si>
  <si>
    <t>oabk@oabk.cz</t>
  </si>
  <si>
    <t>515 143 012, 604 491 882</t>
  </si>
  <si>
    <t>lefnerova@domovnapolni.cz</t>
  </si>
  <si>
    <t>ucetni@dd-mikulov.eu</t>
  </si>
  <si>
    <t>studenkova@rmm.cz</t>
  </si>
  <si>
    <t>hyckova@zsspmikulov.cz; skola@zsspmikulov.cz</t>
  </si>
  <si>
    <t>musilova@zamekbrezany.cz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</si>
  <si>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</si>
  <si>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</si>
  <si>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</si>
  <si>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</si>
  <si>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</si>
  <si>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</si>
  <si>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radoslava.jancikova@gyby.cz</t>
  </si>
  <si>
    <t>j-suchynova@gymhust.cz</t>
  </si>
  <si>
    <t>Jana Suchyňová</t>
  </si>
  <si>
    <t>kozakova@sou-hustopece.cz</t>
  </si>
  <si>
    <t>spravce@ddhodonin.cz; ekonom@ddhodonin.cz</t>
  </si>
  <si>
    <t>ekonom@ddhodonin.cz</t>
  </si>
  <si>
    <t>Mgr. Lenka Matoušová</t>
  </si>
  <si>
    <t>Mgr.Lenkou Matoušovou</t>
  </si>
  <si>
    <t>Mgr. Lenkou Matoušovou</t>
  </si>
  <si>
    <t>lenka.matousova@seznam.cz</t>
  </si>
  <si>
    <t>solarova@ssmk.eu</t>
  </si>
  <si>
    <t>gmk@mboxzn.cz</t>
  </si>
  <si>
    <t>Hynek Smutný</t>
  </si>
  <si>
    <t xml:space="preserve">burgerova@svcivancice.cz </t>
  </si>
  <si>
    <t>faktury@nspiv.cz</t>
  </si>
  <si>
    <t>spec.sk.iva@volny.cz; milada.rozsypalova@specskiva.cz</t>
  </si>
  <si>
    <t>zus.oslavany@quick.cz</t>
  </si>
  <si>
    <t>zus.zidlochovice@seznam.cz</t>
  </si>
  <si>
    <t>marsakova@skolarajhrad.cz; mahovska@skolarajhrad.cz</t>
  </si>
  <si>
    <t>majetkovasprava@dszastavka.cz</t>
  </si>
  <si>
    <t>konvicova@skolatisnov.cz</t>
  </si>
  <si>
    <t>ucetni.m@ds-hodonin.cz</t>
  </si>
  <si>
    <t xml:space="preserve">skola@zspshodonin.cz </t>
  </si>
  <si>
    <t>svc.hodonin@seznam.cz</t>
  </si>
  <si>
    <t>wolfova.katerina@zelenydumpohody.cz</t>
  </si>
  <si>
    <t>Lipová alej 3756/21, 695 01 Hodonín</t>
  </si>
  <si>
    <t>ekonom@issho.cz; reditel@issho.cz; ucetni@issho.cz</t>
  </si>
  <si>
    <t>Dagmar Macalíková</t>
  </si>
  <si>
    <t>ekonom@issho.cz</t>
  </si>
  <si>
    <t>administrativa@svcpohorelice.cz</t>
  </si>
  <si>
    <t>Jindra Spáčilová</t>
  </si>
  <si>
    <t>Mgr. Miroslavem Divinou, MLog.</t>
  </si>
  <si>
    <t>mesickova@gvuhodonin.cz</t>
  </si>
  <si>
    <t>cekanova@prumyslovka.cz</t>
  </si>
  <si>
    <t>info@detskydomovhodonin.cz; ucetni@detskydomovhodonin.cz</t>
  </si>
  <si>
    <t>Bc. Lenka Sečkařová statutární zástupce, ředitelka</t>
  </si>
  <si>
    <t>ekonom@domovjaroska.cz</t>
  </si>
  <si>
    <t>Lenka Luzertová</t>
  </si>
  <si>
    <t>statutární zástupce - ředitelka: Mgr. Ing. Ivana Petrášková, MBA</t>
  </si>
  <si>
    <t>zaderova@nemho.cz</t>
  </si>
  <si>
    <t>ekonom@ddstraznice.cz</t>
  </si>
  <si>
    <t>Milan Komoň</t>
  </si>
  <si>
    <t>info@stredniskolastraznice.cz;  martinkova.irena@stredniskolastraznice.cz</t>
  </si>
  <si>
    <t xml:space="preserve">544 240 032; 601 392 785
</t>
  </si>
  <si>
    <t>sloupova@lila.cz</t>
  </si>
  <si>
    <t>sedlar@ssee-sokolnice.cz</t>
  </si>
  <si>
    <t>antoninova@domovsokolnice.cz</t>
  </si>
  <si>
    <t>zouzelova@gymbuc.cz; mpejcochova@gymbuc.cz</t>
  </si>
  <si>
    <t>uctarna@habrovanskyzamek.cz</t>
  </si>
  <si>
    <t>zusadamov@seznam.cz</t>
  </si>
  <si>
    <t>zdenka.brachova@domovch.cz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</si>
  <si>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</si>
  <si>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</si>
  <si>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</si>
  <si>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</si>
  <si>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</si>
  <si>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</si>
  <si>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posta@kr-jihomoravsky.cz</t>
  </si>
  <si>
    <t>uctarna@vida.cz</t>
  </si>
  <si>
    <t xml:space="preserve">svobodova@cljuniorauto.cz 
</t>
  </si>
  <si>
    <t>sekretariat@nemhu.cz             ucetni@nemhu.cz</t>
  </si>
  <si>
    <t>ekonom@muzeum-blanenska.cz</t>
  </si>
  <si>
    <t>sikulova@muzeum-boskovicka.cz</t>
  </si>
  <si>
    <t>jizdny@domovufrantiska.cz; ustohalova@domovufrantiska.cz</t>
  </si>
  <si>
    <t>ustohalova@domovufrantiska.cz</t>
  </si>
  <si>
    <t>filipova.pavla@kjmk.eu</t>
  </si>
  <si>
    <t>faktury@cizincijmk.cz</t>
  </si>
  <si>
    <t>Yvona Formanová</t>
  </si>
  <si>
    <t>Martina Šperková/Domov Božice, příspěvková organizace</t>
  </si>
  <si>
    <t>Alena Ludvíková</t>
  </si>
  <si>
    <t>Petr Frank/Střední škola technická a ekonomická Brno</t>
  </si>
  <si>
    <t>SENIOR centrum Blansko, p.o.</t>
  </si>
  <si>
    <t>Ellen Kotoulková</t>
  </si>
  <si>
    <t>Jitka Tauferová/Dětský domov Znojmo, příspěvková organizace</t>
  </si>
  <si>
    <t>Odborné učiliště Cvrčovice, p. o., Andrea Ráčková</t>
  </si>
  <si>
    <t>petrasek@domovnapolni.cz</t>
  </si>
  <si>
    <t>Pavel Petrásek</t>
  </si>
  <si>
    <t>Daniela Klučková</t>
  </si>
  <si>
    <t>Petra Kulíšková / Domov Hvězda, p.o.</t>
  </si>
  <si>
    <t>Zdeněk Caha/Střední škola polytechnická Kyjov,příspěvková organizace</t>
  </si>
  <si>
    <t>Josef Trněný</t>
  </si>
  <si>
    <t>alexandra.reznakova@svisv.cz</t>
  </si>
  <si>
    <t>Alexandra Režňáková</t>
  </si>
  <si>
    <t>Miloslava Buczyková, Emin zámek, příspěvková organizace Šanov 275, 671 67 Hrušovany nad Jevišovkou</t>
  </si>
  <si>
    <t>IČ (výpočet)</t>
  </si>
  <si>
    <t>Se sídlem</t>
  </si>
  <si>
    <t>Přejete si využít centrální nákup kancelářského papíru na období leden – duben 2025 (4 měsíce)</t>
  </si>
  <si>
    <t>Přejete si v rámci centrálního nákupu na období leden – duben 2025 využívat dodávky papíru s náhradním plněním?</t>
  </si>
  <si>
    <t>Mgr. Vladimír Pečinka / ZUŠ Letovice</t>
  </si>
  <si>
    <t>Ne</t>
  </si>
  <si>
    <t>peroutka@gymzn.cz</t>
  </si>
  <si>
    <t>Jiří Peroutka</t>
  </si>
  <si>
    <t>jilkova@domovch.cz</t>
  </si>
  <si>
    <t>Lenka Nečasová</t>
  </si>
  <si>
    <t>Eva Honzáková/Základní umělecká škola PhDr. Zbyňka Mrkose, Brno, Došlíkova 48, příspěvková organizace</t>
  </si>
  <si>
    <t>Přemysl Forst/ZUŠ Miroslav</t>
  </si>
  <si>
    <t>Jaroslav Pikner, Základní umělecká škola Hrušovany nad Jevišovkou, příspěvková organizace</t>
  </si>
  <si>
    <t>bouda@skolablansko.cz</t>
  </si>
  <si>
    <t>Petr Bouda, Obchodní akademie a střední zdravotnická škola Blansko, příspěvková organizace</t>
  </si>
  <si>
    <t>Michal Přichystal/ÚAPP Brno, v. v. i.</t>
  </si>
  <si>
    <t>Marcela Křiváková</t>
  </si>
  <si>
    <t>Miroslav Brúček/Základní umělecká škola Hustopeče, příspěvková organizace</t>
  </si>
  <si>
    <t>Roman Pavlačka/GSS Mikulov</t>
  </si>
  <si>
    <t>Lenka SloupováúLILA Domov pro postižené děti Otnice, příspěvková organizace</t>
  </si>
  <si>
    <t>Naděžda Ustohalová</t>
  </si>
  <si>
    <t>vesela@vim-jmk.cz</t>
  </si>
  <si>
    <t>Yveta Veselá</t>
  </si>
  <si>
    <t>Jindřiška Halvová</t>
  </si>
  <si>
    <t>Gymnázium Brno,Křenová, příspěvková organizace</t>
  </si>
  <si>
    <t>Vendula Gacova</t>
  </si>
  <si>
    <t>davky@nemletovice.cz</t>
  </si>
  <si>
    <t>Eva Hönigová</t>
  </si>
  <si>
    <t>Gabriela Fialová</t>
  </si>
  <si>
    <t>mtz@horizontkyjov.cz</t>
  </si>
  <si>
    <t>Jana Vincová</t>
  </si>
  <si>
    <t>ruzena.hradilova@sosblansko.cz</t>
  </si>
  <si>
    <t>Růžena Hradilová</t>
  </si>
  <si>
    <t>novacek@domovsokolnice.cz</t>
  </si>
  <si>
    <t>Petr Nováček</t>
  </si>
  <si>
    <t>Kudláčová Bohdana</t>
  </si>
  <si>
    <t>Kateřina Brázdová</t>
  </si>
  <si>
    <t>andrea.manasova@purkynka.cz</t>
  </si>
  <si>
    <t>Andrea Maňasová</t>
  </si>
  <si>
    <t>Jitka Juračková/Sociální služby Šebetov, příspěvková organizace</t>
  </si>
  <si>
    <t>Petr Jůza</t>
  </si>
  <si>
    <t>Bílá Konstantina</t>
  </si>
  <si>
    <t>marketa.horakova@gymbos.cz</t>
  </si>
  <si>
    <t>Markéta Horáková/Gymnázium Boskovice</t>
  </si>
  <si>
    <t>petlachova@tkbrno.cz</t>
  </si>
  <si>
    <t>Marika Petlachová</t>
  </si>
  <si>
    <t>objednavky.mtz@nemzn.cz</t>
  </si>
  <si>
    <t>Martina Vidličková / Nemocnice Znojmo p.o.</t>
  </si>
  <si>
    <t>Vojatěská Kateřina</t>
  </si>
  <si>
    <t>novak.p@gpoa.cz</t>
  </si>
  <si>
    <t>GPOA</t>
  </si>
  <si>
    <t>zouzelova@gymbuc.cz</t>
  </si>
  <si>
    <t>Lucie Žouželová</t>
  </si>
  <si>
    <t>zasobovani@domovhostim.cz</t>
  </si>
  <si>
    <t>Dana Pantůčková</t>
  </si>
  <si>
    <t>Jitka Chmelová/Dětský domov Boskovice, příspěvková organizace, Štefánikova 2344/2b, 68001 Boskovicee</t>
  </si>
  <si>
    <t>Vít Janků/Zámek Břežany</t>
  </si>
  <si>
    <t>Vlastimil Kluďák/ Dětský domov Hodonín, příspěvková organizace</t>
  </si>
  <si>
    <t>pravcova@detskelecebny.cz</t>
  </si>
  <si>
    <t>Zuzana Pravcová, DiS.</t>
  </si>
  <si>
    <t>peskova@masarykuvdm.cz</t>
  </si>
  <si>
    <t>Helena Pešková</t>
  </si>
  <si>
    <t>Michaela Hýblerová / Nemocnice Hustopeče, p.o.</t>
  </si>
  <si>
    <t>04212029</t>
  </si>
  <si>
    <t>vedstravovani@dszastavka.cz</t>
  </si>
  <si>
    <t>Pavla Báňová</t>
  </si>
  <si>
    <t xml:space="preserve">Iva Havlíčková </t>
  </si>
  <si>
    <t>Lenka Bočková</t>
  </si>
  <si>
    <t>stravovani@centrumproseniorykyjov.cz</t>
  </si>
  <si>
    <t>Eliška Hrušťáková</t>
  </si>
  <si>
    <t>Marcela Drajsajtlová, Základní umělecká škola Strážnice, příspěvková organizace</t>
  </si>
  <si>
    <t>michal.boudny@gykovy.cz</t>
  </si>
  <si>
    <t>Michal Boudný / Gymnázium a střední odborná škola zdravotnická a ekonomická Vyškov, příspěvková organizace</t>
  </si>
  <si>
    <t>kleinova@ssfdr.cz</t>
  </si>
  <si>
    <t>Dagmar Kleinová; Střední škola F. D. Roosevelta Brno, příspěvková organizace</t>
  </si>
  <si>
    <t>francova.monika@ssposbrno.cz</t>
  </si>
  <si>
    <t>Ing. Monika Francová/ Střední škola Brno, Charbulova</t>
  </si>
  <si>
    <t>Látalová Šárka</t>
  </si>
  <si>
    <t>Alena Ivánková</t>
  </si>
  <si>
    <t>zus.oslavany@gmail.com</t>
  </si>
  <si>
    <t>Lenka Kremláčková/ Základní umělecká škola Oslavany, příspěvková organizace</t>
  </si>
  <si>
    <t>asistentka@zus-kurim.cz</t>
  </si>
  <si>
    <t>Zdeňka Musilová</t>
  </si>
  <si>
    <t>Pedagogicko-psychologická poradna Brno</t>
  </si>
  <si>
    <t>Klára Davidová/Oblastní pedagogicko-psychologická poradna Vyškov, příspěvková organizace</t>
  </si>
  <si>
    <t>barborajedlickova@svcletovice.cz</t>
  </si>
  <si>
    <t>kovarova.veronika@vassboskovice.cz</t>
  </si>
  <si>
    <t>Veronika Kovářová</t>
  </si>
  <si>
    <t>georgiu@rmm.cz</t>
  </si>
  <si>
    <t>Regionální muzeum v Mikulově,p.o./Dana Georgiu</t>
  </si>
  <si>
    <t>pavel.juranek@issabrno.cz</t>
  </si>
  <si>
    <t xml:space="preserve">Pavel Juránek </t>
  </si>
  <si>
    <t>Iva Kinzelová/Základní umělecká škola Hodonín, příspěvková organizace</t>
  </si>
  <si>
    <t>Wohlfahrtová Hana</t>
  </si>
  <si>
    <t>Dětský domov Dagmar Brno , p.o.</t>
  </si>
  <si>
    <t>Radka Vondrysková</t>
  </si>
  <si>
    <t>Hana Najbrová, Mateřská škola a základní škola při Dětské léčebně Křetín 12, příspěvková organizace</t>
  </si>
  <si>
    <t>Alexandra Žižková/ZUŠ Jaroslava Kvapila Brno, příspěvková organizace</t>
  </si>
  <si>
    <t>provozni@habrovanskyzamek.cz</t>
  </si>
  <si>
    <t>Roman Halouzka/Habrovanský zámek p.o.</t>
  </si>
  <si>
    <t>kavanova@sjs-brno.cz</t>
  </si>
  <si>
    <t>Jazyková škola s právem SJZ Brno, p.o.</t>
  </si>
  <si>
    <t>Mateřská škola, základní škola a střední škola Gellnerka Brno, p.o. p. o.</t>
  </si>
  <si>
    <t>ucetni@paprsek.eu</t>
  </si>
  <si>
    <t>Ivana Berková/Paprsek, p.o. Velké Opatovice</t>
  </si>
  <si>
    <t>Kateřina Wolfová/Zelený dům pohody</t>
  </si>
  <si>
    <t>Šárka Brychová, Základní umělecká škola Brno, Slunná, příspěvková organizace</t>
  </si>
  <si>
    <t>Svobodová Lenka</t>
  </si>
  <si>
    <t>kulhankova@stredni-slavkov.cz</t>
  </si>
  <si>
    <t>Střední škola Slavkov - Austerlitz, příspěvková organizace</t>
  </si>
  <si>
    <t>zasobovani@domovjevisovice.cz</t>
  </si>
  <si>
    <t>Alena Pokorná, DpS Jevišovice, p. o.</t>
  </si>
  <si>
    <t>stravovani@ds-hodonin.cz</t>
  </si>
  <si>
    <t>Alena Maradová</t>
  </si>
  <si>
    <t>Markéta Šmerdová</t>
  </si>
  <si>
    <t>hospodarka@prumyslovka.cz</t>
  </si>
  <si>
    <t>Mgr. Eliška Ratiborská/Střední škola průmyslová a umělecká Hodonín, Brandlova 32, 695 01 Hodonín</t>
  </si>
  <si>
    <t>Zdislava Paulíková/ Mateřská škola, Hodonín, Sídlištní 2, p.o.</t>
  </si>
  <si>
    <t>obchodni@nembv.cz</t>
  </si>
  <si>
    <t>Nemocnice Břeclav, p.o.</t>
  </si>
  <si>
    <t>Bc. Laura Zelbová</t>
  </si>
  <si>
    <t>pouzova@muzeum-vyskovska.cz</t>
  </si>
  <si>
    <t>Andrea Pouzová/Muzeum Vyškovska, p.o.</t>
  </si>
  <si>
    <t>Roman Zemánek, DDM Strážnice, p.o.</t>
  </si>
  <si>
    <t xml:space="preserve">Naděžda Procházková/Mateřská škola a základní škola Kyjov, Školní, příspěvková organizace </t>
  </si>
  <si>
    <t>Michaela Prausová/Pedagogicko-psychologická poradna Znojmo, příspěvková organizace</t>
  </si>
  <si>
    <t>svobodova@cljuniorauto.cz</t>
  </si>
  <si>
    <t>Marie Svobodová</t>
  </si>
  <si>
    <t>Martina Dobešová</t>
  </si>
  <si>
    <t>hanado@seznam.cz</t>
  </si>
  <si>
    <t>Hana Doušková/SPŠ stavební Brno, příspěvková organizace</t>
  </si>
  <si>
    <t>tapticova@ppphodonin.cz</t>
  </si>
  <si>
    <t>Mgr. Jana Taptičová/ PPP Hodonín</t>
  </si>
  <si>
    <t>aujezdska.martina@zsveselikollarova.cz</t>
  </si>
  <si>
    <t>Martina Aujezdská</t>
  </si>
  <si>
    <t>Eva Novotná</t>
  </si>
  <si>
    <t>ddm.veseli@skolyjm.cz</t>
  </si>
  <si>
    <t xml:space="preserve">Gabriela Šivelová </t>
  </si>
  <si>
    <t>vajdisova@soubosonohy.cz</t>
  </si>
  <si>
    <t>Petra Vajdišová</t>
  </si>
  <si>
    <t>Dana Saňková</t>
  </si>
  <si>
    <t>Renata Sobotkvová</t>
  </si>
  <si>
    <t>Gymnázium Matyáše Lercha</t>
  </si>
  <si>
    <t>vaculikova@skolarajhrad.cz</t>
  </si>
  <si>
    <t>Kateřina Vaculíková</t>
  </si>
  <si>
    <t>Králová Zuzana/ Střední průmyslová škola chemická a gymnázium Brno, Vranovská, příspěvková organizace</t>
  </si>
  <si>
    <t>herzan@nemvy.cz</t>
  </si>
  <si>
    <t>Jaromír Herzán / Nemocnice Vyškov, p.o.</t>
  </si>
  <si>
    <t>vranova@souuhelna.cz</t>
  </si>
  <si>
    <t>Eva Vránová</t>
  </si>
  <si>
    <t>Jitka Šichová, Základní umělecká škola Velké Opatovice, příspěvková organizace</t>
  </si>
  <si>
    <t>reditel@zusrosice.cz</t>
  </si>
  <si>
    <t>Mgr. Zdeněk Doležal, DiS./Základní umělecká škola Rosice, příspěvková organizace</t>
  </si>
  <si>
    <t>Irma Kellnerová, Základní umělecká škola Mikulov</t>
  </si>
  <si>
    <t>Dana Maronczaková/Základní škola a praktická škola Brno, Vídeňská, příspěvková organizace</t>
  </si>
  <si>
    <t>Marika Benešová</t>
  </si>
  <si>
    <t>Ivana Grunová</t>
  </si>
  <si>
    <t>speratova@geminibrno.cz</t>
  </si>
  <si>
    <t>info@skolavresovice.cz</t>
  </si>
  <si>
    <t>Iva Knéslová</t>
  </si>
  <si>
    <t>zdenka.sichova@zuspohorelice.cz</t>
  </si>
  <si>
    <t xml:space="preserve">Základní umělecká škola Pohořelice, příspěvková organizace </t>
  </si>
  <si>
    <t>moravek@nemiv.cz</t>
  </si>
  <si>
    <t>zavodna@sseb.cz</t>
  </si>
  <si>
    <t>Závodná Jaroslava, Střední škola Edvarda Beneše, příspěvková organizace</t>
  </si>
  <si>
    <t>vitamvasova@email.cz</t>
  </si>
  <si>
    <t>Lenka Červinková Jandová</t>
  </si>
  <si>
    <t>ZUŠ varhanická Brno, p.o.</t>
  </si>
  <si>
    <t>Kateřina Klimešová/Základní umělecká škola F. B. Ševčíka Jedovnice, příspěvková organizace</t>
  </si>
  <si>
    <t>ruzickova@muzeum-blanenska.cz</t>
  </si>
  <si>
    <t>Michaela Růžičková, Muzeum Blanenska p.o.</t>
  </si>
  <si>
    <t>Blanka Šenkýřová, Základní škola při Dětské léčebně Ostrov u Macochy, přísp. org.</t>
  </si>
  <si>
    <t>technik@domovhustopece.cz</t>
  </si>
  <si>
    <t>Zdeňka Dohnálková</t>
  </si>
  <si>
    <t>Hana Bílková/Dětský domov Brno, Jílová, příspěvková organizace</t>
  </si>
  <si>
    <t>safarova.eva@nemkyj.cz</t>
  </si>
  <si>
    <t>Eva Šafářová/Nemocnice Kyjov, příspěvková organizace</t>
  </si>
  <si>
    <t>skrabal@stredni-skola.cz</t>
  </si>
  <si>
    <t>Stanislav Škrabal/ Masarykova střední škola Letovice,p.o.</t>
  </si>
  <si>
    <t>Radomír Bartoněk, Základní škola a praktická škola Hustopeče, příspěvková organizace</t>
  </si>
  <si>
    <t>jitka.adolfova@ssgbrno.cz</t>
  </si>
  <si>
    <t>Jitka Adolfová</t>
  </si>
  <si>
    <t>Radmila Sedláčková, DiS. / ZZS JMK, p.o.</t>
  </si>
  <si>
    <t>Kamil Ošlejšek/Středisko volného času Boskovice, příspěvková organizace</t>
  </si>
  <si>
    <t>Andrea Kropíková/Dětský domov Strážnice, příspěvková organizace</t>
  </si>
  <si>
    <t>smerkova@oabrno.cz</t>
  </si>
  <si>
    <t>Hana Šmerková, Obchodní akademie a vyšší odborná škola Brno, Kotlářská, příspěvková organizace</t>
  </si>
  <si>
    <t>sigmundova@domovtavikovice.cz</t>
  </si>
  <si>
    <t>Renata Sigmundová</t>
  </si>
  <si>
    <t>Eva Polášková, Základní umělecká škola Ořechov</t>
  </si>
  <si>
    <t>Kateřina Hnaníčková/Jihomoravské muzeum ve Znojmě, příspěvková organizace</t>
  </si>
  <si>
    <t>Jitka Opluštilová/ Gymnázium, OA a JŠ s právem SJZ Hodonín</t>
  </si>
  <si>
    <t>Kristýna Weisová/Helceletka - středisko volného času Brno, příspěvková organizace</t>
  </si>
  <si>
    <t>podatelna@svcznojmo.cz</t>
  </si>
  <si>
    <t>Eva Havlišová/Středisko volného času Znojmo, příspěvková organizace</t>
  </si>
  <si>
    <t>Andrea Šikulová</t>
  </si>
  <si>
    <t>Milada Zicháčková</t>
  </si>
  <si>
    <t>info@ssp-vyskov.cz</t>
  </si>
  <si>
    <t xml:space="preserve">Mgr. Hana Poslíková, Střední škola polytechnická Vyškov, p.o. </t>
  </si>
  <si>
    <t>zus.charbulova84@gmail.com</t>
  </si>
  <si>
    <t>MgA.Vladan Šustek/Základní umělecká škola Brno, Charbulova, příspěvková organizace</t>
  </si>
  <si>
    <t>henclova@gbv.cz</t>
  </si>
  <si>
    <t>Dagmar Henčlová/Gymnázium a JŠ Břeclav</t>
  </si>
  <si>
    <t>Renata Měsíčková/Galerie výtvarného umění v Hodoníně</t>
  </si>
  <si>
    <t>Eva Rexová/Konzervatoř Brno, příspěvková organizace</t>
  </si>
  <si>
    <t>helena.adamusova@pppbreclav.cz</t>
  </si>
  <si>
    <t>Helena Adamusová</t>
  </si>
  <si>
    <t>opatova@gyrec.cz</t>
  </si>
  <si>
    <t>Alena Opatová</t>
  </si>
  <si>
    <t>Michaela Bartošová</t>
  </si>
  <si>
    <t>Alena Židelová</t>
  </si>
  <si>
    <t>zus@zus-veseli.cz</t>
  </si>
  <si>
    <t>ucetni@zssblansko.cz</t>
  </si>
  <si>
    <t>Milena Úradníčková/Mateřská škola a základní škola Brno, Kociánka, příspěvková organizace</t>
  </si>
  <si>
    <t>zeravek@ssee-sokolnice.cz</t>
  </si>
  <si>
    <t>Jan Žerávek</t>
  </si>
  <si>
    <t>Lenka Havelková</t>
  </si>
  <si>
    <t>oa@oaveseli.cz</t>
  </si>
  <si>
    <t>Iveta Machalová, Obchodní akademie a SŠP Veselí nad Moravou, p.o.</t>
  </si>
  <si>
    <t>horak@oupslomena.cz</t>
  </si>
  <si>
    <t>Ing. Martin Horák/ Odborné učiliště a praktická škola, Brno, p.o.</t>
  </si>
  <si>
    <t>Lucie Hřebíčková/ Muzeum Brněnska, p. o.</t>
  </si>
  <si>
    <t>osickova@svcvyskov.cz</t>
  </si>
  <si>
    <t>Bc. Veronika Osičková</t>
  </si>
  <si>
    <t>Petr Pavlinec</t>
  </si>
  <si>
    <t>Mgr. Alice Magdonová/ Mateřská škola a základní škola Břeclav, Herbenova, příspěvková organizace</t>
  </si>
  <si>
    <t>Lenka Ostrá/Dětský domov Hodonín u Kunštátu p.o.</t>
  </si>
  <si>
    <t>vtravnickova@szs-jaselska.cz</t>
  </si>
  <si>
    <t>Veronika Trávníčková/Střední zdravotnická škola, Jaselská, příspěvková organizace</t>
  </si>
  <si>
    <t>skola@zspshodonin.cz</t>
  </si>
  <si>
    <t>Gabriela Kokešová/ředitelka</t>
  </si>
  <si>
    <t>sterba@zsblansko.cz</t>
  </si>
  <si>
    <t>Boris Štřeba/Základní škola Blansko, Nad Čertovkou, p.o.</t>
  </si>
  <si>
    <t>stupnanek@sssebrno.cz</t>
  </si>
  <si>
    <t>Libor Stupňánek/Střední škola strojírenská a elektrotechnická Brno, příspěvková organizace</t>
  </si>
  <si>
    <t>mkrizova@gymelg.cz</t>
  </si>
  <si>
    <t>Monika Křížová</t>
  </si>
  <si>
    <t>Eva Nováková</t>
  </si>
  <si>
    <t>igor.nespurek@cichnovabrno.cz</t>
  </si>
  <si>
    <t>Igor Nešpurek / Střední škola informatiky, poštovnictví a finančnictví Brno, příspěvková organizace</t>
  </si>
  <si>
    <t>eva.horakova@svcmiroslav.cz</t>
  </si>
  <si>
    <t>Mgr. Eva Horáková</t>
  </si>
  <si>
    <t>krejcit@jaroska.cz</t>
  </si>
  <si>
    <t>Tomáš Krejčí</t>
  </si>
  <si>
    <t>Jindřich Demela - Základní umělecká škola Klobouky u Brna, příspěvková organizace</t>
  </si>
  <si>
    <t>Miloš Voštera/Zámeček Střelice p.o.</t>
  </si>
  <si>
    <t>Jan Ondroušek/Lužánky</t>
  </si>
  <si>
    <t>Alena Krejčí, Centrum pro cizince Jihomoravského kraje, z. ú.</t>
  </si>
  <si>
    <t>Eliška Buzková</t>
  </si>
  <si>
    <t>Marcik.L@sosbzenec.cz</t>
  </si>
  <si>
    <t>Libor Marčík, Mgr</t>
  </si>
  <si>
    <t>j.kostihova@masaryk.info</t>
  </si>
  <si>
    <t>Jana Kostihová</t>
  </si>
  <si>
    <t>j.vagnerova@mszsvyskov.cz</t>
  </si>
  <si>
    <t>Jana Vágnerová</t>
  </si>
  <si>
    <t>Jitka Baťková/Základní umělecká škola Židlochovice, příspěvková organizace</t>
  </si>
  <si>
    <t>Aleš Kočvara, Základní škola Želešice, Sadová</t>
  </si>
  <si>
    <t>CELKEM PO: 62</t>
  </si>
  <si>
    <t>VYPLNILI DOTAZNÍK</t>
  </si>
  <si>
    <t>solarova@jilova.cz</t>
  </si>
  <si>
    <t>Beata Blašková</t>
  </si>
  <si>
    <t>Beata Blašková, ředitelka</t>
  </si>
  <si>
    <t>Beatou Blaškovou</t>
  </si>
  <si>
    <t>Beatou Blaškovou, ředitelkou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</si>
  <si>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</si>
  <si>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</si>
  <si>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</si>
  <si>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</si>
  <si>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</si>
  <si>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</si>
  <si>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Mgr. Tomáš Nečas, Ph.D</t>
  </si>
  <si>
    <t>Mgr. Tomášem Nečasem, Ph.D</t>
  </si>
  <si>
    <t>Mgr. Tomášem Nečasem, Ph.D., ředitelem</t>
  </si>
  <si>
    <t>necas@jaroska.cz</t>
  </si>
  <si>
    <t>Kruh Znojmo – centrum zdravotních služeb pro děti, příspěvková organizace</t>
  </si>
  <si>
    <t>Mgr. Eva Horáková, ředitelka</t>
  </si>
  <si>
    <t>Mgr. Evou Horákovou</t>
  </si>
  <si>
    <t>Mgr. Evou Horákovou, ředitelkou</t>
  </si>
  <si>
    <t>725 317 274 / 515 333 390</t>
  </si>
  <si>
    <t>Ing. Petr Sadovský, Ph.D.,MBA</t>
  </si>
  <si>
    <t>Ing. Petrem Sadovským, Ph.D., MBA</t>
  </si>
  <si>
    <t>Ing. Petrem Sadovským, Ph.D., MBA, ředitelem</t>
  </si>
  <si>
    <t>sadovsky@gml.cz</t>
  </si>
  <si>
    <t>NE - mailem</t>
  </si>
  <si>
    <t>Střední průmyslová škola chemická a gymnázium Brno, Vranovská, příspěvková organizace</t>
  </si>
  <si>
    <t>Střední škola umění a designu a vyšší odborná škola Brno, příspěvková organizace</t>
  </si>
  <si>
    <t>123-2039710287 / 0100</t>
  </si>
  <si>
    <t>UniCredit Bank Czech Republic and Slovakia, a.s.</t>
  </si>
  <si>
    <t>1388084494 / 2700</t>
  </si>
  <si>
    <t>1388088284 / 2700</t>
  </si>
  <si>
    <t>Mgr. Kamil Ošlejšek</t>
  </si>
  <si>
    <t>Mgr. Kamil Ošlejšek, ředitel</t>
  </si>
  <si>
    <t>Mgr. Kamilem Ošlejškem</t>
  </si>
  <si>
    <t>Mgr. Kamilem Ošlejškem, ředitelem</t>
  </si>
  <si>
    <t>reditel@svcboskovice.cz</t>
  </si>
  <si>
    <t>01388084435 / 2700</t>
  </si>
  <si>
    <t>Ing. Radovan Krajíček</t>
  </si>
  <si>
    <t>Ing. Radovan Krajíček, ředitel</t>
  </si>
  <si>
    <t>Ing. Radovanem Krajíčkem</t>
  </si>
  <si>
    <t>Ing. Radovanem Krajíčkem, ředitelem</t>
  </si>
  <si>
    <t>krajicek@skolaac.cz</t>
  </si>
  <si>
    <t>zacek@skolaac.cz; havlickova@skolaac.cz</t>
  </si>
  <si>
    <t>Gymnázium a střední odborná škola zdravotnická a ekonomická Vyškov, příspěvková organizace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</si>
  <si>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</si>
  <si>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</si>
  <si>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</si>
  <si>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</si>
  <si>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</si>
  <si>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</si>
  <si>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Mgr. Žaneta Homolová</t>
  </si>
  <si>
    <t>Mgr. Žaneta Homolová, ředitelka</t>
  </si>
  <si>
    <t>Mgr. Žanetou Homolovou</t>
  </si>
  <si>
    <t>Mgr. Žanetou Homolovou, ředitelkou</t>
  </si>
  <si>
    <t>majak@svcvyskov.cz, chelik@svcvyskov.cz</t>
  </si>
  <si>
    <t>homolova@svcvyskov.cz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</si>
  <si>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</si>
  <si>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</si>
  <si>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</si>
  <si>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</si>
  <si>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211227408 / 0100</t>
  </si>
  <si>
    <t>138 808 4451/2700</t>
  </si>
  <si>
    <t>Střední škola Slavkov – Austerlitz, příspěvková organizace</t>
  </si>
  <si>
    <t>info@stredni-slavkov.cz</t>
  </si>
  <si>
    <t xml:space="preserve">ekonom@stredni-slavkov.cz 
provoz@stredni-slavkov.cz </t>
  </si>
  <si>
    <t>1883170277 / 0100</t>
  </si>
  <si>
    <t>RNDr. Pavel Křemeček</t>
  </si>
  <si>
    <t>RNDr. Pavel Křemeček, ředitel</t>
  </si>
  <si>
    <t>RNDr. Pavlem Křemečkem</t>
  </si>
  <si>
    <t>RNDr. Pavlem Křemečkem, ředitelem</t>
  </si>
  <si>
    <t xml:space="preserve">kremecek@mszskyjov.cz </t>
  </si>
  <si>
    <t>131-1933830297 / 0100</t>
  </si>
  <si>
    <t>9032631 / 0100</t>
  </si>
  <si>
    <t>Mgr.Petra Pernicová</t>
  </si>
  <si>
    <t>zástupce ředitelky</t>
  </si>
  <si>
    <t>Mgr.Petrou Pernicovou, zástup. ředitelky</t>
  </si>
  <si>
    <t>petrapernicova@svcletovice.cz</t>
  </si>
  <si>
    <t>janahejlova@centrum.cz; petrapernicova@svcletovice.cz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</si>
  <si>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</si>
  <si>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</si>
  <si>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</si>
  <si>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</si>
  <si>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</si>
  <si>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brtnicka@stredni-skola.cz</t>
  </si>
  <si>
    <t>123-1782330227 / 0100</t>
  </si>
  <si>
    <t>516470001, 724 460 025</t>
  </si>
  <si>
    <t>1384751309 / 0800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</si>
  <si>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</si>
  <si>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</si>
  <si>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</si>
  <si>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</si>
  <si>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</si>
  <si>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vladimira.houstova@pppbraclav.cz</t>
  </si>
  <si>
    <t>123-8141210227 / 0100</t>
  </si>
  <si>
    <t>Mgr. Ivo Grim</t>
  </si>
  <si>
    <t>Mgr. Ivo Grim, ředitel</t>
  </si>
  <si>
    <t>Mgr. Ivo Grimem</t>
  </si>
  <si>
    <t>Mgr. Ivo Grimem, ředitelem</t>
  </si>
  <si>
    <t>grim@gymbk.cz</t>
  </si>
  <si>
    <t>Mgr. Tomáš Burgr</t>
  </si>
  <si>
    <t>Mgr. Tomáš Burgr, ředitel</t>
  </si>
  <si>
    <t>Mgr. Tomášem Burgrem</t>
  </si>
  <si>
    <t>Mgr. Tomášem Burgrem, ředitelem</t>
  </si>
  <si>
    <t>burgr@svcblansko.cz; ekonomka@svcblansko.cz;</t>
  </si>
  <si>
    <t>Obchodní akademie a střední zdravotnická škola Blansko, příspěvková organizace</t>
  </si>
  <si>
    <t>131-1912970207 / 0100</t>
  </si>
  <si>
    <t>Mgr. Tomáš Damec, DiS.</t>
  </si>
  <si>
    <t>Mgr. Tomáš Damec, DiS., ředitel</t>
  </si>
  <si>
    <t>Mgr. Tomášem Damcem, Dis.</t>
  </si>
  <si>
    <t>Mgr. Tomášem Damcem, Dis., ředitelem</t>
  </si>
  <si>
    <t xml:space="preserve">775 749 936
</t>
  </si>
  <si>
    <t>zusvelkepavlovice@seznam.cz</t>
  </si>
  <si>
    <t>zusvelkepavlovice@seznam.cz;</t>
  </si>
  <si>
    <t>NE - ověřeno telefonicky dne 12.11. (písemně neposlali)</t>
  </si>
  <si>
    <t>1388098554 / 2700</t>
  </si>
  <si>
    <t>131-2389030257 / 0100</t>
  </si>
  <si>
    <t>S - centrum Hodonín, příspěvková organizace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</si>
  <si>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</si>
  <si>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</si>
  <si>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</si>
  <si>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</si>
  <si>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</si>
  <si>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</si>
  <si>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</si>
  <si>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2001846410 / 2010</t>
  </si>
  <si>
    <t>232982947 / 0600</t>
  </si>
  <si>
    <t>Hynek Smutný, ředitel</t>
  </si>
  <si>
    <t>Hynkem Smutným</t>
  </si>
  <si>
    <t>Hynkem Smutným,
ředitelem</t>
  </si>
  <si>
    <t xml:space="preserve">546 451 660; 739 349 351
</t>
  </si>
  <si>
    <t>hyneksmutny@seznam.cz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</si>
  <si>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</si>
  <si>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</si>
  <si>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</si>
  <si>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</si>
  <si>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</si>
  <si>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</si>
  <si>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pavlik@nspiv.cz</t>
  </si>
  <si>
    <t>131-2283100237 / 0100</t>
  </si>
  <si>
    <t>123-3018470207 / 0100</t>
  </si>
  <si>
    <t>divina@gvuhodonin.cz</t>
  </si>
  <si>
    <t>Ing. Milada Homzová</t>
  </si>
  <si>
    <t>Ing. Milada Homzová, ředitelka</t>
  </si>
  <si>
    <t>Ing. Miladou Homzovou</t>
  </si>
  <si>
    <t>Ing. Miladou Homzovou, ředitelkou</t>
  </si>
  <si>
    <t>homzova@prumyslovka.cz</t>
  </si>
  <si>
    <t>Bc. Lenkou Sečkařovou, pověřenou zastupováním dočasně neobsazeného místa ředitele/ředitelky</t>
  </si>
  <si>
    <t>pověřenou zastupováním dočasně neobsazeného místa ředitele/ředitelky</t>
  </si>
  <si>
    <t>131-1849200217 / 0100</t>
  </si>
  <si>
    <t>1443801389 / 0600</t>
  </si>
  <si>
    <t>131-2324820207 / 0100</t>
  </si>
  <si>
    <t>PhDr. Jaroslava Filipová, ředitelka</t>
  </si>
  <si>
    <t>PhDr. Jaroslavou Filipovou, ředitelkou</t>
  </si>
  <si>
    <t>123-6038400277 / 0100</t>
  </si>
  <si>
    <t>123-8032740237 / 0100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</si>
  <si>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</si>
  <si>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</si>
  <si>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</si>
  <si>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</si>
  <si>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</si>
  <si>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</si>
  <si>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Zatím není aktuální</t>
  </si>
  <si>
    <t>Příloha č. 4 Výzvy k podání nabídky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</si>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</sst>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  <scheme val="major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43" fontId="14" fillId="0" borderId="0" applyFont="0" applyFill="0" applyBorder="0" applyAlignment="0" applyProtection="0"/>
    <xf numFmtId="0" fontId="21" fillId="0" borderId="0"/>
    <xf numFmtId="0" fontId="4" fillId="0" borderId="0"/>
    <xf numFmtId="0" fontId="6" fillId="0" borderId="0"/>
    <xf numFmtId="0" fontId="33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8" fillId="3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 shrinkToFit="1"/>
    </xf>
    <xf numFmtId="0" fontId="8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4" fillId="0" borderId="0" xfId="5" applyAlignment="1">
      <alignment horizontal="left" vertical="center"/>
    </xf>
    <xf numFmtId="0" fontId="18" fillId="0" borderId="0" xfId="5" applyFont="1" applyAlignment="1">
      <alignment horizontal="center" vertical="center"/>
    </xf>
    <xf numFmtId="165" fontId="4" fillId="0" borderId="0" xfId="6" applyNumberFormat="1" applyFont="1" applyAlignment="1">
      <alignment horizontal="center" vertical="center"/>
    </xf>
    <xf numFmtId="0" fontId="4" fillId="0" borderId="0" xfId="5" applyAlignment="1">
      <alignment horizontal="left" vertical="center" wrapText="1"/>
    </xf>
    <xf numFmtId="0" fontId="4" fillId="0" borderId="0" xfId="5" applyAlignment="1">
      <alignment horizontal="center" vertical="center"/>
    </xf>
    <xf numFmtId="0" fontId="19" fillId="6" borderId="1" xfId="5" applyFont="1" applyFill="1" applyBorder="1" applyAlignment="1">
      <alignment horizontal="center" vertical="center" wrapText="1"/>
    </xf>
    <xf numFmtId="0" fontId="19" fillId="6" borderId="1" xfId="7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 wrapText="1"/>
    </xf>
    <xf numFmtId="0" fontId="19" fillId="6" borderId="1" xfId="7" applyFont="1" applyFill="1" applyBorder="1" applyAlignment="1">
      <alignment horizontal="center" vertical="center"/>
    </xf>
    <xf numFmtId="165" fontId="22" fillId="6" borderId="1" xfId="6" applyNumberFormat="1" applyFont="1" applyFill="1" applyBorder="1" applyAlignment="1">
      <alignment horizontal="center" vertical="center" wrapText="1"/>
    </xf>
    <xf numFmtId="0" fontId="19" fillId="7" borderId="1" xfId="8" applyFont="1" applyFill="1" applyBorder="1" applyAlignment="1">
      <alignment horizontal="center" vertical="center" wrapText="1"/>
    </xf>
    <xf numFmtId="0" fontId="23" fillId="3" borderId="1" xfId="9" applyFont="1" applyFill="1" applyBorder="1" applyAlignment="1">
      <alignment horizontal="center" vertical="center"/>
    </xf>
    <xf numFmtId="0" fontId="19" fillId="0" borderId="1" xfId="7" applyFont="1" applyBorder="1" applyAlignment="1">
      <alignment horizontal="left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0" fontId="4" fillId="0" borderId="1" xfId="6" applyNumberFormat="1" applyFont="1" applyBorder="1" applyAlignment="1">
      <alignment horizontal="center" vertical="center" shrinkToFit="1"/>
    </xf>
    <xf numFmtId="0" fontId="4" fillId="0" borderId="1" xfId="5" applyBorder="1" applyAlignment="1">
      <alignment horizontal="left" vertical="center"/>
    </xf>
    <xf numFmtId="0" fontId="25" fillId="0" borderId="1" xfId="9" applyFont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center" vertical="center"/>
    </xf>
    <xf numFmtId="0" fontId="26" fillId="3" borderId="1" xfId="9" applyFont="1" applyFill="1" applyBorder="1" applyAlignment="1">
      <alignment horizontal="center" vertical="center"/>
    </xf>
    <xf numFmtId="3" fontId="26" fillId="3" borderId="1" xfId="9" applyNumberFormat="1" applyFont="1" applyFill="1" applyBorder="1" applyAlignment="1">
      <alignment horizontal="center" vertical="center"/>
    </xf>
    <xf numFmtId="44" fontId="24" fillId="3" borderId="1" xfId="5" applyNumberFormat="1" applyFont="1" applyFill="1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0" fontId="23" fillId="0" borderId="1" xfId="7" applyFont="1" applyBorder="1" applyAlignment="1">
      <alignment horizontal="left" vertical="center" wrapText="1"/>
    </xf>
    <xf numFmtId="0" fontId="26" fillId="0" borderId="1" xfId="9" applyFont="1" applyBorder="1" applyAlignment="1">
      <alignment horizontal="center" vertical="center"/>
    </xf>
    <xf numFmtId="3" fontId="26" fillId="0" borderId="1" xfId="9" applyNumberFormat="1" applyFont="1" applyBorder="1" applyAlignment="1">
      <alignment horizontal="center" vertical="center"/>
    </xf>
    <xf numFmtId="44" fontId="24" fillId="0" borderId="1" xfId="5" applyNumberFormat="1" applyFont="1" applyBorder="1" applyAlignment="1">
      <alignment horizontal="center" vertical="center"/>
    </xf>
    <xf numFmtId="0" fontId="27" fillId="0" borderId="1" xfId="7" applyFont="1" applyBorder="1" applyAlignment="1">
      <alignment horizontal="left" vertical="center" wrapText="1"/>
    </xf>
    <xf numFmtId="0" fontId="28" fillId="0" borderId="1" xfId="7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0" fontId="29" fillId="0" borderId="1" xfId="9" applyFont="1" applyBorder="1" applyAlignment="1">
      <alignment horizontal="center" vertical="center" wrapText="1"/>
    </xf>
    <xf numFmtId="0" fontId="15" fillId="0" borderId="1" xfId="6" applyNumberFormat="1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27" fillId="3" borderId="1" xfId="9" applyFont="1" applyFill="1" applyBorder="1" applyAlignment="1">
      <alignment horizontal="center" vertical="center"/>
    </xf>
    <xf numFmtId="0" fontId="28" fillId="3" borderId="1" xfId="9" applyFont="1" applyFill="1" applyBorder="1" applyAlignment="1">
      <alignment horizontal="center" vertical="center"/>
    </xf>
    <xf numFmtId="3" fontId="28" fillId="3" borderId="1" xfId="9" applyNumberFormat="1" applyFont="1" applyFill="1" applyBorder="1" applyAlignment="1">
      <alignment horizontal="center" vertical="center"/>
    </xf>
    <xf numFmtId="44" fontId="28" fillId="3" borderId="1" xfId="5" applyNumberFormat="1" applyFont="1" applyFill="1" applyBorder="1" applyAlignment="1">
      <alignment horizontal="center" vertical="center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horizontal="center" vertical="center"/>
    </xf>
    <xf numFmtId="1" fontId="4" fillId="0" borderId="1" xfId="6" applyNumberFormat="1" applyFont="1" applyBorder="1" applyAlignment="1">
      <alignment horizontal="center" vertical="center"/>
    </xf>
    <xf numFmtId="3" fontId="4" fillId="0" borderId="0" xfId="5" applyNumberFormat="1" applyAlignment="1">
      <alignment horizontal="center" vertical="center"/>
    </xf>
    <xf numFmtId="0" fontId="30" fillId="0" borderId="0" xfId="1" applyFont="1" applyAlignment="1">
      <alignment vertical="center"/>
    </xf>
    <xf numFmtId="0" fontId="31" fillId="0" borderId="1" xfId="1" applyFont="1" applyBorder="1" applyAlignment="1">
      <alignment horizontal="center" vertical="center"/>
    </xf>
    <xf numFmtId="0" fontId="31" fillId="3" borderId="1" xfId="2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4" fillId="0" borderId="1" xfId="10" applyFont="1" applyBorder="1" applyAlignment="1">
      <alignment horizontal="center" vertical="center"/>
    </xf>
    <xf numFmtId="0" fontId="30" fillId="0" borderId="1" xfId="1" applyFont="1" applyBorder="1" applyAlignment="1">
      <alignment vertical="center"/>
    </xf>
    <xf numFmtId="0" fontId="30" fillId="0" borderId="0" xfId="1" applyFont="1" applyAlignment="1">
      <alignment vertical="center" wrapText="1"/>
    </xf>
    <xf numFmtId="0" fontId="31" fillId="0" borderId="0" xfId="1" applyFont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49" fontId="31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2" fontId="36" fillId="15" borderId="1" xfId="8" applyNumberFormat="1" applyFont="1" applyFill="1" applyBorder="1" applyAlignment="1" applyProtection="1">
      <alignment horizontal="center"/>
      <protection locked="0"/>
    </xf>
    <xf numFmtId="4" fontId="36" fillId="16" borderId="1" xfId="8" applyNumberFormat="1" applyFont="1" applyFill="1" applyBorder="1" applyAlignment="1" applyProtection="1">
      <alignment horizontal="center"/>
      <protection hidden="1"/>
    </xf>
    <xf numFmtId="0" fontId="35" fillId="0" borderId="0" xfId="8" applyFont="1"/>
    <xf numFmtId="2" fontId="37" fillId="15" borderId="1" xfId="8" applyNumberFormat="1" applyFont="1" applyFill="1" applyBorder="1" applyAlignment="1" applyProtection="1">
      <alignment horizontal="center"/>
      <protection locked="0"/>
    </xf>
    <xf numFmtId="4" fontId="37" fillId="16" borderId="1" xfId="8" applyNumberFormat="1" applyFont="1" applyFill="1" applyBorder="1" applyAlignment="1" applyProtection="1">
      <alignment horizontal="center"/>
      <protection hidden="1"/>
    </xf>
    <xf numFmtId="0" fontId="15" fillId="0" borderId="0" xfId="8" applyFont="1"/>
    <xf numFmtId="0" fontId="30" fillId="0" borderId="1" xfId="10" applyFont="1" applyBorder="1" applyAlignment="1">
      <alignment horizontal="center" vertical="center"/>
    </xf>
    <xf numFmtId="0" fontId="26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/>
    </xf>
    <xf numFmtId="44" fontId="26" fillId="3" borderId="1" xfId="5" applyNumberFormat="1" applyFont="1" applyFill="1" applyBorder="1" applyAlignment="1">
      <alignment horizontal="center" vertical="center"/>
    </xf>
    <xf numFmtId="0" fontId="35" fillId="0" borderId="1" xfId="6" applyNumberFormat="1" applyFont="1" applyBorder="1" applyAlignment="1">
      <alignment horizontal="center" vertical="center"/>
    </xf>
    <xf numFmtId="0" fontId="35" fillId="0" borderId="1" xfId="5" applyFont="1" applyBorder="1" applyAlignment="1">
      <alignment horizontal="left" vertical="center"/>
    </xf>
    <xf numFmtId="0" fontId="35" fillId="0" borderId="0" xfId="5" applyFont="1" applyAlignment="1">
      <alignment horizontal="left" vertical="center"/>
    </xf>
    <xf numFmtId="0" fontId="36" fillId="13" borderId="1" xfId="8" applyFont="1" applyFill="1" applyBorder="1" applyAlignment="1" applyProtection="1">
      <alignment horizontal="center" vertical="center" wrapText="1"/>
      <protection locked="0"/>
    </xf>
    <xf numFmtId="0" fontId="36" fillId="13" borderId="1" xfId="8" applyFont="1" applyFill="1" applyBorder="1" applyAlignment="1" applyProtection="1">
      <alignment horizontal="center" vertical="center" wrapText="1"/>
      <protection hidden="1"/>
    </xf>
    <xf numFmtId="0" fontId="36" fillId="0" borderId="1" xfId="8" applyFont="1" applyBorder="1" applyAlignment="1">
      <alignment horizontal="center" vertical="center"/>
    </xf>
    <xf numFmtId="4" fontId="36" fillId="4" borderId="1" xfId="8" applyNumberFormat="1" applyFont="1" applyFill="1" applyBorder="1" applyAlignment="1" applyProtection="1">
      <alignment horizontal="center" vertical="center"/>
      <protection hidden="1"/>
    </xf>
    <xf numFmtId="0" fontId="35" fillId="0" borderId="0" xfId="8" applyFont="1" applyAlignment="1">
      <alignment vertical="center"/>
    </xf>
    <xf numFmtId="0" fontId="13" fillId="0" borderId="0" xfId="11" applyFont="1" applyAlignment="1">
      <alignment vertical="center" wrapText="1"/>
    </xf>
    <xf numFmtId="3" fontId="36" fillId="0" borderId="0" xfId="8" applyNumberFormat="1" applyFont="1"/>
    <xf numFmtId="0" fontId="36" fillId="0" borderId="0" xfId="8" applyFont="1"/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/>
    </xf>
    <xf numFmtId="0" fontId="9" fillId="4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" xfId="3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8" fillId="3" borderId="0" xfId="1" applyFont="1" applyFill="1"/>
    <xf numFmtId="0" fontId="9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vertical="center"/>
    </xf>
    <xf numFmtId="44" fontId="26" fillId="0" borderId="1" xfId="5" applyNumberFormat="1" applyFont="1" applyBorder="1" applyAlignment="1">
      <alignment horizontal="center" vertical="center"/>
    </xf>
    <xf numFmtId="0" fontId="41" fillId="0" borderId="1" xfId="3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vertical="center" wrapText="1"/>
    </xf>
    <xf numFmtId="0" fontId="42" fillId="0" borderId="1" xfId="3" applyFont="1" applyBorder="1" applyAlignment="1">
      <alignment horizontal="left" vertical="center" wrapText="1"/>
    </xf>
    <xf numFmtId="0" fontId="9" fillId="0" borderId="0" xfId="1" applyFont="1"/>
    <xf numFmtId="0" fontId="44" fillId="0" borderId="1" xfId="3" applyFont="1" applyBorder="1" applyAlignment="1">
      <alignment horizontal="left" vertical="center" wrapText="1"/>
    </xf>
    <xf numFmtId="0" fontId="41" fillId="0" borderId="0" xfId="3" applyFont="1" applyAlignment="1">
      <alignment horizontal="center" vertical="center" wrapText="1"/>
    </xf>
    <xf numFmtId="0" fontId="45" fillId="3" borderId="1" xfId="3" applyFont="1" applyFill="1" applyBorder="1" applyAlignment="1">
      <alignment horizontal="left" vertical="center" wrapText="1"/>
    </xf>
    <xf numFmtId="0" fontId="44" fillId="0" borderId="1" xfId="3" applyFont="1" applyBorder="1" applyAlignment="1">
      <alignment horizontal="left" vertical="center"/>
    </xf>
    <xf numFmtId="0" fontId="41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46" fillId="0" borderId="0" xfId="0" applyFont="1"/>
    <xf numFmtId="0" fontId="46" fillId="0" borderId="0" xfId="0" quotePrefix="1" applyFont="1"/>
    <xf numFmtId="0" fontId="40" fillId="0" borderId="0" xfId="0" applyFont="1"/>
    <xf numFmtId="0" fontId="49" fillId="8" borderId="1" xfId="1" applyFont="1" applyFill="1" applyBorder="1" applyAlignment="1">
      <alignment horizontal="center" vertical="center"/>
    </xf>
    <xf numFmtId="49" fontId="49" fillId="8" borderId="1" xfId="1" applyNumberFormat="1" applyFont="1" applyFill="1" applyBorder="1" applyAlignment="1">
      <alignment horizontal="center" vertical="center"/>
    </xf>
    <xf numFmtId="0" fontId="49" fillId="8" borderId="1" xfId="1" applyFont="1" applyFill="1" applyBorder="1" applyAlignment="1">
      <alignment horizontal="center" vertical="center" wrapText="1"/>
    </xf>
    <xf numFmtId="0" fontId="50" fillId="8" borderId="1" xfId="1" applyFont="1" applyFill="1" applyBorder="1" applyAlignment="1">
      <alignment horizontal="center" vertical="center" wrapText="1"/>
    </xf>
    <xf numFmtId="0" fontId="49" fillId="9" borderId="1" xfId="8" applyFont="1" applyFill="1" applyBorder="1" applyAlignment="1">
      <alignment horizontal="center" vertical="center" wrapText="1"/>
    </xf>
    <xf numFmtId="0" fontId="49" fillId="10" borderId="1" xfId="8" applyFont="1" applyFill="1" applyBorder="1" applyAlignment="1">
      <alignment horizontal="center" vertical="center" wrapText="1"/>
    </xf>
    <xf numFmtId="0" fontId="49" fillId="11" borderId="1" xfId="8" applyFont="1" applyFill="1" applyBorder="1" applyAlignment="1">
      <alignment horizontal="center" vertical="center" wrapText="1"/>
    </xf>
    <xf numFmtId="0" fontId="49" fillId="0" borderId="1" xfId="8" applyFont="1" applyBorder="1" applyAlignment="1">
      <alignment horizontal="center" vertical="center" wrapText="1"/>
    </xf>
    <xf numFmtId="0" fontId="51" fillId="12" borderId="1" xfId="8" applyFont="1" applyFill="1" applyBorder="1" applyAlignment="1">
      <alignment horizontal="center" vertical="center" wrapText="1"/>
    </xf>
    <xf numFmtId="0" fontId="49" fillId="0" borderId="0" xfId="1" applyFont="1" applyAlignment="1">
      <alignment vertical="center"/>
    </xf>
    <xf numFmtId="0" fontId="17" fillId="18" borderId="3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52" fillId="18" borderId="6" xfId="0" applyFont="1" applyFill="1" applyBorder="1" applyAlignment="1">
      <alignment horizontal="center" vertical="center" wrapText="1"/>
    </xf>
    <xf numFmtId="0" fontId="52" fillId="0" borderId="0" xfId="0" applyFont="1"/>
    <xf numFmtId="0" fontId="46" fillId="0" borderId="6" xfId="0" quotePrefix="1" applyFont="1" applyBorder="1" applyAlignment="1">
      <alignment horizontal="left" vertical="center"/>
    </xf>
    <xf numFmtId="164" fontId="46" fillId="0" borderId="6" xfId="0" applyNumberFormat="1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 wrapText="1"/>
    </xf>
    <xf numFmtId="0" fontId="46" fillId="0" borderId="6" xfId="0" quotePrefix="1" applyFont="1" applyBorder="1" applyAlignment="1">
      <alignment vertical="center"/>
    </xf>
    <xf numFmtId="0" fontId="0" fillId="0" borderId="6" xfId="0" applyBorder="1"/>
    <xf numFmtId="0" fontId="46" fillId="0" borderId="6" xfId="0" applyFont="1" applyBorder="1" applyAlignment="1">
      <alignment horizontal="left" vertical="center"/>
    </xf>
    <xf numFmtId="0" fontId="46" fillId="19" borderId="6" xfId="0" quotePrefix="1" applyFont="1" applyFill="1" applyBorder="1" applyAlignment="1">
      <alignment horizontal="left" vertical="center"/>
    </xf>
    <xf numFmtId="164" fontId="46" fillId="19" borderId="6" xfId="0" applyNumberFormat="1" applyFont="1" applyFill="1" applyBorder="1" applyAlignment="1">
      <alignment vertical="center"/>
    </xf>
    <xf numFmtId="0" fontId="46" fillId="19" borderId="6" xfId="0" applyFont="1" applyFill="1" applyBorder="1" applyAlignment="1">
      <alignment vertical="center"/>
    </xf>
    <xf numFmtId="0" fontId="46" fillId="19" borderId="6" xfId="0" applyFont="1" applyFill="1" applyBorder="1" applyAlignment="1">
      <alignment vertical="center" wrapText="1"/>
    </xf>
    <xf numFmtId="0" fontId="46" fillId="19" borderId="6" xfId="0" quotePrefix="1" applyFont="1" applyFill="1" applyBorder="1" applyAlignment="1">
      <alignment vertical="center"/>
    </xf>
    <xf numFmtId="0" fontId="40" fillId="19" borderId="6" xfId="0" applyFont="1" applyFill="1" applyBorder="1" applyAlignment="1">
      <alignment vertical="center"/>
    </xf>
    <xf numFmtId="0" fontId="0" fillId="19" borderId="6" xfId="0" applyFill="1" applyBorder="1" applyAlignment="1">
      <alignment horizontal="left" vertical="center"/>
    </xf>
    <xf numFmtId="0" fontId="47" fillId="19" borderId="6" xfId="0" applyFont="1" applyFill="1" applyBorder="1" applyAlignment="1">
      <alignment horizontal="left" vertical="center"/>
    </xf>
    <xf numFmtId="164" fontId="47" fillId="19" borderId="6" xfId="0" applyNumberFormat="1" applyFont="1" applyFill="1" applyBorder="1" applyAlignment="1">
      <alignment vertical="center"/>
    </xf>
    <xf numFmtId="0" fontId="47" fillId="19" borderId="6" xfId="0" applyFont="1" applyFill="1" applyBorder="1" applyAlignment="1">
      <alignment vertical="center"/>
    </xf>
    <xf numFmtId="0" fontId="47" fillId="19" borderId="6" xfId="0" applyFont="1" applyFill="1" applyBorder="1" applyAlignment="1">
      <alignment vertical="center" wrapText="1"/>
    </xf>
    <xf numFmtId="0" fontId="46" fillId="20" borderId="6" xfId="0" applyFont="1" applyFill="1" applyBorder="1" applyAlignment="1">
      <alignment horizontal="left" vertical="center"/>
    </xf>
    <xf numFmtId="164" fontId="46" fillId="20" borderId="6" xfId="0" applyNumberFormat="1" applyFont="1" applyFill="1" applyBorder="1" applyAlignment="1">
      <alignment vertical="center"/>
    </xf>
    <xf numFmtId="0" fontId="46" fillId="20" borderId="6" xfId="0" applyFont="1" applyFill="1" applyBorder="1" applyAlignment="1">
      <alignment vertical="center"/>
    </xf>
    <xf numFmtId="0" fontId="46" fillId="20" borderId="6" xfId="0" applyFont="1" applyFill="1" applyBorder="1" applyAlignment="1">
      <alignment vertical="center" wrapText="1"/>
    </xf>
    <xf numFmtId="0" fontId="40" fillId="20" borderId="6" xfId="0" applyFont="1" applyFill="1" applyBorder="1" applyAlignment="1">
      <alignment vertical="center"/>
    </xf>
    <xf numFmtId="0" fontId="0" fillId="20" borderId="6" xfId="0" applyFill="1" applyBorder="1"/>
    <xf numFmtId="0" fontId="47" fillId="20" borderId="6" xfId="0" applyFont="1" applyFill="1" applyBorder="1" applyAlignment="1">
      <alignment horizontal="left" vertical="center"/>
    </xf>
    <xf numFmtId="0" fontId="47" fillId="19" borderId="6" xfId="0" applyFont="1" applyFill="1" applyBorder="1"/>
    <xf numFmtId="0" fontId="0" fillId="0" borderId="0" xfId="0" applyAlignment="1">
      <alignment wrapText="1"/>
    </xf>
    <xf numFmtId="0" fontId="53" fillId="17" borderId="7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horizontal="center" vertical="center"/>
    </xf>
    <xf numFmtId="0" fontId="8" fillId="0" borderId="1" xfId="1" applyFont="1" applyBorder="1"/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0" borderId="1" xfId="14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8" fillId="14" borderId="1" xfId="1" applyFont="1" applyFill="1" applyBorder="1" applyAlignment="1">
      <alignment horizontal="left" vertical="center"/>
    </xf>
    <xf numFmtId="0" fontId="8" fillId="14" borderId="1" xfId="2" applyFont="1" applyFill="1" applyBorder="1" applyAlignment="1">
      <alignment horizontal="left" vertical="center"/>
    </xf>
    <xf numFmtId="0" fontId="8" fillId="14" borderId="1" xfId="1" applyFont="1" applyFill="1" applyBorder="1" applyAlignment="1">
      <alignment horizontal="left" vertical="center" wrapText="1"/>
    </xf>
    <xf numFmtId="0" fontId="8" fillId="14" borderId="1" xfId="1" applyFont="1" applyFill="1" applyBorder="1" applyAlignment="1">
      <alignment vertical="center" wrapText="1"/>
    </xf>
    <xf numFmtId="0" fontId="8" fillId="14" borderId="1" xfId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left" vertical="center" wrapText="1"/>
    </xf>
    <xf numFmtId="0" fontId="8" fillId="14" borderId="7" xfId="1" applyFont="1" applyFill="1" applyBorder="1" applyAlignment="1">
      <alignment vertical="center" wrapText="1"/>
    </xf>
    <xf numFmtId="0" fontId="8" fillId="14" borderId="7" xfId="1" applyFont="1" applyFill="1" applyBorder="1"/>
    <xf numFmtId="0" fontId="9" fillId="0" borderId="1" xfId="1" applyFont="1" applyBorder="1" applyAlignment="1">
      <alignment horizontal="center" vertical="center"/>
    </xf>
    <xf numFmtId="0" fontId="41" fillId="0" borderId="7" xfId="3" applyFont="1" applyBorder="1" applyAlignment="1">
      <alignment vertical="center" wrapText="1"/>
    </xf>
    <xf numFmtId="0" fontId="8" fillId="0" borderId="7" xfId="3" applyNumberFormat="1" applyFont="1" applyBorder="1" applyAlignment="1">
      <alignment vertical="center" wrapText="1"/>
    </xf>
    <xf numFmtId="0" fontId="43" fillId="0" borderId="1" xfId="1" applyFont="1" applyBorder="1" applyAlignment="1">
      <alignment horizontal="left" wrapText="1"/>
    </xf>
    <xf numFmtId="0" fontId="8" fillId="0" borderId="7" xfId="3" applyNumberFormat="1" applyFont="1" applyBorder="1" applyAlignment="1">
      <alignment horizontal="left" vertical="center" wrapText="1"/>
    </xf>
    <xf numFmtId="0" fontId="42" fillId="0" borderId="0" xfId="3" applyFont="1" applyAlignment="1">
      <alignment horizontal="left" vertical="center"/>
    </xf>
    <xf numFmtId="0" fontId="41" fillId="0" borderId="1" xfId="1" applyFont="1" applyBorder="1" applyAlignment="1">
      <alignment vertical="center" wrapText="1"/>
    </xf>
    <xf numFmtId="0" fontId="8" fillId="14" borderId="1" xfId="1" applyFont="1" applyFill="1" applyBorder="1" applyAlignment="1">
      <alignment horizontal="left" vertical="top" wrapText="1"/>
    </xf>
    <xf numFmtId="0" fontId="8" fillId="14" borderId="0" xfId="3" applyFont="1" applyFill="1" applyAlignment="1">
      <alignment vertical="center"/>
    </xf>
    <xf numFmtId="0" fontId="9" fillId="14" borderId="1" xfId="3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/>
    <xf numFmtId="0" fontId="8" fillId="3" borderId="7" xfId="1" applyFont="1" applyFill="1" applyBorder="1" applyAlignment="1">
      <alignment vertical="center" wrapText="1"/>
    </xf>
    <xf numFmtId="0" fontId="41" fillId="0" borderId="0" xfId="3" applyFont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45" fillId="0" borderId="1" xfId="3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14" borderId="0" xfId="1" applyFont="1" applyFill="1" applyAlignment="1">
      <alignment horizontal="left" vertical="center" wrapText="1"/>
    </xf>
    <xf numFmtId="3" fontId="8" fillId="14" borderId="1" xfId="1" applyNumberFormat="1" applyFont="1" applyFill="1" applyBorder="1" applyAlignment="1">
      <alignment horizontal="left" vertical="center" wrapText="1"/>
    </xf>
    <xf numFmtId="0" fontId="9" fillId="14" borderId="0" xfId="1" applyFont="1" applyFill="1"/>
    <xf numFmtId="0" fontId="8" fillId="14" borderId="0" xfId="1" applyFont="1" applyFill="1" applyAlignment="1">
      <alignment wrapText="1"/>
    </xf>
    <xf numFmtId="0" fontId="8" fillId="4" borderId="7" xfId="1" applyFont="1" applyFill="1" applyBorder="1" applyAlignment="1">
      <alignment vertical="center" wrapText="1"/>
    </xf>
    <xf numFmtId="0" fontId="8" fillId="0" borderId="8" xfId="3" applyNumberFormat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21" borderId="1" xfId="1" applyFont="1" applyFill="1" applyBorder="1" applyAlignment="1">
      <alignment horizontal="left" vertical="center"/>
    </xf>
    <xf numFmtId="0" fontId="8" fillId="21" borderId="1" xfId="1" applyFont="1" applyFill="1" applyBorder="1" applyAlignment="1">
      <alignment horizontal="left" vertical="center" wrapText="1"/>
    </xf>
    <xf numFmtId="0" fontId="54" fillId="21" borderId="1" xfId="1" applyFont="1" applyFill="1" applyBorder="1"/>
    <xf numFmtId="0" fontId="8" fillId="21" borderId="1" xfId="1" applyFont="1" applyFill="1" applyBorder="1" applyAlignment="1">
      <alignment vertical="center" wrapText="1"/>
    </xf>
    <xf numFmtId="0" fontId="8" fillId="21" borderId="1" xfId="1" applyFont="1" applyFill="1" applyBorder="1" applyAlignment="1">
      <alignment horizontal="center" vertical="center"/>
    </xf>
    <xf numFmtId="0" fontId="54" fillId="21" borderId="1" xfId="1" applyFont="1" applyFill="1" applyBorder="1" applyAlignment="1">
      <alignment wrapText="1"/>
    </xf>
    <xf numFmtId="0" fontId="9" fillId="21" borderId="1" xfId="1" applyFont="1" applyFill="1" applyBorder="1" applyAlignment="1">
      <alignment horizontal="left" vertical="center" wrapText="1"/>
    </xf>
    <xf numFmtId="0" fontId="8" fillId="21" borderId="7" xfId="1" applyFont="1" applyFill="1" applyBorder="1" applyAlignment="1">
      <alignment horizontal="center" vertical="center" wrapText="1"/>
    </xf>
    <xf numFmtId="0" fontId="8" fillId="21" borderId="7" xfId="1" applyFont="1" applyFill="1" applyBorder="1"/>
    <xf numFmtId="0" fontId="9" fillId="21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42" fillId="0" borderId="0" xfId="1" applyFont="1" applyAlignment="1">
      <alignment wrapText="1"/>
    </xf>
    <xf numFmtId="0" fontId="48" fillId="4" borderId="6" xfId="0" applyFont="1" applyFill="1" applyBorder="1"/>
    <xf numFmtId="0" fontId="48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wrapText="1"/>
    </xf>
    <xf numFmtId="0" fontId="52" fillId="4" borderId="9" xfId="0" applyFont="1" applyFill="1" applyBorder="1" applyAlignment="1">
      <alignment horizontal="center" vertical="center"/>
    </xf>
    <xf numFmtId="0" fontId="17" fillId="0" borderId="0" xfId="8" applyFont="1" applyAlignment="1">
      <alignment horizontal="center" vertical="center" wrapText="1"/>
    </xf>
    <xf numFmtId="0" fontId="17" fillId="0" borderId="0" xfId="8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0" fontId="4" fillId="0" borderId="0" xfId="5" applyAlignment="1">
      <alignment horizontal="left" vertical="center" wrapText="1"/>
    </xf>
    <xf numFmtId="0" fontId="4" fillId="0" borderId="0" xfId="5" applyAlignment="1">
      <alignment horizontal="center" vertical="center"/>
    </xf>
    <xf numFmtId="0" fontId="36" fillId="0" borderId="0" xfId="8" applyFont="1" applyAlignment="1">
      <alignment horizontal="center"/>
    </xf>
    <xf numFmtId="0" fontId="36" fillId="0" borderId="0" xfId="8" applyFont="1" applyAlignment="1">
      <alignment horizontal="center" wrapText="1"/>
    </xf>
    <xf numFmtId="0" fontId="35" fillId="0" borderId="1" xfId="8" applyFont="1" applyBorder="1" applyAlignment="1">
      <alignment horizontal="center" vertical="center"/>
    </xf>
    <xf numFmtId="0" fontId="36" fillId="13" borderId="1" xfId="8" applyFont="1" applyFill="1" applyBorder="1" applyAlignment="1" applyProtection="1">
      <alignment horizontal="center" vertical="center"/>
      <protection hidden="1"/>
    </xf>
    <xf numFmtId="0" fontId="35" fillId="5" borderId="1" xfId="8" applyFont="1" applyFill="1" applyBorder="1" applyProtection="1">
      <protection hidden="1"/>
    </xf>
    <xf numFmtId="3" fontId="36" fillId="14" borderId="1" xfId="8" applyNumberFormat="1" applyFont="1" applyFill="1" applyBorder="1" applyAlignment="1" applyProtection="1">
      <alignment horizontal="center" vertical="center"/>
      <protection hidden="1"/>
    </xf>
    <xf numFmtId="0" fontId="15" fillId="5" borderId="1" xfId="8" applyFont="1" applyFill="1" applyBorder="1" applyProtection="1">
      <protection hidden="1"/>
    </xf>
    <xf numFmtId="3" fontId="37" fillId="14" borderId="1" xfId="8" applyNumberFormat="1" applyFont="1" applyFill="1" applyBorder="1" applyAlignment="1" applyProtection="1">
      <alignment horizontal="center" vertical="center"/>
      <protection hidden="1"/>
    </xf>
    <xf numFmtId="0" fontId="35" fillId="0" borderId="0" xfId="8" applyFont="1" applyProtection="1">
      <protection hidden="1"/>
    </xf>
    <xf numFmtId="0" fontId="36" fillId="0" borderId="0" xfId="8" applyFont="1" applyProtection="1">
      <protection hidden="1"/>
    </xf>
    <xf numFmtId="0" fontId="13" fillId="0" borderId="0" xfId="11" applyFont="1" applyAlignment="1" applyProtection="1">
      <alignment horizontal="left" vertical="center" wrapText="1"/>
      <protection hidden="1"/>
    </xf>
    <xf numFmtId="3" fontId="36" fillId="0" borderId="0" xfId="8" applyNumberFormat="1" applyFont="1" applyProtection="1">
      <protection hidden="1"/>
    </xf>
  </cellXfs>
  <cellStyles count="15">
    <cellStyle name="Čárka 2" xfId="6" xr:uid="{98C087AD-DE20-4190-834B-BD72C4E28B70}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C1DA36A7-0670-4DC7-9CD2-BE3A18A500F5}"/>
    <cellStyle name="normální 3 2 2" xfId="11" xr:uid="{EA80156E-BD5C-459B-9F77-5E51304A8CC7}"/>
    <cellStyle name="normální 3 3" xfId="13" xr:uid="{484346B5-8F58-4901-BD5D-4DCF3E044BEC}"/>
    <cellStyle name="normální 3 4" xfId="14" xr:uid="{3BFAF65B-22C4-44C3-B2F3-C8FBE159A4A0}"/>
    <cellStyle name="Normální 4" xfId="5" xr:uid="{EDB37139-6259-418D-A385-B0044E2F78DC}"/>
    <cellStyle name="normální 4 2" xfId="2" xr:uid="{4F1A2ECA-09C0-42D1-ADED-952AD025B1C6}"/>
    <cellStyle name="Normální 4 5" xfId="8" xr:uid="{B14603BE-274A-48B1-B9E9-DA6678E9CDC6}"/>
    <cellStyle name="Normální 5" xfId="7" xr:uid="{469D6765-E7B6-4217-ADED-11AC7F5BCD75}"/>
    <cellStyle name="Normální 6" xfId="10" xr:uid="{16280125-E813-4D72-9C9A-1CAB53AC0678}"/>
    <cellStyle name="normální_List1_1" xfId="9" xr:uid="{81AE0A19-CB99-439B-8131-123DDA00A33B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border diagonalUp="0" diagonalDown="0" outline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font>
        <b/>
        <family val="2"/>
        <charset val="238"/>
      </font>
      <fill>
        <patternFill>
          <fgColor indexed="64"/>
          <bgColor theme="9"/>
        </patternFill>
      </fill>
      <alignment horizont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Odpovědi formuláře 1-style" pivot="0" count="3" xr9:uid="{50D8BB11-762C-4944-8BF5-9454837DFDDD}">
      <tableStyleElement type="headerRow" dxfId="51"/>
      <tableStyleElement type="firstRowStripe" dxfId="50"/>
      <tableStyleElement type="secondRowStripe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9+10\10%20(sNP)\02_ZD\Prilohy\DNS%2009,%2010%20-%20kancel&#225;&#345;sk&#253;%20pap&#237;r%20-%20sb&#283;r%20dat%20(238_Odpov&#283;di)_analyza_dat.xlsx" TargetMode="External"/><Relationship Id="rId1" Type="http://schemas.openxmlformats.org/officeDocument/2006/relationships/externalLinkPath" Target="DNS%2009,%2010%20-%20kancel&#225;&#345;sk&#253;%20pap&#237;r%20-%20sb&#283;r%20dat%20(238_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Odpovědi FINAL"/>
      <sheetName val="Odpovědi formuláře 1"/>
      <sheetName val="Seznam_PO_1_9_2024"/>
    </sheetNames>
    <sheetDataSet>
      <sheetData sheetId="0"/>
      <sheetData sheetId="1"/>
      <sheetData sheetId="2"/>
      <sheetData sheetId="3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leden – duben 2025 (4 měsíce)</v>
          </cell>
        </row>
        <row r="2">
          <cell r="A2">
            <v>839639</v>
          </cell>
          <cell r="B2">
            <v>45596.63201710648</v>
          </cell>
          <cell r="C2" t="str">
            <v>zusletovice@zusletovice.cz</v>
          </cell>
          <cell r="D2" t="str">
            <v>Mgr. Vladimír Pečinka / ZUŠ Letovice</v>
          </cell>
          <cell r="E2" t="str">
            <v>00839639</v>
          </cell>
          <cell r="F2" t="str">
            <v>Ne</v>
          </cell>
        </row>
        <row r="3">
          <cell r="A3">
            <v>49438867</v>
          </cell>
          <cell r="B3">
            <v>45596.633521979165</v>
          </cell>
          <cell r="C3" t="str">
            <v>peroutka@gymzn.cz</v>
          </cell>
          <cell r="D3" t="str">
            <v>Jiří Peroutka</v>
          </cell>
          <cell r="E3">
            <v>49438867</v>
          </cell>
          <cell r="F3" t="str">
            <v>Ne</v>
          </cell>
        </row>
        <row r="4">
          <cell r="A4">
            <v>380458</v>
          </cell>
          <cell r="B4">
            <v>45596.636003831023</v>
          </cell>
          <cell r="C4" t="str">
            <v>jilkova@domovch.cz</v>
          </cell>
          <cell r="D4" t="str">
            <v>Domov pro seniory Černá Hora, příspěvková organizace</v>
          </cell>
          <cell r="E4" t="str">
            <v>00380458</v>
          </cell>
          <cell r="F4" t="str">
            <v>Ano</v>
          </cell>
        </row>
        <row r="5">
          <cell r="A5">
            <v>70888337</v>
          </cell>
          <cell r="B5">
            <v>45596.636908182874</v>
          </cell>
          <cell r="C5" t="str">
            <v>necasova.lenka@kr-jihomoravsky.cz</v>
          </cell>
          <cell r="D5" t="str">
            <v>Lenka Nečasová</v>
          </cell>
          <cell r="E5">
            <v>70888337</v>
          </cell>
          <cell r="F5" t="str">
            <v>Ne</v>
          </cell>
        </row>
        <row r="6">
          <cell r="A6">
            <v>62156756</v>
          </cell>
          <cell r="B6">
            <v>45596.637575509259</v>
          </cell>
          <cell r="C6" t="str">
            <v>info@zusvranovska.cz</v>
          </cell>
          <cell r="D6" t="str">
            <v>Jana Kubíková</v>
          </cell>
          <cell r="E6">
            <v>62156756</v>
          </cell>
          <cell r="F6" t="str">
            <v>Ano</v>
          </cell>
        </row>
        <row r="7">
          <cell r="A7">
            <v>70851212</v>
          </cell>
          <cell r="B7">
            <v>45596.63761075231</v>
          </cell>
          <cell r="C7" t="str">
            <v>hospodarka@zuspohorelice.cz</v>
          </cell>
          <cell r="D7" t="str">
            <v>Pavlína Čermáková</v>
          </cell>
          <cell r="E7">
            <v>70851212</v>
          </cell>
          <cell r="F7" t="str">
            <v>Ne</v>
          </cell>
        </row>
        <row r="8">
          <cell r="A8">
            <v>48452751</v>
          </cell>
          <cell r="B8">
            <v>45596.638936250005</v>
          </cell>
          <cell r="C8" t="str">
            <v>ekonomka@srdcevdome.cz</v>
          </cell>
          <cell r="D8" t="str">
            <v>Miroslava Prchalová</v>
          </cell>
          <cell r="E8">
            <v>48452751</v>
          </cell>
          <cell r="F8" t="str">
            <v>Ano</v>
          </cell>
        </row>
        <row r="9">
          <cell r="A9">
            <v>62156748</v>
          </cell>
          <cell r="B9">
            <v>45596.640516400468</v>
          </cell>
          <cell r="C9" t="str">
            <v>info@zus-brno.cz</v>
          </cell>
          <cell r="D9" t="str">
            <v>Eva Honzáková/Základní umělecká škola PhDr. Zbyňka Mrkose, Brno, Došlíkova 48, příspěvková organizace</v>
          </cell>
          <cell r="E9">
            <v>62156748</v>
          </cell>
          <cell r="F9" t="str">
            <v>Ne</v>
          </cell>
        </row>
        <row r="10">
          <cell r="A10">
            <v>70841829</v>
          </cell>
          <cell r="B10">
            <v>45596.642294386576</v>
          </cell>
          <cell r="C10" t="str">
            <v>zusmiroslav@email.cz</v>
          </cell>
          <cell r="D10" t="str">
            <v>Přemysl Forst/ZUŠ Miroslav</v>
          </cell>
          <cell r="E10">
            <v>70841829</v>
          </cell>
          <cell r="F10" t="str">
            <v>Ne</v>
          </cell>
        </row>
        <row r="11">
          <cell r="A11">
            <v>70841721</v>
          </cell>
          <cell r="B11">
            <v>45596.642710358792</v>
          </cell>
          <cell r="C11" t="str">
            <v>zus.hrusovany@seznam.cz</v>
          </cell>
          <cell r="D11" t="str">
            <v>Jaroslav Pikner, Základní umělecká škola Hrušovany nad Jevišovkou, příspěvková organizace</v>
          </cell>
          <cell r="E11">
            <v>70841721</v>
          </cell>
          <cell r="F11" t="str">
            <v>Ne</v>
          </cell>
        </row>
        <row r="12">
          <cell r="A12">
            <v>62073176</v>
          </cell>
          <cell r="B12">
            <v>45596.643546840278</v>
          </cell>
          <cell r="C12" t="str">
            <v>bouda@skolablansko.cz</v>
          </cell>
          <cell r="D12" t="str">
            <v>Petr Bouda, Obchodní akademie a střední zdravotnická škola Blansko, příspěvková organizace</v>
          </cell>
          <cell r="E12">
            <v>62073176</v>
          </cell>
          <cell r="F12" t="str">
            <v>Ne</v>
          </cell>
        </row>
        <row r="13">
          <cell r="A13">
            <v>48511005</v>
          </cell>
          <cell r="B13">
            <v>45596.647258229168</v>
          </cell>
          <cell r="C13" t="str">
            <v>prichystal@uapp.cz</v>
          </cell>
          <cell r="D13" t="str">
            <v>Michal Přichystal/ÚAPP Brno, v. v. i.</v>
          </cell>
          <cell r="E13">
            <v>48511005</v>
          </cell>
          <cell r="F13" t="str">
            <v>Ne</v>
          </cell>
        </row>
        <row r="14">
          <cell r="A14">
            <v>43420656</v>
          </cell>
          <cell r="B14">
            <v>45596.65056480324</v>
          </cell>
          <cell r="C14" t="str">
            <v>ekonomka@svcblansko.cz</v>
          </cell>
          <cell r="D14" t="str">
            <v>Ilona Mahrová</v>
          </cell>
          <cell r="E14">
            <v>43420656</v>
          </cell>
          <cell r="F14" t="str">
            <v>Ano</v>
          </cell>
        </row>
        <row r="15">
          <cell r="A15">
            <v>70285756</v>
          </cell>
          <cell r="B15">
            <v>45596.658706782408</v>
          </cell>
          <cell r="C15" t="str">
            <v>zusznojmo@zusznojmo.cz</v>
          </cell>
          <cell r="D15" t="str">
            <v>Jaromír Berka</v>
          </cell>
          <cell r="E15">
            <v>70285756</v>
          </cell>
          <cell r="F15" t="str">
            <v>Ne</v>
          </cell>
        </row>
        <row r="16">
          <cell r="A16">
            <v>638005</v>
          </cell>
          <cell r="B16">
            <v>45596.658812175927</v>
          </cell>
          <cell r="C16" t="str">
            <v>mkrivakova@szsbrno.cz</v>
          </cell>
          <cell r="D16" t="str">
            <v>Marcela Křiváková</v>
          </cell>
          <cell r="E16" t="str">
            <v>00638005</v>
          </cell>
          <cell r="F16" t="str">
            <v>Ano</v>
          </cell>
        </row>
        <row r="17">
          <cell r="A17">
            <v>49461524</v>
          </cell>
          <cell r="B17">
            <v>45596.680332881944</v>
          </cell>
          <cell r="C17" t="str">
            <v>zus.pozorice@volny.cz</v>
          </cell>
          <cell r="D17" t="str">
            <v>Hana Navrátilová</v>
          </cell>
          <cell r="E17">
            <v>49461524</v>
          </cell>
          <cell r="F17" t="str">
            <v>Ne</v>
          </cell>
        </row>
        <row r="18">
          <cell r="A18">
            <v>559415</v>
          </cell>
          <cell r="B18">
            <v>45596.689246377311</v>
          </cell>
          <cell r="C18" t="str">
            <v>anna.krytinarova@sokolska.cz</v>
          </cell>
          <cell r="D18" t="str">
            <v>Anna Krytinářová</v>
          </cell>
          <cell r="E18" t="str">
            <v>00559415</v>
          </cell>
          <cell r="F18" t="str">
            <v>Ano</v>
          </cell>
        </row>
        <row r="19">
          <cell r="A19">
            <v>70849510</v>
          </cell>
          <cell r="B19">
            <v>45596.700560798607</v>
          </cell>
          <cell r="C19" t="str">
            <v>reditel@zus-hustopece.cz</v>
          </cell>
          <cell r="D19" t="str">
            <v>Miroslav Brúček/Základní umělecká škola Hustopeče, příspěvková organizace</v>
          </cell>
          <cell r="E19">
            <v>70849510</v>
          </cell>
          <cell r="F19" t="str">
            <v>Ne</v>
          </cell>
        </row>
        <row r="20">
          <cell r="A20">
            <v>60680377</v>
          </cell>
          <cell r="B20">
            <v>45596.732156053244</v>
          </cell>
          <cell r="C20" t="str">
            <v>skola@gssmikulov.cz</v>
          </cell>
          <cell r="D20" t="str">
            <v>Roman Pavlačka/GSS Mikulov</v>
          </cell>
          <cell r="E20">
            <v>60680377</v>
          </cell>
          <cell r="F20" t="str">
            <v>Ne</v>
          </cell>
        </row>
        <row r="21">
          <cell r="A21">
            <v>226572</v>
          </cell>
          <cell r="B21">
            <v>45596.780449444443</v>
          </cell>
          <cell r="C21" t="str">
            <v>sloupova@lila.cz</v>
          </cell>
          <cell r="D21" t="str">
            <v>Lenka SloupováúLILA Domov pro postižené děti Otnice, příspěvková organizace</v>
          </cell>
          <cell r="E21" t="str">
            <v>00226572</v>
          </cell>
          <cell r="F21" t="str">
            <v>Ne</v>
          </cell>
        </row>
        <row r="22">
          <cell r="A22">
            <v>4150015</v>
          </cell>
          <cell r="B22">
            <v>45597.206023715276</v>
          </cell>
          <cell r="C22" t="str">
            <v>ustohalova@domovufrantiska.cz</v>
          </cell>
          <cell r="D22" t="str">
            <v>Naděžda Ustohalová</v>
          </cell>
          <cell r="E22" t="str">
            <v>04150015</v>
          </cell>
          <cell r="F22" t="str">
            <v>Ano</v>
          </cell>
        </row>
        <row r="23">
          <cell r="A23">
            <v>45671702</v>
          </cell>
          <cell r="B23">
            <v>45597.241583587966</v>
          </cell>
          <cell r="C23" t="str">
            <v>tomaskova@dps-plavec.cz</v>
          </cell>
          <cell r="D23" t="str">
            <v>Domov pro seniory Plaveč, příspěvková organizace</v>
          </cell>
          <cell r="E23">
            <v>45671702</v>
          </cell>
          <cell r="F23" t="str">
            <v>Ano</v>
          </cell>
        </row>
        <row r="24">
          <cell r="A24">
            <v>60555980</v>
          </cell>
          <cell r="B24">
            <v>45597.252059085644</v>
          </cell>
          <cell r="C24" t="str">
            <v>vesela@vim-jmk.cz</v>
          </cell>
          <cell r="D24" t="str">
            <v>Yveta Veselá</v>
          </cell>
          <cell r="E24">
            <v>60555980</v>
          </cell>
          <cell r="F24" t="str">
            <v>Ano</v>
          </cell>
        </row>
        <row r="25">
          <cell r="A25">
            <v>65761774</v>
          </cell>
          <cell r="B25">
            <v>45597.261478460649</v>
          </cell>
          <cell r="C25" t="str">
            <v>technik@domovpredklasteri.cz</v>
          </cell>
          <cell r="D25" t="str">
            <v>Jindřiška Halvová</v>
          </cell>
          <cell r="E25">
            <v>65761774</v>
          </cell>
          <cell r="F25" t="str">
            <v>Ano</v>
          </cell>
        </row>
        <row r="26">
          <cell r="A26">
            <v>558991</v>
          </cell>
          <cell r="B26">
            <v>45597.262911423612</v>
          </cell>
          <cell r="C26" t="str">
            <v>sedlackova.o@gymkren.cz</v>
          </cell>
          <cell r="D26" t="str">
            <v>Gymnázium Brno,Křenová, příspěvková organizace</v>
          </cell>
          <cell r="E26" t="str">
            <v>00558991</v>
          </cell>
          <cell r="F26" t="str">
            <v>Ano</v>
          </cell>
        </row>
        <row r="27">
          <cell r="A27">
            <v>70840661</v>
          </cell>
          <cell r="B27">
            <v>45597.266805752311</v>
          </cell>
          <cell r="C27" t="str">
            <v>vendula.gacova@specskiva.cz</v>
          </cell>
          <cell r="D27" t="str">
            <v>Vendula Gacova</v>
          </cell>
          <cell r="E27">
            <v>70840661</v>
          </cell>
          <cell r="F27" t="str">
            <v>Ne</v>
          </cell>
        </row>
        <row r="28">
          <cell r="A28">
            <v>45671877</v>
          </cell>
          <cell r="B28">
            <v>45597.270285810184</v>
          </cell>
          <cell r="C28" t="str">
            <v>m.sperkova@domovbozice.cz</v>
          </cell>
          <cell r="D28" t="str">
            <v>Martina Šperková/Domov Božice, příspěvková organizace</v>
          </cell>
          <cell r="E28">
            <v>45671877</v>
          </cell>
          <cell r="F28" t="str">
            <v>Ano</v>
          </cell>
        </row>
        <row r="29">
          <cell r="A29">
            <v>387134</v>
          </cell>
          <cell r="B29">
            <v>45597.270655057873</v>
          </cell>
          <cell r="C29" t="str">
            <v>davky@nemletovice.cz</v>
          </cell>
          <cell r="D29" t="str">
            <v>Eva Hönigová</v>
          </cell>
          <cell r="E29" t="str">
            <v>00387134</v>
          </cell>
          <cell r="F29" t="str">
            <v>Ano</v>
          </cell>
        </row>
        <row r="30">
          <cell r="A30">
            <v>64327809</v>
          </cell>
          <cell r="B30">
            <v>45597.272177175924</v>
          </cell>
          <cell r="C30" t="str">
            <v>gabriela.fialova@mszscernopolni.cz</v>
          </cell>
          <cell r="D30" t="str">
            <v>Gabriela Fialová</v>
          </cell>
          <cell r="E30">
            <v>64327809</v>
          </cell>
          <cell r="F30" t="str">
            <v>Ano</v>
          </cell>
        </row>
        <row r="31">
          <cell r="A31">
            <v>47377470</v>
          </cell>
          <cell r="B31">
            <v>45597.2751359838</v>
          </cell>
          <cell r="C31" t="str">
            <v>ekonom@domovjaroska.cz</v>
          </cell>
          <cell r="D31" t="str">
            <v>Lenka Luzertová</v>
          </cell>
          <cell r="E31">
            <v>47377470</v>
          </cell>
          <cell r="F31" t="str">
            <v>Ano</v>
          </cell>
        </row>
        <row r="32">
          <cell r="A32">
            <v>46937145</v>
          </cell>
          <cell r="B32">
            <v>45597.279065983792</v>
          </cell>
          <cell r="C32" t="str">
            <v>mtz@horizontkyjov.cz</v>
          </cell>
          <cell r="D32" t="str">
            <v>Jana Vincová</v>
          </cell>
          <cell r="E32">
            <v>46937145</v>
          </cell>
          <cell r="F32" t="str">
            <v>Ano</v>
          </cell>
        </row>
        <row r="33">
          <cell r="A33">
            <v>497126</v>
          </cell>
          <cell r="B33">
            <v>45597.285490706017</v>
          </cell>
          <cell r="C33" t="str">
            <v>ruzena.hradilova@sosblansko.cz</v>
          </cell>
          <cell r="D33" t="str">
            <v>Růžena Hradilová</v>
          </cell>
          <cell r="E33" t="str">
            <v>00497126</v>
          </cell>
          <cell r="F33" t="str">
            <v>Ne</v>
          </cell>
        </row>
        <row r="34">
          <cell r="A34">
            <v>4536649</v>
          </cell>
          <cell r="B34">
            <v>45597.287359166672</v>
          </cell>
          <cell r="C34" t="str">
            <v>muzeum@muzeum-boskovicka.cz</v>
          </cell>
          <cell r="D34" t="str">
            <v>Muzeum regionu Boskovicka, příspěvková organizace</v>
          </cell>
          <cell r="E34" t="str">
            <v>04536649</v>
          </cell>
          <cell r="F34" t="str">
            <v>Ne</v>
          </cell>
        </row>
        <row r="35">
          <cell r="A35">
            <v>209392</v>
          </cell>
          <cell r="B35">
            <v>45597.296886087963</v>
          </cell>
          <cell r="C35" t="str">
            <v>novacek@domovsokolnice.cz</v>
          </cell>
          <cell r="D35" t="str">
            <v>Petr Nováček</v>
          </cell>
          <cell r="E35" t="str">
            <v>00209392</v>
          </cell>
          <cell r="F35" t="str">
            <v>Ano</v>
          </cell>
        </row>
        <row r="36">
          <cell r="A36">
            <v>559148</v>
          </cell>
          <cell r="B36">
            <v>45597.300664050927</v>
          </cell>
          <cell r="C36" t="str">
            <v>gymkyjov@gymkyjov.cz</v>
          </cell>
          <cell r="D36" t="str">
            <v>Kudláčová Bohdana</v>
          </cell>
          <cell r="E36" t="str">
            <v>00559148</v>
          </cell>
          <cell r="F36" t="str">
            <v>Ano</v>
          </cell>
        </row>
        <row r="37">
          <cell r="A37">
            <v>838225</v>
          </cell>
          <cell r="B37">
            <v>45597.30361422454</v>
          </cell>
          <cell r="C37" t="str">
            <v>ekonom@issho.cz</v>
          </cell>
          <cell r="D37" t="str">
            <v>Dagmar Macalíková</v>
          </cell>
          <cell r="E37" t="str">
            <v>00838225</v>
          </cell>
          <cell r="F37" t="str">
            <v>Ne</v>
          </cell>
        </row>
        <row r="38">
          <cell r="A38">
            <v>53198</v>
          </cell>
          <cell r="B38">
            <v>45597.307863287038</v>
          </cell>
          <cell r="C38" t="str">
            <v>ambrosova@skolatisnov.cz</v>
          </cell>
          <cell r="D38" t="str">
            <v>Renata Ambrosová/Střední škola a základní škola Tišnov, příspěvková organizace</v>
          </cell>
          <cell r="E38" t="str">
            <v>00053198</v>
          </cell>
          <cell r="F38" t="str">
            <v>Ne</v>
          </cell>
        </row>
        <row r="39">
          <cell r="A39">
            <v>29319498</v>
          </cell>
          <cell r="B39">
            <v>45597.307938194441</v>
          </cell>
          <cell r="C39" t="str">
            <v>katerina.brazdova@vida.cz</v>
          </cell>
          <cell r="D39" t="str">
            <v>Kateřina Brázdová</v>
          </cell>
          <cell r="E39">
            <v>29319498</v>
          </cell>
          <cell r="F39" t="str">
            <v>Ano</v>
          </cell>
        </row>
        <row r="40">
          <cell r="A40">
            <v>837385</v>
          </cell>
          <cell r="B40">
            <v>45597.312726666671</v>
          </cell>
          <cell r="C40" t="str">
            <v>info@stredniskolastraznice.cz</v>
          </cell>
          <cell r="D40" t="str">
            <v>Ivana Labudová</v>
          </cell>
          <cell r="E40" t="str">
            <v>00837385</v>
          </cell>
          <cell r="F40" t="str">
            <v>Ano</v>
          </cell>
        </row>
        <row r="41">
          <cell r="A41">
            <v>15530213</v>
          </cell>
          <cell r="B41">
            <v>45597.314718645837</v>
          </cell>
          <cell r="C41" t="str">
            <v>andrea.manasova@purkynka.cz</v>
          </cell>
          <cell r="D41" t="str">
            <v>Andrea Maňasová</v>
          </cell>
          <cell r="E41">
            <v>15530213</v>
          </cell>
          <cell r="F41" t="str">
            <v>Ne</v>
          </cell>
        </row>
        <row r="42">
          <cell r="A42">
            <v>838446</v>
          </cell>
          <cell r="B42">
            <v>45597.315638460648</v>
          </cell>
          <cell r="C42" t="str">
            <v>posta@socialnisluzbysebetov.cz</v>
          </cell>
          <cell r="D42" t="str">
            <v>Jitka Juračková/Sociální služby Šebetov, příspěvková organizace</v>
          </cell>
          <cell r="E42" t="str">
            <v>00838446</v>
          </cell>
          <cell r="F42" t="str">
            <v>Ano</v>
          </cell>
        </row>
        <row r="43">
          <cell r="A43">
            <v>70997241</v>
          </cell>
          <cell r="B43">
            <v>45597.317016840279</v>
          </cell>
          <cell r="C43" t="str">
            <v>mazourkova.barbora@ddblansko.cz</v>
          </cell>
          <cell r="D43" t="str">
            <v>SENIOR centrum Blansko, p.o.</v>
          </cell>
          <cell r="E43">
            <v>70997241</v>
          </cell>
          <cell r="F43" t="str">
            <v>Ano</v>
          </cell>
        </row>
        <row r="44">
          <cell r="A44">
            <v>400963</v>
          </cell>
          <cell r="B44">
            <v>45597.317293125001</v>
          </cell>
          <cell r="C44" t="str">
            <v>info@zussmetanova.cz</v>
          </cell>
          <cell r="D44" t="str">
            <v>Zuzana Jasinková</v>
          </cell>
          <cell r="E44" t="str">
            <v>00400963</v>
          </cell>
          <cell r="F44" t="str">
            <v>Ano</v>
          </cell>
        </row>
        <row r="45">
          <cell r="A45">
            <v>226556</v>
          </cell>
          <cell r="B45">
            <v>45597.320186527781</v>
          </cell>
          <cell r="C45" t="str">
            <v>petrasek@domovnapolni.cz</v>
          </cell>
          <cell r="D45" t="str">
            <v>Pavel Petrásek</v>
          </cell>
          <cell r="E45" t="str">
            <v>00226556</v>
          </cell>
          <cell r="F45" t="str">
            <v>Ano</v>
          </cell>
        </row>
        <row r="46">
          <cell r="A46">
            <v>70842680</v>
          </cell>
          <cell r="B46">
            <v>45597.324760810181</v>
          </cell>
          <cell r="C46" t="str">
            <v>dd.vranov@skolyjm.cz</v>
          </cell>
          <cell r="D46" t="str">
            <v>Petr Jůza</v>
          </cell>
          <cell r="E46">
            <v>70842680</v>
          </cell>
          <cell r="F46" t="str">
            <v>Ano</v>
          </cell>
        </row>
        <row r="47">
          <cell r="A47">
            <v>62160095</v>
          </cell>
          <cell r="B47">
            <v>45597.325125810181</v>
          </cell>
          <cell r="C47" t="str">
            <v>elpis@skolaelpis.cz</v>
          </cell>
          <cell r="D47" t="str">
            <v>Romana Badalová</v>
          </cell>
          <cell r="E47">
            <v>62160095</v>
          </cell>
          <cell r="F47" t="str">
            <v>Ano</v>
          </cell>
        </row>
        <row r="48">
          <cell r="A48">
            <v>63434610</v>
          </cell>
          <cell r="B48">
            <v>45597.335344293984</v>
          </cell>
          <cell r="C48" t="str">
            <v>ucetni@dd-mikulov.eu</v>
          </cell>
          <cell r="D48" t="str">
            <v>Bílá Konstantina</v>
          </cell>
          <cell r="E48">
            <v>63434610</v>
          </cell>
          <cell r="F48" t="str">
            <v>Ne</v>
          </cell>
        </row>
        <row r="49">
          <cell r="A49">
            <v>62073109</v>
          </cell>
          <cell r="B49">
            <v>45597.337235972227</v>
          </cell>
          <cell r="C49" t="str">
            <v>marketa.horakova@gymbos.cz</v>
          </cell>
          <cell r="D49" t="str">
            <v>Markéta Horáková/Gymnázium Boskovice</v>
          </cell>
          <cell r="E49">
            <v>62073109</v>
          </cell>
          <cell r="F49" t="str">
            <v>Ne</v>
          </cell>
        </row>
        <row r="50">
          <cell r="A50">
            <v>567566</v>
          </cell>
          <cell r="B50">
            <v>45597.339157233801</v>
          </cell>
          <cell r="C50" t="str">
            <v>petlachova@tkbrno.cz</v>
          </cell>
          <cell r="D50" t="str">
            <v>Marika Petlachová</v>
          </cell>
          <cell r="E50" t="str">
            <v>00567566</v>
          </cell>
          <cell r="F50" t="str">
            <v>Ne</v>
          </cell>
        </row>
        <row r="51">
          <cell r="A51">
            <v>49438875</v>
          </cell>
          <cell r="B51">
            <v>45597.339302499997</v>
          </cell>
          <cell r="C51" t="str">
            <v>reditel@mkgym.cz</v>
          </cell>
          <cell r="D51" t="str">
            <v>Mgr. Dagmar Holá</v>
          </cell>
          <cell r="E51">
            <v>49438875</v>
          </cell>
          <cell r="F51" t="str">
            <v>Ano</v>
          </cell>
        </row>
        <row r="52">
          <cell r="A52">
            <v>92584</v>
          </cell>
          <cell r="B52">
            <v>45597.339819479166</v>
          </cell>
          <cell r="C52" t="str">
            <v>objednavky.mtz@nemzn.cz</v>
          </cell>
          <cell r="D52" t="str">
            <v>Martina Vidličková / Nemocnice Znojmo p.o.</v>
          </cell>
          <cell r="E52" t="str">
            <v>00092584</v>
          </cell>
          <cell r="F52" t="str">
            <v>Ano</v>
          </cell>
        </row>
        <row r="53">
          <cell r="A53">
            <v>44946805</v>
          </cell>
          <cell r="B53">
            <v>45597.342371145831</v>
          </cell>
          <cell r="C53" t="str">
            <v>zusamibo@volny.cz</v>
          </cell>
          <cell r="D53" t="str">
            <v>Vojatěská Kateřina</v>
          </cell>
          <cell r="E53">
            <v>44946805</v>
          </cell>
          <cell r="F53" t="str">
            <v>Ne</v>
          </cell>
        </row>
        <row r="54">
          <cell r="A54">
            <v>49438816</v>
          </cell>
          <cell r="B54">
            <v>45597.342469965282</v>
          </cell>
          <cell r="C54" t="str">
            <v>novak.p@gpoa.cz</v>
          </cell>
          <cell r="D54" t="str">
            <v>GPOA</v>
          </cell>
          <cell r="E54">
            <v>49438816</v>
          </cell>
          <cell r="F54" t="str">
            <v>Ano</v>
          </cell>
        </row>
        <row r="55">
          <cell r="A55">
            <v>559261</v>
          </cell>
          <cell r="B55">
            <v>45597.344209525458</v>
          </cell>
          <cell r="C55" t="str">
            <v>zouzelova@gymbuc.cz</v>
          </cell>
          <cell r="D55" t="str">
            <v>Lucie Žouželová</v>
          </cell>
          <cell r="E55" t="str">
            <v>00559261</v>
          </cell>
          <cell r="F55" t="str">
            <v>Ne</v>
          </cell>
        </row>
        <row r="56">
          <cell r="A56">
            <v>45671761</v>
          </cell>
          <cell r="B56">
            <v>45597.349733148149</v>
          </cell>
          <cell r="C56" t="str">
            <v>zasobovani@domovhostim.cz</v>
          </cell>
          <cell r="D56" t="str">
            <v>Yvona Formanová</v>
          </cell>
          <cell r="E56">
            <v>45671761</v>
          </cell>
          <cell r="F56" t="str">
            <v>Ne</v>
          </cell>
        </row>
        <row r="57">
          <cell r="A57">
            <v>62157299</v>
          </cell>
          <cell r="B57">
            <v>45597.351414537035</v>
          </cell>
          <cell r="C57" t="str">
            <v>pantuckova@autistickaskola.cz</v>
          </cell>
          <cell r="D57" t="str">
            <v>Dana Pantůčková</v>
          </cell>
          <cell r="E57">
            <v>62157299</v>
          </cell>
          <cell r="F57" t="str">
            <v>Ano</v>
          </cell>
        </row>
        <row r="58">
          <cell r="A58">
            <v>62077465</v>
          </cell>
          <cell r="B58">
            <v>45597.352898032404</v>
          </cell>
          <cell r="C58" t="str">
            <v>ucetni@ddboskovice.cz</v>
          </cell>
          <cell r="D58" t="str">
            <v>Jitka Chmelová/Dětský domov Boskovice, příspěvková organizace, Štefánikova 2344/2b, 68001 Boskovicee</v>
          </cell>
          <cell r="E58">
            <v>62077465</v>
          </cell>
          <cell r="F58" t="str">
            <v>Ano</v>
          </cell>
        </row>
        <row r="59">
          <cell r="A59">
            <v>45671788</v>
          </cell>
          <cell r="B59">
            <v>45597.353894872685</v>
          </cell>
          <cell r="C59" t="str">
            <v>janku@zamekbrezany.cz</v>
          </cell>
          <cell r="D59" t="str">
            <v>Vít Janků/Zámek Břežany</v>
          </cell>
          <cell r="E59">
            <v>45671788</v>
          </cell>
          <cell r="F59" t="str">
            <v>Ano</v>
          </cell>
        </row>
        <row r="60">
          <cell r="A60">
            <v>64480020</v>
          </cell>
          <cell r="B60">
            <v>45597.358478738424</v>
          </cell>
          <cell r="C60" t="str">
            <v>info@detskydomovhodonin.cz</v>
          </cell>
          <cell r="D60" t="str">
            <v>Vlastimil Kluďák/ Dětský domov Hodonín, příspěvková organizace</v>
          </cell>
          <cell r="E60">
            <v>64480020</v>
          </cell>
          <cell r="F60" t="str">
            <v>Ano</v>
          </cell>
        </row>
        <row r="61">
          <cell r="A61">
            <v>62073087</v>
          </cell>
          <cell r="B61">
            <v>45597.35863534722</v>
          </cell>
          <cell r="C61" t="str">
            <v>skola@spsjedovnice.cz</v>
          </cell>
          <cell r="D61" t="str">
            <v>Střední průmyslová škola Jedovnice, příspěvková organizace</v>
          </cell>
          <cell r="E61">
            <v>62073087</v>
          </cell>
          <cell r="F61" t="str">
            <v>Ano</v>
          </cell>
        </row>
        <row r="62">
          <cell r="A62">
            <v>386766</v>
          </cell>
          <cell r="B62">
            <v>45597.36576601852</v>
          </cell>
          <cell r="C62" t="str">
            <v>pravcova@detskelecebny.cz</v>
          </cell>
          <cell r="D62" t="str">
            <v>Zuzana Pravcová, DiS.</v>
          </cell>
          <cell r="E62" t="str">
            <v>00386766</v>
          </cell>
          <cell r="F62" t="str">
            <v>Ne</v>
          </cell>
        </row>
        <row r="63">
          <cell r="A63">
            <v>567370</v>
          </cell>
          <cell r="B63">
            <v>45597.367337280091</v>
          </cell>
          <cell r="C63" t="str">
            <v>peskova@masarykuvdm.cz</v>
          </cell>
          <cell r="D63" t="str">
            <v>Helena Pešková</v>
          </cell>
          <cell r="E63" t="str">
            <v>00567370</v>
          </cell>
          <cell r="F63" t="str">
            <v>Ano</v>
          </cell>
        </row>
        <row r="64">
          <cell r="A64">
            <v>4212029</v>
          </cell>
          <cell r="B64">
            <v>45597.370147592592</v>
          </cell>
          <cell r="C64" t="str">
            <v>hyblerova.michaela@nemhu.cz</v>
          </cell>
          <cell r="D64" t="str">
            <v>Michaela Hýblerová / Nemocnice Hustopeče, p.o.</v>
          </cell>
          <cell r="E64" t="str">
            <v>04212029</v>
          </cell>
          <cell r="F64" t="str">
            <v>Ano</v>
          </cell>
        </row>
        <row r="65">
          <cell r="A65">
            <v>212733</v>
          </cell>
          <cell r="B65">
            <v>45597.370374837963</v>
          </cell>
          <cell r="C65" t="str">
            <v>vedstravovani@dszastavka.cz</v>
          </cell>
          <cell r="D65" t="str">
            <v>Pavla Báňová</v>
          </cell>
          <cell r="E65" t="str">
            <v>00212733</v>
          </cell>
          <cell r="F65" t="str">
            <v>Ano</v>
          </cell>
        </row>
        <row r="66">
          <cell r="A66">
            <v>44993536</v>
          </cell>
          <cell r="B66">
            <v>45597.374589722225</v>
          </cell>
          <cell r="C66" t="str">
            <v>sekretariat@zusjilka.cz</v>
          </cell>
          <cell r="D66" t="str">
            <v xml:space="preserve">Iva Havlíčková </v>
          </cell>
          <cell r="E66">
            <v>44993536</v>
          </cell>
          <cell r="F66" t="str">
            <v>Ne</v>
          </cell>
        </row>
        <row r="67">
          <cell r="A67">
            <v>47885939</v>
          </cell>
          <cell r="B67">
            <v>45597.377421261575</v>
          </cell>
          <cell r="C67" t="str">
            <v>zusadamov@seznam.cz</v>
          </cell>
          <cell r="D67" t="str">
            <v>Lenka Bočková</v>
          </cell>
          <cell r="E67">
            <v>47885939</v>
          </cell>
          <cell r="F67" t="str">
            <v>Ano</v>
          </cell>
        </row>
        <row r="68">
          <cell r="A68">
            <v>46937099</v>
          </cell>
          <cell r="B68">
            <v>45597.377824710653</v>
          </cell>
          <cell r="C68" t="str">
            <v>stravovani@centrumproseniorykyjov.cz</v>
          </cell>
          <cell r="D68" t="str">
            <v>Eliška Hrušťáková</v>
          </cell>
          <cell r="E68">
            <v>46937099</v>
          </cell>
          <cell r="F68" t="str">
            <v>Ano</v>
          </cell>
        </row>
        <row r="69">
          <cell r="A69">
            <v>70837601</v>
          </cell>
          <cell r="B69">
            <v>45597.378193206023</v>
          </cell>
          <cell r="C69" t="str">
            <v>zusstraznice@zusstraznice.cz</v>
          </cell>
          <cell r="D69" t="str">
            <v>Marcela Drajsajtlová, Základní umělecká škola Strážnice, příspěvková organizace</v>
          </cell>
          <cell r="E69">
            <v>70837601</v>
          </cell>
          <cell r="F69" t="str">
            <v>Ne</v>
          </cell>
        </row>
        <row r="70">
          <cell r="A70">
            <v>838993</v>
          </cell>
          <cell r="B70">
            <v>45597.379561527778</v>
          </cell>
          <cell r="C70" t="str">
            <v>grois@kruhznojmo.cz</v>
          </cell>
          <cell r="D70" t="str">
            <v>Grois Jan</v>
          </cell>
          <cell r="E70" t="str">
            <v>00838993</v>
          </cell>
          <cell r="F70" t="str">
            <v>Ano</v>
          </cell>
        </row>
        <row r="71">
          <cell r="A71">
            <v>559270</v>
          </cell>
          <cell r="B71">
            <v>45597.390677280091</v>
          </cell>
          <cell r="C71" t="str">
            <v>michal.boudny@gykovy.cz</v>
          </cell>
          <cell r="D71" t="str">
            <v>Michal Boudný / Gymnázium a střední odborná škola zdravotnická a ekonomická Vyškov, příspěvková organizace</v>
          </cell>
          <cell r="E71" t="str">
            <v>00559270</v>
          </cell>
          <cell r="F71" t="str">
            <v>Ne</v>
          </cell>
        </row>
        <row r="72">
          <cell r="A72">
            <v>567582</v>
          </cell>
          <cell r="B72">
            <v>45597.391787881948</v>
          </cell>
          <cell r="C72" t="str">
            <v>kancelar@sgldbrno.cz</v>
          </cell>
          <cell r="D72" t="str">
            <v>Renata Kolstrunková</v>
          </cell>
          <cell r="E72" t="str">
            <v>00567582</v>
          </cell>
          <cell r="F72" t="str">
            <v>Ano</v>
          </cell>
        </row>
        <row r="73">
          <cell r="A73">
            <v>567191</v>
          </cell>
          <cell r="B73">
            <v>45597.395770219911</v>
          </cell>
          <cell r="C73" t="str">
            <v>kleinova@ssfdr.cz</v>
          </cell>
          <cell r="D73" t="str">
            <v>Dagmar Kleinová; Střední škola F. D. Roosevelta Brno, příspěvková organizace</v>
          </cell>
          <cell r="E73" t="str">
            <v>00567191</v>
          </cell>
          <cell r="F73" t="str">
            <v>Ne</v>
          </cell>
        </row>
        <row r="74">
          <cell r="A74">
            <v>567396</v>
          </cell>
          <cell r="B74">
            <v>45597.400904930561</v>
          </cell>
          <cell r="C74" t="str">
            <v>dmklast4@seznam.cz</v>
          </cell>
          <cell r="D74" t="str">
            <v>Martina Kuchaříková/Domov mládeže a zařízení školního stravování Brno, příspěvková organizace</v>
          </cell>
          <cell r="E74" t="str">
            <v>00567396</v>
          </cell>
          <cell r="F74" t="str">
            <v>Ano</v>
          </cell>
        </row>
        <row r="75">
          <cell r="A75">
            <v>226564</v>
          </cell>
          <cell r="B75">
            <v>45597.406956273146</v>
          </cell>
          <cell r="C75" t="str">
            <v>petra.kuliskova@domovhvezda.cz</v>
          </cell>
          <cell r="D75" t="str">
            <v>Petra Kulíšková / Domov Hvězda, p.o.</v>
          </cell>
          <cell r="E75" t="str">
            <v>00226564</v>
          </cell>
          <cell r="F75" t="str">
            <v>Ano</v>
          </cell>
        </row>
        <row r="76">
          <cell r="A76">
            <v>60552255</v>
          </cell>
          <cell r="B76">
            <v>45597.412442766203</v>
          </cell>
          <cell r="C76" t="str">
            <v>francova.monika@ssposbrno.cz</v>
          </cell>
          <cell r="D76" t="str">
            <v>Ing. Monika Francová/ Střední škola Brno, Charbulova</v>
          </cell>
          <cell r="E76">
            <v>60552255</v>
          </cell>
          <cell r="F76" t="str">
            <v>Ano</v>
          </cell>
        </row>
        <row r="77">
          <cell r="A77">
            <v>49939386</v>
          </cell>
          <cell r="B77">
            <v>45597.414916284717</v>
          </cell>
          <cell r="C77" t="str">
            <v>svc.reditelka@seznam.cz</v>
          </cell>
          <cell r="D77" t="str">
            <v>Látalová Šárka</v>
          </cell>
          <cell r="E77">
            <v>49939386</v>
          </cell>
          <cell r="F77" t="str">
            <v>Ne</v>
          </cell>
        </row>
        <row r="78">
          <cell r="A78">
            <v>44947721</v>
          </cell>
          <cell r="B78">
            <v>45597.416860277779</v>
          </cell>
          <cell r="C78" t="str">
            <v>hospodarka@zustisnov.cz</v>
          </cell>
          <cell r="D78" t="str">
            <v>Alena Ivánková</v>
          </cell>
          <cell r="E78">
            <v>44947721</v>
          </cell>
          <cell r="F78" t="str">
            <v>Ne</v>
          </cell>
        </row>
        <row r="79">
          <cell r="A79">
            <v>44946775</v>
          </cell>
          <cell r="B79">
            <v>45597.418801111111</v>
          </cell>
          <cell r="C79" t="str">
            <v>zus.oslavany@gmail.com</v>
          </cell>
          <cell r="D79" t="str">
            <v>Lenka Kremláčková/ Základní umělecká škola Oslavany, příspěvková organizace</v>
          </cell>
          <cell r="E79">
            <v>44946775</v>
          </cell>
          <cell r="F79" t="str">
            <v>Ano</v>
          </cell>
        </row>
        <row r="80">
          <cell r="A80">
            <v>44946783</v>
          </cell>
          <cell r="B80">
            <v>45597.419726793982</v>
          </cell>
          <cell r="C80" t="str">
            <v>asistentka@zus-kurim.cz</v>
          </cell>
          <cell r="D80" t="str">
            <v>Zdeňka Musilová</v>
          </cell>
          <cell r="E80">
            <v>44946783</v>
          </cell>
          <cell r="F80" t="str">
            <v>Ne</v>
          </cell>
        </row>
        <row r="81">
          <cell r="A81">
            <v>70843155</v>
          </cell>
          <cell r="B81">
            <v>45597.422130949075</v>
          </cell>
          <cell r="C81" t="str">
            <v>lenka.krejci@pppbrno.cz</v>
          </cell>
          <cell r="D81" t="str">
            <v>Pedagogicko-psychologická poradna Brno</v>
          </cell>
          <cell r="E81">
            <v>70843155</v>
          </cell>
          <cell r="F81" t="str">
            <v>Ano</v>
          </cell>
        </row>
        <row r="82">
          <cell r="A82">
            <v>70843180</v>
          </cell>
          <cell r="B82">
            <v>45597.42434484954</v>
          </cell>
          <cell r="C82" t="str">
            <v>ekonom@opppvyskov.cz</v>
          </cell>
          <cell r="D82" t="str">
            <v>Klára Davidová/Oblastní pedagogicko-psychologická poradna Vyškov, příspěvková organizace</v>
          </cell>
          <cell r="E82">
            <v>70843180</v>
          </cell>
          <cell r="F82" t="str">
            <v>Ne</v>
          </cell>
        </row>
        <row r="83">
          <cell r="A83">
            <v>62073117</v>
          </cell>
          <cell r="B83">
            <v>45597.428918206017</v>
          </cell>
          <cell r="C83" t="str">
            <v>leona.kubicova@spgs-bce.cz</v>
          </cell>
          <cell r="D83" t="str">
            <v>Leona Kubicová/Střední pedagogická škola Boskovice, příspěvková organizace</v>
          </cell>
          <cell r="E83">
            <v>62073117</v>
          </cell>
          <cell r="F83" t="str">
            <v>Ano</v>
          </cell>
        </row>
        <row r="84">
          <cell r="A84">
            <v>839809</v>
          </cell>
          <cell r="B84">
            <v>45597.435100277777</v>
          </cell>
          <cell r="C84" t="str">
            <v>barborajedlickova@svcletovice.cz</v>
          </cell>
          <cell r="D84" t="str">
            <v>Letokruh - středisko volného času Letovice, příspěvková organizace</v>
          </cell>
          <cell r="E84" t="str">
            <v>00839809</v>
          </cell>
          <cell r="F84" t="str">
            <v>Ne</v>
          </cell>
        </row>
        <row r="85">
          <cell r="A85">
            <v>49459881</v>
          </cell>
          <cell r="B85">
            <v>45597.436754513888</v>
          </cell>
          <cell r="C85" t="str">
            <v>maskova@gym-tisnov.cz</v>
          </cell>
          <cell r="D85" t="str">
            <v>Eva Mašková/Gymnázium Tišnov</v>
          </cell>
          <cell r="E85">
            <v>49459881</v>
          </cell>
          <cell r="F85" t="str">
            <v>Ano</v>
          </cell>
        </row>
        <row r="86">
          <cell r="A86">
            <v>62073516</v>
          </cell>
          <cell r="B86">
            <v>45597.447301770837</v>
          </cell>
          <cell r="C86" t="str">
            <v>kovarova.veronika@vassboskovice.cz</v>
          </cell>
          <cell r="D86" t="str">
            <v>Veronika Kovářová</v>
          </cell>
          <cell r="E86">
            <v>62073516</v>
          </cell>
          <cell r="F86" t="str">
            <v>Ne</v>
          </cell>
        </row>
        <row r="87">
          <cell r="A87">
            <v>89613</v>
          </cell>
          <cell r="B87">
            <v>45597.448115798616</v>
          </cell>
          <cell r="C87" t="str">
            <v>georgiu@rmm.cz</v>
          </cell>
          <cell r="D87" t="str">
            <v>Regionální muzeum v Mikulově,p.o./Dana Georgiu</v>
          </cell>
          <cell r="E87" t="str">
            <v>00089613</v>
          </cell>
          <cell r="F87" t="str">
            <v>Ano</v>
          </cell>
        </row>
        <row r="88">
          <cell r="A88">
            <v>44993447</v>
          </cell>
          <cell r="B88">
            <v>45597.455738657409</v>
          </cell>
          <cell r="C88" t="str">
            <v>michala.husta@lipka.cz</v>
          </cell>
          <cell r="D88" t="str">
            <v>Lipka - školské zařízení pro environmentální vzdělávání Brno, příspěvková organizace</v>
          </cell>
          <cell r="E88">
            <v>44993447</v>
          </cell>
          <cell r="F88" t="str">
            <v>Ano</v>
          </cell>
        </row>
        <row r="89">
          <cell r="A89">
            <v>61742902</v>
          </cell>
          <cell r="B89">
            <v>45597.457100729167</v>
          </cell>
          <cell r="C89" t="str">
            <v>mrkvovam@gys.cz</v>
          </cell>
          <cell r="D89" t="str">
            <v>Miriam Mrkvová/Purkyňovo gymnázium, Strážnice, Masarykova 379, příspěvková organizace</v>
          </cell>
          <cell r="E89">
            <v>61742902</v>
          </cell>
          <cell r="F89" t="str">
            <v>Ano</v>
          </cell>
        </row>
        <row r="90">
          <cell r="A90">
            <v>219321</v>
          </cell>
          <cell r="B90">
            <v>45597.459162372688</v>
          </cell>
          <cell r="C90" t="str">
            <v>pavel.juranek@issabrno.cz</v>
          </cell>
          <cell r="D90" t="str">
            <v xml:space="preserve">Pavel Juránek </v>
          </cell>
          <cell r="E90" t="str">
            <v>00219321</v>
          </cell>
          <cell r="F90" t="str">
            <v>Ano</v>
          </cell>
        </row>
        <row r="91">
          <cell r="A91">
            <v>70836931</v>
          </cell>
          <cell r="B91">
            <v>45597.460732650463</v>
          </cell>
          <cell r="C91" t="str">
            <v>info@zushodonin.cz</v>
          </cell>
          <cell r="D91" t="str">
            <v>Iva Kinzelová/Základní umělecká škola Hodonín, příspěvková organizace</v>
          </cell>
          <cell r="E91">
            <v>70836931</v>
          </cell>
          <cell r="F91" t="str">
            <v>Ano</v>
          </cell>
        </row>
        <row r="92">
          <cell r="A92">
            <v>55301</v>
          </cell>
          <cell r="B92">
            <v>45597.470944097222</v>
          </cell>
          <cell r="C92" t="str">
            <v>zuzana.petrasovicova@sos-znojmo.cz</v>
          </cell>
          <cell r="D92" t="str">
            <v>Zuzana Petrašovičová, SOŠ Dvořákova, Znojmo, příspěvková organizace</v>
          </cell>
          <cell r="E92">
            <v>55301</v>
          </cell>
          <cell r="F92" t="str">
            <v>Ano</v>
          </cell>
        </row>
        <row r="93">
          <cell r="A93">
            <v>70838763</v>
          </cell>
          <cell r="B93">
            <v>45597.474420706014</v>
          </cell>
          <cell r="C93" t="str">
            <v>skola@zsspmikulov.cz</v>
          </cell>
          <cell r="D93" t="str">
            <v>Wohlfahrtová Hana</v>
          </cell>
          <cell r="E93">
            <v>70838763</v>
          </cell>
          <cell r="F93" t="str">
            <v>Ano</v>
          </cell>
        </row>
        <row r="94">
          <cell r="A94">
            <v>62158465</v>
          </cell>
          <cell r="B94">
            <v>45597.477239872685</v>
          </cell>
          <cell r="C94" t="str">
            <v>info@dddagmar.cz</v>
          </cell>
          <cell r="D94" t="str">
            <v>Dětský domov Dagmar Brno , p.o.</v>
          </cell>
          <cell r="E94">
            <v>62158465</v>
          </cell>
          <cell r="F94" t="str">
            <v>Ne</v>
          </cell>
        </row>
        <row r="95">
          <cell r="A95">
            <v>46937102</v>
          </cell>
          <cell r="B95">
            <v>45597.479822731482</v>
          </cell>
          <cell r="C95" t="str">
            <v>ekonom@ddhodonin.cz</v>
          </cell>
          <cell r="D95" t="str">
            <v>Radka Vondrysková</v>
          </cell>
          <cell r="E95">
            <v>46937102</v>
          </cell>
          <cell r="F95" t="str">
            <v>Ano</v>
          </cell>
        </row>
        <row r="96">
          <cell r="A96">
            <v>45671729</v>
          </cell>
          <cell r="B96">
            <v>45597.488453599537</v>
          </cell>
          <cell r="C96" t="str">
            <v>ludvikova@domovskalice.cz</v>
          </cell>
          <cell r="D96" t="str">
            <v>Alena Ludvíková</v>
          </cell>
          <cell r="E96">
            <v>45671729</v>
          </cell>
          <cell r="F96" t="str">
            <v>Ano</v>
          </cell>
        </row>
        <row r="97">
          <cell r="A97">
            <v>62075993</v>
          </cell>
          <cell r="B97">
            <v>45597.498356111115</v>
          </cell>
          <cell r="C97" t="str">
            <v>skolakretin@zspridl.cz</v>
          </cell>
          <cell r="D97" t="str">
            <v>Hana Najbrová, Mateřská škola a základní škola při Dětské léčebně Křetín 12, příspěvková organizace</v>
          </cell>
          <cell r="E97">
            <v>62075993</v>
          </cell>
          <cell r="F97" t="str">
            <v>Ne</v>
          </cell>
        </row>
        <row r="98">
          <cell r="A98">
            <v>44993510</v>
          </cell>
          <cell r="B98">
            <v>45597.505515937504</v>
          </cell>
          <cell r="C98" t="str">
            <v>zizkova@zusjk.cz</v>
          </cell>
          <cell r="D98" t="str">
            <v>Alexandra Žižková/ZUŠ Jaroslava Kvapila Brno, příspěvková organizace</v>
          </cell>
          <cell r="E98">
            <v>44993510</v>
          </cell>
          <cell r="F98" t="str">
            <v>Ano</v>
          </cell>
        </row>
        <row r="99">
          <cell r="A99">
            <v>70921245</v>
          </cell>
          <cell r="B99">
            <v>45597.516968993055</v>
          </cell>
          <cell r="C99" t="str">
            <v>provozni@habrovanskyzamek.cz</v>
          </cell>
          <cell r="D99" t="str">
            <v>Roman Halouzka/Habrovanský zámek p.o.</v>
          </cell>
          <cell r="E99">
            <v>70921245</v>
          </cell>
          <cell r="F99" t="str">
            <v>Ne</v>
          </cell>
        </row>
        <row r="100">
          <cell r="A100">
            <v>566772</v>
          </cell>
          <cell r="B100">
            <v>45597.518954537038</v>
          </cell>
          <cell r="C100" t="str">
            <v>kavanova@sjs-brno.cz</v>
          </cell>
          <cell r="D100" t="str">
            <v>Jazyková škola s právem SJZ Brno, p.o.</v>
          </cell>
          <cell r="E100" t="str">
            <v>00566772</v>
          </cell>
          <cell r="F100" t="str">
            <v>Ne</v>
          </cell>
        </row>
        <row r="101">
          <cell r="A101">
            <v>62157655</v>
          </cell>
          <cell r="B101">
            <v>45597.528040289355</v>
          </cell>
          <cell r="C101" t="str">
            <v>ss.gellnerova@skolyjm.cz</v>
          </cell>
          <cell r="D101" t="str">
            <v>Mateřská škola, základní škola a střední škola Gellnerka Brno, p.o. p. o.</v>
          </cell>
          <cell r="E101">
            <v>62157655</v>
          </cell>
          <cell r="F101" t="str">
            <v>Ano</v>
          </cell>
        </row>
        <row r="102">
          <cell r="A102">
            <v>90395</v>
          </cell>
          <cell r="B102">
            <v>45597.531858784721</v>
          </cell>
          <cell r="C102" t="str">
            <v>post1@hvezdarna-veseli.cz</v>
          </cell>
          <cell r="D102" t="str">
            <v>Lubomír Kazík</v>
          </cell>
          <cell r="E102" t="str">
            <v>00090395</v>
          </cell>
          <cell r="F102" t="str">
            <v>Ne</v>
          </cell>
        </row>
        <row r="103">
          <cell r="A103">
            <v>838420</v>
          </cell>
          <cell r="B103">
            <v>45597.537858356482</v>
          </cell>
          <cell r="C103" t="str">
            <v>ucetni@paprsek.eu</v>
          </cell>
          <cell r="D103" t="str">
            <v>Ivana Berková/Paprsek, p.o. Velké Opatovice</v>
          </cell>
          <cell r="E103" t="str">
            <v>00838420</v>
          </cell>
          <cell r="F103" t="str">
            <v>Ano</v>
          </cell>
        </row>
        <row r="104">
          <cell r="A104">
            <v>46937170</v>
          </cell>
          <cell r="B104">
            <v>45597.545237893515</v>
          </cell>
          <cell r="C104" t="str">
            <v>wolfova.katerina@zelenydumpohody.cz</v>
          </cell>
          <cell r="D104" t="str">
            <v>Kateřina Wolfová/Zelený dům pohody</v>
          </cell>
          <cell r="E104">
            <v>46937170</v>
          </cell>
          <cell r="F104" t="str">
            <v>Ne</v>
          </cell>
        </row>
        <row r="105">
          <cell r="A105">
            <v>44993498</v>
          </cell>
          <cell r="B105">
            <v>45597.546853969907</v>
          </cell>
          <cell r="C105" t="str">
            <v>reditelstvi@zus-slunna.cz</v>
          </cell>
          <cell r="D105" t="str">
            <v>Šárka Brychová, Základní umělecká škola Brno, Slunná, příspěvková organizace</v>
          </cell>
          <cell r="E105">
            <v>44993498</v>
          </cell>
          <cell r="F105" t="str">
            <v>Ne</v>
          </cell>
        </row>
        <row r="106">
          <cell r="A106">
            <v>638013</v>
          </cell>
          <cell r="B106">
            <v>45597.550659409724</v>
          </cell>
          <cell r="C106" t="str">
            <v>lsvobodova@jilova.cz</v>
          </cell>
          <cell r="D106" t="str">
            <v>Svobodová Lenka</v>
          </cell>
          <cell r="E106" t="str">
            <v>00638013</v>
          </cell>
          <cell r="F106" t="str">
            <v>Ano</v>
          </cell>
        </row>
        <row r="107">
          <cell r="A107">
            <v>380521</v>
          </cell>
          <cell r="B107">
            <v>45597.554913344909</v>
          </cell>
          <cell r="C107" t="str">
            <v>sekretariat@zusblansko.cz</v>
          </cell>
          <cell r="D107" t="str">
            <v>Základní umělecká škola Blansko, příspěvková organizace</v>
          </cell>
          <cell r="E107" t="str">
            <v>00380521</v>
          </cell>
          <cell r="F107" t="str">
            <v>Ano</v>
          </cell>
        </row>
        <row r="108">
          <cell r="A108">
            <v>49408381</v>
          </cell>
          <cell r="B108">
            <v>45597.558309942135</v>
          </cell>
          <cell r="C108" t="str">
            <v>kulhankova@stredni-slavkov.cz</v>
          </cell>
          <cell r="D108" t="str">
            <v>Střední škola Slavkov - Austerlitz, příspěvková organizace</v>
          </cell>
          <cell r="E108">
            <v>49408381</v>
          </cell>
          <cell r="F108" t="str">
            <v>Ano</v>
          </cell>
        </row>
        <row r="109">
          <cell r="A109">
            <v>56324</v>
          </cell>
          <cell r="B109">
            <v>45597.561607476848</v>
          </cell>
          <cell r="C109" t="str">
            <v>kotoulkova@skolaac.cz</v>
          </cell>
          <cell r="D109" t="str">
            <v>Ellen Kotoulková</v>
          </cell>
          <cell r="E109" t="str">
            <v>00056324</v>
          </cell>
          <cell r="F109" t="str">
            <v>Ano</v>
          </cell>
        </row>
        <row r="110">
          <cell r="A110">
            <v>49439723</v>
          </cell>
          <cell r="B110">
            <v>45597.565246053244</v>
          </cell>
          <cell r="C110" t="str">
            <v>dedomov@seznam.cz</v>
          </cell>
          <cell r="D110" t="str">
            <v>Jitka Tauferová/Dětský domov Znojmo, příspěvková organizace</v>
          </cell>
          <cell r="E110">
            <v>49439723</v>
          </cell>
          <cell r="F110" t="str">
            <v>Ano</v>
          </cell>
        </row>
        <row r="111">
          <cell r="A111">
            <v>45671711</v>
          </cell>
          <cell r="B111">
            <v>45597.565362118054</v>
          </cell>
          <cell r="C111" t="str">
            <v>zasobovani@domovjevisovice.cz</v>
          </cell>
          <cell r="D111" t="str">
            <v>Alena Pokorná, DpS Jevišovice, p. o.</v>
          </cell>
          <cell r="E111">
            <v>45671711</v>
          </cell>
          <cell r="F111" t="str">
            <v>Ano</v>
          </cell>
        </row>
        <row r="112">
          <cell r="A112">
            <v>49939432</v>
          </cell>
          <cell r="B112">
            <v>45597.571164687499</v>
          </cell>
          <cell r="C112" t="str">
            <v>ddmvracov@ddmvracov.cz</v>
          </cell>
          <cell r="D112" t="str">
            <v>Ludmila Třetinová</v>
          </cell>
          <cell r="E112">
            <v>49939432</v>
          </cell>
          <cell r="F112" t="str">
            <v>Ne</v>
          </cell>
        </row>
        <row r="113">
          <cell r="A113">
            <v>46937081</v>
          </cell>
          <cell r="B113">
            <v>45597.592215520832</v>
          </cell>
          <cell r="C113" t="str">
            <v>stravovani@ds-hodonin.cz</v>
          </cell>
          <cell r="D113" t="str">
            <v>Alena Maradová</v>
          </cell>
          <cell r="E113">
            <v>46937081</v>
          </cell>
          <cell r="F113" t="str">
            <v>Ano</v>
          </cell>
        </row>
        <row r="114">
          <cell r="A114">
            <v>62156586</v>
          </cell>
          <cell r="B114">
            <v>45597.614885289353</v>
          </cell>
          <cell r="C114" t="str">
            <v>zuskapralove@gmail.com</v>
          </cell>
          <cell r="D114" t="str">
            <v>Markéta Šmerdová</v>
          </cell>
          <cell r="E114">
            <v>62156586</v>
          </cell>
          <cell r="F114" t="str">
            <v>Ne</v>
          </cell>
        </row>
        <row r="115">
          <cell r="A115">
            <v>559539</v>
          </cell>
          <cell r="B115">
            <v>45597.631818553244</v>
          </cell>
          <cell r="C115" t="str">
            <v>hospodarka@prumyslovka.cz</v>
          </cell>
          <cell r="D115" t="str">
            <v>Mgr. Eliška Ratiborská/Střední škola průmyslová a umělecká Hodonín, Brandlova 32, 695 01 Hodonín</v>
          </cell>
          <cell r="E115" t="str">
            <v>00559539</v>
          </cell>
          <cell r="F115" t="str">
            <v>Ne</v>
          </cell>
        </row>
        <row r="116">
          <cell r="A116">
            <v>64327981</v>
          </cell>
          <cell r="B116">
            <v>45597.644836701387</v>
          </cell>
          <cell r="C116" t="str">
            <v>info@zspalackeho.cz</v>
          </cell>
          <cell r="D116" t="str">
            <v>Základní škola Brno, Palackého třída, příspěvková organizace</v>
          </cell>
          <cell r="E116">
            <v>64327981</v>
          </cell>
          <cell r="F116" t="str">
            <v>Ano</v>
          </cell>
        </row>
        <row r="117">
          <cell r="A117">
            <v>62075985</v>
          </cell>
          <cell r="B117">
            <v>45597.651367129627</v>
          </cell>
          <cell r="C117" t="str">
            <v>provozni.zs.stefanikova@seznam.cz</v>
          </cell>
          <cell r="D117" t="str">
            <v>Marie Bubeníková</v>
          </cell>
          <cell r="E117">
            <v>62075985</v>
          </cell>
          <cell r="F117" t="str">
            <v>Ano</v>
          </cell>
        </row>
        <row r="118">
          <cell r="A118">
            <v>44946902</v>
          </cell>
          <cell r="B118">
            <v>45598.796795000002</v>
          </cell>
          <cell r="C118" t="str">
            <v>hermanova@svcivancice.cz</v>
          </cell>
          <cell r="D118" t="str">
            <v>Horizont - středisko volného času Ivančice, příspěvková organizace</v>
          </cell>
          <cell r="E118">
            <v>44946902</v>
          </cell>
          <cell r="F118" t="str">
            <v>Ne</v>
          </cell>
        </row>
        <row r="119">
          <cell r="A119">
            <v>45671826</v>
          </cell>
          <cell r="B119">
            <v>45599.737672337964</v>
          </cell>
          <cell r="C119" t="str">
            <v>buczykova@eminzamek.cz</v>
          </cell>
          <cell r="D119" t="str">
            <v>Miloslava Buczyková, Emin zámek, příspěvková organizace Šanov 275, 671 67 Hrušovany nad Jevišovkou</v>
          </cell>
          <cell r="E119">
            <v>45671826</v>
          </cell>
          <cell r="F119" t="str">
            <v>Ano</v>
          </cell>
        </row>
        <row r="120">
          <cell r="A120">
            <v>71197788</v>
          </cell>
          <cell r="B120">
            <v>45600.255505844907</v>
          </cell>
          <cell r="C120" t="str">
            <v>reditelka@mssidlistni.cz</v>
          </cell>
          <cell r="D120" t="str">
            <v>Zdislava Paulíková/ Mateřská škola, Hodonín, Sídlištní 2, p.o.</v>
          </cell>
          <cell r="E120">
            <v>71197788</v>
          </cell>
          <cell r="F120" t="str">
            <v>Ano</v>
          </cell>
        </row>
        <row r="121">
          <cell r="A121">
            <v>839680</v>
          </cell>
          <cell r="B121">
            <v>45600.28505416667</v>
          </cell>
          <cell r="C121" t="str">
            <v>zemlova@zusboskovice.cz</v>
          </cell>
          <cell r="D121" t="str">
            <v>Božena Žemlová</v>
          </cell>
          <cell r="E121" t="str">
            <v>00839680</v>
          </cell>
          <cell r="F121" t="str">
            <v>Ano</v>
          </cell>
        </row>
        <row r="122">
          <cell r="A122">
            <v>60555998</v>
          </cell>
          <cell r="B122">
            <v>45600.286120671299</v>
          </cell>
          <cell r="C122" t="str">
            <v>oralek@ibsenka.cz</v>
          </cell>
          <cell r="D122" t="str">
            <v>Miloš Orálek</v>
          </cell>
          <cell r="E122">
            <v>60555998</v>
          </cell>
          <cell r="F122" t="str">
            <v>Ne</v>
          </cell>
        </row>
        <row r="123">
          <cell r="A123">
            <v>390780</v>
          </cell>
          <cell r="B123">
            <v>45600.304232083334</v>
          </cell>
          <cell r="C123" t="str">
            <v>obchodni@nembv.cz</v>
          </cell>
          <cell r="D123" t="str">
            <v>Nemocnice Břeclav, p.o.</v>
          </cell>
          <cell r="E123" t="str">
            <v>00390780</v>
          </cell>
          <cell r="F123" t="str">
            <v>Ano</v>
          </cell>
        </row>
        <row r="124">
          <cell r="A124">
            <v>638081</v>
          </cell>
          <cell r="B124">
            <v>45600.309875486113</v>
          </cell>
          <cell r="C124" t="str">
            <v>kancelar@szsz.cz</v>
          </cell>
          <cell r="D124" t="str">
            <v>Bc. Laura Zelbová</v>
          </cell>
          <cell r="E124" t="str">
            <v>00638081</v>
          </cell>
          <cell r="F124" t="str">
            <v>Ano</v>
          </cell>
        </row>
        <row r="125">
          <cell r="A125">
            <v>92401</v>
          </cell>
          <cell r="B125">
            <v>45600.314027210647</v>
          </cell>
          <cell r="C125" t="str">
            <v>pouzova@muzeum-vyskovska.cz</v>
          </cell>
          <cell r="D125" t="str">
            <v>Andrea Pouzová/Muzeum Vyškovska, p.o.</v>
          </cell>
          <cell r="E125" t="str">
            <v>00092401</v>
          </cell>
          <cell r="F125" t="str">
            <v>Ano</v>
          </cell>
        </row>
        <row r="126">
          <cell r="A126">
            <v>49939424</v>
          </cell>
          <cell r="B126">
            <v>45600.330155254633</v>
          </cell>
          <cell r="C126" t="str">
            <v>ddm.straznice@gmail.com</v>
          </cell>
          <cell r="D126" t="str">
            <v>Roman Zemánek, DDM Strážnice, p.o.</v>
          </cell>
          <cell r="E126">
            <v>49939424</v>
          </cell>
          <cell r="F126" t="str">
            <v>Ne</v>
          </cell>
        </row>
        <row r="127">
          <cell r="A127">
            <v>226475</v>
          </cell>
          <cell r="B127">
            <v>45600.346384456017</v>
          </cell>
          <cell r="C127" t="str">
            <v>Petr.Frank@sstebrno.cz</v>
          </cell>
          <cell r="D127" t="str">
            <v>Petr Frank/Střední škola technická a ekonomická Brno</v>
          </cell>
          <cell r="E127" t="str">
            <v>00226475</v>
          </cell>
          <cell r="F127" t="str">
            <v>Ano</v>
          </cell>
        </row>
        <row r="128">
          <cell r="A128">
            <v>567043</v>
          </cell>
          <cell r="B128">
            <v>45600.348684976852</v>
          </cell>
          <cell r="C128" t="str">
            <v>nada.prochazkova@mszskyjov.cz</v>
          </cell>
          <cell r="D128" t="str">
            <v xml:space="preserve">Naděžda Procházková/Mateřská škola a základní škola Kyjov, Školní, příspěvková organizace </v>
          </cell>
          <cell r="E128" t="str">
            <v>00567043</v>
          </cell>
          <cell r="F128" t="str">
            <v>Ano</v>
          </cell>
        </row>
        <row r="129">
          <cell r="A129">
            <v>70841683</v>
          </cell>
          <cell r="B129">
            <v>45600.365592118054</v>
          </cell>
          <cell r="C129" t="str">
            <v>pppznojmo@skolyjm.cz</v>
          </cell>
          <cell r="D129" t="str">
            <v>Michaela Prausová/Pedagogicko-psychologická poradna Znojmo, příspěvková organizace</v>
          </cell>
          <cell r="E129">
            <v>70841683</v>
          </cell>
          <cell r="F129" t="str">
            <v>Ne</v>
          </cell>
        </row>
        <row r="130">
          <cell r="A130">
            <v>566756</v>
          </cell>
          <cell r="B130">
            <v>45600.371963321755</v>
          </cell>
          <cell r="C130" t="str">
            <v>info@ssudbrno.cz</v>
          </cell>
          <cell r="D130" t="str">
            <v>Kamila Richterjörková</v>
          </cell>
          <cell r="E130" t="str">
            <v>00566756</v>
          </cell>
          <cell r="F130" t="str">
            <v>Ano</v>
          </cell>
        </row>
        <row r="131">
          <cell r="A131">
            <v>63481251</v>
          </cell>
          <cell r="B131">
            <v>45600.380183993053</v>
          </cell>
          <cell r="C131" t="str">
            <v>svobodova@cljuniorauto.cz</v>
          </cell>
          <cell r="D131" t="str">
            <v>Marie Svobodová</v>
          </cell>
          <cell r="E131">
            <v>63481251</v>
          </cell>
          <cell r="F131" t="str">
            <v>Ne</v>
          </cell>
        </row>
        <row r="132">
          <cell r="A132">
            <v>70285829</v>
          </cell>
          <cell r="B132">
            <v>45600.387180324076</v>
          </cell>
          <cell r="C132" t="str">
            <v>zusvy@zusvy.cz</v>
          </cell>
          <cell r="D132" t="str">
            <v>Martina Dobešová</v>
          </cell>
          <cell r="E132">
            <v>70285829</v>
          </cell>
          <cell r="F132" t="str">
            <v>Ano</v>
          </cell>
        </row>
        <row r="133">
          <cell r="A133">
            <v>559466</v>
          </cell>
          <cell r="B133">
            <v>45600.404880706017</v>
          </cell>
          <cell r="C133" t="str">
            <v>hanado@seznam.cz</v>
          </cell>
          <cell r="D133" t="str">
            <v>Hana Doušková/SPŠ stavební Brno, příspěvková organizace</v>
          </cell>
          <cell r="E133" t="str">
            <v>00559466</v>
          </cell>
          <cell r="F133" t="str">
            <v>Ano</v>
          </cell>
        </row>
        <row r="134">
          <cell r="A134">
            <v>49939378</v>
          </cell>
          <cell r="B134">
            <v>45600.405375393515</v>
          </cell>
          <cell r="C134" t="str">
            <v>tapticova@ppphodonin.cz</v>
          </cell>
          <cell r="D134" t="str">
            <v>Mgr. Jana Taptičová/ PPP Hodonín</v>
          </cell>
          <cell r="E134">
            <v>49939378</v>
          </cell>
          <cell r="F134" t="str">
            <v>Ano</v>
          </cell>
        </row>
        <row r="135">
          <cell r="A135">
            <v>70840385</v>
          </cell>
          <cell r="B135">
            <v>45600.405670127315</v>
          </cell>
          <cell r="C135" t="str">
            <v>aujezdska.martina@zsveselikollarova.cz</v>
          </cell>
          <cell r="D135" t="str">
            <v>Martina Aujezdská</v>
          </cell>
          <cell r="E135">
            <v>70840385</v>
          </cell>
          <cell r="F135" t="str">
            <v>Ano</v>
          </cell>
        </row>
        <row r="136">
          <cell r="A136">
            <v>44993668</v>
          </cell>
          <cell r="B136">
            <v>45600.410440127314</v>
          </cell>
          <cell r="C136" t="str">
            <v>novotna@zssekaninova.cz</v>
          </cell>
          <cell r="D136" t="str">
            <v>Eva Novotná</v>
          </cell>
          <cell r="E136">
            <v>44993668</v>
          </cell>
          <cell r="F136" t="str">
            <v>Ano</v>
          </cell>
        </row>
        <row r="137">
          <cell r="A137">
            <v>49459899</v>
          </cell>
          <cell r="B137">
            <v>45600.410706898147</v>
          </cell>
          <cell r="C137" t="str">
            <v>email@gzastavka.cz</v>
          </cell>
          <cell r="D137" t="str">
            <v>Gymnázium T. G. Masaryka Zastávka, příspěvková organizace</v>
          </cell>
          <cell r="E137">
            <v>49459899</v>
          </cell>
          <cell r="F137" t="str">
            <v>Ano</v>
          </cell>
        </row>
        <row r="138">
          <cell r="A138">
            <v>49939416</v>
          </cell>
          <cell r="B138">
            <v>45600.412410150464</v>
          </cell>
          <cell r="C138" t="str">
            <v>ddm.veseli@skolyjm.cz</v>
          </cell>
          <cell r="D138" t="str">
            <v xml:space="preserve">Gabriela Šivelová </v>
          </cell>
          <cell r="E138">
            <v>49939416</v>
          </cell>
          <cell r="F138" t="str">
            <v>Ano</v>
          </cell>
        </row>
        <row r="139">
          <cell r="A139">
            <v>173843</v>
          </cell>
          <cell r="B139">
            <v>45600.415219629635</v>
          </cell>
          <cell r="C139" t="str">
            <v>vajdisova@soubosonohy.cz</v>
          </cell>
          <cell r="D139" t="str">
            <v>Petra Vajdišová</v>
          </cell>
          <cell r="E139" t="str">
            <v>00173843</v>
          </cell>
          <cell r="F139" t="str">
            <v>Ano</v>
          </cell>
        </row>
        <row r="140">
          <cell r="A140">
            <v>49459171</v>
          </cell>
          <cell r="B140">
            <v>45600.429405196759</v>
          </cell>
          <cell r="C140" t="str">
            <v>sankova.d@gymnzidlo.cz</v>
          </cell>
          <cell r="D140" t="str">
            <v>Dana Saňková</v>
          </cell>
          <cell r="E140">
            <v>49459171</v>
          </cell>
          <cell r="F140" t="str">
            <v>Ano</v>
          </cell>
        </row>
        <row r="141">
          <cell r="A141">
            <v>55166</v>
          </cell>
          <cell r="B141">
            <v>45600.430024884263</v>
          </cell>
          <cell r="C141" t="str">
            <v>sobotkova@ssmk.eu</v>
          </cell>
          <cell r="D141" t="str">
            <v>Renata Sobotkvová</v>
          </cell>
          <cell r="E141" t="str">
            <v>00055166</v>
          </cell>
          <cell r="F141" t="str">
            <v>Ano</v>
          </cell>
        </row>
        <row r="142">
          <cell r="A142">
            <v>559008</v>
          </cell>
          <cell r="B142">
            <v>45600.433830555558</v>
          </cell>
          <cell r="C142" t="str">
            <v>havranova@gml.cz</v>
          </cell>
          <cell r="D142" t="str">
            <v>Gymnázium Matyáše Lercha</v>
          </cell>
          <cell r="E142" t="str">
            <v>00559008</v>
          </cell>
          <cell r="F142" t="str">
            <v>Ano</v>
          </cell>
        </row>
        <row r="143">
          <cell r="A143">
            <v>55468</v>
          </cell>
          <cell r="B143">
            <v>45600.44623001157</v>
          </cell>
          <cell r="C143" t="str">
            <v>vaculikova@skolarajhrad.cz</v>
          </cell>
          <cell r="D143" t="str">
            <v>Kateřina Vaculíková</v>
          </cell>
          <cell r="E143" t="str">
            <v>00055468</v>
          </cell>
          <cell r="F143" t="str">
            <v>Ano</v>
          </cell>
        </row>
        <row r="144">
          <cell r="A144">
            <v>62157264</v>
          </cell>
          <cell r="B144">
            <v>45600.461425787042</v>
          </cell>
          <cell r="C144" t="str">
            <v>skola@spschbr.cz</v>
          </cell>
          <cell r="D144" t="str">
            <v>Králová Zuzana/ Střední průmyslová škola chemická a gymnázium Brno, Vranovská, příspěvková organizace</v>
          </cell>
          <cell r="E144">
            <v>62157264</v>
          </cell>
          <cell r="F144" t="str">
            <v>Ano</v>
          </cell>
        </row>
        <row r="145">
          <cell r="A145">
            <v>839205</v>
          </cell>
          <cell r="B145">
            <v>45600.471007083332</v>
          </cell>
          <cell r="C145" t="str">
            <v>herzan@nemvy.cz</v>
          </cell>
          <cell r="D145" t="str">
            <v>Jaromír Herzán / Nemocnice Vyškov, p.o.</v>
          </cell>
          <cell r="E145" t="str">
            <v>00839205</v>
          </cell>
          <cell r="F145" t="str">
            <v>Ano</v>
          </cell>
        </row>
        <row r="146">
          <cell r="A146">
            <v>530506</v>
          </cell>
          <cell r="B146">
            <v>45600.471114583328</v>
          </cell>
          <cell r="C146" t="str">
            <v>vranova@souuhelna.cz</v>
          </cell>
          <cell r="D146" t="str">
            <v>Eva Vránová</v>
          </cell>
          <cell r="E146" t="str">
            <v>00530506</v>
          </cell>
          <cell r="F146" t="str">
            <v>Ano</v>
          </cell>
        </row>
        <row r="147">
          <cell r="A147">
            <v>840246</v>
          </cell>
          <cell r="B147">
            <v>45600.471885659717</v>
          </cell>
          <cell r="C147" t="str">
            <v>zus.vo@tiscali.cz</v>
          </cell>
          <cell r="D147" t="str">
            <v>Jitka Šichová, Základní umělecká škola Velké Opatovice, příspěvková organizace</v>
          </cell>
          <cell r="E147" t="str">
            <v>00840246</v>
          </cell>
          <cell r="F147" t="str">
            <v>Ano</v>
          </cell>
        </row>
        <row r="148">
          <cell r="A148">
            <v>60575573</v>
          </cell>
          <cell r="B148">
            <v>45600.496151840278</v>
          </cell>
          <cell r="C148" t="str">
            <v>administrativa@svcpohorelice.cz</v>
          </cell>
          <cell r="D148" t="str">
            <v>Jindra Spáčilová</v>
          </cell>
          <cell r="E148">
            <v>60575573</v>
          </cell>
          <cell r="F148" t="str">
            <v>Ne</v>
          </cell>
        </row>
        <row r="149">
          <cell r="A149">
            <v>49459902</v>
          </cell>
          <cell r="B149">
            <v>45600.510486041661</v>
          </cell>
          <cell r="C149" t="str">
            <v>reditel@zusrosice.cz</v>
          </cell>
          <cell r="D149" t="str">
            <v>Mgr. Zdeněk Doležal, DiS./Základní umělecká škola Rosice, příspěvková organizace</v>
          </cell>
          <cell r="E149">
            <v>49459902</v>
          </cell>
          <cell r="F149" t="str">
            <v>Ano</v>
          </cell>
        </row>
        <row r="150">
          <cell r="A150">
            <v>65337913</v>
          </cell>
          <cell r="B150">
            <v>45600.515119317133</v>
          </cell>
          <cell r="C150" t="str">
            <v>info@zus-mikulov.cz</v>
          </cell>
          <cell r="D150" t="str">
            <v>Irma Kellnerová, Základní umělecká škola Mikulov</v>
          </cell>
          <cell r="E150">
            <v>65337913</v>
          </cell>
          <cell r="F150" t="str">
            <v>Ne</v>
          </cell>
        </row>
        <row r="151">
          <cell r="A151">
            <v>44993633</v>
          </cell>
          <cell r="B151">
            <v>45600.527919641201</v>
          </cell>
          <cell r="C151" t="str">
            <v>vedenividenska@post.cz</v>
          </cell>
          <cell r="D151" t="str">
            <v>Dana Maronczaková/Základní škola a praktická škola Brno, Vídeňská, příspěvková organizace</v>
          </cell>
          <cell r="E151">
            <v>44993633</v>
          </cell>
          <cell r="F151" t="str">
            <v>Ano</v>
          </cell>
        </row>
        <row r="152">
          <cell r="A152">
            <v>44993501</v>
          </cell>
          <cell r="B152">
            <v>45600.534544340277</v>
          </cell>
          <cell r="C152" t="str">
            <v>zustrnkova@volny.cz</v>
          </cell>
          <cell r="D152" t="str">
            <v>Marika Benešová</v>
          </cell>
          <cell r="E152">
            <v>44993501</v>
          </cell>
          <cell r="F152" t="str">
            <v>Ano</v>
          </cell>
        </row>
        <row r="153">
          <cell r="A153">
            <v>67011748</v>
          </cell>
          <cell r="B153">
            <v>45600.54204576389</v>
          </cell>
          <cell r="C153" t="str">
            <v>info@specialniskolyznojmo.cz</v>
          </cell>
          <cell r="D153" t="str">
            <v>Ivana Grunová</v>
          </cell>
          <cell r="E153">
            <v>67011748</v>
          </cell>
          <cell r="F153" t="str">
            <v>Ne</v>
          </cell>
        </row>
        <row r="154">
          <cell r="A154">
            <v>48515027</v>
          </cell>
          <cell r="B154">
            <v>45600.544378634258</v>
          </cell>
          <cell r="C154" t="str">
            <v>speratova@geminibrno.cz</v>
          </cell>
          <cell r="D154" t="str">
            <v>Střední škola Gemini Brno, příspěvková organizace</v>
          </cell>
          <cell r="E154">
            <v>48515027</v>
          </cell>
          <cell r="F154" t="str">
            <v>Ano</v>
          </cell>
        </row>
        <row r="155">
          <cell r="A155">
            <v>70284849</v>
          </cell>
          <cell r="B155">
            <v>45600.54843649306</v>
          </cell>
          <cell r="C155" t="str">
            <v>info@skolavresovice.cz</v>
          </cell>
          <cell r="D155" t="str">
            <v>Iva Knéslová</v>
          </cell>
          <cell r="E155">
            <v>70284849</v>
          </cell>
          <cell r="F155" t="str">
            <v>Ano</v>
          </cell>
        </row>
        <row r="156">
          <cell r="A156">
            <v>70851212</v>
          </cell>
          <cell r="B156">
            <v>45600.576065138885</v>
          </cell>
          <cell r="C156" t="str">
            <v>zdenka.sichova@zuspohorelice.cz</v>
          </cell>
          <cell r="D156" t="str">
            <v xml:space="preserve">Základní umělecká škola Pohořelice, příspěvková organizace </v>
          </cell>
          <cell r="E156">
            <v>70851212</v>
          </cell>
          <cell r="F156" t="str">
            <v>Ne</v>
          </cell>
        </row>
        <row r="157">
          <cell r="A157">
            <v>225827</v>
          </cell>
          <cell r="B157">
            <v>45600.580606400465</v>
          </cell>
          <cell r="C157" t="str">
            <v>moravek@nemiv.cz</v>
          </cell>
          <cell r="D157" t="str">
            <v>Nemocnice Ivančice, příspěvková organizace</v>
          </cell>
          <cell r="E157" t="str">
            <v>00225827</v>
          </cell>
          <cell r="F157" t="str">
            <v>Ano</v>
          </cell>
        </row>
        <row r="158">
          <cell r="A158">
            <v>60680342</v>
          </cell>
          <cell r="B158">
            <v>45600.598963750002</v>
          </cell>
          <cell r="C158" t="str">
            <v>zavodna@sseb.cz</v>
          </cell>
          <cell r="D158" t="str">
            <v>Závodná Jaroslava, Střední škola Edvarda Beneše, příspěvková organizace</v>
          </cell>
          <cell r="E158">
            <v>60680342</v>
          </cell>
          <cell r="F158" t="str">
            <v>Ano</v>
          </cell>
        </row>
        <row r="159">
          <cell r="A159">
            <v>70841675</v>
          </cell>
          <cell r="B159">
            <v>45600.625444155092</v>
          </cell>
          <cell r="C159" t="str">
            <v>vitamvasova@email.cz</v>
          </cell>
          <cell r="D159" t="str">
            <v>Lenka Červinková Jandová</v>
          </cell>
          <cell r="E159">
            <v>70841675</v>
          </cell>
          <cell r="F159" t="str">
            <v>Ano</v>
          </cell>
        </row>
        <row r="160">
          <cell r="A160">
            <v>226441</v>
          </cell>
          <cell r="B160">
            <v>45600.630362812502</v>
          </cell>
          <cell r="C160" t="str">
            <v>zus.varhanicka@volny.cz</v>
          </cell>
          <cell r="D160" t="str">
            <v>ZUŠ varhanická Brno, p.o.</v>
          </cell>
          <cell r="E160" t="str">
            <v>00226441</v>
          </cell>
          <cell r="F160" t="str">
            <v>Ano</v>
          </cell>
        </row>
        <row r="161">
          <cell r="A161">
            <v>839621</v>
          </cell>
          <cell r="B161">
            <v>45600.63396334491</v>
          </cell>
          <cell r="C161" t="str">
            <v>info@zusjedovnice.cz</v>
          </cell>
          <cell r="D161" t="str">
            <v>Kateřina Klimešová/Základní umělecká škola F. B. Ševčíka Jedovnice, příspěvková organizace</v>
          </cell>
          <cell r="E161" t="str">
            <v>00839621</v>
          </cell>
          <cell r="F161" t="str">
            <v>Ano</v>
          </cell>
        </row>
        <row r="162">
          <cell r="A162">
            <v>16355474</v>
          </cell>
          <cell r="B162">
            <v>45600.643774456017</v>
          </cell>
          <cell r="C162" t="str">
            <v>skola@ssp-hustopece.cz</v>
          </cell>
          <cell r="D162" t="str">
            <v>Hlaváčková Dagmar/ Střední škola polytechnická Hustopeče, p.o.</v>
          </cell>
          <cell r="E162">
            <v>16355474</v>
          </cell>
          <cell r="F162" t="str">
            <v>Ano</v>
          </cell>
        </row>
        <row r="163">
          <cell r="A163">
            <v>4551320</v>
          </cell>
          <cell r="B163">
            <v>45600.648491157408</v>
          </cell>
          <cell r="C163" t="str">
            <v>ruzickova@muzeum-blanenska.cz</v>
          </cell>
          <cell r="D163" t="str">
            <v>Michaela Růžičková, Muzeum Blanenska p.o.</v>
          </cell>
          <cell r="E163" t="str">
            <v>04551320</v>
          </cell>
          <cell r="F163" t="str">
            <v>Ano</v>
          </cell>
        </row>
        <row r="164">
          <cell r="A164">
            <v>62076051</v>
          </cell>
          <cell r="B164">
            <v>45600.671094270831</v>
          </cell>
          <cell r="C164" t="str">
            <v>spzs.ostrovum@seznam.cz</v>
          </cell>
          <cell r="D164" t="str">
            <v>Blanka Šenkýřová, Základní škola při Dětské léčebně Ostrov u Macochy, přísp. org.</v>
          </cell>
          <cell r="E164">
            <v>62076051</v>
          </cell>
          <cell r="F164" t="str">
            <v>Ano</v>
          </cell>
        </row>
        <row r="165">
          <cell r="A165">
            <v>14120097</v>
          </cell>
          <cell r="B165">
            <v>45600.699405324078</v>
          </cell>
          <cell r="C165" t="str">
            <v>technik@domovhustopece.cz</v>
          </cell>
          <cell r="D165" t="str">
            <v>Zdeňka Dohnálková</v>
          </cell>
          <cell r="E165">
            <v>14120097</v>
          </cell>
          <cell r="F165" t="str">
            <v>Ano</v>
          </cell>
        </row>
        <row r="166">
          <cell r="A166">
            <v>401293</v>
          </cell>
          <cell r="B166">
            <v>45601.262610289356</v>
          </cell>
          <cell r="C166" t="str">
            <v>ddjilova@ddjilova.cz</v>
          </cell>
          <cell r="D166" t="str">
            <v>Hana Bílková/Dětský domov Brno, Jílová, příspěvková organizace</v>
          </cell>
          <cell r="E166" t="str">
            <v>00401293</v>
          </cell>
          <cell r="F166" t="str">
            <v>Ne</v>
          </cell>
        </row>
        <row r="167">
          <cell r="A167">
            <v>47375604</v>
          </cell>
          <cell r="B167">
            <v>45601.290232766201</v>
          </cell>
          <cell r="C167" t="str">
            <v>provozni@ddstraznice.cz</v>
          </cell>
          <cell r="D167" t="str">
            <v>Milan Komoň</v>
          </cell>
          <cell r="E167">
            <v>47375604</v>
          </cell>
          <cell r="F167" t="str">
            <v>Ne</v>
          </cell>
        </row>
        <row r="168">
          <cell r="A168">
            <v>226912</v>
          </cell>
          <cell r="B168">
            <v>45601.3060878588</v>
          </cell>
          <cell r="C168" t="str">
            <v>safarova.eva@nemkyj.cz</v>
          </cell>
          <cell r="D168" t="str">
            <v>Eva Šafářová/Nemocnice Kyjov, příspěvková organizace</v>
          </cell>
          <cell r="E168" t="str">
            <v>00226912</v>
          </cell>
          <cell r="F168" t="str">
            <v>Ano</v>
          </cell>
        </row>
        <row r="169">
          <cell r="A169">
            <v>66596882</v>
          </cell>
          <cell r="B169">
            <v>45601.315886469907</v>
          </cell>
          <cell r="C169" t="str">
            <v>skrabal@stredni-skola.cz</v>
          </cell>
          <cell r="D169" t="str">
            <v>Stanislav Škrabal/ Masarykova střední škola Letovice,p.o.</v>
          </cell>
          <cell r="E169">
            <v>66596882</v>
          </cell>
          <cell r="F169" t="str">
            <v>Ano</v>
          </cell>
        </row>
        <row r="170">
          <cell r="A170">
            <v>70839034</v>
          </cell>
          <cell r="B170">
            <v>45601.318197083332</v>
          </cell>
          <cell r="C170" t="str">
            <v>info@skolahustopece.cz</v>
          </cell>
          <cell r="D170" t="str">
            <v>Radomír Bartoněk, Základní škola a praktická škola Hustopeče, příspěvková organizace</v>
          </cell>
          <cell r="E170">
            <v>70839034</v>
          </cell>
          <cell r="F170" t="str">
            <v>Ne</v>
          </cell>
        </row>
        <row r="171">
          <cell r="A171">
            <v>226467</v>
          </cell>
          <cell r="B171">
            <v>45601.321803530096</v>
          </cell>
          <cell r="C171" t="str">
            <v>jitka.adolfova@ssgbrno.cz</v>
          </cell>
          <cell r="D171" t="str">
            <v>Jitka Adolfová</v>
          </cell>
          <cell r="E171" t="str">
            <v>00226467</v>
          </cell>
          <cell r="F171" t="str">
            <v>Ano</v>
          </cell>
        </row>
        <row r="172">
          <cell r="A172">
            <v>346292</v>
          </cell>
          <cell r="B172">
            <v>45601.34529784722</v>
          </cell>
          <cell r="C172" t="str">
            <v>sedlackovar@zzsjmk.cz</v>
          </cell>
          <cell r="D172" t="str">
            <v>Radmila Sedláčková, DiS. / ZZS JMK, p.o.</v>
          </cell>
          <cell r="E172" t="str">
            <v>00346292</v>
          </cell>
          <cell r="F172" t="str">
            <v>Ano</v>
          </cell>
        </row>
        <row r="173">
          <cell r="A173">
            <v>390348</v>
          </cell>
          <cell r="B173">
            <v>45601.353742708336</v>
          </cell>
          <cell r="C173" t="str">
            <v>svc@svcboskovice.cz</v>
          </cell>
          <cell r="D173" t="str">
            <v>Kamil Ošlejšek/Středisko volného času Boskovice, příspěvková organizace</v>
          </cell>
          <cell r="E173" t="str">
            <v>00390348</v>
          </cell>
          <cell r="F173" t="str">
            <v>Ne</v>
          </cell>
        </row>
        <row r="174">
          <cell r="A174">
            <v>66596769</v>
          </cell>
          <cell r="B174">
            <v>45601.359508680558</v>
          </cell>
          <cell r="C174" t="str">
            <v>musilova@gjbi.cz</v>
          </cell>
          <cell r="D174" t="str">
            <v>Simona Musilová/Gymnázium Jana Blahoslava Ivančice</v>
          </cell>
          <cell r="E174">
            <v>66596769</v>
          </cell>
          <cell r="F174" t="str">
            <v>Ano</v>
          </cell>
        </row>
        <row r="175">
          <cell r="A175">
            <v>64480046</v>
          </cell>
          <cell r="B175">
            <v>45601.35977023148</v>
          </cell>
          <cell r="C175" t="str">
            <v>ekonom@domuvek.cz</v>
          </cell>
          <cell r="D175" t="str">
            <v>Andrea Kropíková/Dětský domov Strážnice, příspěvková organizace</v>
          </cell>
          <cell r="E175">
            <v>64480046</v>
          </cell>
          <cell r="F175" t="str">
            <v>Ano</v>
          </cell>
        </row>
        <row r="176">
          <cell r="A176">
            <v>566381</v>
          </cell>
          <cell r="B176">
            <v>45601.36599633102</v>
          </cell>
          <cell r="C176" t="str">
            <v>smerkova@oabrno.cz</v>
          </cell>
          <cell r="D176" t="str">
            <v>Hana Šmerková, Obchodní akademie a vyšší odborná škola Brno, Kotlářská, příspěvková organizace</v>
          </cell>
          <cell r="E176" t="str">
            <v>00566381</v>
          </cell>
          <cell r="F176" t="str">
            <v>Ano</v>
          </cell>
        </row>
        <row r="177">
          <cell r="A177">
            <v>45671818</v>
          </cell>
          <cell r="B177">
            <v>45601.395313113426</v>
          </cell>
          <cell r="C177" t="str">
            <v>sigmundova@domovtavikovice.cz</v>
          </cell>
          <cell r="D177" t="str">
            <v>Renata Sigmundová</v>
          </cell>
          <cell r="E177">
            <v>45671818</v>
          </cell>
          <cell r="F177" t="str">
            <v>Ano</v>
          </cell>
        </row>
        <row r="178">
          <cell r="A178">
            <v>70285772</v>
          </cell>
          <cell r="B178">
            <v>45601.401259745369</v>
          </cell>
          <cell r="C178" t="str">
            <v>kancelar@dd-tisnov.cz</v>
          </cell>
          <cell r="D178" t="str">
            <v>Dětský domov Tišnov, příspěvková organizace</v>
          </cell>
          <cell r="E178">
            <v>70285772</v>
          </cell>
          <cell r="F178" t="str">
            <v>Ano</v>
          </cell>
        </row>
        <row r="179">
          <cell r="A179">
            <v>49461702</v>
          </cell>
          <cell r="B179">
            <v>45601.412420567125</v>
          </cell>
          <cell r="C179" t="str">
            <v>zus.orechov@volny.cz</v>
          </cell>
          <cell r="D179" t="str">
            <v>Eva Polášková, Základní umělecká škola Ořechov</v>
          </cell>
          <cell r="E179">
            <v>49461702</v>
          </cell>
          <cell r="F179" t="str">
            <v>Ano</v>
          </cell>
        </row>
        <row r="180">
          <cell r="A180">
            <v>92738</v>
          </cell>
          <cell r="B180">
            <v>45601.47275163194</v>
          </cell>
          <cell r="C180" t="str">
            <v>ekonom@muzeumznojmo.cz</v>
          </cell>
          <cell r="D180" t="str">
            <v>Kateřina Hnaníčková/Jihomoravské muzeum ve Znojmě, příspěvková organizace</v>
          </cell>
          <cell r="E180" t="str">
            <v>00092738</v>
          </cell>
          <cell r="F180" t="str">
            <v>Ano</v>
          </cell>
        </row>
        <row r="181">
          <cell r="A181">
            <v>559130</v>
          </cell>
          <cell r="B181">
            <v>45601.536108611108</v>
          </cell>
          <cell r="C181" t="str">
            <v>podatelna@goah.cz</v>
          </cell>
          <cell r="D181" t="str">
            <v>Jitka Opluštilová/ Gymnázium, OA a JŠ s právem SJZ Hodonín</v>
          </cell>
          <cell r="E181" t="str">
            <v>00559130</v>
          </cell>
          <cell r="F181" t="str">
            <v>Ano</v>
          </cell>
        </row>
        <row r="182">
          <cell r="A182">
            <v>637980</v>
          </cell>
          <cell r="B182">
            <v>45601.560639618052</v>
          </cell>
          <cell r="C182" t="str">
            <v>kluckova.daniela@voszbrno.cz</v>
          </cell>
          <cell r="D182" t="str">
            <v>Daniela Klučková</v>
          </cell>
          <cell r="E182" t="str">
            <v>00637980</v>
          </cell>
          <cell r="F182" t="str">
            <v>Ano</v>
          </cell>
        </row>
        <row r="183">
          <cell r="A183">
            <v>44993412</v>
          </cell>
          <cell r="B183">
            <v>45601.580622766203</v>
          </cell>
          <cell r="C183" t="str">
            <v>kancelar@helceletka.cz</v>
          </cell>
          <cell r="D183" t="str">
            <v>Kristýna Weisová/Helceletka - středisko volného času Brno, příspěvková organizace</v>
          </cell>
          <cell r="E183">
            <v>44993412</v>
          </cell>
          <cell r="F183" t="str">
            <v>Ano</v>
          </cell>
        </row>
        <row r="184">
          <cell r="A184">
            <v>70285314</v>
          </cell>
          <cell r="B184">
            <v>45601.600122824078</v>
          </cell>
          <cell r="C184" t="str">
            <v>podatelna@svcznojmo.cz</v>
          </cell>
          <cell r="D184" t="str">
            <v>Eva Havlišová/Středisko volného času Znojmo, příspěvková organizace</v>
          </cell>
          <cell r="E184">
            <v>70285314</v>
          </cell>
          <cell r="F184" t="str">
            <v>Ano</v>
          </cell>
        </row>
        <row r="185">
          <cell r="A185">
            <v>44947909</v>
          </cell>
          <cell r="B185">
            <v>45601.612463750003</v>
          </cell>
          <cell r="C185" t="str">
            <v>info@nemtisnov.cz</v>
          </cell>
          <cell r="D185" t="str">
            <v>Andrea Šikulová</v>
          </cell>
          <cell r="E185">
            <v>44947909</v>
          </cell>
          <cell r="F185" t="str">
            <v>Ano</v>
          </cell>
        </row>
        <row r="186">
          <cell r="A186">
            <v>558982</v>
          </cell>
          <cell r="B186">
            <v>45601.664823078703</v>
          </cell>
          <cell r="C186" t="str">
            <v>zichackova@gvid.cz</v>
          </cell>
          <cell r="D186" t="str">
            <v>Milada Zicháčková</v>
          </cell>
          <cell r="E186" t="str">
            <v>00558982</v>
          </cell>
          <cell r="F186" t="str">
            <v>Ano</v>
          </cell>
        </row>
        <row r="187">
          <cell r="A187">
            <v>13692933</v>
          </cell>
          <cell r="B187">
            <v>45601.701498587965</v>
          </cell>
          <cell r="C187" t="str">
            <v>info@ssp-vyskov.cz</v>
          </cell>
          <cell r="D187" t="str">
            <v xml:space="preserve">Mgr. Hana Poslíková, Střední škola polytechnická Vyškov, p.o. </v>
          </cell>
          <cell r="E187">
            <v>13692933</v>
          </cell>
          <cell r="F187" t="str">
            <v>Ano</v>
          </cell>
        </row>
        <row r="188">
          <cell r="A188">
            <v>44993463</v>
          </cell>
          <cell r="B188">
            <v>45601.730051284721</v>
          </cell>
          <cell r="C188" t="str">
            <v>zus.charbulova84@gmail.com</v>
          </cell>
          <cell r="D188" t="str">
            <v>MgA.Vladan Šustek/Základní umělecká škola Brno, Charbulova, příspěvková organizace</v>
          </cell>
          <cell r="E188">
            <v>44993463</v>
          </cell>
          <cell r="F188" t="str">
            <v>Ne</v>
          </cell>
        </row>
        <row r="189">
          <cell r="A189">
            <v>53163</v>
          </cell>
          <cell r="B189">
            <v>45602.30028703704</v>
          </cell>
          <cell r="C189" t="str">
            <v>caha@sspkyjov.cz</v>
          </cell>
          <cell r="D189" t="str">
            <v>Zdeněk Caha/Střední škola polytechnická Kyjov,příspěvková organizace</v>
          </cell>
          <cell r="E189" t="str">
            <v>00053163</v>
          </cell>
          <cell r="F189" t="str">
            <v>Ano</v>
          </cell>
        </row>
        <row r="190">
          <cell r="A190">
            <v>60680351</v>
          </cell>
          <cell r="B190">
            <v>45602.309604895832</v>
          </cell>
          <cell r="C190" t="str">
            <v>henclova@gbv.cz</v>
          </cell>
          <cell r="D190" t="str">
            <v>Dagmar Henčlová/Gymnázium a JŠ Břeclav</v>
          </cell>
          <cell r="E190">
            <v>60680351</v>
          </cell>
          <cell r="F190" t="str">
            <v>Ano</v>
          </cell>
        </row>
        <row r="191">
          <cell r="A191">
            <v>373290</v>
          </cell>
          <cell r="B191">
            <v>45602.324209768514</v>
          </cell>
          <cell r="C191" t="str">
            <v>mesickova@gvuhodonin.cz</v>
          </cell>
          <cell r="D191" t="str">
            <v>Renata Měsíčková/Galerie výtvarného umění v Hodoníně</v>
          </cell>
          <cell r="E191" t="str">
            <v>00373290</v>
          </cell>
          <cell r="F191" t="str">
            <v>Ne</v>
          </cell>
        </row>
        <row r="192">
          <cell r="A192">
            <v>62157213</v>
          </cell>
          <cell r="B192">
            <v>45602.344073958331</v>
          </cell>
          <cell r="C192" t="str">
            <v>eva.rexova@konzervator.eu</v>
          </cell>
          <cell r="D192" t="str">
            <v>Eva Rexová/Konzervatoř Brno, příspěvková organizace</v>
          </cell>
          <cell r="E192">
            <v>62157213</v>
          </cell>
          <cell r="F192" t="str">
            <v>Ne</v>
          </cell>
        </row>
        <row r="193">
          <cell r="A193">
            <v>70848858</v>
          </cell>
          <cell r="B193">
            <v>45602.384339212964</v>
          </cell>
          <cell r="C193" t="str">
            <v>helena.adamusova@pppbreclav.cz</v>
          </cell>
          <cell r="D193" t="str">
            <v>Helena Adamusová</v>
          </cell>
          <cell r="E193">
            <v>70848858</v>
          </cell>
          <cell r="F193" t="str">
            <v>Ano</v>
          </cell>
        </row>
        <row r="194">
          <cell r="A194">
            <v>48513512</v>
          </cell>
          <cell r="B194">
            <v>45602.39328355324</v>
          </cell>
          <cell r="C194" t="str">
            <v>opatova@gyrec.cz</v>
          </cell>
          <cell r="D194" t="str">
            <v>Alena Opatová</v>
          </cell>
          <cell r="E194">
            <v>48513512</v>
          </cell>
          <cell r="F194" t="str">
            <v>Ano</v>
          </cell>
        </row>
        <row r="195">
          <cell r="A195">
            <v>62073133</v>
          </cell>
          <cell r="B195">
            <v>45602.406802534722</v>
          </cell>
          <cell r="C195" t="str">
            <v>kancelar@gymbk.cz</v>
          </cell>
          <cell r="D195" t="str">
            <v>Michaela Bartošová</v>
          </cell>
          <cell r="E195">
            <v>62073133</v>
          </cell>
          <cell r="F195" t="str">
            <v>Ano</v>
          </cell>
        </row>
        <row r="196">
          <cell r="A196">
            <v>60575905</v>
          </cell>
          <cell r="B196">
            <v>45602.420440277783</v>
          </cell>
          <cell r="C196" t="str">
            <v>info@ddmmikulov.cz</v>
          </cell>
          <cell r="D196" t="str">
            <v>Alena Židelová</v>
          </cell>
          <cell r="E196">
            <v>60575905</v>
          </cell>
          <cell r="F196" t="str">
            <v>Ne</v>
          </cell>
        </row>
        <row r="197">
          <cell r="A197">
            <v>70839964</v>
          </cell>
          <cell r="B197">
            <v>45602.425702280088</v>
          </cell>
          <cell r="C197" t="str">
            <v>zus@zus-veseli.cz</v>
          </cell>
          <cell r="D197" t="str">
            <v>Základní umělecká škola Veselí nad Moravou, příspěvková organizace</v>
          </cell>
          <cell r="E197">
            <v>70839964</v>
          </cell>
          <cell r="F197" t="str">
            <v>Ano</v>
          </cell>
        </row>
        <row r="198">
          <cell r="A198">
            <v>62073249</v>
          </cell>
          <cell r="B198">
            <v>45602.429647881945</v>
          </cell>
          <cell r="C198" t="str">
            <v>ucetni@zssblansko.cz</v>
          </cell>
          <cell r="D198" t="str">
            <v>Základní škola speciální Blansko, příspěvková organizace</v>
          </cell>
          <cell r="E198">
            <v>62073249</v>
          </cell>
          <cell r="F198" t="str">
            <v>Ne</v>
          </cell>
        </row>
        <row r="199">
          <cell r="A199">
            <v>62157396</v>
          </cell>
          <cell r="B199">
            <v>45602.45393319444</v>
          </cell>
          <cell r="C199" t="str">
            <v>uradnickova@sskocianka.cz</v>
          </cell>
          <cell r="D199" t="str">
            <v>Milena Úradníčková/Mateřská škola a základní škola Brno, Kociánka, příspěvková organizace</v>
          </cell>
          <cell r="E199">
            <v>62157396</v>
          </cell>
          <cell r="F199" t="str">
            <v>Ano</v>
          </cell>
        </row>
        <row r="200">
          <cell r="A200">
            <v>60680300</v>
          </cell>
          <cell r="B200">
            <v>45602.456780601853</v>
          </cell>
          <cell r="C200" t="str">
            <v>skola@oucvrcovice.cz</v>
          </cell>
          <cell r="D200" t="str">
            <v>Odborné učiliště Cvrčovice, p. o., Andrea Ráčková</v>
          </cell>
          <cell r="E200">
            <v>60680300</v>
          </cell>
          <cell r="F200" t="str">
            <v>Ano</v>
          </cell>
        </row>
        <row r="201">
          <cell r="A201">
            <v>380407</v>
          </cell>
          <cell r="B201">
            <v>45602.465052789354</v>
          </cell>
          <cell r="C201" t="str">
            <v>zeravek@ssee-sokolnice.cz</v>
          </cell>
          <cell r="D201" t="str">
            <v>Jan Žerávek</v>
          </cell>
          <cell r="E201" t="str">
            <v>00380407</v>
          </cell>
          <cell r="F201" t="str">
            <v>Ano</v>
          </cell>
        </row>
        <row r="202">
          <cell r="A202">
            <v>70932581</v>
          </cell>
          <cell r="B202">
            <v>45602.496056018514</v>
          </cell>
          <cell r="C202" t="str">
            <v>susjmk@susjmk.cz</v>
          </cell>
          <cell r="D202" t="str">
            <v>Lenka Havelková</v>
          </cell>
          <cell r="E202">
            <v>70932581</v>
          </cell>
          <cell r="F202" t="str">
            <v>Ano</v>
          </cell>
        </row>
        <row r="203">
          <cell r="A203">
            <v>566438</v>
          </cell>
          <cell r="B203">
            <v>45602.55246413195</v>
          </cell>
          <cell r="C203" t="str">
            <v>oa@oaveseli.cz</v>
          </cell>
          <cell r="D203" t="str">
            <v>Iveta Machalová, Obchodní akademie a SŠP Veselí nad Moravou, p.o.</v>
          </cell>
          <cell r="E203" t="str">
            <v>00566438</v>
          </cell>
          <cell r="F203" t="str">
            <v>Ano</v>
          </cell>
        </row>
        <row r="204">
          <cell r="A204">
            <v>567213</v>
          </cell>
          <cell r="B204">
            <v>45602.558438460648</v>
          </cell>
          <cell r="C204" t="str">
            <v>horak@oupslomena.cz</v>
          </cell>
          <cell r="D204" t="str">
            <v>Ing. Martin Horák/ Odborné učiliště a praktická škola, Brno, p.o.</v>
          </cell>
          <cell r="E204" t="str">
            <v>00567213</v>
          </cell>
          <cell r="F204" t="str">
            <v>Ano</v>
          </cell>
        </row>
        <row r="205">
          <cell r="A205">
            <v>89257</v>
          </cell>
          <cell r="B205">
            <v>45602.595917303246</v>
          </cell>
          <cell r="C205" t="str">
            <v>l.hrebickova@vila.mbrn.cz</v>
          </cell>
          <cell r="D205" t="str">
            <v>Lucie Hřebíčková/ Muzeum Brněnska, p. o.</v>
          </cell>
          <cell r="E205" t="str">
            <v>00089257</v>
          </cell>
          <cell r="F205" t="str">
            <v>Ano</v>
          </cell>
        </row>
        <row r="206">
          <cell r="A206">
            <v>70285837</v>
          </cell>
          <cell r="B206">
            <v>45602.605357916662</v>
          </cell>
          <cell r="C206" t="str">
            <v>osickova@svcvyskov.cz</v>
          </cell>
          <cell r="D206" t="str">
            <v>Bc. Veronika Osičková</v>
          </cell>
          <cell r="E206">
            <v>70285837</v>
          </cell>
          <cell r="F206" t="str">
            <v>Ano</v>
          </cell>
        </row>
        <row r="207">
          <cell r="A207">
            <v>60555211</v>
          </cell>
          <cell r="B207">
            <v>45602.667652094911</v>
          </cell>
          <cell r="C207" t="str">
            <v>josef.trneny@gyby.cz</v>
          </cell>
          <cell r="D207" t="str">
            <v>Josef Trněný</v>
          </cell>
          <cell r="E207">
            <v>60555211</v>
          </cell>
          <cell r="F207" t="str">
            <v>Ano</v>
          </cell>
        </row>
        <row r="208">
          <cell r="A208">
            <v>70841373</v>
          </cell>
          <cell r="B208">
            <v>45602.735019386571</v>
          </cell>
          <cell r="C208" t="str">
            <v>zus.velka@tiscali.cz</v>
          </cell>
          <cell r="D208" t="str">
            <v>Petr Pavlinec</v>
          </cell>
          <cell r="E208">
            <v>70841373</v>
          </cell>
          <cell r="F208" t="str">
            <v>Ano</v>
          </cell>
        </row>
        <row r="209">
          <cell r="A209">
            <v>70838771</v>
          </cell>
          <cell r="B209">
            <v>45602.856146678241</v>
          </cell>
          <cell r="C209" t="str">
            <v>magdonova@zsherbenova.cz</v>
          </cell>
          <cell r="D209" t="str">
            <v>Mgr. Alice Magdonová/ Mateřská škola a základní škola Břeclav, Herbenova, příspěvková organizace</v>
          </cell>
          <cell r="E209">
            <v>70838771</v>
          </cell>
          <cell r="F209" t="str">
            <v>Ano</v>
          </cell>
        </row>
        <row r="210">
          <cell r="A210">
            <v>70284831</v>
          </cell>
          <cell r="B210">
            <v>45603.325837777782</v>
          </cell>
          <cell r="C210" t="str">
            <v>skola@zspshodonin.cz</v>
          </cell>
          <cell r="D210" t="str">
            <v>Základní škola a praktická škola Hodonín, náměstí B. Martinů, příspěvková organizace</v>
          </cell>
          <cell r="E210">
            <v>70284831</v>
          </cell>
          <cell r="F210" t="str">
            <v>Ne</v>
          </cell>
        </row>
        <row r="211">
          <cell r="A211">
            <v>70285306</v>
          </cell>
          <cell r="B211">
            <v>45603.331340578705</v>
          </cell>
          <cell r="C211" t="str">
            <v>eva.horakova@svcmiroslav.cz</v>
          </cell>
          <cell r="D211" t="str">
            <v>Mgr. Eva Horáková</v>
          </cell>
          <cell r="E211">
            <v>70285306</v>
          </cell>
          <cell r="F211" t="str">
            <v>Ne</v>
          </cell>
        </row>
        <row r="212">
          <cell r="A212">
            <v>62077457</v>
          </cell>
          <cell r="B212">
            <v>45603.370684409718</v>
          </cell>
          <cell r="C212" t="str">
            <v>kancelar@ddhodoninukunstatu.cz</v>
          </cell>
          <cell r="D212" t="str">
            <v>Lenka Ostrá/Dětský domov Hodonín u Kunštátu p.o.</v>
          </cell>
          <cell r="E212">
            <v>62077457</v>
          </cell>
          <cell r="F212" t="str">
            <v>Ne</v>
          </cell>
        </row>
        <row r="213">
          <cell r="A213">
            <v>637998</v>
          </cell>
          <cell r="B213">
            <v>45603.41601291667</v>
          </cell>
          <cell r="C213" t="str">
            <v>vtravnickova@szs-jaselska.cz</v>
          </cell>
          <cell r="D213" t="str">
            <v>Veronika Trávníčková/Střední zdravotnická škola, Jaselská, příspěvková organizace</v>
          </cell>
          <cell r="E213" t="str">
            <v>00637998</v>
          </cell>
          <cell r="F213" t="str">
            <v>Ne</v>
          </cell>
        </row>
        <row r="214">
          <cell r="A214">
            <v>70284831</v>
          </cell>
          <cell r="B214">
            <v>45603.41933394676</v>
          </cell>
          <cell r="C214" t="str">
            <v>skola@zspshodonin.cz</v>
          </cell>
          <cell r="D214" t="str">
            <v>Základní škola a praktická škola Hodonín, náměstí B. Martinů, příspěvková organizace</v>
          </cell>
          <cell r="E214">
            <v>70284831</v>
          </cell>
          <cell r="F214" t="str">
            <v>Ne</v>
          </cell>
        </row>
        <row r="215">
          <cell r="A215">
            <v>53155</v>
          </cell>
          <cell r="B215">
            <v>45603.436867511569</v>
          </cell>
          <cell r="C215" t="str">
            <v>pytlova.a@sosbzenec.cz</v>
          </cell>
          <cell r="D215" t="str">
            <v>Adriana Pytlová/Střední škola gastronomie, hotelnictví a lesnictví Bzenec, příspěvková organizace</v>
          </cell>
          <cell r="E215" t="str">
            <v>00053155</v>
          </cell>
          <cell r="F215" t="str">
            <v>Ne</v>
          </cell>
        </row>
        <row r="216">
          <cell r="A216">
            <v>49461249</v>
          </cell>
          <cell r="B216">
            <v>45603.442721655098</v>
          </cell>
          <cell r="C216" t="str">
            <v>kokesova@gslap.cz</v>
          </cell>
          <cell r="D216" t="str">
            <v>Gabriela Kokešová/ředitelka</v>
          </cell>
          <cell r="E216">
            <v>49461249</v>
          </cell>
          <cell r="F216" t="str">
            <v>Ano</v>
          </cell>
        </row>
        <row r="217">
          <cell r="A217">
            <v>62076060</v>
          </cell>
          <cell r="B217">
            <v>45603.446273321759</v>
          </cell>
          <cell r="C217" t="str">
            <v>sterba@zsblansko.cz</v>
          </cell>
          <cell r="D217" t="str">
            <v>Boris Štřeba/Základní škola Blansko, Nad Čertovkou, p.o.</v>
          </cell>
          <cell r="E217">
            <v>62076060</v>
          </cell>
          <cell r="F217" t="str">
            <v>Ano</v>
          </cell>
        </row>
        <row r="218">
          <cell r="A218">
            <v>380431</v>
          </cell>
          <cell r="B218">
            <v>45603.456405891207</v>
          </cell>
          <cell r="C218" t="str">
            <v>stupnanek@sssebrno.cz</v>
          </cell>
          <cell r="D218" t="str">
            <v>Libor Stupňánek/Střední škola strojírenská a elektrotechnická Brno, příspěvková organizace</v>
          </cell>
          <cell r="E218" t="str">
            <v>00380431</v>
          </cell>
          <cell r="F218" t="str">
            <v>Ano</v>
          </cell>
        </row>
        <row r="219">
          <cell r="A219">
            <v>62073257</v>
          </cell>
          <cell r="B219">
            <v>45603.468130486115</v>
          </cell>
          <cell r="C219" t="str">
            <v>koudelka@fortika.cz</v>
          </cell>
          <cell r="D219" t="str">
            <v>Mgr. Miroslav Koudelka</v>
          </cell>
          <cell r="E219">
            <v>62073257</v>
          </cell>
          <cell r="F219" t="str">
            <v>Ano</v>
          </cell>
        </row>
        <row r="220">
          <cell r="A220">
            <v>380385</v>
          </cell>
          <cell r="B220">
            <v>45603.468545358795</v>
          </cell>
          <cell r="C220" t="str">
            <v>jiri.vanek@cichnovabrno.cz</v>
          </cell>
          <cell r="D220" t="str">
            <v>Jiří Vaněk / Střední škola informatiky, poštovnictví a finančnictví Brno</v>
          </cell>
          <cell r="E220" t="str">
            <v>00380385</v>
          </cell>
          <cell r="F220" t="str">
            <v>Ne</v>
          </cell>
        </row>
        <row r="221">
          <cell r="A221">
            <v>558974</v>
          </cell>
          <cell r="B221">
            <v>45603.469243622691</v>
          </cell>
          <cell r="C221" t="str">
            <v>mkrizova@gymelg.cz</v>
          </cell>
          <cell r="D221" t="str">
            <v>Monika Křížová</v>
          </cell>
          <cell r="E221" t="str">
            <v>00558974</v>
          </cell>
          <cell r="F221" t="str">
            <v>Ne</v>
          </cell>
        </row>
        <row r="222">
          <cell r="A222">
            <v>47377445</v>
          </cell>
          <cell r="B222">
            <v>45603.477612673611</v>
          </cell>
          <cell r="C222" t="str">
            <v>novakova.eva@dckyjov.cz</v>
          </cell>
          <cell r="D222" t="str">
            <v>Eva Nováková</v>
          </cell>
          <cell r="E222">
            <v>47377445</v>
          </cell>
          <cell r="F222" t="str">
            <v>Ne</v>
          </cell>
        </row>
        <row r="223">
          <cell r="A223">
            <v>71197770</v>
          </cell>
          <cell r="B223">
            <v>45603.485102546299</v>
          </cell>
          <cell r="C223" t="str">
            <v>zsmalina@seznam.cz</v>
          </cell>
          <cell r="D223" t="str">
            <v>Základní škola a praktická škola, Slavkov u Brna, příspěvková organizace</v>
          </cell>
          <cell r="E223">
            <v>71197770</v>
          </cell>
          <cell r="F223" t="str">
            <v>Ne</v>
          </cell>
        </row>
        <row r="224">
          <cell r="A224">
            <v>380385</v>
          </cell>
          <cell r="B224">
            <v>45603.52140967593</v>
          </cell>
          <cell r="C224" t="str">
            <v>igor.nespurek@cichnovabrno.cz</v>
          </cell>
          <cell r="D224" t="str">
            <v>Igor Nešpurek / Střední škola informatiky, poštovnictví a finančnictví Brno, příspěvková organizace</v>
          </cell>
          <cell r="E224" t="str">
            <v>00380385</v>
          </cell>
          <cell r="F224" t="str">
            <v>Ne</v>
          </cell>
        </row>
        <row r="225">
          <cell r="A225">
            <v>70285306</v>
          </cell>
          <cell r="B225">
            <v>45603.570688645836</v>
          </cell>
          <cell r="C225" t="str">
            <v>eva.horakova@svcmiroslav.cz</v>
          </cell>
          <cell r="D225" t="str">
            <v>Mgr. Eva Horáková</v>
          </cell>
          <cell r="E225">
            <v>70285306</v>
          </cell>
          <cell r="F225" t="str">
            <v>Ne</v>
          </cell>
        </row>
        <row r="226">
          <cell r="A226">
            <v>559032</v>
          </cell>
          <cell r="B226">
            <v>45603.573315671296</v>
          </cell>
          <cell r="C226" t="str">
            <v>krejcit@jaroska.cz</v>
          </cell>
          <cell r="D226" t="str">
            <v>Tomáš Krejčí</v>
          </cell>
          <cell r="E226" t="str">
            <v>00559032</v>
          </cell>
          <cell r="F226" t="str">
            <v>Ano</v>
          </cell>
        </row>
        <row r="227">
          <cell r="A227">
            <v>70851221</v>
          </cell>
          <cell r="B227">
            <v>45603.59907236111</v>
          </cell>
          <cell r="C227" t="str">
            <v>zus.klobouky@tiscali.cz</v>
          </cell>
          <cell r="D227" t="str">
            <v>Jindřich Demela - Základní umělecká škola Klobouky u Brna, příspěvková organizace</v>
          </cell>
          <cell r="E227">
            <v>70851221</v>
          </cell>
          <cell r="F227" t="str">
            <v>Ano</v>
          </cell>
        </row>
        <row r="228">
          <cell r="A228">
            <v>212920</v>
          </cell>
          <cell r="B228">
            <v>45603.601461388884</v>
          </cell>
          <cell r="C228" t="str">
            <v>vostera@zamecekstrelice.cz</v>
          </cell>
          <cell r="D228" t="str">
            <v>Miloš Voštera/Zámeček Střelice p.o.</v>
          </cell>
          <cell r="E228" t="str">
            <v>00212920</v>
          </cell>
          <cell r="F228" t="str">
            <v>Ano</v>
          </cell>
        </row>
        <row r="229">
          <cell r="A229">
            <v>401803</v>
          </cell>
          <cell r="B229">
            <v>45603.612779178242</v>
          </cell>
          <cell r="C229" t="str">
            <v>zokej@luzanky.cz</v>
          </cell>
          <cell r="D229" t="str">
            <v>Jan Ondroušek/Lužánky</v>
          </cell>
          <cell r="E229" t="str">
            <v>00401803</v>
          </cell>
          <cell r="F229" t="str">
            <v>Ne</v>
          </cell>
        </row>
        <row r="230">
          <cell r="A230">
            <v>17456517</v>
          </cell>
          <cell r="B230">
            <v>45603.681950775463</v>
          </cell>
          <cell r="C230" t="str">
            <v>krejci.alena@cizincijmk.cz</v>
          </cell>
          <cell r="D230" t="str">
            <v>Alena Krejčí, Centrum pro cizince Jihomoravského kraje, z. ú.</v>
          </cell>
          <cell r="E230">
            <v>17456517</v>
          </cell>
          <cell r="F230" t="str">
            <v>Ano</v>
          </cell>
        </row>
        <row r="231">
          <cell r="A231">
            <v>71175938</v>
          </cell>
          <cell r="B231">
            <v>45604.398454120368</v>
          </cell>
          <cell r="C231" t="str">
            <v>buzkova.eliska@kjmk.eu</v>
          </cell>
          <cell r="D231" t="str">
            <v>Eliška Buzková</v>
          </cell>
          <cell r="E231">
            <v>71175938</v>
          </cell>
          <cell r="F231" t="str">
            <v>Ne</v>
          </cell>
        </row>
        <row r="232">
          <cell r="A232">
            <v>5156125</v>
          </cell>
          <cell r="B232">
            <v>45604.417522384261</v>
          </cell>
          <cell r="C232" t="str">
            <v>peta.buri@seznam.cz</v>
          </cell>
          <cell r="D232" t="str">
            <v>uaifhuahfuhua</v>
          </cell>
          <cell r="E232">
            <v>5156125</v>
          </cell>
          <cell r="F232" t="str">
            <v>Ano</v>
          </cell>
        </row>
        <row r="233">
          <cell r="A233">
            <v>53155</v>
          </cell>
          <cell r="B233">
            <v>45604.469492546297</v>
          </cell>
          <cell r="C233" t="str">
            <v>Marcik.L@sosbzenec.cz</v>
          </cell>
          <cell r="D233" t="str">
            <v>Libor Marčík, Mgr</v>
          </cell>
          <cell r="E233" t="str">
            <v>00053155</v>
          </cell>
          <cell r="F233" t="str">
            <v>Ne</v>
          </cell>
        </row>
        <row r="234">
          <cell r="A234">
            <v>60680369</v>
          </cell>
          <cell r="B234">
            <v>45604.596903842597</v>
          </cell>
          <cell r="C234" t="str">
            <v>j-suchynova@gymhust.cz</v>
          </cell>
          <cell r="D234" t="str">
            <v>Jana Suchyňová</v>
          </cell>
          <cell r="E234">
            <v>60680369</v>
          </cell>
          <cell r="F234" t="str">
            <v>Ano</v>
          </cell>
        </row>
        <row r="235">
          <cell r="A235">
            <v>90352</v>
          </cell>
          <cell r="B235">
            <v>45607.400106620371</v>
          </cell>
          <cell r="C235" t="str">
            <v>j.kostihova@masaryk.info</v>
          </cell>
          <cell r="D235" t="str">
            <v>Jana Kostihová</v>
          </cell>
          <cell r="E235" t="str">
            <v>00090352</v>
          </cell>
          <cell r="F235" t="str">
            <v>Ano</v>
          </cell>
        </row>
        <row r="236">
          <cell r="A236">
            <v>70843082</v>
          </cell>
          <cell r="B236">
            <v>45607.467064097218</v>
          </cell>
          <cell r="C236" t="str">
            <v>j.vagnerova@mszsvyskov.cz</v>
          </cell>
          <cell r="D236" t="str">
            <v>Jana Vágnerová</v>
          </cell>
          <cell r="E236">
            <v>70843082</v>
          </cell>
          <cell r="F236" t="str">
            <v>Ano</v>
          </cell>
        </row>
        <row r="237">
          <cell r="A237">
            <v>559016</v>
          </cell>
          <cell r="B237">
            <v>45607.668364016208</v>
          </cell>
          <cell r="C237" t="str">
            <v>medkova@slovanak.cz</v>
          </cell>
          <cell r="D237" t="str">
            <v>Martina Medková, Gymnázium Brno, Slovanské náměstí, příspěvková organizace</v>
          </cell>
          <cell r="E237" t="str">
            <v>00559016</v>
          </cell>
          <cell r="F237" t="str">
            <v>Ano</v>
          </cell>
        </row>
        <row r="238">
          <cell r="A238">
            <v>49461583</v>
          </cell>
          <cell r="B238">
            <v>45608.464061817125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70842663</v>
          </cell>
          <cell r="B239">
            <v>45609.458286840279</v>
          </cell>
          <cell r="C239" t="str">
            <v>reditel@skolahrou-zelesice.cz</v>
          </cell>
          <cell r="D239" t="str">
            <v>Aleš Kočvara, Základní škola Želešice, Sadová</v>
          </cell>
          <cell r="E239">
            <v>70842663</v>
          </cell>
          <cell r="F239" t="str">
            <v>Ano</v>
          </cell>
        </row>
        <row r="240">
          <cell r="A240">
            <v>60680318</v>
          </cell>
          <cell r="B240">
            <v>45609.473576099539</v>
          </cell>
          <cell r="C240" t="str">
            <v>alexandra.reznakova@svisv.cz</v>
          </cell>
          <cell r="D240" t="str">
            <v>Alexandra Režňáková</v>
          </cell>
          <cell r="E240">
            <v>60680318</v>
          </cell>
          <cell r="F240" t="str">
            <v>Ano</v>
          </cell>
        </row>
      </sheetData>
      <sheetData sheetId="4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53198</v>
          </cell>
          <cell r="B194" t="str">
            <v>JM_233</v>
          </cell>
        </row>
        <row r="195">
          <cell r="A195">
            <v>70838437</v>
          </cell>
          <cell r="B195" t="str">
            <v>JM_235</v>
          </cell>
        </row>
        <row r="196">
          <cell r="A196">
            <v>46937081</v>
          </cell>
          <cell r="B196" t="str">
            <v>JM_236</v>
          </cell>
        </row>
        <row r="197">
          <cell r="A197">
            <v>70284831</v>
          </cell>
          <cell r="B197" t="str">
            <v>JM_237</v>
          </cell>
        </row>
        <row r="198">
          <cell r="A198">
            <v>49939386</v>
          </cell>
          <cell r="B198" t="str">
            <v>JM_238</v>
          </cell>
        </row>
        <row r="199">
          <cell r="A199">
            <v>46937170</v>
          </cell>
          <cell r="B199" t="str">
            <v>JM_239</v>
          </cell>
        </row>
        <row r="200">
          <cell r="A200">
            <v>49939378</v>
          </cell>
          <cell r="B200" t="str">
            <v>JM_240</v>
          </cell>
        </row>
        <row r="201">
          <cell r="A201">
            <v>838225</v>
          </cell>
          <cell r="B201" t="str">
            <v>JM_241</v>
          </cell>
        </row>
        <row r="202">
          <cell r="A202">
            <v>60575573</v>
          </cell>
          <cell r="B202" t="str">
            <v>JM_242</v>
          </cell>
        </row>
        <row r="203">
          <cell r="A203">
            <v>90352</v>
          </cell>
          <cell r="B203" t="str">
            <v>JM_244</v>
          </cell>
        </row>
        <row r="204">
          <cell r="A204">
            <v>559130</v>
          </cell>
          <cell r="B204" t="str">
            <v>JM_245</v>
          </cell>
        </row>
        <row r="205">
          <cell r="A205">
            <v>70836931</v>
          </cell>
          <cell r="B205" t="str">
            <v>JM_247</v>
          </cell>
        </row>
        <row r="206">
          <cell r="A206">
            <v>373290</v>
          </cell>
          <cell r="B206" t="str">
            <v>JM_249</v>
          </cell>
        </row>
        <row r="207">
          <cell r="A207">
            <v>559539</v>
          </cell>
          <cell r="B207" t="str">
            <v>JM_250</v>
          </cell>
        </row>
        <row r="208">
          <cell r="A208">
            <v>64480020</v>
          </cell>
          <cell r="B208" t="str">
            <v>JM_251</v>
          </cell>
        </row>
        <row r="209">
          <cell r="A209">
            <v>47377470</v>
          </cell>
          <cell r="B209" t="str">
            <v>JM_252</v>
          </cell>
        </row>
        <row r="210">
          <cell r="A210">
            <v>71197788</v>
          </cell>
          <cell r="B210" t="str">
            <v>JM_253</v>
          </cell>
        </row>
        <row r="211">
          <cell r="A211">
            <v>226637</v>
          </cell>
          <cell r="B211" t="str">
            <v>JM_254</v>
          </cell>
        </row>
        <row r="212">
          <cell r="A212">
            <v>49939424</v>
          </cell>
          <cell r="B212" t="str">
            <v>JM_255</v>
          </cell>
        </row>
        <row r="213">
          <cell r="A213">
            <v>61742902</v>
          </cell>
          <cell r="B213" t="str">
            <v>JM_256</v>
          </cell>
        </row>
        <row r="214">
          <cell r="A214">
            <v>47375604</v>
          </cell>
          <cell r="B214" t="str">
            <v>JM_257</v>
          </cell>
        </row>
        <row r="215">
          <cell r="A215">
            <v>70837601</v>
          </cell>
          <cell r="B215" t="str">
            <v>JM_258</v>
          </cell>
        </row>
        <row r="216">
          <cell r="A216">
            <v>837385</v>
          </cell>
          <cell r="B216" t="str">
            <v>JM_260</v>
          </cell>
        </row>
        <row r="217">
          <cell r="A217">
            <v>64480046</v>
          </cell>
          <cell r="B217" t="str">
            <v>JM_261</v>
          </cell>
        </row>
        <row r="218">
          <cell r="A218">
            <v>70841373</v>
          </cell>
          <cell r="B218" t="str">
            <v>JM_262</v>
          </cell>
        </row>
        <row r="219">
          <cell r="A219">
            <v>49939416</v>
          </cell>
          <cell r="B219" t="str">
            <v>JM_263</v>
          </cell>
        </row>
        <row r="220">
          <cell r="A220">
            <v>70851221</v>
          </cell>
          <cell r="B220" t="str">
            <v>JM_264</v>
          </cell>
        </row>
        <row r="221">
          <cell r="A221">
            <v>226572</v>
          </cell>
          <cell r="B221" t="str">
            <v>JM_265</v>
          </cell>
        </row>
        <row r="222">
          <cell r="A222">
            <v>380407</v>
          </cell>
          <cell r="B222" t="str">
            <v>JM_266</v>
          </cell>
        </row>
        <row r="223">
          <cell r="A223">
            <v>209392</v>
          </cell>
          <cell r="B223" t="str">
            <v>JM_267</v>
          </cell>
        </row>
        <row r="224">
          <cell r="A224">
            <v>559261</v>
          </cell>
          <cell r="B224" t="str">
            <v>JM_268</v>
          </cell>
        </row>
        <row r="225">
          <cell r="A225">
            <v>70921245</v>
          </cell>
          <cell r="B225" t="str">
            <v>JM_270</v>
          </cell>
        </row>
        <row r="226">
          <cell r="A226">
            <v>47885939</v>
          </cell>
          <cell r="B226" t="str">
            <v>JM_271</v>
          </cell>
        </row>
        <row r="227">
          <cell r="A227">
            <v>62077457</v>
          </cell>
          <cell r="B227" t="str">
            <v>JM_273</v>
          </cell>
        </row>
        <row r="228">
          <cell r="A228">
            <v>380458</v>
          </cell>
          <cell r="B228" t="str">
            <v>JM_274</v>
          </cell>
        </row>
        <row r="229">
          <cell r="A229">
            <v>60575514</v>
          </cell>
          <cell r="B229" t="str">
            <v>JM_276</v>
          </cell>
        </row>
        <row r="230">
          <cell r="A230">
            <v>70888337</v>
          </cell>
          <cell r="B230" t="str">
            <v>JM_277</v>
          </cell>
        </row>
        <row r="231">
          <cell r="A231">
            <v>29319498</v>
          </cell>
          <cell r="B231" t="str">
            <v>JM_278</v>
          </cell>
        </row>
        <row r="232">
          <cell r="A232">
            <v>63481251</v>
          </cell>
          <cell r="B232" t="str">
            <v>JM_279</v>
          </cell>
        </row>
        <row r="233">
          <cell r="A233">
            <v>4212029</v>
          </cell>
          <cell r="B233" t="str">
            <v>JM_280</v>
          </cell>
        </row>
        <row r="234">
          <cell r="A234">
            <v>4551320</v>
          </cell>
          <cell r="B234" t="str">
            <v>JM_281</v>
          </cell>
        </row>
        <row r="235">
          <cell r="A235">
            <v>4536649</v>
          </cell>
          <cell r="B235" t="str">
            <v>JM_282</v>
          </cell>
        </row>
        <row r="236">
          <cell r="A236">
            <v>4150015</v>
          </cell>
          <cell r="B236" t="str">
            <v>JM_283</v>
          </cell>
        </row>
        <row r="237">
          <cell r="A237">
            <v>71175938</v>
          </cell>
          <cell r="B237" t="str">
            <v>JM_285</v>
          </cell>
        </row>
        <row r="238">
          <cell r="A238">
            <v>14120097</v>
          </cell>
          <cell r="B238" t="str">
            <v>JM_286</v>
          </cell>
        </row>
        <row r="239">
          <cell r="A239">
            <v>17456517</v>
          </cell>
          <cell r="B239" t="str">
            <v>JM_287</v>
          </cell>
        </row>
        <row r="240">
          <cell r="A240">
            <v>27714608</v>
          </cell>
          <cell r="B240" t="str">
            <v>JM_288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0FC743-71B9-45D8-8F23-46FED656AC39}" name="Form_Responses136" displayName="Form_Responses136" ref="B1:T235" headerRowDxfId="48">
  <autoFilter ref="B1:T235" xr:uid="{FA77FE32-236F-485D-A161-95201F2BFA3F}">
    <filterColumn colId="4">
      <filters>
        <filter val="Ano"/>
      </filters>
    </filterColumn>
    <filterColumn colId="5">
      <filters>
        <filter val="Ano"/>
      </filters>
    </filterColumn>
  </autoFilter>
  <tableColumns count="19">
    <tableColumn id="1" xr3:uid="{3CE48ED5-603D-4478-A981-59BF1CBDF3C1}" name="Časová značka" dataDxfId="47"/>
    <tableColumn id="2" xr3:uid="{02EFB66B-40D4-4656-9937-CDF4E5CB467E}" name="E-mailová adresa" dataDxfId="46"/>
    <tableColumn id="3" xr3:uid="{172DAB89-9BF6-413E-BC55-775B1116EB90}" name="Jméno a příjmení osoby vyplňující tento dotazník/Název organizace" dataDxfId="45"/>
    <tableColumn id="4" xr3:uid="{C480D54B-3432-4B42-BEE3-AF076E72C4BF}" name="IČO Vaší příspěvkové organizace" dataDxfId="44"/>
    <tableColumn id="5" xr3:uid="{1EB5E090-612E-440A-B1B7-C5500C376AE4}" name="Přejete si využít centrální nákup kancelářského papíru na období leden – duben 2025 (4 měsíce)" dataDxfId="43"/>
    <tableColumn id="6" xr3:uid="{689245B6-C0E0-498A-90F9-CBECA275FF14}" name="Přejete si v rámci centrálního nákupu na období leden – duben 2025 využívat dodávky papíru s náhradním plněním?" dataDxfId="42"/>
    <tableColumn id="7" xr3:uid="{67CB15BF-4434-4C70-BEA2-4F57D60D7D0D}" name="Xerografický papír A4, bílý, 80 g, kvalita A - uveďte počet balíků (1 balík = 500 listů)" dataDxfId="41"/>
    <tableColumn id="8" xr3:uid="{F1D3417E-BFA0-48DC-A28B-17030DBF1076}" name="Xerografický papír A4, bílý, 80 g, kvalita B - uveďte počet balíků (1 balík = 500 listů)" dataDxfId="40"/>
    <tableColumn id="9" xr3:uid="{2A30E39C-71D4-44AF-AB1A-3C19E68C3DA3}" name="Xerografický papír A4, bílý, 80 g, kvalita C - uveďte počet balíků (1 balík = 500 listů)" dataDxfId="39"/>
    <tableColumn id="10" xr3:uid="{2811E517-E14C-48A2-BE2F-31F00AA43CA7}" name="Xerografický papír A4, bílý, 160 g - uveďte počet balíků (1 balík = 250 listů)" dataDxfId="38"/>
    <tableColumn id="11" xr3:uid="{3A6AEAFA-A6C8-4AD7-A38A-E485ED174FBC}" name="Xerografický papír A4, barevný, 80 g - uveďte počet balíků (1 balík = 500 listů)" dataDxfId="37"/>
    <tableColumn id="12" xr3:uid="{CA5DCCF1-F2C5-46DC-9D32-E5A4A19093F5}" name="Xerografický papír A4, barevný, 160 g - uveďte počet balíků (1 balík = 250 listů)" dataDxfId="36"/>
    <tableColumn id="13" xr3:uid="{AA18C5D1-D163-4DA9-910E-7220475FCE57}" name="Xerografický papír A3, bílý, 80 g, kvalita A - uveďte počet balíků (1 balík = 500 listů)" dataDxfId="35"/>
    <tableColumn id="14" xr3:uid="{D9DD08EF-5071-4610-BDA4-86ED480E2E9C}" name="Xerografický papír A3, bílý, 80 g, kvalita B - uveďte počet balíků (1 balík = 500 listů)" dataDxfId="34"/>
    <tableColumn id="15" xr3:uid="{677D892A-FDF3-4101-B260-803C6CA15478}" name="Xerografický papír A3, bílý, 80 g, kvalita C - uveďte počet balíků (1 balík = 500 listů)" dataDxfId="33"/>
    <tableColumn id="16" xr3:uid="{69DAA482-394A-4C49-B0E6-90ADDD0CBA75}" name="Xerografický papír A3, barevný, 80 g - uveďte počet balíků (1 balík = 500 listů)" dataDxfId="32"/>
    <tableColumn id="17" xr3:uid="{A60030D7-22D6-4BDE-A06A-B2FEE5C0C7E0}" name="Xerografický papír A5, bílý, 80 g - uveďte počet balíků (1 balík = 500 listů)" dataDxfId="31"/>
    <tableColumn id="18" xr3:uid="{32A0F310-D1FE-4311-A29E-C3D41DB73845}" name="Xerografický papír A4, 100 % recyklovaný, 80 g - uveďte počet balíků (1 balík = 500 listů)" dataDxfId="30"/>
    <tableColumn id="19" xr3:uid="{A0351319-747F-4820-9A8C-15203EAA2022}" name="JM" dataDxfId="29">
      <calculatedColumnFormula>VLOOKUP(A2,[1]Seznam_PO_1_9_2024!A:B,2,0)</calculatedColumnFormula>
    </tableColumn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A255B9E1-5F7F-4971-A36B-909A971C7307}">
    <text>špatný mobil!!!!</text>
  </threadedComment>
  <threadedComment ref="E20" dT="2021-09-08T12:23:31.90" personId="{F3603C4E-9ED0-43C7-9CE2-DDBD15C3C878}" id="{D3BA66DF-74A3-49F2-87CC-300DCEC7426C}">
    <text>od 1.9.2021 změna názvu (velké písmeno u "vyšší"</text>
  </threadedComment>
  <threadedComment ref="E23" dT="2020-09-02T10:02:20.26" personId="{F3603C4E-9ED0-43C7-9CE2-DDBD15C3C878}" id="{5CAC89E2-EE30-4FF3-8AD3-E5E8FF69C847}">
    <text>Změna názvu od 1.9.2020</text>
  </threadedComment>
  <threadedComment ref="E24" dT="2020-09-02T10:04:22.87" personId="{F3603C4E-9ED0-43C7-9CE2-DDBD15C3C878}" id="{8B6FA558-4D07-4409-906F-DCFC3B51CA51}">
    <text>změna názvu od 1.9.2020</text>
  </threadedComment>
  <threadedComment ref="E47" dT="2024-05-23T14:37:57.28" personId="{F3603C4E-9ED0-43C7-9CE2-DDBD15C3C878}" id="{024926A1-2DDC-4C92-BE1B-A15345E1DA7E}">
    <text xml:space="preserve">SLOUČENO od 1.1.2024 s Dům dětí a mládeže Kuřim, příspěvková organizace </text>
  </threadedComment>
  <threadedComment ref="E80" dT="2019-12-11T14:36:35.60" personId="{F3603C4E-9ED0-43C7-9CE2-DDBD15C3C878}" id="{14ADE70B-A2F3-4BCB-A64D-63F30AFC8820}">
    <text>změna názvu platí 
od 1.1.2020</text>
  </threadedComment>
  <threadedComment ref="E89" dT="2019-01-15T09:51:55.58" personId="{9250726A-A255-45C7-BE1E-C0B93BC65694}" id="{1BF86F08-6B68-439D-862D-B0DED0FAB839}">
    <text>Změna názvu od 1.9.2019</text>
  </threadedComment>
  <threadedComment ref="E89" dT="2021-06-30T12:14:12.68" personId="{F3603C4E-9ED0-43C7-9CE2-DDBD15C3C878}" id="{64B1DDB6-95C9-4B8D-9AFD-E6F5FFF2083F}" parentId="{1BF86F08-6B68-439D-862D-B0DED0FAB839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ED4C6073-F809-4E2B-B3E3-344DA584716B}">
    <text>Změna 15.12.2023</text>
  </threadedComment>
  <threadedComment ref="E120" dT="2019-01-29T08:57:16.47" personId="{9250726A-A255-45C7-BE1E-C0B93BC65694}" id="{DD69F63A-6FD1-4936-9BC5-D571F0728F4C}">
    <text>Změna názvu od 13.12.2018</text>
  </threadedComment>
  <threadedComment ref="E127" dT="2023-02-01T08:39:40.05" personId="{948B0544-25E1-4350-B13B-20D27493CA83}" id="{6249D4B2-F69F-40E8-BDC2-F74B1087B2CD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7E4A3659-B1A8-4E6D-8A00-48FB1414A5E3}">
    <text>změna názvu od 1.9.2019</text>
  </threadedComment>
  <threadedComment ref="E167" dT="2019-08-07T09:22:07.11" personId="{F3603C4E-9ED0-43C7-9CE2-DDBD15C3C878}" id="{015FA0D7-BAF9-4DAF-AE27-4F78EAC6D467}">
    <text>Změna názvu od 1.9.2019</text>
  </threadedComment>
  <threadedComment ref="M171" dT="2024-09-30T08:10:26.24" personId="{E8662516-92D6-4078-8D47-ADFD48D2EB0E}" id="{A49E27C7-045C-45F2-8646-157931499FB8}">
    <text>Od 30.9.2024</text>
  </threadedComment>
  <threadedComment ref="N228" dT="2022-05-26T06:54:48.56" personId="{E8662516-92D6-4078-8D47-ADFD48D2EB0E}" id="{AD642EA1-5985-486B-8594-7B0142E0DE54}">
    <text>Od 1.5.2022 nová ředitelka</text>
  </threadedComment>
  <threadedComment ref="E232" dT="2020-10-19T11:40:10.60" personId="{892FD6AE-F739-41D3-A86D-DD12C3AFB92C}" id="{FBD1E553-D65C-4B91-B370-31F81BE7A7CF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jelinek@ssee-sokolnice.cz" TargetMode="External"/><Relationship Id="rId21" Type="http://schemas.openxmlformats.org/officeDocument/2006/relationships/hyperlink" Target="mailto:reditel@skolahrou-zelesice.cz" TargetMode="External"/><Relationship Id="rId42" Type="http://schemas.openxmlformats.org/officeDocument/2006/relationships/hyperlink" Target="mailto:sadovsky@gml.cz" TargetMode="External"/><Relationship Id="rId47" Type="http://schemas.openxmlformats.org/officeDocument/2006/relationships/hyperlink" Target="mailto:pavlik@nspiv.cz" TargetMode="External"/><Relationship Id="rId63" Type="http://schemas.openxmlformats.org/officeDocument/2006/relationships/hyperlink" Target="mailto:vladimira.houstova@pppbraclav.cz" TargetMode="External"/><Relationship Id="rId68" Type="http://schemas.openxmlformats.org/officeDocument/2006/relationships/comments" Target="../comments1.xml"/><Relationship Id="rId7" Type="http://schemas.openxmlformats.org/officeDocument/2006/relationships/hyperlink" Target="mailto:reditel@zusadamov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info@svcznojmo.cz" TargetMode="External"/><Relationship Id="rId29" Type="http://schemas.openxmlformats.org/officeDocument/2006/relationships/hyperlink" Target="mailto:reditelka.zs.stefanikova@seznam.cz" TargetMode="External"/><Relationship Id="rId11" Type="http://schemas.openxmlformats.org/officeDocument/2006/relationships/hyperlink" Target="mailto:zus.oslavany@quick.cz" TargetMode="External"/><Relationship Id="rId24" Type="http://schemas.openxmlformats.org/officeDocument/2006/relationships/hyperlink" Target="mailto:eva.rexova@konzervator.eu" TargetMode="External"/><Relationship Id="rId32" Type="http://schemas.openxmlformats.org/officeDocument/2006/relationships/hyperlink" Target="mailto:homolova@svcvyskov.cz" TargetMode="External"/><Relationship Id="rId37" Type="http://schemas.openxmlformats.org/officeDocument/2006/relationships/hyperlink" Target="mailto:svcmiroslav@gmail.com" TargetMode="External"/><Relationship Id="rId40" Type="http://schemas.openxmlformats.org/officeDocument/2006/relationships/hyperlink" Target="mailto:info@habrovanskyzamek.cz" TargetMode="External"/><Relationship Id="rId45" Type="http://schemas.openxmlformats.org/officeDocument/2006/relationships/hyperlink" Target="mailto:grim@gymbk.cz" TargetMode="External"/><Relationship Id="rId53" Type="http://schemas.openxmlformats.org/officeDocument/2006/relationships/hyperlink" Target="mailto:sterba@zsblansko.cz" TargetMode="External"/><Relationship Id="rId58" Type="http://schemas.openxmlformats.org/officeDocument/2006/relationships/hyperlink" Target="mailto:slezakova@tkbrno.cz" TargetMode="External"/><Relationship Id="rId66" Type="http://schemas.openxmlformats.org/officeDocument/2006/relationships/printerSettings" Target="../printerSettings/printerSettings4.bin"/><Relationship Id="rId5" Type="http://schemas.openxmlformats.org/officeDocument/2006/relationships/hyperlink" Target="mailto:kois@sspkyjov.cz" TargetMode="External"/><Relationship Id="rId61" Type="http://schemas.openxmlformats.org/officeDocument/2006/relationships/hyperlink" Target="mailto:necas@jaroska.cz" TargetMode="External"/><Relationship Id="rId19" Type="http://schemas.openxmlformats.org/officeDocument/2006/relationships/hyperlink" Target="mailto:reditel@ssudbrno.cz" TargetMode="External"/><Relationship Id="rId14" Type="http://schemas.openxmlformats.org/officeDocument/2006/relationships/hyperlink" Target="mailto:reditel@eminzamek.cz" TargetMode="External"/><Relationship Id="rId22" Type="http://schemas.openxmlformats.org/officeDocument/2006/relationships/hyperlink" Target="mailto:bucova@skolahrou-zelesice.cz" TargetMode="External"/><Relationship Id="rId27" Type="http://schemas.openxmlformats.org/officeDocument/2006/relationships/hyperlink" Target="mailto:info@mszscernopolni.cz" TargetMode="External"/><Relationship Id="rId30" Type="http://schemas.openxmlformats.org/officeDocument/2006/relationships/hyperlink" Target="mailto:soukalova@gymkyjov.cz" TargetMode="External"/><Relationship Id="rId35" Type="http://schemas.openxmlformats.org/officeDocument/2006/relationships/hyperlink" Target="mailto:klimovic@zsherbenova.cz" TargetMode="External"/><Relationship Id="rId43" Type="http://schemas.openxmlformats.org/officeDocument/2006/relationships/hyperlink" Target="mailto:zusvelkepavlovice@seznam.cz" TargetMode="External"/><Relationship Id="rId48" Type="http://schemas.openxmlformats.org/officeDocument/2006/relationships/hyperlink" Target="mailto:faktury@nspiv.cz" TargetMode="External"/><Relationship Id="rId56" Type="http://schemas.openxmlformats.org/officeDocument/2006/relationships/hyperlink" Target="mailto:divina@gvuhodonin.cz" TargetMode="External"/><Relationship Id="rId64" Type="http://schemas.openxmlformats.org/officeDocument/2006/relationships/hyperlink" Target="mailto:reditel@svcboskovice.cz" TargetMode="External"/><Relationship Id="rId69" Type="http://schemas.microsoft.com/office/2017/10/relationships/threadedComment" Target="../threadedComments/threadedComment1.xml"/><Relationship Id="rId8" Type="http://schemas.openxmlformats.org/officeDocument/2006/relationships/hyperlink" Target="mailto:oa@oabrno.cz%20-%20nefunguje?" TargetMode="External"/><Relationship Id="rId51" Type="http://schemas.openxmlformats.org/officeDocument/2006/relationships/hyperlink" Target="mailto:marie.fadrna@gymbos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brozek@kruhznojmo.cz" TargetMode="External"/><Relationship Id="rId17" Type="http://schemas.openxmlformats.org/officeDocument/2006/relationships/hyperlink" Target="mailto:bilkova.h@svcznojmo.cz" TargetMode="External"/><Relationship Id="rId25" Type="http://schemas.openxmlformats.org/officeDocument/2006/relationships/hyperlink" Target="mailto:info@nemzn.cz" TargetMode="External"/><Relationship Id="rId33" Type="http://schemas.openxmlformats.org/officeDocument/2006/relationships/hyperlink" Target="mailto:reditel@domovskalice.cz" TargetMode="External"/><Relationship Id="rId38" Type="http://schemas.openxmlformats.org/officeDocument/2006/relationships/hyperlink" Target="mailto:svcmiroslav@gmail.com" TargetMode="External"/><Relationship Id="rId46" Type="http://schemas.openxmlformats.org/officeDocument/2006/relationships/hyperlink" Target="mailto:homzova@prumyslovka.cz" TargetMode="External"/><Relationship Id="rId59" Type="http://schemas.openxmlformats.org/officeDocument/2006/relationships/hyperlink" Target="mailto:petrapernicova@svcletovice.cz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solarova@ssmk.eu" TargetMode="External"/><Relationship Id="rId41" Type="http://schemas.openxmlformats.org/officeDocument/2006/relationships/hyperlink" Target="mailto:kremecek@mszskyjov.cz" TargetMode="External"/><Relationship Id="rId54" Type="http://schemas.openxmlformats.org/officeDocument/2006/relationships/hyperlink" Target="mailto:info@stredni-slavkov.cz" TargetMode="External"/><Relationship Id="rId62" Type="http://schemas.openxmlformats.org/officeDocument/2006/relationships/hyperlink" Target="mailto:helena.adamusova@pppbreclav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zus.charbulova84@gmail.com" TargetMode="External"/><Relationship Id="rId15" Type="http://schemas.openxmlformats.org/officeDocument/2006/relationships/hyperlink" Target="mailto:reditel@eminzamek.cz" TargetMode="External"/><Relationship Id="rId23" Type="http://schemas.openxmlformats.org/officeDocument/2006/relationships/hyperlink" Target="mailto:benesova@gyrec.%20Cz" TargetMode="External"/><Relationship Id="rId28" Type="http://schemas.openxmlformats.org/officeDocument/2006/relationships/hyperlink" Target="mailto:reditelka@zspboskovice.czkonecna@zspboskovice.cz" TargetMode="External"/><Relationship Id="rId36" Type="http://schemas.openxmlformats.org/officeDocument/2006/relationships/hyperlink" Target="mailto:ssp@sspkyjov.cz" TargetMode="External"/><Relationship Id="rId49" Type="http://schemas.openxmlformats.org/officeDocument/2006/relationships/hyperlink" Target="mailto:info@gymbos.cz" TargetMode="External"/><Relationship Id="rId57" Type="http://schemas.openxmlformats.org/officeDocument/2006/relationships/hyperlink" Target="mailto:hyneksmutny@seznam.cz" TargetMode="External"/><Relationship Id="rId10" Type="http://schemas.openxmlformats.org/officeDocument/2006/relationships/hyperlink" Target="mailto:zouharova.l@volny.cz" TargetMode="External"/><Relationship Id="rId31" Type="http://schemas.openxmlformats.org/officeDocument/2006/relationships/hyperlink" Target="mailto:majak@svcvyskov.cz" TargetMode="External"/><Relationship Id="rId44" Type="http://schemas.openxmlformats.org/officeDocument/2006/relationships/hyperlink" Target="mailto:zusvelkepavlovice@seznam.cz" TargetMode="External"/><Relationship Id="rId52" Type="http://schemas.openxmlformats.org/officeDocument/2006/relationships/hyperlink" Target="mailto:dosedlova@zsblansko.cz" TargetMode="External"/><Relationship Id="rId60" Type="http://schemas.openxmlformats.org/officeDocument/2006/relationships/hyperlink" Target="mailto:krajicek@skolaac.cz" TargetMode="External"/><Relationship Id="rId65" Type="http://schemas.openxmlformats.org/officeDocument/2006/relationships/hyperlink" Target="mailto:brtnicka@stredni-skola.cz" TargetMode="External"/><Relationship Id="rId4" Type="http://schemas.openxmlformats.org/officeDocument/2006/relationships/hyperlink" Target="mailto:prichystal@uapp.cz" TargetMode="External"/><Relationship Id="rId9" Type="http://schemas.openxmlformats.org/officeDocument/2006/relationships/hyperlink" Target="mailto:reditel@centrumproseniorykyjov.cz" TargetMode="External"/><Relationship Id="rId13" Type="http://schemas.openxmlformats.org/officeDocument/2006/relationships/hyperlink" Target="mailto:musil@autistickaskola.cz" TargetMode="External"/><Relationship Id="rId18" Type="http://schemas.openxmlformats.org/officeDocument/2006/relationships/hyperlink" Target="mailto:skola@ssudbrno.cz" TargetMode="External"/><Relationship Id="rId39" Type="http://schemas.openxmlformats.org/officeDocument/2006/relationships/hyperlink" Target="mailto:reditel@domovjaroska.cz" TargetMode="External"/><Relationship Id="rId34" Type="http://schemas.openxmlformats.org/officeDocument/2006/relationships/hyperlink" Target="mailto:lenka.matousova@seznam.cz" TargetMode="External"/><Relationship Id="rId50" Type="http://schemas.openxmlformats.org/officeDocument/2006/relationships/hyperlink" Target="mailto:alena.svanovska@gymbos.cz" TargetMode="External"/><Relationship Id="rId55" Type="http://schemas.openxmlformats.org/officeDocument/2006/relationships/hyperlink" Target="mailto:kulhankova@stredni-slavk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B048-C67C-4061-BCDB-CB33827FB9C4}">
  <sheetPr>
    <tabColor theme="5" tint="-0.249977111117893"/>
    <pageSetUpPr fitToPage="1"/>
  </sheetPr>
  <dimension ref="A1:S66"/>
  <sheetViews>
    <sheetView view="pageBreakPreview" zoomScale="55" zoomScaleNormal="70" zoomScaleSheetLayoutView="55" workbookViewId="0">
      <selection activeCell="J8" sqref="J8"/>
    </sheetView>
  </sheetViews>
  <sheetFormatPr defaultColWidth="14.109375" defaultRowHeight="30" customHeight="1" x14ac:dyDescent="0.25"/>
  <cols>
    <col min="1" max="1" width="9" style="76" customWidth="1"/>
    <col min="2" max="2" width="11.77734375" style="77" customWidth="1"/>
    <col min="3" max="3" width="19.109375" style="78" bestFit="1" customWidth="1"/>
    <col min="4" max="4" width="9.44140625" style="78" customWidth="1"/>
    <col min="5" max="5" width="49.88671875" style="79" customWidth="1"/>
    <col min="6" max="6" width="38.88671875" style="82" customWidth="1"/>
    <col min="7" max="14" width="16.6640625" style="80" customWidth="1"/>
    <col min="15" max="15" width="15" style="81" hidden="1" customWidth="1"/>
    <col min="16" max="16" width="16.6640625" style="81" customWidth="1"/>
    <col min="17" max="17" width="14.6640625" style="80" bestFit="1" customWidth="1"/>
    <col min="18" max="18" width="16.6640625" style="80" customWidth="1"/>
    <col min="19" max="16384" width="14.109375" style="67"/>
  </cols>
  <sheetData>
    <row r="1" spans="1:19" ht="30" customHeight="1" x14ac:dyDescent="0.25">
      <c r="A1" s="244" t="s">
        <v>3166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</row>
    <row r="2" spans="1:19" ht="30" customHeight="1" x14ac:dyDescent="0.25">
      <c r="A2" s="245" t="s">
        <v>3134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</row>
    <row r="3" spans="1:19" ht="30" customHeight="1" x14ac:dyDescent="0.25">
      <c r="A3" s="245" t="s">
        <v>3168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19" s="154" customFormat="1" ht="76.95" customHeight="1" x14ac:dyDescent="0.25">
      <c r="A4" s="145" t="s">
        <v>3135</v>
      </c>
      <c r="B4" s="145" t="s">
        <v>252</v>
      </c>
      <c r="C4" s="146" t="s">
        <v>3452</v>
      </c>
      <c r="D4" s="146" t="s">
        <v>3136</v>
      </c>
      <c r="E4" s="147" t="s">
        <v>255</v>
      </c>
      <c r="F4" s="148" t="s">
        <v>3453</v>
      </c>
      <c r="G4" s="149" t="s">
        <v>3137</v>
      </c>
      <c r="H4" s="150" t="s">
        <v>3138</v>
      </c>
      <c r="I4" s="151" t="s">
        <v>3139</v>
      </c>
      <c r="J4" s="152" t="s">
        <v>3140</v>
      </c>
      <c r="K4" s="152" t="s">
        <v>3141</v>
      </c>
      <c r="L4" s="152" t="s">
        <v>3142</v>
      </c>
      <c r="M4" s="149" t="s">
        <v>3143</v>
      </c>
      <c r="N4" s="150" t="s">
        <v>3144</v>
      </c>
      <c r="O4" s="153" t="s">
        <v>3145</v>
      </c>
      <c r="P4" s="152" t="s">
        <v>3146</v>
      </c>
      <c r="Q4" s="152" t="s">
        <v>3147</v>
      </c>
      <c r="R4" s="152" t="s">
        <v>3148</v>
      </c>
    </row>
    <row r="5" spans="1:19" ht="49.95" customHeight="1" x14ac:dyDescent="0.25">
      <c r="A5" s="68">
        <v>1</v>
      </c>
      <c r="B5" s="69" t="e">
        <f>VLOOKUP(C5,#REF!,2,0)</f>
        <v>#REF!</v>
      </c>
      <c r="C5" s="143">
        <v>638013</v>
      </c>
      <c r="D5" s="70" t="e">
        <f>VLOOKUP(C5,#REF!,3,0)</f>
        <v>#REF!</v>
      </c>
      <c r="E5" s="71" t="e">
        <f>VLOOKUP(C5,#REF!,5,0)</f>
        <v>#REF!</v>
      </c>
      <c r="F5" s="72" t="e">
        <f>VLOOKUP(C5,#REF!,6,0)</f>
        <v>#REF!</v>
      </c>
      <c r="G5" s="89" t="e">
        <f>VLOOKUP(C5,#REF!,8,0)</f>
        <v>#REF!</v>
      </c>
      <c r="H5" s="89" t="e">
        <f>VLOOKUP(C5,#REF!,9,0)</f>
        <v>#REF!</v>
      </c>
      <c r="I5" s="89" t="e">
        <f>VLOOKUP(C5,#REF!,10,0)</f>
        <v>#REF!</v>
      </c>
      <c r="J5" s="89" t="e">
        <f>VLOOKUP(C5,#REF!,11,0)</f>
        <v>#REF!</v>
      </c>
      <c r="K5" s="89" t="e">
        <f>VLOOKUP(C5,#REF!,12,0)</f>
        <v>#REF!</v>
      </c>
      <c r="L5" s="89" t="e">
        <f>VLOOKUP(C5,#REF!,13,0)</f>
        <v>#REF!</v>
      </c>
      <c r="M5" s="89" t="e">
        <f>VLOOKUP(C5,#REF!,14,0)</f>
        <v>#REF!</v>
      </c>
      <c r="N5" s="89" t="e">
        <f>VLOOKUP(C5,#REF!,15,0)</f>
        <v>#REF!</v>
      </c>
      <c r="O5" s="73" t="e">
        <f>VLOOKUP(C5,#REF!,16,0)</f>
        <v>#REF!</v>
      </c>
      <c r="P5" s="89" t="e">
        <f>VLOOKUP(C5,#REF!,17,0)</f>
        <v>#REF!</v>
      </c>
      <c r="Q5" s="89" t="e">
        <f>VLOOKUP(C5,#REF!,18,0)</f>
        <v>#REF!</v>
      </c>
      <c r="R5" s="89" t="e">
        <f>VLOOKUP(C5,#REF!,19,0)</f>
        <v>#REF!</v>
      </c>
      <c r="S5" s="74" t="e">
        <f>SUM(G5:R5)</f>
        <v>#REF!</v>
      </c>
    </row>
    <row r="6" spans="1:19" ht="49.95" customHeight="1" x14ac:dyDescent="0.25">
      <c r="A6" s="68">
        <v>2</v>
      </c>
      <c r="B6" s="69" t="e">
        <f>VLOOKUP(C6,#REF!,2,0)</f>
        <v>#REF!</v>
      </c>
      <c r="C6" s="143">
        <v>558982</v>
      </c>
      <c r="D6" s="70" t="e">
        <f>VLOOKUP(C6,#REF!,3,0)</f>
        <v>#REF!</v>
      </c>
      <c r="E6" s="71" t="e">
        <f>VLOOKUP(C6,#REF!,5,0)</f>
        <v>#REF!</v>
      </c>
      <c r="F6" s="72" t="e">
        <f>VLOOKUP(C6,#REF!,6,0)</f>
        <v>#REF!</v>
      </c>
      <c r="G6" s="89" t="e">
        <f>VLOOKUP(C6,#REF!,8,0)</f>
        <v>#REF!</v>
      </c>
      <c r="H6" s="89" t="e">
        <f>VLOOKUP(C6,#REF!,9,0)</f>
        <v>#REF!</v>
      </c>
      <c r="I6" s="89" t="e">
        <f>VLOOKUP(C6,#REF!,10,0)</f>
        <v>#REF!</v>
      </c>
      <c r="J6" s="89" t="e">
        <f>VLOOKUP(C6,#REF!,11,0)</f>
        <v>#REF!</v>
      </c>
      <c r="K6" s="89" t="e">
        <f>VLOOKUP(C6,#REF!,12,0)</f>
        <v>#REF!</v>
      </c>
      <c r="L6" s="89" t="e">
        <f>VLOOKUP(C6,#REF!,13,0)</f>
        <v>#REF!</v>
      </c>
      <c r="M6" s="89" t="e">
        <f>VLOOKUP(C6,#REF!,14,0)</f>
        <v>#REF!</v>
      </c>
      <c r="N6" s="89" t="e">
        <f>VLOOKUP(C6,#REF!,15,0)</f>
        <v>#REF!</v>
      </c>
      <c r="O6" s="73" t="e">
        <f>VLOOKUP(C6,#REF!,16,0)</f>
        <v>#REF!</v>
      </c>
      <c r="P6" s="89" t="e">
        <f>VLOOKUP(C6,#REF!,17,0)</f>
        <v>#REF!</v>
      </c>
      <c r="Q6" s="89" t="e">
        <f>VLOOKUP(C6,#REF!,18,0)</f>
        <v>#REF!</v>
      </c>
      <c r="R6" s="89" t="e">
        <f>VLOOKUP(C6,#REF!,19,0)</f>
        <v>#REF!</v>
      </c>
      <c r="S6" s="74" t="e">
        <f t="shared" ref="S6:S65" si="0">SUM(G6:R6)</f>
        <v>#REF!</v>
      </c>
    </row>
    <row r="7" spans="1:19" ht="49.95" customHeight="1" x14ac:dyDescent="0.25">
      <c r="A7" s="68">
        <v>3</v>
      </c>
      <c r="B7" s="69" t="e">
        <f>VLOOKUP(C7,#REF!,2,0)</f>
        <v>#REF!</v>
      </c>
      <c r="C7" s="143">
        <v>637980</v>
      </c>
      <c r="D7" s="70" t="e">
        <f>VLOOKUP(C7,#REF!,3,0)</f>
        <v>#REF!</v>
      </c>
      <c r="E7" s="71" t="e">
        <f>VLOOKUP(C7,#REF!,5,0)</f>
        <v>#REF!</v>
      </c>
      <c r="F7" s="72" t="e">
        <f>VLOOKUP(C7,#REF!,6,0)</f>
        <v>#REF!</v>
      </c>
      <c r="G7" s="89" t="e">
        <f>VLOOKUP(C7,#REF!,8,0)</f>
        <v>#REF!</v>
      </c>
      <c r="H7" s="89" t="e">
        <f>VLOOKUP(C7,#REF!,9,0)</f>
        <v>#REF!</v>
      </c>
      <c r="I7" s="89" t="e">
        <f>VLOOKUP(C7,#REF!,10,0)</f>
        <v>#REF!</v>
      </c>
      <c r="J7" s="89" t="e">
        <f>VLOOKUP(C7,#REF!,11,0)</f>
        <v>#REF!</v>
      </c>
      <c r="K7" s="89" t="e">
        <f>VLOOKUP(C7,#REF!,12,0)</f>
        <v>#REF!</v>
      </c>
      <c r="L7" s="89" t="e">
        <f>VLOOKUP(C7,#REF!,13,0)</f>
        <v>#REF!</v>
      </c>
      <c r="M7" s="89" t="e">
        <f>VLOOKUP(C7,#REF!,14,0)</f>
        <v>#REF!</v>
      </c>
      <c r="N7" s="89" t="e">
        <f>VLOOKUP(C7,#REF!,15,0)</f>
        <v>#REF!</v>
      </c>
      <c r="O7" s="73" t="e">
        <f>VLOOKUP(C7,#REF!,16,0)</f>
        <v>#REF!</v>
      </c>
      <c r="P7" s="89" t="e">
        <f>VLOOKUP(C7,#REF!,17,0)</f>
        <v>#REF!</v>
      </c>
      <c r="Q7" s="89" t="e">
        <f>VLOOKUP(C7,#REF!,18,0)</f>
        <v>#REF!</v>
      </c>
      <c r="R7" s="89" t="e">
        <f>VLOOKUP(C7,#REF!,19,0)</f>
        <v>#REF!</v>
      </c>
      <c r="S7" s="74" t="e">
        <f t="shared" si="0"/>
        <v>#REF!</v>
      </c>
    </row>
    <row r="8" spans="1:19" ht="49.95" customHeight="1" x14ac:dyDescent="0.25">
      <c r="A8" s="68">
        <v>4</v>
      </c>
      <c r="B8" s="69" t="e">
        <f>VLOOKUP(C8,#REF!,2,0)</f>
        <v>#REF!</v>
      </c>
      <c r="C8" s="143">
        <v>212920</v>
      </c>
      <c r="D8" s="70" t="e">
        <f>VLOOKUP(C8,#REF!,3,0)</f>
        <v>#REF!</v>
      </c>
      <c r="E8" s="71" t="e">
        <f>VLOOKUP(C8,#REF!,5,0)</f>
        <v>#REF!</v>
      </c>
      <c r="F8" s="72" t="e">
        <f>VLOOKUP(C8,#REF!,6,0)</f>
        <v>#REF!</v>
      </c>
      <c r="G8" s="89" t="e">
        <f>VLOOKUP(C8,#REF!,8,0)</f>
        <v>#REF!</v>
      </c>
      <c r="H8" s="89" t="e">
        <f>VLOOKUP(C8,#REF!,9,0)</f>
        <v>#REF!</v>
      </c>
      <c r="I8" s="89" t="e">
        <f>VLOOKUP(C8,#REF!,10,0)</f>
        <v>#REF!</v>
      </c>
      <c r="J8" s="89" t="e">
        <f>VLOOKUP(C8,#REF!,11,0)</f>
        <v>#REF!</v>
      </c>
      <c r="K8" s="89" t="e">
        <f>VLOOKUP(C8,#REF!,12,0)</f>
        <v>#REF!</v>
      </c>
      <c r="L8" s="89" t="e">
        <f>VLOOKUP(C8,#REF!,13,0)</f>
        <v>#REF!</v>
      </c>
      <c r="M8" s="89" t="e">
        <f>VLOOKUP(C8,#REF!,14,0)</f>
        <v>#REF!</v>
      </c>
      <c r="N8" s="89" t="e">
        <f>VLOOKUP(C8,#REF!,15,0)</f>
        <v>#REF!</v>
      </c>
      <c r="O8" s="73" t="e">
        <f>VLOOKUP(C8,#REF!,16,0)</f>
        <v>#REF!</v>
      </c>
      <c r="P8" s="89" t="e">
        <f>VLOOKUP(C8,#REF!,17,0)</f>
        <v>#REF!</v>
      </c>
      <c r="Q8" s="89" t="e">
        <f>VLOOKUP(C8,#REF!,18,0)</f>
        <v>#REF!</v>
      </c>
      <c r="R8" s="89" t="e">
        <f>VLOOKUP(C8,#REF!,19,0)</f>
        <v>#REF!</v>
      </c>
      <c r="S8" s="74" t="e">
        <f t="shared" si="0"/>
        <v>#REF!</v>
      </c>
    </row>
    <row r="9" spans="1:19" ht="49.95" customHeight="1" x14ac:dyDescent="0.25">
      <c r="A9" s="68">
        <v>5</v>
      </c>
      <c r="B9" s="69" t="e">
        <f>VLOOKUP(C9,#REF!,2,0)</f>
        <v>#REF!</v>
      </c>
      <c r="C9" s="142">
        <v>45671761</v>
      </c>
      <c r="D9" s="70" t="e">
        <f>VLOOKUP(C9,#REF!,3,0)</f>
        <v>#REF!</v>
      </c>
      <c r="E9" s="71" t="e">
        <f>VLOOKUP(C9,#REF!,5,0)</f>
        <v>#REF!</v>
      </c>
      <c r="F9" s="72" t="e">
        <f>VLOOKUP(C9,#REF!,6,0)</f>
        <v>#REF!</v>
      </c>
      <c r="G9" s="89" t="e">
        <f>VLOOKUP(C9,#REF!,8,0)</f>
        <v>#REF!</v>
      </c>
      <c r="H9" s="89" t="e">
        <f>VLOOKUP(C9,#REF!,9,0)</f>
        <v>#REF!</v>
      </c>
      <c r="I9" s="89" t="e">
        <f>VLOOKUP(C9,#REF!,10,0)</f>
        <v>#REF!</v>
      </c>
      <c r="J9" s="89" t="e">
        <f>VLOOKUP(C9,#REF!,11,0)</f>
        <v>#REF!</v>
      </c>
      <c r="K9" s="89" t="e">
        <f>VLOOKUP(C9,#REF!,12,0)</f>
        <v>#REF!</v>
      </c>
      <c r="L9" s="89" t="e">
        <f>VLOOKUP(C9,#REF!,13,0)</f>
        <v>#REF!</v>
      </c>
      <c r="M9" s="89" t="e">
        <f>VLOOKUP(C9,#REF!,14,0)</f>
        <v>#REF!</v>
      </c>
      <c r="N9" s="89" t="e">
        <f>VLOOKUP(C9,#REF!,15,0)</f>
        <v>#REF!</v>
      </c>
      <c r="O9" s="73" t="e">
        <f>VLOOKUP(C9,#REF!,16,0)</f>
        <v>#REF!</v>
      </c>
      <c r="P9" s="89" t="e">
        <f>VLOOKUP(C9,#REF!,17,0)</f>
        <v>#REF!</v>
      </c>
      <c r="Q9" s="89" t="e">
        <f>VLOOKUP(C9,#REF!,18,0)</f>
        <v>#REF!</v>
      </c>
      <c r="R9" s="89" t="e">
        <f>VLOOKUP(C9,#REF!,19,0)</f>
        <v>#REF!</v>
      </c>
      <c r="S9" s="74" t="e">
        <f t="shared" si="0"/>
        <v>#REF!</v>
      </c>
    </row>
    <row r="10" spans="1:19" ht="49.95" customHeight="1" x14ac:dyDescent="0.25">
      <c r="A10" s="68">
        <v>6</v>
      </c>
      <c r="B10" s="69" t="e">
        <f>VLOOKUP(C10,#REF!,2,0)</f>
        <v>#REF!</v>
      </c>
      <c r="C10" s="142">
        <v>45671702</v>
      </c>
      <c r="D10" s="70" t="e">
        <f>VLOOKUP(C10,#REF!,3,0)</f>
        <v>#REF!</v>
      </c>
      <c r="E10" s="71" t="e">
        <f>VLOOKUP(C10,#REF!,5,0)</f>
        <v>#REF!</v>
      </c>
      <c r="F10" s="72" t="e">
        <f>VLOOKUP(C10,#REF!,6,0)</f>
        <v>#REF!</v>
      </c>
      <c r="G10" s="89" t="e">
        <f>VLOOKUP(C10,#REF!,8,0)</f>
        <v>#REF!</v>
      </c>
      <c r="H10" s="89" t="e">
        <f>VLOOKUP(C10,#REF!,9,0)</f>
        <v>#REF!</v>
      </c>
      <c r="I10" s="89" t="e">
        <f>VLOOKUP(C10,#REF!,10,0)</f>
        <v>#REF!</v>
      </c>
      <c r="J10" s="89" t="e">
        <f>VLOOKUP(C10,#REF!,11,0)</f>
        <v>#REF!</v>
      </c>
      <c r="K10" s="89" t="e">
        <f>VLOOKUP(C10,#REF!,12,0)</f>
        <v>#REF!</v>
      </c>
      <c r="L10" s="89" t="e">
        <f>VLOOKUP(C10,#REF!,13,0)</f>
        <v>#REF!</v>
      </c>
      <c r="M10" s="89" t="e">
        <f>VLOOKUP(C10,#REF!,14,0)</f>
        <v>#REF!</v>
      </c>
      <c r="N10" s="89" t="e">
        <f>VLOOKUP(C10,#REF!,15,0)</f>
        <v>#REF!</v>
      </c>
      <c r="O10" s="73" t="e">
        <f>VLOOKUP(C10,#REF!,16,0)</f>
        <v>#REF!</v>
      </c>
      <c r="P10" s="89" t="e">
        <f>VLOOKUP(C10,#REF!,17,0)</f>
        <v>#REF!</v>
      </c>
      <c r="Q10" s="89" t="e">
        <f>VLOOKUP(C10,#REF!,18,0)</f>
        <v>#REF!</v>
      </c>
      <c r="R10" s="89" t="e">
        <f>VLOOKUP(C10,#REF!,19,0)</f>
        <v>#REF!</v>
      </c>
      <c r="S10" s="74" t="e">
        <f t="shared" si="0"/>
        <v>#REF!</v>
      </c>
    </row>
    <row r="11" spans="1:19" ht="49.95" customHeight="1" x14ac:dyDescent="0.25">
      <c r="A11" s="68">
        <v>7</v>
      </c>
      <c r="B11" s="69" t="e">
        <f>VLOOKUP(C11,#REF!,2,0)</f>
        <v>#REF!</v>
      </c>
      <c r="C11" s="142">
        <v>55301</v>
      </c>
      <c r="D11" s="70" t="e">
        <f>VLOOKUP(C11,#REF!,3,0)</f>
        <v>#REF!</v>
      </c>
      <c r="E11" s="71" t="e">
        <f>VLOOKUP(C11,#REF!,5,0)</f>
        <v>#REF!</v>
      </c>
      <c r="F11" s="72" t="e">
        <f>VLOOKUP(C11,#REF!,6,0)</f>
        <v>#REF!</v>
      </c>
      <c r="G11" s="89" t="e">
        <f>VLOOKUP(C11,#REF!,8,0)</f>
        <v>#REF!</v>
      </c>
      <c r="H11" s="89" t="e">
        <f>VLOOKUP(C11,#REF!,9,0)</f>
        <v>#REF!</v>
      </c>
      <c r="I11" s="89" t="e">
        <f>VLOOKUP(C11,#REF!,10,0)</f>
        <v>#REF!</v>
      </c>
      <c r="J11" s="89" t="e">
        <f>VLOOKUP(C11,#REF!,11,0)</f>
        <v>#REF!</v>
      </c>
      <c r="K11" s="89" t="e">
        <f>VLOOKUP(C11,#REF!,12,0)</f>
        <v>#REF!</v>
      </c>
      <c r="L11" s="89" t="e">
        <f>VLOOKUP(C11,#REF!,13,0)</f>
        <v>#REF!</v>
      </c>
      <c r="M11" s="89" t="e">
        <f>VLOOKUP(C11,#REF!,14,0)</f>
        <v>#REF!</v>
      </c>
      <c r="N11" s="89" t="e">
        <f>VLOOKUP(C11,#REF!,15,0)</f>
        <v>#REF!</v>
      </c>
      <c r="O11" s="73" t="e">
        <f>VLOOKUP(C11,#REF!,16,0)</f>
        <v>#REF!</v>
      </c>
      <c r="P11" s="89" t="e">
        <f>VLOOKUP(C11,#REF!,17,0)</f>
        <v>#REF!</v>
      </c>
      <c r="Q11" s="89" t="e">
        <f>VLOOKUP(C11,#REF!,18,0)</f>
        <v>#REF!</v>
      </c>
      <c r="R11" s="89" t="e">
        <f>VLOOKUP(C11,#REF!,19,0)</f>
        <v>#REF!</v>
      </c>
      <c r="S11" s="74" t="e">
        <f t="shared" si="0"/>
        <v>#REF!</v>
      </c>
    </row>
    <row r="12" spans="1:19" ht="49.95" customHeight="1" x14ac:dyDescent="0.25">
      <c r="A12" s="68">
        <v>8</v>
      </c>
      <c r="B12" s="69" t="e">
        <f>VLOOKUP(C12,#REF!,2,0)</f>
        <v>#REF!</v>
      </c>
      <c r="C12" s="142">
        <v>44993412</v>
      </c>
      <c r="D12" s="70" t="e">
        <f>VLOOKUP(C12,#REF!,3,0)</f>
        <v>#REF!</v>
      </c>
      <c r="E12" s="71" t="e">
        <f>VLOOKUP(C12,#REF!,5,0)</f>
        <v>#REF!</v>
      </c>
      <c r="F12" s="72" t="e">
        <f>VLOOKUP(C12,#REF!,6,0)</f>
        <v>#REF!</v>
      </c>
      <c r="G12" s="89" t="e">
        <f>VLOOKUP(C12,#REF!,8,0)</f>
        <v>#REF!</v>
      </c>
      <c r="H12" s="89" t="e">
        <f>VLOOKUP(C12,#REF!,9,0)</f>
        <v>#REF!</v>
      </c>
      <c r="I12" s="89" t="e">
        <f>VLOOKUP(C12,#REF!,10,0)</f>
        <v>#REF!</v>
      </c>
      <c r="J12" s="89" t="e">
        <f>VLOOKUP(C12,#REF!,11,0)</f>
        <v>#REF!</v>
      </c>
      <c r="K12" s="89" t="e">
        <f>VLOOKUP(C12,#REF!,12,0)</f>
        <v>#REF!</v>
      </c>
      <c r="L12" s="89" t="e">
        <f>VLOOKUP(C12,#REF!,13,0)</f>
        <v>#REF!</v>
      </c>
      <c r="M12" s="89" t="e">
        <f>VLOOKUP(C12,#REF!,14,0)</f>
        <v>#REF!</v>
      </c>
      <c r="N12" s="89" t="e">
        <f>VLOOKUP(C12,#REF!,15,0)</f>
        <v>#REF!</v>
      </c>
      <c r="O12" s="73" t="e">
        <f>VLOOKUP(C12,#REF!,16,0)</f>
        <v>#REF!</v>
      </c>
      <c r="P12" s="89" t="e">
        <f>VLOOKUP(C12,#REF!,17,0)</f>
        <v>#REF!</v>
      </c>
      <c r="Q12" s="89" t="e">
        <f>VLOOKUP(C12,#REF!,18,0)</f>
        <v>#REF!</v>
      </c>
      <c r="R12" s="89" t="e">
        <f>VLOOKUP(C12,#REF!,19,0)</f>
        <v>#REF!</v>
      </c>
      <c r="S12" s="74" t="e">
        <f t="shared" si="0"/>
        <v>#REF!</v>
      </c>
    </row>
    <row r="13" spans="1:19" ht="49.95" customHeight="1" x14ac:dyDescent="0.25">
      <c r="A13" s="68">
        <v>9</v>
      </c>
      <c r="B13" s="69" t="e">
        <f>VLOOKUP(C13,#REF!,2,0)</f>
        <v>#REF!</v>
      </c>
      <c r="C13" s="143">
        <v>566381</v>
      </c>
      <c r="D13" s="70" t="e">
        <f>VLOOKUP(C13,#REF!,3,0)</f>
        <v>#REF!</v>
      </c>
      <c r="E13" s="71" t="e">
        <f>VLOOKUP(C13,#REF!,5,0)</f>
        <v>#REF!</v>
      </c>
      <c r="F13" s="72" t="e">
        <f>VLOOKUP(C13,#REF!,6,0)</f>
        <v>#REF!</v>
      </c>
      <c r="G13" s="89" t="e">
        <f>VLOOKUP(C13,#REF!,8,0)</f>
        <v>#REF!</v>
      </c>
      <c r="H13" s="89" t="e">
        <f>VLOOKUP(C13,#REF!,9,0)</f>
        <v>#REF!</v>
      </c>
      <c r="I13" s="89" t="e">
        <f>VLOOKUP(C13,#REF!,10,0)</f>
        <v>#REF!</v>
      </c>
      <c r="J13" s="89" t="e">
        <f>VLOOKUP(C13,#REF!,11,0)</f>
        <v>#REF!</v>
      </c>
      <c r="K13" s="89" t="e">
        <f>VLOOKUP(C13,#REF!,12,0)</f>
        <v>#REF!</v>
      </c>
      <c r="L13" s="89" t="e">
        <f>VLOOKUP(C13,#REF!,13,0)</f>
        <v>#REF!</v>
      </c>
      <c r="M13" s="89" t="e">
        <f>VLOOKUP(C13,#REF!,14,0)</f>
        <v>#REF!</v>
      </c>
      <c r="N13" s="89" t="e">
        <f>VLOOKUP(C13,#REF!,15,0)</f>
        <v>#REF!</v>
      </c>
      <c r="O13" s="73" t="e">
        <f>VLOOKUP(C13,#REF!,16,0)</f>
        <v>#REF!</v>
      </c>
      <c r="P13" s="89" t="e">
        <f>VLOOKUP(C13,#REF!,17,0)</f>
        <v>#REF!</v>
      </c>
      <c r="Q13" s="89" t="e">
        <f>VLOOKUP(C13,#REF!,18,0)</f>
        <v>#REF!</v>
      </c>
      <c r="R13" s="89" t="e">
        <f>VLOOKUP(C13,#REF!,19,0)</f>
        <v>#REF!</v>
      </c>
      <c r="S13" s="74" t="e">
        <f t="shared" si="0"/>
        <v>#REF!</v>
      </c>
    </row>
    <row r="14" spans="1:19" ht="49.95" customHeight="1" x14ac:dyDescent="0.25">
      <c r="A14" s="68">
        <v>10</v>
      </c>
      <c r="B14" s="69" t="e">
        <f>VLOOKUP(C14,#REF!,2,0)</f>
        <v>#REF!</v>
      </c>
      <c r="C14" s="143">
        <v>559415</v>
      </c>
      <c r="D14" s="70" t="e">
        <f>VLOOKUP(C14,#REF!,3,0)</f>
        <v>#REF!</v>
      </c>
      <c r="E14" s="71" t="e">
        <f>VLOOKUP(C14,#REF!,5,0)</f>
        <v>#REF!</v>
      </c>
      <c r="F14" s="72" t="e">
        <f>VLOOKUP(C14,#REF!,6,0)</f>
        <v>#REF!</v>
      </c>
      <c r="G14" s="89" t="e">
        <f>VLOOKUP(C14,#REF!,8,0)</f>
        <v>#REF!</v>
      </c>
      <c r="H14" s="89" t="e">
        <f>VLOOKUP(C14,#REF!,9,0)</f>
        <v>#REF!</v>
      </c>
      <c r="I14" s="89" t="e">
        <f>VLOOKUP(C14,#REF!,10,0)</f>
        <v>#REF!</v>
      </c>
      <c r="J14" s="89" t="e">
        <f>VLOOKUP(C14,#REF!,11,0)</f>
        <v>#REF!</v>
      </c>
      <c r="K14" s="89" t="e">
        <f>VLOOKUP(C14,#REF!,12,0)</f>
        <v>#REF!</v>
      </c>
      <c r="L14" s="89" t="e">
        <f>VLOOKUP(C14,#REF!,13,0)</f>
        <v>#REF!</v>
      </c>
      <c r="M14" s="89" t="e">
        <f>VLOOKUP(C14,#REF!,14,0)</f>
        <v>#REF!</v>
      </c>
      <c r="N14" s="89" t="e">
        <f>VLOOKUP(C14,#REF!,15,0)</f>
        <v>#REF!</v>
      </c>
      <c r="O14" s="73" t="e">
        <f>VLOOKUP(C14,#REF!,16,0)</f>
        <v>#REF!</v>
      </c>
      <c r="P14" s="89" t="e">
        <f>VLOOKUP(C14,#REF!,17,0)</f>
        <v>#REF!</v>
      </c>
      <c r="Q14" s="89" t="e">
        <f>VLOOKUP(C14,#REF!,18,0)</f>
        <v>#REF!</v>
      </c>
      <c r="R14" s="89" t="e">
        <f>VLOOKUP(C14,#REF!,19,0)</f>
        <v>#REF!</v>
      </c>
      <c r="S14" s="74" t="e">
        <f t="shared" si="0"/>
        <v>#REF!</v>
      </c>
    </row>
    <row r="15" spans="1:19" ht="49.95" customHeight="1" x14ac:dyDescent="0.25">
      <c r="A15" s="68">
        <v>11</v>
      </c>
      <c r="B15" s="69" t="e">
        <f>VLOOKUP(C15,#REF!,2,0)</f>
        <v>#REF!</v>
      </c>
      <c r="C15" s="142">
        <v>44993510</v>
      </c>
      <c r="D15" s="70" t="e">
        <f>VLOOKUP(C15,#REF!,3,0)</f>
        <v>#REF!</v>
      </c>
      <c r="E15" s="71" t="e">
        <f>VLOOKUP(C15,#REF!,5,0)</f>
        <v>#REF!</v>
      </c>
      <c r="F15" s="72" t="e">
        <f>VLOOKUP(C15,#REF!,6,0)</f>
        <v>#REF!</v>
      </c>
      <c r="G15" s="89" t="e">
        <f>VLOOKUP(C15,#REF!,8,0)</f>
        <v>#REF!</v>
      </c>
      <c r="H15" s="89" t="e">
        <f>VLOOKUP(C15,#REF!,9,0)</f>
        <v>#REF!</v>
      </c>
      <c r="I15" s="89" t="e">
        <f>VLOOKUP(C15,#REF!,10,0)</f>
        <v>#REF!</v>
      </c>
      <c r="J15" s="89" t="e">
        <f>VLOOKUP(C15,#REF!,11,0)</f>
        <v>#REF!</v>
      </c>
      <c r="K15" s="89" t="e">
        <f>VLOOKUP(C15,#REF!,12,0)</f>
        <v>#REF!</v>
      </c>
      <c r="L15" s="89" t="e">
        <f>VLOOKUP(C15,#REF!,13,0)</f>
        <v>#REF!</v>
      </c>
      <c r="M15" s="89" t="e">
        <f>VLOOKUP(C15,#REF!,14,0)</f>
        <v>#REF!</v>
      </c>
      <c r="N15" s="89" t="e">
        <f>VLOOKUP(C15,#REF!,15,0)</f>
        <v>#REF!</v>
      </c>
      <c r="O15" s="73" t="e">
        <f>VLOOKUP(C15,#REF!,16,0)</f>
        <v>#REF!</v>
      </c>
      <c r="P15" s="89" t="e">
        <f>VLOOKUP(C15,#REF!,17,0)</f>
        <v>#REF!</v>
      </c>
      <c r="Q15" s="89" t="e">
        <f>VLOOKUP(C15,#REF!,18,0)</f>
        <v>#REF!</v>
      </c>
      <c r="R15" s="89" t="e">
        <f>VLOOKUP(C15,#REF!,19,0)</f>
        <v>#REF!</v>
      </c>
      <c r="S15" s="74" t="e">
        <f t="shared" si="0"/>
        <v>#REF!</v>
      </c>
    </row>
    <row r="16" spans="1:19" ht="49.95" customHeight="1" x14ac:dyDescent="0.25">
      <c r="A16" s="68">
        <v>12</v>
      </c>
      <c r="B16" s="69" t="e">
        <f>VLOOKUP(C16,#REF!,2,0)</f>
        <v>#REF!</v>
      </c>
      <c r="C16" s="143">
        <v>838993</v>
      </c>
      <c r="D16" s="70" t="e">
        <f>VLOOKUP(C16,#REF!,3,0)</f>
        <v>#REF!</v>
      </c>
      <c r="E16" s="71" t="e">
        <f>VLOOKUP(C16,#REF!,5,0)</f>
        <v>#REF!</v>
      </c>
      <c r="F16" s="72" t="e">
        <f>VLOOKUP(C16,#REF!,6,0)</f>
        <v>#REF!</v>
      </c>
      <c r="G16" s="89" t="e">
        <f>VLOOKUP(C16,#REF!,8,0)</f>
        <v>#REF!</v>
      </c>
      <c r="H16" s="89" t="e">
        <f>VLOOKUP(C16,#REF!,9,0)</f>
        <v>#REF!</v>
      </c>
      <c r="I16" s="89" t="e">
        <f>VLOOKUP(C16,#REF!,10,0)</f>
        <v>#REF!</v>
      </c>
      <c r="J16" s="89" t="e">
        <f>VLOOKUP(C16,#REF!,11,0)</f>
        <v>#REF!</v>
      </c>
      <c r="K16" s="89" t="e">
        <f>VLOOKUP(C16,#REF!,12,0)</f>
        <v>#REF!</v>
      </c>
      <c r="L16" s="89" t="e">
        <f>VLOOKUP(C16,#REF!,13,0)</f>
        <v>#REF!</v>
      </c>
      <c r="M16" s="89" t="e">
        <f>VLOOKUP(C16,#REF!,14,0)</f>
        <v>#REF!</v>
      </c>
      <c r="N16" s="89" t="e">
        <f>VLOOKUP(C16,#REF!,15,0)</f>
        <v>#REF!</v>
      </c>
      <c r="O16" s="73" t="e">
        <f>VLOOKUP(C16,#REF!,16,0)</f>
        <v>#REF!</v>
      </c>
      <c r="P16" s="89" t="e">
        <f>VLOOKUP(C16,#REF!,17,0)</f>
        <v>#REF!</v>
      </c>
      <c r="Q16" s="89" t="e">
        <f>VLOOKUP(C16,#REF!,18,0)</f>
        <v>#REF!</v>
      </c>
      <c r="R16" s="89" t="e">
        <f>VLOOKUP(C16,#REF!,19,0)</f>
        <v>#REF!</v>
      </c>
      <c r="S16" s="74" t="e">
        <f t="shared" si="0"/>
        <v>#REF!</v>
      </c>
    </row>
    <row r="17" spans="1:19" ht="49.95" customHeight="1" x14ac:dyDescent="0.25">
      <c r="A17" s="68">
        <v>13</v>
      </c>
      <c r="B17" s="69" t="e">
        <f>VLOOKUP(C17,#REF!,2,0)</f>
        <v>#REF!</v>
      </c>
      <c r="C17" s="142">
        <v>49439723</v>
      </c>
      <c r="D17" s="70" t="e">
        <f>VLOOKUP(C17,#REF!,3,0)</f>
        <v>#REF!</v>
      </c>
      <c r="E17" s="71" t="e">
        <f>VLOOKUP(C17,#REF!,5,0)</f>
        <v>#REF!</v>
      </c>
      <c r="F17" s="72" t="e">
        <f>VLOOKUP(C17,#REF!,6,0)</f>
        <v>#REF!</v>
      </c>
      <c r="G17" s="89" t="e">
        <f>VLOOKUP(C17,#REF!,8,0)</f>
        <v>#REF!</v>
      </c>
      <c r="H17" s="89" t="e">
        <f>VLOOKUP(C17,#REF!,9,0)</f>
        <v>#REF!</v>
      </c>
      <c r="I17" s="89" t="e">
        <f>VLOOKUP(C17,#REF!,10,0)</f>
        <v>#REF!</v>
      </c>
      <c r="J17" s="89" t="e">
        <f>VLOOKUP(C17,#REF!,11,0)</f>
        <v>#REF!</v>
      </c>
      <c r="K17" s="89" t="e">
        <f>VLOOKUP(C17,#REF!,12,0)</f>
        <v>#REF!</v>
      </c>
      <c r="L17" s="89" t="e">
        <f>VLOOKUP(C17,#REF!,13,0)</f>
        <v>#REF!</v>
      </c>
      <c r="M17" s="89" t="e">
        <f>VLOOKUP(C17,#REF!,14,0)</f>
        <v>#REF!</v>
      </c>
      <c r="N17" s="89" t="e">
        <f>VLOOKUP(C17,#REF!,15,0)</f>
        <v>#REF!</v>
      </c>
      <c r="O17" s="73" t="e">
        <f>VLOOKUP(C17,#REF!,16,0)</f>
        <v>#REF!</v>
      </c>
      <c r="P17" s="89" t="e">
        <f>VLOOKUP(C17,#REF!,17,0)</f>
        <v>#REF!</v>
      </c>
      <c r="Q17" s="89" t="e">
        <f>VLOOKUP(C17,#REF!,18,0)</f>
        <v>#REF!</v>
      </c>
      <c r="R17" s="89" t="e">
        <f>VLOOKUP(C17,#REF!,19,0)</f>
        <v>#REF!</v>
      </c>
      <c r="S17" s="74" t="e">
        <f t="shared" si="0"/>
        <v>#REF!</v>
      </c>
    </row>
    <row r="18" spans="1:19" ht="49.95" customHeight="1" x14ac:dyDescent="0.25">
      <c r="A18" s="68">
        <v>14</v>
      </c>
      <c r="B18" s="69" t="e">
        <f>VLOOKUP(C18,#REF!,2,0)</f>
        <v>#REF!</v>
      </c>
      <c r="C18" s="142">
        <v>45671729</v>
      </c>
      <c r="D18" s="70" t="e">
        <f>VLOOKUP(C18,#REF!,3,0)</f>
        <v>#REF!</v>
      </c>
      <c r="E18" s="71" t="e">
        <f>VLOOKUP(C18,#REF!,5,0)</f>
        <v>#REF!</v>
      </c>
      <c r="F18" s="72" t="e">
        <f>VLOOKUP(C18,#REF!,6,0)</f>
        <v>#REF!</v>
      </c>
      <c r="G18" s="89" t="e">
        <f>VLOOKUP(C18,#REF!,8,0)</f>
        <v>#REF!</v>
      </c>
      <c r="H18" s="89" t="e">
        <f>VLOOKUP(C18,#REF!,9,0)</f>
        <v>#REF!</v>
      </c>
      <c r="I18" s="89" t="e">
        <f>VLOOKUP(C18,#REF!,10,0)</f>
        <v>#REF!</v>
      </c>
      <c r="J18" s="89" t="e">
        <f>VLOOKUP(C18,#REF!,11,0)</f>
        <v>#REF!</v>
      </c>
      <c r="K18" s="89" t="e">
        <f>VLOOKUP(C18,#REF!,12,0)</f>
        <v>#REF!</v>
      </c>
      <c r="L18" s="89" t="e">
        <f>VLOOKUP(C18,#REF!,13,0)</f>
        <v>#REF!</v>
      </c>
      <c r="M18" s="89" t="e">
        <f>VLOOKUP(C18,#REF!,14,0)</f>
        <v>#REF!</v>
      </c>
      <c r="N18" s="89" t="e">
        <f>VLOOKUP(C18,#REF!,15,0)</f>
        <v>#REF!</v>
      </c>
      <c r="O18" s="73" t="e">
        <f>VLOOKUP(C18,#REF!,16,0)</f>
        <v>#REF!</v>
      </c>
      <c r="P18" s="89" t="e">
        <f>VLOOKUP(C18,#REF!,17,0)</f>
        <v>#REF!</v>
      </c>
      <c r="Q18" s="89" t="e">
        <f>VLOOKUP(C18,#REF!,18,0)</f>
        <v>#REF!</v>
      </c>
      <c r="R18" s="89" t="e">
        <f>VLOOKUP(C18,#REF!,19,0)</f>
        <v>#REF!</v>
      </c>
      <c r="S18" s="74" t="e">
        <f t="shared" si="0"/>
        <v>#REF!</v>
      </c>
    </row>
    <row r="19" spans="1:19" ht="49.95" customHeight="1" x14ac:dyDescent="0.25">
      <c r="A19" s="68">
        <v>15</v>
      </c>
      <c r="B19" s="69" t="e">
        <f>VLOOKUP(C19,#REF!,2,0)</f>
        <v>#REF!</v>
      </c>
      <c r="C19" s="143">
        <v>559016</v>
      </c>
      <c r="D19" s="70" t="e">
        <f>VLOOKUP(C19,#REF!,3,0)</f>
        <v>#REF!</v>
      </c>
      <c r="E19" s="71" t="e">
        <f>VLOOKUP(C19,#REF!,5,0)</f>
        <v>#REF!</v>
      </c>
      <c r="F19" s="72" t="e">
        <f>VLOOKUP(C19,#REF!,6,0)</f>
        <v>#REF!</v>
      </c>
      <c r="G19" s="89" t="e">
        <f>VLOOKUP(C19,#REF!,8,0)</f>
        <v>#REF!</v>
      </c>
      <c r="H19" s="89" t="e">
        <f>VLOOKUP(C19,#REF!,9,0)</f>
        <v>#REF!</v>
      </c>
      <c r="I19" s="89" t="e">
        <f>VLOOKUP(C19,#REF!,10,0)</f>
        <v>#REF!</v>
      </c>
      <c r="J19" s="89" t="e">
        <f>VLOOKUP(C19,#REF!,11,0)</f>
        <v>#REF!</v>
      </c>
      <c r="K19" s="89" t="e">
        <f>VLOOKUP(C19,#REF!,12,0)</f>
        <v>#REF!</v>
      </c>
      <c r="L19" s="89" t="e">
        <f>VLOOKUP(C19,#REF!,13,0)</f>
        <v>#REF!</v>
      </c>
      <c r="M19" s="89" t="e">
        <f>VLOOKUP(C19,#REF!,14,0)</f>
        <v>#REF!</v>
      </c>
      <c r="N19" s="89" t="e">
        <f>VLOOKUP(C19,#REF!,15,0)</f>
        <v>#REF!</v>
      </c>
      <c r="O19" s="73" t="e">
        <f>VLOOKUP(C19,#REF!,16,0)</f>
        <v>#REF!</v>
      </c>
      <c r="P19" s="89" t="e">
        <f>VLOOKUP(C19,#REF!,17,0)</f>
        <v>#REF!</v>
      </c>
      <c r="Q19" s="89" t="e">
        <f>VLOOKUP(C19,#REF!,18,0)</f>
        <v>#REF!</v>
      </c>
      <c r="R19" s="89" t="e">
        <f>VLOOKUP(C19,#REF!,19,0)</f>
        <v>#REF!</v>
      </c>
      <c r="S19" s="74" t="e">
        <f t="shared" si="0"/>
        <v>#REF!</v>
      </c>
    </row>
    <row r="20" spans="1:19" ht="49.95" customHeight="1" x14ac:dyDescent="0.25">
      <c r="A20" s="68">
        <v>16</v>
      </c>
      <c r="B20" s="69" t="e">
        <f>VLOOKUP(C20,#REF!,2,0)</f>
        <v>#REF!</v>
      </c>
      <c r="C20" s="143">
        <v>346292</v>
      </c>
      <c r="D20" s="70" t="e">
        <f>VLOOKUP(C20,#REF!,3,0)</f>
        <v>#REF!</v>
      </c>
      <c r="E20" s="71" t="e">
        <f>VLOOKUP(C20,#REF!,5,0)</f>
        <v>#REF!</v>
      </c>
      <c r="F20" s="72" t="e">
        <f>VLOOKUP(C20,#REF!,6,0)</f>
        <v>#REF!</v>
      </c>
      <c r="G20" s="89" t="e">
        <f>VLOOKUP(C20,#REF!,8,0)</f>
        <v>#REF!</v>
      </c>
      <c r="H20" s="89" t="e">
        <f>VLOOKUP(C20,#REF!,9,0)</f>
        <v>#REF!</v>
      </c>
      <c r="I20" s="89" t="e">
        <f>VLOOKUP(C20,#REF!,10,0)</f>
        <v>#REF!</v>
      </c>
      <c r="J20" s="89" t="e">
        <f>VLOOKUP(C20,#REF!,11,0)</f>
        <v>#REF!</v>
      </c>
      <c r="K20" s="89" t="e">
        <f>VLOOKUP(C20,#REF!,12,0)</f>
        <v>#REF!</v>
      </c>
      <c r="L20" s="89" t="e">
        <f>VLOOKUP(C20,#REF!,13,0)</f>
        <v>#REF!</v>
      </c>
      <c r="M20" s="89" t="e">
        <f>VLOOKUP(C20,#REF!,14,0)</f>
        <v>#REF!</v>
      </c>
      <c r="N20" s="89" t="e">
        <f>VLOOKUP(C20,#REF!,15,0)</f>
        <v>#REF!</v>
      </c>
      <c r="O20" s="73" t="e">
        <f>VLOOKUP(C20,#REF!,16,0)</f>
        <v>#REF!</v>
      </c>
      <c r="P20" s="89" t="e">
        <f>VLOOKUP(C20,#REF!,17,0)</f>
        <v>#REF!</v>
      </c>
      <c r="Q20" s="89" t="e">
        <f>VLOOKUP(C20,#REF!,18,0)</f>
        <v>#REF!</v>
      </c>
      <c r="R20" s="89" t="e">
        <f>VLOOKUP(C20,#REF!,19,0)</f>
        <v>#REF!</v>
      </c>
      <c r="S20" s="74" t="e">
        <f t="shared" si="0"/>
        <v>#REF!</v>
      </c>
    </row>
    <row r="21" spans="1:19" ht="49.95" customHeight="1" x14ac:dyDescent="0.25">
      <c r="A21" s="68">
        <v>17</v>
      </c>
      <c r="B21" s="69" t="e">
        <f>VLOOKUP(C21,#REF!,2,0)</f>
        <v>#REF!</v>
      </c>
      <c r="C21" s="143">
        <v>566756</v>
      </c>
      <c r="D21" s="70" t="e">
        <f>VLOOKUP(C21,#REF!,3,0)</f>
        <v>#REF!</v>
      </c>
      <c r="E21" s="71" t="e">
        <f>VLOOKUP(C21,#REF!,5,0)</f>
        <v>#REF!</v>
      </c>
      <c r="F21" s="72" t="e">
        <f>VLOOKUP(C21,#REF!,6,0)</f>
        <v>#REF!</v>
      </c>
      <c r="G21" s="89" t="e">
        <f>VLOOKUP(C21,#REF!,8,0)</f>
        <v>#REF!</v>
      </c>
      <c r="H21" s="89" t="e">
        <f>VLOOKUP(C21,#REF!,9,0)</f>
        <v>#REF!</v>
      </c>
      <c r="I21" s="89" t="e">
        <f>VLOOKUP(C21,#REF!,10,0)</f>
        <v>#REF!</v>
      </c>
      <c r="J21" s="89" t="e">
        <f>VLOOKUP(C21,#REF!,11,0)</f>
        <v>#REF!</v>
      </c>
      <c r="K21" s="89" t="e">
        <f>VLOOKUP(C21,#REF!,12,0)</f>
        <v>#REF!</v>
      </c>
      <c r="L21" s="89" t="e">
        <f>VLOOKUP(C21,#REF!,13,0)</f>
        <v>#REF!</v>
      </c>
      <c r="M21" s="89" t="e">
        <f>VLOOKUP(C21,#REF!,14,0)</f>
        <v>#REF!</v>
      </c>
      <c r="N21" s="89" t="e">
        <f>VLOOKUP(C21,#REF!,15,0)</f>
        <v>#REF!</v>
      </c>
      <c r="O21" s="73" t="e">
        <f>VLOOKUP(C21,#REF!,16,0)</f>
        <v>#REF!</v>
      </c>
      <c r="P21" s="89" t="e">
        <f>VLOOKUP(C21,#REF!,17,0)</f>
        <v>#REF!</v>
      </c>
      <c r="Q21" s="89" t="e">
        <f>VLOOKUP(C21,#REF!,18,0)</f>
        <v>#REF!</v>
      </c>
      <c r="R21" s="89" t="e">
        <f>VLOOKUP(C21,#REF!,19,0)</f>
        <v>#REF!</v>
      </c>
      <c r="S21" s="74" t="e">
        <f t="shared" si="0"/>
        <v>#REF!</v>
      </c>
    </row>
    <row r="22" spans="1:19" ht="49.95" customHeight="1" x14ac:dyDescent="0.25">
      <c r="A22" s="68">
        <v>18</v>
      </c>
      <c r="B22" s="69" t="e">
        <f>VLOOKUP(C22,#REF!,2,0)</f>
        <v>#REF!</v>
      </c>
      <c r="C22" s="142">
        <v>44993447</v>
      </c>
      <c r="D22" s="70" t="e">
        <f>VLOOKUP(C22,#REF!,3,0)</f>
        <v>#REF!</v>
      </c>
      <c r="E22" s="71" t="e">
        <f>VLOOKUP(C22,#REF!,5,0)</f>
        <v>#REF!</v>
      </c>
      <c r="F22" s="72" t="e">
        <f>VLOOKUP(C22,#REF!,6,0)</f>
        <v>#REF!</v>
      </c>
      <c r="G22" s="89" t="e">
        <f>VLOOKUP(C22,#REF!,8,0)</f>
        <v>#REF!</v>
      </c>
      <c r="H22" s="89" t="e">
        <f>VLOOKUP(C22,#REF!,9,0)</f>
        <v>#REF!</v>
      </c>
      <c r="I22" s="89" t="e">
        <f>VLOOKUP(C22,#REF!,10,0)</f>
        <v>#REF!</v>
      </c>
      <c r="J22" s="89" t="e">
        <f>VLOOKUP(C22,#REF!,11,0)</f>
        <v>#REF!</v>
      </c>
      <c r="K22" s="89" t="e">
        <f>VLOOKUP(C22,#REF!,12,0)</f>
        <v>#REF!</v>
      </c>
      <c r="L22" s="89" t="e">
        <f>VLOOKUP(C22,#REF!,13,0)</f>
        <v>#REF!</v>
      </c>
      <c r="M22" s="89" t="e">
        <f>VLOOKUP(C22,#REF!,14,0)</f>
        <v>#REF!</v>
      </c>
      <c r="N22" s="89" t="e">
        <f>VLOOKUP(C22,#REF!,15,0)</f>
        <v>#REF!</v>
      </c>
      <c r="O22" s="73" t="e">
        <f>VLOOKUP(C22,#REF!,16,0)</f>
        <v>#REF!</v>
      </c>
      <c r="P22" s="89" t="e">
        <f>VLOOKUP(C22,#REF!,17,0)</f>
        <v>#REF!</v>
      </c>
      <c r="Q22" s="89" t="e">
        <f>VLOOKUP(C22,#REF!,18,0)</f>
        <v>#REF!</v>
      </c>
      <c r="R22" s="89" t="e">
        <f>VLOOKUP(C22,#REF!,19,0)</f>
        <v>#REF!</v>
      </c>
      <c r="S22" s="74" t="e">
        <f t="shared" si="0"/>
        <v>#REF!</v>
      </c>
    </row>
    <row r="23" spans="1:19" ht="49.95" customHeight="1" x14ac:dyDescent="0.25">
      <c r="A23" s="68">
        <v>19</v>
      </c>
      <c r="B23" s="69" t="e">
        <f>VLOOKUP(C23,#REF!,2,0)</f>
        <v>#REF!</v>
      </c>
      <c r="C23" s="142">
        <v>62073117</v>
      </c>
      <c r="D23" s="70" t="e">
        <f>VLOOKUP(C23,#REF!,3,0)</f>
        <v>#REF!</v>
      </c>
      <c r="E23" s="71" t="e">
        <f>VLOOKUP(C23,#REF!,5,0)</f>
        <v>#REF!</v>
      </c>
      <c r="F23" s="72" t="e">
        <f>VLOOKUP(C23,#REF!,6,0)</f>
        <v>#REF!</v>
      </c>
      <c r="G23" s="89" t="e">
        <f>VLOOKUP(C23,#REF!,8,0)</f>
        <v>#REF!</v>
      </c>
      <c r="H23" s="89" t="e">
        <f>VLOOKUP(C23,#REF!,9,0)</f>
        <v>#REF!</v>
      </c>
      <c r="I23" s="89" t="e">
        <f>VLOOKUP(C23,#REF!,10,0)</f>
        <v>#REF!</v>
      </c>
      <c r="J23" s="89" t="e">
        <f>VLOOKUP(C23,#REF!,11,0)</f>
        <v>#REF!</v>
      </c>
      <c r="K23" s="89" t="e">
        <f>VLOOKUP(C23,#REF!,12,0)</f>
        <v>#REF!</v>
      </c>
      <c r="L23" s="89" t="e">
        <f>VLOOKUP(C23,#REF!,13,0)</f>
        <v>#REF!</v>
      </c>
      <c r="M23" s="89" t="e">
        <f>VLOOKUP(C23,#REF!,14,0)</f>
        <v>#REF!</v>
      </c>
      <c r="N23" s="89" t="e">
        <f>VLOOKUP(C23,#REF!,15,0)</f>
        <v>#REF!</v>
      </c>
      <c r="O23" s="73" t="e">
        <f>VLOOKUP(C23,#REF!,16,0)</f>
        <v>#REF!</v>
      </c>
      <c r="P23" s="89" t="e">
        <f>VLOOKUP(C23,#REF!,17,0)</f>
        <v>#REF!</v>
      </c>
      <c r="Q23" s="89" t="e">
        <f>VLOOKUP(C23,#REF!,18,0)</f>
        <v>#REF!</v>
      </c>
      <c r="R23" s="89" t="e">
        <f>VLOOKUP(C23,#REF!,19,0)</f>
        <v>#REF!</v>
      </c>
      <c r="S23" s="74" t="e">
        <f t="shared" si="0"/>
        <v>#REF!</v>
      </c>
    </row>
    <row r="24" spans="1:19" ht="49.95" customHeight="1" x14ac:dyDescent="0.25">
      <c r="A24" s="68">
        <v>20</v>
      </c>
      <c r="B24" s="69" t="e">
        <f>VLOOKUP(C24,#REF!,2,0)</f>
        <v>#REF!</v>
      </c>
      <c r="C24" s="143">
        <v>839680</v>
      </c>
      <c r="D24" s="70" t="e">
        <f>VLOOKUP(C24,#REF!,3,0)</f>
        <v>#REF!</v>
      </c>
      <c r="E24" s="71" t="e">
        <f>VLOOKUP(C24,#REF!,5,0)</f>
        <v>#REF!</v>
      </c>
      <c r="F24" s="72" t="e">
        <f>VLOOKUP(C24,#REF!,6,0)</f>
        <v>#REF!</v>
      </c>
      <c r="G24" s="89" t="e">
        <f>VLOOKUP(C24,#REF!,8,0)</f>
        <v>#REF!</v>
      </c>
      <c r="H24" s="89" t="e">
        <f>VLOOKUP(C24,#REF!,9,0)</f>
        <v>#REF!</v>
      </c>
      <c r="I24" s="89" t="e">
        <f>VLOOKUP(C24,#REF!,10,0)</f>
        <v>#REF!</v>
      </c>
      <c r="J24" s="89" t="e">
        <f>VLOOKUP(C24,#REF!,11,0)</f>
        <v>#REF!</v>
      </c>
      <c r="K24" s="89" t="e">
        <f>VLOOKUP(C24,#REF!,12,0)</f>
        <v>#REF!</v>
      </c>
      <c r="L24" s="89" t="e">
        <f>VLOOKUP(C24,#REF!,13,0)</f>
        <v>#REF!</v>
      </c>
      <c r="M24" s="89" t="e">
        <f>VLOOKUP(C24,#REF!,14,0)</f>
        <v>#REF!</v>
      </c>
      <c r="N24" s="89" t="e">
        <f>VLOOKUP(C24,#REF!,15,0)</f>
        <v>#REF!</v>
      </c>
      <c r="O24" s="73" t="e">
        <f>VLOOKUP(C24,#REF!,16,0)</f>
        <v>#REF!</v>
      </c>
      <c r="P24" s="89" t="e">
        <f>VLOOKUP(C24,#REF!,17,0)</f>
        <v>#REF!</v>
      </c>
      <c r="Q24" s="89" t="e">
        <f>VLOOKUP(C24,#REF!,18,0)</f>
        <v>#REF!</v>
      </c>
      <c r="R24" s="89" t="e">
        <f>VLOOKUP(C24,#REF!,19,0)</f>
        <v>#REF!</v>
      </c>
      <c r="S24" s="74" t="e">
        <f t="shared" si="0"/>
        <v>#REF!</v>
      </c>
    </row>
    <row r="25" spans="1:19" ht="49.95" customHeight="1" x14ac:dyDescent="0.25">
      <c r="A25" s="68">
        <v>21</v>
      </c>
      <c r="B25" s="69" t="e">
        <f>VLOOKUP(C25,#REF!,2,0)</f>
        <v>#REF!</v>
      </c>
      <c r="C25" s="143">
        <v>56324</v>
      </c>
      <c r="D25" s="70" t="e">
        <f>VLOOKUP(C25,#REF!,3,0)</f>
        <v>#REF!</v>
      </c>
      <c r="E25" s="71" t="e">
        <f>VLOOKUP(C25,#REF!,5,0)</f>
        <v>#REF!</v>
      </c>
      <c r="F25" s="72" t="e">
        <f>VLOOKUP(C25,#REF!,6,0)</f>
        <v>#REF!</v>
      </c>
      <c r="G25" s="89" t="e">
        <f>VLOOKUP(C25,#REF!,8,0)</f>
        <v>#REF!</v>
      </c>
      <c r="H25" s="89" t="e">
        <f>VLOOKUP(C25,#REF!,9,0)</f>
        <v>#REF!</v>
      </c>
      <c r="I25" s="89" t="e">
        <f>VLOOKUP(C25,#REF!,10,0)</f>
        <v>#REF!</v>
      </c>
      <c r="J25" s="89" t="e">
        <f>VLOOKUP(C25,#REF!,11,0)</f>
        <v>#REF!</v>
      </c>
      <c r="K25" s="89" t="e">
        <f>VLOOKUP(C25,#REF!,12,0)</f>
        <v>#REF!</v>
      </c>
      <c r="L25" s="89" t="e">
        <f>VLOOKUP(C25,#REF!,13,0)</f>
        <v>#REF!</v>
      </c>
      <c r="M25" s="89" t="e">
        <f>VLOOKUP(C25,#REF!,14,0)</f>
        <v>#REF!</v>
      </c>
      <c r="N25" s="89" t="e">
        <f>VLOOKUP(C25,#REF!,15,0)</f>
        <v>#REF!</v>
      </c>
      <c r="O25" s="73" t="e">
        <f>VLOOKUP(C25,#REF!,16,0)</f>
        <v>#REF!</v>
      </c>
      <c r="P25" s="89" t="e">
        <f>VLOOKUP(C25,#REF!,17,0)</f>
        <v>#REF!</v>
      </c>
      <c r="Q25" s="89" t="e">
        <f>VLOOKUP(C25,#REF!,18,0)</f>
        <v>#REF!</v>
      </c>
      <c r="R25" s="89" t="e">
        <f>VLOOKUP(C25,#REF!,19,0)</f>
        <v>#REF!</v>
      </c>
      <c r="S25" s="74" t="e">
        <f t="shared" si="0"/>
        <v>#REF!</v>
      </c>
    </row>
    <row r="26" spans="1:19" ht="49.95" customHeight="1" x14ac:dyDescent="0.25">
      <c r="A26" s="68">
        <v>22</v>
      </c>
      <c r="B26" s="69" t="e">
        <f>VLOOKUP(C26,#REF!,2,0)</f>
        <v>#REF!</v>
      </c>
      <c r="C26" s="142">
        <v>49459881</v>
      </c>
      <c r="D26" s="70" t="e">
        <f>VLOOKUP(C26,#REF!,3,0)</f>
        <v>#REF!</v>
      </c>
      <c r="E26" s="71" t="e">
        <f>VLOOKUP(C26,#REF!,5,0)</f>
        <v>#REF!</v>
      </c>
      <c r="F26" s="72" t="e">
        <f>VLOOKUP(C26,#REF!,6,0)</f>
        <v>#REF!</v>
      </c>
      <c r="G26" s="89" t="e">
        <f>VLOOKUP(C26,#REF!,8,0)</f>
        <v>#REF!</v>
      </c>
      <c r="H26" s="89" t="e">
        <f>VLOOKUP(C26,#REF!,9,0)</f>
        <v>#REF!</v>
      </c>
      <c r="I26" s="89" t="e">
        <f>VLOOKUP(C26,#REF!,10,0)</f>
        <v>#REF!</v>
      </c>
      <c r="J26" s="89" t="e">
        <f>VLOOKUP(C26,#REF!,11,0)</f>
        <v>#REF!</v>
      </c>
      <c r="K26" s="89" t="e">
        <f>VLOOKUP(C26,#REF!,12,0)</f>
        <v>#REF!</v>
      </c>
      <c r="L26" s="89" t="e">
        <f>VLOOKUP(C26,#REF!,13,0)</f>
        <v>#REF!</v>
      </c>
      <c r="M26" s="89" t="e">
        <f>VLOOKUP(C26,#REF!,14,0)</f>
        <v>#REF!</v>
      </c>
      <c r="N26" s="89" t="e">
        <f>VLOOKUP(C26,#REF!,15,0)</f>
        <v>#REF!</v>
      </c>
      <c r="O26" s="73" t="e">
        <f>VLOOKUP(C26,#REF!,16,0)</f>
        <v>#REF!</v>
      </c>
      <c r="P26" s="89" t="e">
        <f>VLOOKUP(C26,#REF!,17,0)</f>
        <v>#REF!</v>
      </c>
      <c r="Q26" s="89" t="e">
        <f>VLOOKUP(C26,#REF!,18,0)</f>
        <v>#REF!</v>
      </c>
      <c r="R26" s="89" t="e">
        <f>VLOOKUP(C26,#REF!,19,0)</f>
        <v>#REF!</v>
      </c>
      <c r="S26" s="74" t="e">
        <f t="shared" si="0"/>
        <v>#REF!</v>
      </c>
    </row>
    <row r="27" spans="1:19" ht="49.95" customHeight="1" x14ac:dyDescent="0.25">
      <c r="A27" s="68">
        <v>23</v>
      </c>
      <c r="B27" s="69" t="e">
        <f>VLOOKUP(C27,#REF!,2,0)</f>
        <v>#REF!</v>
      </c>
      <c r="C27" s="142">
        <v>89257</v>
      </c>
      <c r="D27" s="70" t="e">
        <f>VLOOKUP(C27,#REF!,3,0)</f>
        <v>#REF!</v>
      </c>
      <c r="E27" s="71" t="e">
        <f>VLOOKUP(C27,#REF!,5,0)</f>
        <v>#REF!</v>
      </c>
      <c r="F27" s="72" t="e">
        <f>VLOOKUP(C27,#REF!,6,0)</f>
        <v>#REF!</v>
      </c>
      <c r="G27" s="89" t="e">
        <f>VLOOKUP(C27,#REF!,8,0)</f>
        <v>#REF!</v>
      </c>
      <c r="H27" s="89" t="e">
        <f>VLOOKUP(C27,#REF!,9,0)</f>
        <v>#REF!</v>
      </c>
      <c r="I27" s="89" t="e">
        <f>VLOOKUP(C27,#REF!,10,0)</f>
        <v>#REF!</v>
      </c>
      <c r="J27" s="89" t="e">
        <f>VLOOKUP(C27,#REF!,11,0)</f>
        <v>#REF!</v>
      </c>
      <c r="K27" s="89" t="e">
        <f>VLOOKUP(C27,#REF!,12,0)</f>
        <v>#REF!</v>
      </c>
      <c r="L27" s="89" t="e">
        <f>VLOOKUP(C27,#REF!,13,0)</f>
        <v>#REF!</v>
      </c>
      <c r="M27" s="89" t="e">
        <f>VLOOKUP(C27,#REF!,14,0)</f>
        <v>#REF!</v>
      </c>
      <c r="N27" s="89" t="e">
        <f>VLOOKUP(C27,#REF!,15,0)</f>
        <v>#REF!</v>
      </c>
      <c r="O27" s="73" t="e">
        <f>VLOOKUP(C27,#REF!,16,0)</f>
        <v>#REF!</v>
      </c>
      <c r="P27" s="89" t="e">
        <f>VLOOKUP(C27,#REF!,17,0)</f>
        <v>#REF!</v>
      </c>
      <c r="Q27" s="89" t="e">
        <f>VLOOKUP(C27,#REF!,18,0)</f>
        <v>#REF!</v>
      </c>
      <c r="R27" s="89" t="e">
        <f>VLOOKUP(C27,#REF!,19,0)</f>
        <v>#REF!</v>
      </c>
      <c r="S27" s="74" t="e">
        <f t="shared" si="0"/>
        <v>#REF!</v>
      </c>
    </row>
    <row r="28" spans="1:19" ht="49.95" customHeight="1" x14ac:dyDescent="0.25">
      <c r="A28" s="68">
        <v>24</v>
      </c>
      <c r="B28" s="69" t="e">
        <f>VLOOKUP(C28,#REF!,2,0)</f>
        <v>#REF!</v>
      </c>
      <c r="C28" s="142">
        <v>62073257</v>
      </c>
      <c r="D28" s="70" t="e">
        <f>VLOOKUP(C28,#REF!,3,0)</f>
        <v>#REF!</v>
      </c>
      <c r="E28" s="71" t="e">
        <f>VLOOKUP(C28,#REF!,5,0)</f>
        <v>#REF!</v>
      </c>
      <c r="F28" s="72" t="e">
        <f>VLOOKUP(C28,#REF!,6,0)</f>
        <v>#REF!</v>
      </c>
      <c r="G28" s="89" t="e">
        <f>VLOOKUP(C28,#REF!,8,0)</f>
        <v>#REF!</v>
      </c>
      <c r="H28" s="89" t="e">
        <f>VLOOKUP(C28,#REF!,9,0)</f>
        <v>#REF!</v>
      </c>
      <c r="I28" s="89" t="e">
        <f>VLOOKUP(C28,#REF!,10,0)</f>
        <v>#REF!</v>
      </c>
      <c r="J28" s="89" t="e">
        <f>VLOOKUP(C28,#REF!,11,0)</f>
        <v>#REF!</v>
      </c>
      <c r="K28" s="89" t="e">
        <f>VLOOKUP(C28,#REF!,12,0)</f>
        <v>#REF!</v>
      </c>
      <c r="L28" s="89" t="e">
        <f>VLOOKUP(C28,#REF!,13,0)</f>
        <v>#REF!</v>
      </c>
      <c r="M28" s="89" t="e">
        <f>VLOOKUP(C28,#REF!,14,0)</f>
        <v>#REF!</v>
      </c>
      <c r="N28" s="89" t="e">
        <f>VLOOKUP(C28,#REF!,15,0)</f>
        <v>#REF!</v>
      </c>
      <c r="O28" s="73" t="e">
        <f>VLOOKUP(C28,#REF!,16,0)</f>
        <v>#REF!</v>
      </c>
      <c r="P28" s="89" t="e">
        <f>VLOOKUP(C28,#REF!,17,0)</f>
        <v>#REF!</v>
      </c>
      <c r="Q28" s="89" t="e">
        <f>VLOOKUP(C28,#REF!,18,0)</f>
        <v>#REF!</v>
      </c>
      <c r="R28" s="89" t="e">
        <f>VLOOKUP(C28,#REF!,19,0)</f>
        <v>#REF!</v>
      </c>
      <c r="S28" s="74" t="e">
        <f t="shared" si="0"/>
        <v>#REF!</v>
      </c>
    </row>
    <row r="29" spans="1:19" ht="49.95" customHeight="1" x14ac:dyDescent="0.25">
      <c r="A29" s="68">
        <v>25</v>
      </c>
      <c r="B29" s="69" t="e">
        <f>VLOOKUP(C29,#REF!,2,0)</f>
        <v>#REF!</v>
      </c>
      <c r="C29" s="142">
        <v>70843082</v>
      </c>
      <c r="D29" s="70" t="e">
        <f>VLOOKUP(C29,#REF!,3,0)</f>
        <v>#REF!</v>
      </c>
      <c r="E29" s="71" t="e">
        <f>VLOOKUP(C29,#REF!,5,0)</f>
        <v>#REF!</v>
      </c>
      <c r="F29" s="72" t="e">
        <f>VLOOKUP(C29,#REF!,6,0)</f>
        <v>#REF!</v>
      </c>
      <c r="G29" s="89" t="e">
        <f>VLOOKUP(C29,#REF!,8,0)</f>
        <v>#REF!</v>
      </c>
      <c r="H29" s="89" t="e">
        <f>VLOOKUP(C29,#REF!,9,0)</f>
        <v>#REF!</v>
      </c>
      <c r="I29" s="89" t="e">
        <f>VLOOKUP(C29,#REF!,10,0)</f>
        <v>#REF!</v>
      </c>
      <c r="J29" s="89" t="e">
        <f>VLOOKUP(C29,#REF!,11,0)</f>
        <v>#REF!</v>
      </c>
      <c r="K29" s="89" t="e">
        <f>VLOOKUP(C29,#REF!,12,0)</f>
        <v>#REF!</v>
      </c>
      <c r="L29" s="89" t="e">
        <f>VLOOKUP(C29,#REF!,13,0)</f>
        <v>#REF!</v>
      </c>
      <c r="M29" s="89" t="e">
        <f>VLOOKUP(C29,#REF!,14,0)</f>
        <v>#REF!</v>
      </c>
      <c r="N29" s="89" t="e">
        <f>VLOOKUP(C29,#REF!,15,0)</f>
        <v>#REF!</v>
      </c>
      <c r="O29" s="73" t="e">
        <f>VLOOKUP(C29,#REF!,16,0)</f>
        <v>#REF!</v>
      </c>
      <c r="P29" s="89" t="e">
        <f>VLOOKUP(C29,#REF!,17,0)</f>
        <v>#REF!</v>
      </c>
      <c r="Q29" s="89" t="e">
        <f>VLOOKUP(C29,#REF!,18,0)</f>
        <v>#REF!</v>
      </c>
      <c r="R29" s="89" t="e">
        <f>VLOOKUP(C29,#REF!,19,0)</f>
        <v>#REF!</v>
      </c>
      <c r="S29" s="74" t="e">
        <f t="shared" si="0"/>
        <v>#REF!</v>
      </c>
    </row>
    <row r="30" spans="1:19" ht="49.95" customHeight="1" x14ac:dyDescent="0.25">
      <c r="A30" s="68">
        <v>26</v>
      </c>
      <c r="B30" s="69" t="e">
        <f>VLOOKUP(C30,#REF!,2,0)</f>
        <v>#REF!</v>
      </c>
      <c r="C30" s="143">
        <v>558991</v>
      </c>
      <c r="D30" s="70" t="e">
        <f>VLOOKUP(C30,#REF!,3,0)</f>
        <v>#REF!</v>
      </c>
      <c r="E30" s="71" t="e">
        <f>VLOOKUP(C30,#REF!,5,0)</f>
        <v>#REF!</v>
      </c>
      <c r="F30" s="72" t="e">
        <f>VLOOKUP(C30,#REF!,6,0)</f>
        <v>#REF!</v>
      </c>
      <c r="G30" s="89" t="e">
        <f>VLOOKUP(C30,#REF!,8,0)</f>
        <v>#REF!</v>
      </c>
      <c r="H30" s="89" t="e">
        <f>VLOOKUP(C30,#REF!,9,0)</f>
        <v>#REF!</v>
      </c>
      <c r="I30" s="89" t="e">
        <f>VLOOKUP(C30,#REF!,10,0)</f>
        <v>#REF!</v>
      </c>
      <c r="J30" s="89" t="e">
        <f>VLOOKUP(C30,#REF!,11,0)</f>
        <v>#REF!</v>
      </c>
      <c r="K30" s="89" t="e">
        <f>VLOOKUP(C30,#REF!,12,0)</f>
        <v>#REF!</v>
      </c>
      <c r="L30" s="89" t="e">
        <f>VLOOKUP(C30,#REF!,13,0)</f>
        <v>#REF!</v>
      </c>
      <c r="M30" s="89" t="e">
        <f>VLOOKUP(C30,#REF!,14,0)</f>
        <v>#REF!</v>
      </c>
      <c r="N30" s="89" t="e">
        <f>VLOOKUP(C30,#REF!,15,0)</f>
        <v>#REF!</v>
      </c>
      <c r="O30" s="73" t="e">
        <f>VLOOKUP(C30,#REF!,16,0)</f>
        <v>#REF!</v>
      </c>
      <c r="P30" s="89" t="e">
        <f>VLOOKUP(C30,#REF!,17,0)</f>
        <v>#REF!</v>
      </c>
      <c r="Q30" s="89" t="e">
        <f>VLOOKUP(C30,#REF!,18,0)</f>
        <v>#REF!</v>
      </c>
      <c r="R30" s="89" t="e">
        <f>VLOOKUP(C30,#REF!,19,0)</f>
        <v>#REF!</v>
      </c>
      <c r="S30" s="74" t="e">
        <f t="shared" si="0"/>
        <v>#REF!</v>
      </c>
    </row>
    <row r="31" spans="1:19" ht="49.95" customHeight="1" x14ac:dyDescent="0.25">
      <c r="A31" s="68">
        <v>27</v>
      </c>
      <c r="B31" s="69" t="e">
        <f>VLOOKUP(C31,#REF!,2,0)</f>
        <v>#REF!</v>
      </c>
      <c r="C31" s="144">
        <v>60552255</v>
      </c>
      <c r="D31" s="70" t="e">
        <f>VLOOKUP(C31,#REF!,3,0)</f>
        <v>#REF!</v>
      </c>
      <c r="E31" s="71" t="e">
        <f>VLOOKUP(C31,#REF!,5,0)</f>
        <v>#REF!</v>
      </c>
      <c r="F31" s="72" t="e">
        <f>VLOOKUP(C31,#REF!,6,0)</f>
        <v>#REF!</v>
      </c>
      <c r="G31" s="89" t="e">
        <f>VLOOKUP(C31,#REF!,8,0)</f>
        <v>#REF!</v>
      </c>
      <c r="H31" s="89" t="e">
        <f>VLOOKUP(C31,#REF!,9,0)</f>
        <v>#REF!</v>
      </c>
      <c r="I31" s="89" t="e">
        <f>VLOOKUP(C31,#REF!,10,0)</f>
        <v>#REF!</v>
      </c>
      <c r="J31" s="89" t="e">
        <f>VLOOKUP(C31,#REF!,11,0)</f>
        <v>#REF!</v>
      </c>
      <c r="K31" s="89" t="e">
        <f>VLOOKUP(C31,#REF!,12,0)</f>
        <v>#REF!</v>
      </c>
      <c r="L31" s="89" t="e">
        <f>VLOOKUP(C31,#REF!,13,0)</f>
        <v>#REF!</v>
      </c>
      <c r="M31" s="89" t="e">
        <f>VLOOKUP(C31,#REF!,14,0)</f>
        <v>#REF!</v>
      </c>
      <c r="N31" s="89" t="e">
        <f>VLOOKUP(C31,#REF!,15,0)</f>
        <v>#REF!</v>
      </c>
      <c r="O31" s="73" t="e">
        <f>VLOOKUP(C31,#REF!,16,0)</f>
        <v>#REF!</v>
      </c>
      <c r="P31" s="89" t="e">
        <f>VLOOKUP(C31,#REF!,17,0)</f>
        <v>#REF!</v>
      </c>
      <c r="Q31" s="89" t="e">
        <f>VLOOKUP(C31,#REF!,18,0)</f>
        <v>#REF!</v>
      </c>
      <c r="R31" s="89" t="e">
        <f>VLOOKUP(C31,#REF!,19,0)</f>
        <v>#REF!</v>
      </c>
      <c r="S31" s="74" t="e">
        <f t="shared" si="0"/>
        <v>#REF!</v>
      </c>
    </row>
    <row r="32" spans="1:19" ht="49.95" customHeight="1" x14ac:dyDescent="0.25">
      <c r="A32" s="68">
        <v>28</v>
      </c>
      <c r="B32" s="69" t="e">
        <f>VLOOKUP(C32,#REF!,2,0)</f>
        <v>#REF!</v>
      </c>
      <c r="C32" s="142">
        <v>70843155</v>
      </c>
      <c r="D32" s="70" t="e">
        <f>VLOOKUP(C32,#REF!,3,0)</f>
        <v>#REF!</v>
      </c>
      <c r="E32" s="71" t="e">
        <f>VLOOKUP(C32,#REF!,5,0)</f>
        <v>#REF!</v>
      </c>
      <c r="F32" s="72" t="e">
        <f>VLOOKUP(C32,#REF!,6,0)</f>
        <v>#REF!</v>
      </c>
      <c r="G32" s="89" t="e">
        <f>VLOOKUP(C32,#REF!,8,0)</f>
        <v>#REF!</v>
      </c>
      <c r="H32" s="89" t="e">
        <f>VLOOKUP(C32,#REF!,9,0)</f>
        <v>#REF!</v>
      </c>
      <c r="I32" s="89" t="e">
        <f>VLOOKUP(C32,#REF!,10,0)</f>
        <v>#REF!</v>
      </c>
      <c r="J32" s="89" t="e">
        <f>VLOOKUP(C32,#REF!,11,0)</f>
        <v>#REF!</v>
      </c>
      <c r="K32" s="89" t="e">
        <f>VLOOKUP(C32,#REF!,12,0)</f>
        <v>#REF!</v>
      </c>
      <c r="L32" s="89" t="e">
        <f>VLOOKUP(C32,#REF!,13,0)</f>
        <v>#REF!</v>
      </c>
      <c r="M32" s="89" t="e">
        <f>VLOOKUP(C32,#REF!,14,0)</f>
        <v>#REF!</v>
      </c>
      <c r="N32" s="89" t="e">
        <f>VLOOKUP(C32,#REF!,15,0)</f>
        <v>#REF!</v>
      </c>
      <c r="O32" s="73" t="e">
        <f>VLOOKUP(C32,#REF!,16,0)</f>
        <v>#REF!</v>
      </c>
      <c r="P32" s="89" t="e">
        <f>VLOOKUP(C32,#REF!,17,0)</f>
        <v>#REF!</v>
      </c>
      <c r="Q32" s="89" t="e">
        <f>VLOOKUP(C32,#REF!,18,0)</f>
        <v>#REF!</v>
      </c>
      <c r="R32" s="89" t="e">
        <f>VLOOKUP(C32,#REF!,19,0)</f>
        <v>#REF!</v>
      </c>
      <c r="S32" s="74" t="e">
        <f t="shared" si="0"/>
        <v>#REF!</v>
      </c>
    </row>
    <row r="33" spans="1:19" ht="49.95" customHeight="1" x14ac:dyDescent="0.25">
      <c r="A33" s="68">
        <v>29</v>
      </c>
      <c r="B33" s="69" t="e">
        <f>VLOOKUP(C33,#REF!,2,0)</f>
        <v>#REF!</v>
      </c>
      <c r="C33" s="143">
        <v>567396</v>
      </c>
      <c r="D33" s="70" t="e">
        <f>VLOOKUP(C33,#REF!,3,0)</f>
        <v>#REF!</v>
      </c>
      <c r="E33" s="71" t="e">
        <f>VLOOKUP(C33,#REF!,5,0)</f>
        <v>#REF!</v>
      </c>
      <c r="F33" s="72" t="e">
        <f>VLOOKUP(C33,#REF!,6,0)</f>
        <v>#REF!</v>
      </c>
      <c r="G33" s="89" t="e">
        <f>VLOOKUP(C33,#REF!,8,0)</f>
        <v>#REF!</v>
      </c>
      <c r="H33" s="89" t="e">
        <f>VLOOKUP(C33,#REF!,9,0)</f>
        <v>#REF!</v>
      </c>
      <c r="I33" s="89" t="e">
        <f>VLOOKUP(C33,#REF!,10,0)</f>
        <v>#REF!</v>
      </c>
      <c r="J33" s="89" t="e">
        <f>VLOOKUP(C33,#REF!,11,0)</f>
        <v>#REF!</v>
      </c>
      <c r="K33" s="89" t="e">
        <f>VLOOKUP(C33,#REF!,12,0)</f>
        <v>#REF!</v>
      </c>
      <c r="L33" s="89" t="e">
        <f>VLOOKUP(C33,#REF!,13,0)</f>
        <v>#REF!</v>
      </c>
      <c r="M33" s="89" t="e">
        <f>VLOOKUP(C33,#REF!,14,0)</f>
        <v>#REF!</v>
      </c>
      <c r="N33" s="89" t="e">
        <f>VLOOKUP(C33,#REF!,15,0)</f>
        <v>#REF!</v>
      </c>
      <c r="O33" s="73" t="e">
        <f>VLOOKUP(C33,#REF!,16,0)</f>
        <v>#REF!</v>
      </c>
      <c r="P33" s="89" t="e">
        <f>VLOOKUP(C33,#REF!,17,0)</f>
        <v>#REF!</v>
      </c>
      <c r="Q33" s="89" t="e">
        <f>VLOOKUP(C33,#REF!,18,0)</f>
        <v>#REF!</v>
      </c>
      <c r="R33" s="89" t="e">
        <f>VLOOKUP(C33,#REF!,19,0)</f>
        <v>#REF!</v>
      </c>
      <c r="S33" s="74" t="e">
        <f t="shared" si="0"/>
        <v>#REF!</v>
      </c>
    </row>
    <row r="34" spans="1:19" ht="49.95" customHeight="1" x14ac:dyDescent="0.25">
      <c r="A34" s="68">
        <v>30</v>
      </c>
      <c r="B34" s="69" t="e">
        <f>VLOOKUP(C34,#REF!,2,0)</f>
        <v>#REF!</v>
      </c>
      <c r="C34" s="143">
        <v>567213</v>
      </c>
      <c r="D34" s="70" t="e">
        <f>VLOOKUP(C34,#REF!,3,0)</f>
        <v>#REF!</v>
      </c>
      <c r="E34" s="71" t="e">
        <f>VLOOKUP(C34,#REF!,5,0)</f>
        <v>#REF!</v>
      </c>
      <c r="F34" s="72" t="e">
        <f>VLOOKUP(C34,#REF!,6,0)</f>
        <v>#REF!</v>
      </c>
      <c r="G34" s="89" t="e">
        <f>VLOOKUP(C34,#REF!,8,0)</f>
        <v>#REF!</v>
      </c>
      <c r="H34" s="89" t="e">
        <f>VLOOKUP(C34,#REF!,9,0)</f>
        <v>#REF!</v>
      </c>
      <c r="I34" s="89" t="e">
        <f>VLOOKUP(C34,#REF!,10,0)</f>
        <v>#REF!</v>
      </c>
      <c r="J34" s="89" t="e">
        <f>VLOOKUP(C34,#REF!,11,0)</f>
        <v>#REF!</v>
      </c>
      <c r="K34" s="89" t="e">
        <f>VLOOKUP(C34,#REF!,12,0)</f>
        <v>#REF!</v>
      </c>
      <c r="L34" s="89" t="e">
        <f>VLOOKUP(C34,#REF!,13,0)</f>
        <v>#REF!</v>
      </c>
      <c r="M34" s="89" t="e">
        <f>VLOOKUP(C34,#REF!,14,0)</f>
        <v>#REF!</v>
      </c>
      <c r="N34" s="89" t="e">
        <f>VLOOKUP(C34,#REF!,15,0)</f>
        <v>#REF!</v>
      </c>
      <c r="O34" s="73" t="e">
        <f>VLOOKUP(C34,#REF!,16,0)</f>
        <v>#REF!</v>
      </c>
      <c r="P34" s="89" t="e">
        <f>VLOOKUP(C34,#REF!,17,0)</f>
        <v>#REF!</v>
      </c>
      <c r="Q34" s="89" t="e">
        <f>VLOOKUP(C34,#REF!,18,0)</f>
        <v>#REF!</v>
      </c>
      <c r="R34" s="89" t="e">
        <f>VLOOKUP(C34,#REF!,19,0)</f>
        <v>#REF!</v>
      </c>
      <c r="S34" s="74" t="e">
        <f t="shared" si="0"/>
        <v>#REF!</v>
      </c>
    </row>
    <row r="35" spans="1:19" ht="49.95" customHeight="1" x14ac:dyDescent="0.25">
      <c r="A35" s="68">
        <v>31</v>
      </c>
      <c r="B35" s="69" t="e">
        <f>VLOOKUP(C35,#REF!,2,0)</f>
        <v>#REF!</v>
      </c>
      <c r="C35" s="142">
        <v>62157299</v>
      </c>
      <c r="D35" s="70" t="e">
        <f>VLOOKUP(C35,#REF!,3,0)</f>
        <v>#REF!</v>
      </c>
      <c r="E35" s="71" t="e">
        <f>VLOOKUP(C35,#REF!,5,0)</f>
        <v>#REF!</v>
      </c>
      <c r="F35" s="72" t="e">
        <f>VLOOKUP(C35,#REF!,6,0)</f>
        <v>#REF!</v>
      </c>
      <c r="G35" s="89" t="e">
        <f>VLOOKUP(C35,#REF!,8,0)</f>
        <v>#REF!</v>
      </c>
      <c r="H35" s="89" t="e">
        <f>VLOOKUP(C35,#REF!,9,0)</f>
        <v>#REF!</v>
      </c>
      <c r="I35" s="89" t="e">
        <f>VLOOKUP(C35,#REF!,10,0)</f>
        <v>#REF!</v>
      </c>
      <c r="J35" s="89" t="e">
        <f>VLOOKUP(C35,#REF!,11,0)</f>
        <v>#REF!</v>
      </c>
      <c r="K35" s="89" t="e">
        <f>VLOOKUP(C35,#REF!,12,0)</f>
        <v>#REF!</v>
      </c>
      <c r="L35" s="89" t="e">
        <f>VLOOKUP(C35,#REF!,13,0)</f>
        <v>#REF!</v>
      </c>
      <c r="M35" s="89" t="e">
        <f>VLOOKUP(C35,#REF!,14,0)</f>
        <v>#REF!</v>
      </c>
      <c r="N35" s="89" t="e">
        <f>VLOOKUP(C35,#REF!,15,0)</f>
        <v>#REF!</v>
      </c>
      <c r="O35" s="73" t="e">
        <f>VLOOKUP(C35,#REF!,16,0)</f>
        <v>#REF!</v>
      </c>
      <c r="P35" s="89" t="e">
        <f>VLOOKUP(C35,#REF!,17,0)</f>
        <v>#REF!</v>
      </c>
      <c r="Q35" s="89" t="e">
        <f>VLOOKUP(C35,#REF!,18,0)</f>
        <v>#REF!</v>
      </c>
      <c r="R35" s="89" t="e">
        <f>VLOOKUP(C35,#REF!,19,0)</f>
        <v>#REF!</v>
      </c>
      <c r="S35" s="74" t="e">
        <f t="shared" si="0"/>
        <v>#REF!</v>
      </c>
    </row>
    <row r="36" spans="1:19" ht="49.95" customHeight="1" x14ac:dyDescent="0.25">
      <c r="A36" s="68">
        <v>32</v>
      </c>
      <c r="B36" s="69" t="e">
        <f>VLOOKUP(C36,#REF!,2,0)</f>
        <v>#REF!</v>
      </c>
      <c r="C36" s="143">
        <v>226475</v>
      </c>
      <c r="D36" s="70" t="e">
        <f>VLOOKUP(C36,#REF!,3,0)</f>
        <v>#REF!</v>
      </c>
      <c r="E36" s="71" t="e">
        <f>VLOOKUP(C36,#REF!,5,0)</f>
        <v>#REF!</v>
      </c>
      <c r="F36" s="72" t="e">
        <f>VLOOKUP(C36,#REF!,6,0)</f>
        <v>#REF!</v>
      </c>
      <c r="G36" s="89" t="e">
        <f>VLOOKUP(C36,#REF!,8,0)</f>
        <v>#REF!</v>
      </c>
      <c r="H36" s="89" t="e">
        <f>VLOOKUP(C36,#REF!,9,0)</f>
        <v>#REF!</v>
      </c>
      <c r="I36" s="89" t="e">
        <f>VLOOKUP(C36,#REF!,10,0)</f>
        <v>#REF!</v>
      </c>
      <c r="J36" s="89" t="e">
        <f>VLOOKUP(C36,#REF!,11,0)</f>
        <v>#REF!</v>
      </c>
      <c r="K36" s="89" t="e">
        <f>VLOOKUP(C36,#REF!,12,0)</f>
        <v>#REF!</v>
      </c>
      <c r="L36" s="89" t="e">
        <f>VLOOKUP(C36,#REF!,13,0)</f>
        <v>#REF!</v>
      </c>
      <c r="M36" s="89" t="e">
        <f>VLOOKUP(C36,#REF!,14,0)</f>
        <v>#REF!</v>
      </c>
      <c r="N36" s="89" t="e">
        <f>VLOOKUP(C36,#REF!,15,0)</f>
        <v>#REF!</v>
      </c>
      <c r="O36" s="73" t="e">
        <f>VLOOKUP(C36,#REF!,16,0)</f>
        <v>#REF!</v>
      </c>
      <c r="P36" s="89" t="e">
        <f>VLOOKUP(C36,#REF!,17,0)</f>
        <v>#REF!</v>
      </c>
      <c r="Q36" s="89" t="e">
        <f>VLOOKUP(C36,#REF!,18,0)</f>
        <v>#REF!</v>
      </c>
      <c r="R36" s="89" t="e">
        <f>VLOOKUP(C36,#REF!,19,0)</f>
        <v>#REF!</v>
      </c>
      <c r="S36" s="74" t="e">
        <f t="shared" si="0"/>
        <v>#REF!</v>
      </c>
    </row>
    <row r="37" spans="1:19" ht="49.95" customHeight="1" x14ac:dyDescent="0.25">
      <c r="A37" s="68">
        <v>33</v>
      </c>
      <c r="B37" s="69" t="e">
        <f>VLOOKUP(C37,#REF!,2,0)</f>
        <v>#REF!</v>
      </c>
      <c r="C37" s="142">
        <v>62160095</v>
      </c>
      <c r="D37" s="70" t="e">
        <f>VLOOKUP(C37,#REF!,3,0)</f>
        <v>#REF!</v>
      </c>
      <c r="E37" s="71" t="e">
        <f>VLOOKUP(C37,#REF!,5,0)</f>
        <v>#REF!</v>
      </c>
      <c r="F37" s="72" t="e">
        <f>VLOOKUP(C37,#REF!,6,0)</f>
        <v>#REF!</v>
      </c>
      <c r="G37" s="89" t="e">
        <f>VLOOKUP(C37,#REF!,8,0)</f>
        <v>#REF!</v>
      </c>
      <c r="H37" s="89" t="e">
        <f>VLOOKUP(C37,#REF!,9,0)</f>
        <v>#REF!</v>
      </c>
      <c r="I37" s="89" t="e">
        <f>VLOOKUP(C37,#REF!,10,0)</f>
        <v>#REF!</v>
      </c>
      <c r="J37" s="89" t="e">
        <f>VLOOKUP(C37,#REF!,11,0)</f>
        <v>#REF!</v>
      </c>
      <c r="K37" s="89" t="e">
        <f>VLOOKUP(C37,#REF!,12,0)</f>
        <v>#REF!</v>
      </c>
      <c r="L37" s="89" t="e">
        <f>VLOOKUP(C37,#REF!,13,0)</f>
        <v>#REF!</v>
      </c>
      <c r="M37" s="89" t="e">
        <f>VLOOKUP(C37,#REF!,14,0)</f>
        <v>#REF!</v>
      </c>
      <c r="N37" s="89" t="e">
        <f>VLOOKUP(C37,#REF!,15,0)</f>
        <v>#REF!</v>
      </c>
      <c r="O37" s="73" t="e">
        <f>VLOOKUP(C37,#REF!,16,0)</f>
        <v>#REF!</v>
      </c>
      <c r="P37" s="89" t="e">
        <f>VLOOKUP(C37,#REF!,17,0)</f>
        <v>#REF!</v>
      </c>
      <c r="Q37" s="89" t="e">
        <f>VLOOKUP(C37,#REF!,18,0)</f>
        <v>#REF!</v>
      </c>
      <c r="R37" s="89" t="e">
        <f>VLOOKUP(C37,#REF!,19,0)</f>
        <v>#REF!</v>
      </c>
      <c r="S37" s="74" t="e">
        <f t="shared" si="0"/>
        <v>#REF!</v>
      </c>
    </row>
    <row r="38" spans="1:19" ht="49.95" customHeight="1" x14ac:dyDescent="0.25">
      <c r="A38" s="68">
        <v>34</v>
      </c>
      <c r="B38" s="69" t="e">
        <f>VLOOKUP(C38,#REF!,2,0)</f>
        <v>#REF!</v>
      </c>
      <c r="C38" s="142">
        <v>62157396</v>
      </c>
      <c r="D38" s="70" t="e">
        <f>VLOOKUP(C38,#REF!,3,0)</f>
        <v>#REF!</v>
      </c>
      <c r="E38" s="71" t="e">
        <f>VLOOKUP(C38,#REF!,5,0)</f>
        <v>#REF!</v>
      </c>
      <c r="F38" s="72" t="e">
        <f>VLOOKUP(C38,#REF!,6,0)</f>
        <v>#REF!</v>
      </c>
      <c r="G38" s="89" t="e">
        <f>VLOOKUP(C38,#REF!,8,0)</f>
        <v>#REF!</v>
      </c>
      <c r="H38" s="89" t="e">
        <f>VLOOKUP(C38,#REF!,9,0)</f>
        <v>#REF!</v>
      </c>
      <c r="I38" s="89" t="e">
        <f>VLOOKUP(C38,#REF!,10,0)</f>
        <v>#REF!</v>
      </c>
      <c r="J38" s="89" t="e">
        <f>VLOOKUP(C38,#REF!,11,0)</f>
        <v>#REF!</v>
      </c>
      <c r="K38" s="89" t="e">
        <f>VLOOKUP(C38,#REF!,12,0)</f>
        <v>#REF!</v>
      </c>
      <c r="L38" s="89" t="e">
        <f>VLOOKUP(C38,#REF!,13,0)</f>
        <v>#REF!</v>
      </c>
      <c r="M38" s="89" t="e">
        <f>VLOOKUP(C38,#REF!,14,0)</f>
        <v>#REF!</v>
      </c>
      <c r="N38" s="89" t="e">
        <f>VLOOKUP(C38,#REF!,15,0)</f>
        <v>#REF!</v>
      </c>
      <c r="O38" s="73" t="e">
        <f>VLOOKUP(C38,#REF!,16,0)</f>
        <v>#REF!</v>
      </c>
      <c r="P38" s="89" t="e">
        <f>VLOOKUP(C38,#REF!,17,0)</f>
        <v>#REF!</v>
      </c>
      <c r="Q38" s="89" t="e">
        <f>VLOOKUP(C38,#REF!,18,0)</f>
        <v>#REF!</v>
      </c>
      <c r="R38" s="89" t="e">
        <f>VLOOKUP(C38,#REF!,19,0)</f>
        <v>#REF!</v>
      </c>
      <c r="S38" s="74" t="e">
        <f t="shared" si="0"/>
        <v>#REF!</v>
      </c>
    </row>
    <row r="39" spans="1:19" ht="49.95" customHeight="1" x14ac:dyDescent="0.25">
      <c r="A39" s="68">
        <v>35</v>
      </c>
      <c r="B39" s="69" t="e">
        <f>VLOOKUP(C39,#REF!,2,0)</f>
        <v>#REF!</v>
      </c>
      <c r="C39" s="142">
        <v>49461249</v>
      </c>
      <c r="D39" s="70" t="e">
        <f>VLOOKUP(C39,#REF!,3,0)</f>
        <v>#REF!</v>
      </c>
      <c r="E39" s="71" t="e">
        <f>VLOOKUP(C39,#REF!,5,0)</f>
        <v>#REF!</v>
      </c>
      <c r="F39" s="72" t="e">
        <f>VLOOKUP(C39,#REF!,6,0)</f>
        <v>#REF!</v>
      </c>
      <c r="G39" s="89" t="e">
        <f>VLOOKUP(C39,#REF!,8,0)</f>
        <v>#REF!</v>
      </c>
      <c r="H39" s="89" t="e">
        <f>VLOOKUP(C39,#REF!,9,0)</f>
        <v>#REF!</v>
      </c>
      <c r="I39" s="89" t="e">
        <f>VLOOKUP(C39,#REF!,10,0)</f>
        <v>#REF!</v>
      </c>
      <c r="J39" s="89" t="e">
        <f>VLOOKUP(C39,#REF!,11,0)</f>
        <v>#REF!</v>
      </c>
      <c r="K39" s="89" t="e">
        <f>VLOOKUP(C39,#REF!,12,0)</f>
        <v>#REF!</v>
      </c>
      <c r="L39" s="89" t="e">
        <f>VLOOKUP(C39,#REF!,13,0)</f>
        <v>#REF!</v>
      </c>
      <c r="M39" s="89" t="e">
        <f>VLOOKUP(C39,#REF!,14,0)</f>
        <v>#REF!</v>
      </c>
      <c r="N39" s="89" t="e">
        <f>VLOOKUP(C39,#REF!,15,0)</f>
        <v>#REF!</v>
      </c>
      <c r="O39" s="73" t="e">
        <f>VLOOKUP(C39,#REF!,16,0)</f>
        <v>#REF!</v>
      </c>
      <c r="P39" s="89" t="e">
        <f>VLOOKUP(C39,#REF!,17,0)</f>
        <v>#REF!</v>
      </c>
      <c r="Q39" s="89" t="e">
        <f>VLOOKUP(C39,#REF!,18,0)</f>
        <v>#REF!</v>
      </c>
      <c r="R39" s="89" t="e">
        <f>VLOOKUP(C39,#REF!,19,0)</f>
        <v>#REF!</v>
      </c>
      <c r="S39" s="74" t="e">
        <f t="shared" si="0"/>
        <v>#REF!</v>
      </c>
    </row>
    <row r="40" spans="1:19" ht="49.95" customHeight="1" x14ac:dyDescent="0.25">
      <c r="A40" s="68">
        <v>36</v>
      </c>
      <c r="B40" s="69" t="e">
        <f>VLOOKUP(C40,#REF!,2,0)</f>
        <v>#REF!</v>
      </c>
      <c r="C40" s="143">
        <v>226564</v>
      </c>
      <c r="D40" s="70" t="e">
        <f>VLOOKUP(C40,#REF!,3,0)</f>
        <v>#REF!</v>
      </c>
      <c r="E40" s="71" t="e">
        <f>VLOOKUP(C40,#REF!,5,0)</f>
        <v>#REF!</v>
      </c>
      <c r="F40" s="72" t="e">
        <f>VLOOKUP(C40,#REF!,6,0)</f>
        <v>#REF!</v>
      </c>
      <c r="G40" s="89" t="e">
        <f>VLOOKUP(C40,#REF!,8,0)</f>
        <v>#REF!</v>
      </c>
      <c r="H40" s="89" t="e">
        <f>VLOOKUP(C40,#REF!,9,0)</f>
        <v>#REF!</v>
      </c>
      <c r="I40" s="89" t="e">
        <f>VLOOKUP(C40,#REF!,10,0)</f>
        <v>#REF!</v>
      </c>
      <c r="J40" s="89" t="e">
        <f>VLOOKUP(C40,#REF!,11,0)</f>
        <v>#REF!</v>
      </c>
      <c r="K40" s="89" t="e">
        <f>VLOOKUP(C40,#REF!,12,0)</f>
        <v>#REF!</v>
      </c>
      <c r="L40" s="89" t="e">
        <f>VLOOKUP(C40,#REF!,13,0)</f>
        <v>#REF!</v>
      </c>
      <c r="M40" s="89" t="e">
        <f>VLOOKUP(C40,#REF!,14,0)</f>
        <v>#REF!</v>
      </c>
      <c r="N40" s="89" t="e">
        <f>VLOOKUP(C40,#REF!,15,0)</f>
        <v>#REF!</v>
      </c>
      <c r="O40" s="73" t="e">
        <f>VLOOKUP(C40,#REF!,16,0)</f>
        <v>#REF!</v>
      </c>
      <c r="P40" s="89" t="e">
        <f>VLOOKUP(C40,#REF!,17,0)</f>
        <v>#REF!</v>
      </c>
      <c r="Q40" s="89" t="e">
        <f>VLOOKUP(C40,#REF!,18,0)</f>
        <v>#REF!</v>
      </c>
      <c r="R40" s="89" t="e">
        <f>VLOOKUP(C40,#REF!,19,0)</f>
        <v>#REF!</v>
      </c>
      <c r="S40" s="74" t="e">
        <f t="shared" si="0"/>
        <v>#REF!</v>
      </c>
    </row>
    <row r="41" spans="1:19" ht="49.95" customHeight="1" x14ac:dyDescent="0.25">
      <c r="A41" s="68">
        <v>37</v>
      </c>
      <c r="B41" s="69" t="e">
        <f>VLOOKUP(C41,#REF!,2,0)</f>
        <v>#REF!</v>
      </c>
      <c r="C41" s="143">
        <v>567043</v>
      </c>
      <c r="D41" s="70" t="e">
        <f>VLOOKUP(C41,#REF!,3,0)</f>
        <v>#REF!</v>
      </c>
      <c r="E41" s="71" t="e">
        <f>VLOOKUP(C41,#REF!,5,0)</f>
        <v>#REF!</v>
      </c>
      <c r="F41" s="72" t="e">
        <f>VLOOKUP(C41,#REF!,6,0)</f>
        <v>#REF!</v>
      </c>
      <c r="G41" s="89" t="e">
        <f>VLOOKUP(C41,#REF!,8,0)</f>
        <v>#REF!</v>
      </c>
      <c r="H41" s="89" t="e">
        <f>VLOOKUP(C41,#REF!,9,0)</f>
        <v>#REF!</v>
      </c>
      <c r="I41" s="89" t="e">
        <f>VLOOKUP(C41,#REF!,10,0)</f>
        <v>#REF!</v>
      </c>
      <c r="J41" s="89" t="e">
        <f>VLOOKUP(C41,#REF!,11,0)</f>
        <v>#REF!</v>
      </c>
      <c r="K41" s="89" t="e">
        <f>VLOOKUP(C41,#REF!,12,0)</f>
        <v>#REF!</v>
      </c>
      <c r="L41" s="89" t="e">
        <f>VLOOKUP(C41,#REF!,13,0)</f>
        <v>#REF!</v>
      </c>
      <c r="M41" s="89" t="e">
        <f>VLOOKUP(C41,#REF!,14,0)</f>
        <v>#REF!</v>
      </c>
      <c r="N41" s="89" t="e">
        <f>VLOOKUP(C41,#REF!,15,0)</f>
        <v>#REF!</v>
      </c>
      <c r="O41" s="73" t="e">
        <f>VLOOKUP(C41,#REF!,16,0)</f>
        <v>#REF!</v>
      </c>
      <c r="P41" s="89" t="e">
        <f>VLOOKUP(C41,#REF!,17,0)</f>
        <v>#REF!</v>
      </c>
      <c r="Q41" s="89" t="e">
        <f>VLOOKUP(C41,#REF!,18,0)</f>
        <v>#REF!</v>
      </c>
      <c r="R41" s="89" t="e">
        <f>VLOOKUP(C41,#REF!,19,0)</f>
        <v>#REF!</v>
      </c>
      <c r="S41" s="74" t="e">
        <f t="shared" si="0"/>
        <v>#REF!</v>
      </c>
    </row>
    <row r="42" spans="1:19" ht="49.95" customHeight="1" x14ac:dyDescent="0.25">
      <c r="A42" s="68">
        <v>38</v>
      </c>
      <c r="B42" s="69" t="e">
        <f>VLOOKUP(C42,#REF!,2,0)</f>
        <v>#REF!</v>
      </c>
      <c r="C42" s="143">
        <v>53163</v>
      </c>
      <c r="D42" s="70" t="e">
        <f>VLOOKUP(C42,#REF!,3,0)</f>
        <v>#REF!</v>
      </c>
      <c r="E42" s="71" t="e">
        <f>VLOOKUP(C42,#REF!,5,0)</f>
        <v>#REF!</v>
      </c>
      <c r="F42" s="72" t="e">
        <f>VLOOKUP(C42,#REF!,6,0)</f>
        <v>#REF!</v>
      </c>
      <c r="G42" s="89" t="e">
        <f>VLOOKUP(C42,#REF!,8,0)</f>
        <v>#REF!</v>
      </c>
      <c r="H42" s="89" t="e">
        <f>VLOOKUP(C42,#REF!,9,0)</f>
        <v>#REF!</v>
      </c>
      <c r="I42" s="89" t="e">
        <f>VLOOKUP(C42,#REF!,10,0)</f>
        <v>#REF!</v>
      </c>
      <c r="J42" s="89" t="e">
        <f>VLOOKUP(C42,#REF!,11,0)</f>
        <v>#REF!</v>
      </c>
      <c r="K42" s="89" t="e">
        <f>VLOOKUP(C42,#REF!,12,0)</f>
        <v>#REF!</v>
      </c>
      <c r="L42" s="89" t="e">
        <f>VLOOKUP(C42,#REF!,13,0)</f>
        <v>#REF!</v>
      </c>
      <c r="M42" s="89" t="e">
        <f>VLOOKUP(C42,#REF!,14,0)</f>
        <v>#REF!</v>
      </c>
      <c r="N42" s="89" t="e">
        <f>VLOOKUP(C42,#REF!,15,0)</f>
        <v>#REF!</v>
      </c>
      <c r="O42" s="73" t="e">
        <f>VLOOKUP(C42,#REF!,16,0)</f>
        <v>#REF!</v>
      </c>
      <c r="P42" s="89" t="e">
        <f>VLOOKUP(C42,#REF!,17,0)</f>
        <v>#REF!</v>
      </c>
      <c r="Q42" s="89" t="e">
        <f>VLOOKUP(C42,#REF!,18,0)</f>
        <v>#REF!</v>
      </c>
      <c r="R42" s="89" t="e">
        <f>VLOOKUP(C42,#REF!,19,0)</f>
        <v>#REF!</v>
      </c>
      <c r="S42" s="74" t="e">
        <f t="shared" si="0"/>
        <v>#REF!</v>
      </c>
    </row>
    <row r="43" spans="1:19" ht="49.95" customHeight="1" x14ac:dyDescent="0.25">
      <c r="A43" s="68">
        <v>39</v>
      </c>
      <c r="B43" s="69" t="e">
        <f>VLOOKUP(C43,#REF!,2,0)</f>
        <v>#REF!</v>
      </c>
      <c r="C43" s="142">
        <v>60680318</v>
      </c>
      <c r="D43" s="70" t="e">
        <f>VLOOKUP(C43,#REF!,3,0)</f>
        <v>#REF!</v>
      </c>
      <c r="E43" s="71" t="e">
        <f>VLOOKUP(C43,#REF!,5,0)</f>
        <v>#REF!</v>
      </c>
      <c r="F43" s="72" t="e">
        <f>VLOOKUP(C43,#REF!,6,0)</f>
        <v>#REF!</v>
      </c>
      <c r="G43" s="89" t="e">
        <f>VLOOKUP(C43,#REF!,8,0)</f>
        <v>#REF!</v>
      </c>
      <c r="H43" s="89" t="e">
        <f>VLOOKUP(C43,#REF!,9,0)</f>
        <v>#REF!</v>
      </c>
      <c r="I43" s="89" t="e">
        <f>VLOOKUP(C43,#REF!,10,0)</f>
        <v>#REF!</v>
      </c>
      <c r="J43" s="89" t="e">
        <f>VLOOKUP(C43,#REF!,11,0)</f>
        <v>#REF!</v>
      </c>
      <c r="K43" s="89" t="e">
        <f>VLOOKUP(C43,#REF!,12,0)</f>
        <v>#REF!</v>
      </c>
      <c r="L43" s="89" t="e">
        <f>VLOOKUP(C43,#REF!,13,0)</f>
        <v>#REF!</v>
      </c>
      <c r="M43" s="89" t="e">
        <f>VLOOKUP(C43,#REF!,14,0)</f>
        <v>#REF!</v>
      </c>
      <c r="N43" s="89" t="e">
        <f>VLOOKUP(C43,#REF!,15,0)</f>
        <v>#REF!</v>
      </c>
      <c r="O43" s="73" t="e">
        <f>VLOOKUP(C43,#REF!,16,0)</f>
        <v>#REF!</v>
      </c>
      <c r="P43" s="89" t="e">
        <f>VLOOKUP(C43,#REF!,17,0)</f>
        <v>#REF!</v>
      </c>
      <c r="Q43" s="89" t="e">
        <f>VLOOKUP(C43,#REF!,18,0)</f>
        <v>#REF!</v>
      </c>
      <c r="R43" s="89" t="e">
        <f>VLOOKUP(C43,#REF!,19,0)</f>
        <v>#REF!</v>
      </c>
      <c r="S43" s="74" t="e">
        <f t="shared" si="0"/>
        <v>#REF!</v>
      </c>
    </row>
    <row r="44" spans="1:19" ht="49.95" customHeight="1" x14ac:dyDescent="0.25">
      <c r="A44" s="68">
        <v>40</v>
      </c>
      <c r="B44" s="69" t="e">
        <f>VLOOKUP(C44,#REF!,2,0)</f>
        <v>#REF!</v>
      </c>
      <c r="C44" s="142">
        <v>45671826</v>
      </c>
      <c r="D44" s="70" t="e">
        <f>VLOOKUP(C44,#REF!,3,0)</f>
        <v>#REF!</v>
      </c>
      <c r="E44" s="71" t="e">
        <f>VLOOKUP(C44,#REF!,5,0)</f>
        <v>#REF!</v>
      </c>
      <c r="F44" s="72" t="e">
        <f>VLOOKUP(C44,#REF!,6,0)</f>
        <v>#REF!</v>
      </c>
      <c r="G44" s="89" t="e">
        <f>VLOOKUP(C44,#REF!,8,0)</f>
        <v>#REF!</v>
      </c>
      <c r="H44" s="89" t="e">
        <f>VLOOKUP(C44,#REF!,9,0)</f>
        <v>#REF!</v>
      </c>
      <c r="I44" s="89" t="e">
        <f>VLOOKUP(C44,#REF!,10,0)</f>
        <v>#REF!</v>
      </c>
      <c r="J44" s="89" t="e">
        <f>VLOOKUP(C44,#REF!,11,0)</f>
        <v>#REF!</v>
      </c>
      <c r="K44" s="89" t="e">
        <f>VLOOKUP(C44,#REF!,12,0)</f>
        <v>#REF!</v>
      </c>
      <c r="L44" s="89" t="e">
        <f>VLOOKUP(C44,#REF!,13,0)</f>
        <v>#REF!</v>
      </c>
      <c r="M44" s="89" t="e">
        <f>VLOOKUP(C44,#REF!,14,0)</f>
        <v>#REF!</v>
      </c>
      <c r="N44" s="89" t="e">
        <f>VLOOKUP(C44,#REF!,15,0)</f>
        <v>#REF!</v>
      </c>
      <c r="O44" s="73" t="e">
        <f>VLOOKUP(C44,#REF!,16,0)</f>
        <v>#REF!</v>
      </c>
      <c r="P44" s="89" t="e">
        <f>VLOOKUP(C44,#REF!,17,0)</f>
        <v>#REF!</v>
      </c>
      <c r="Q44" s="89" t="e">
        <f>VLOOKUP(C44,#REF!,18,0)</f>
        <v>#REF!</v>
      </c>
      <c r="R44" s="89" t="e">
        <f>VLOOKUP(C44,#REF!,19,0)</f>
        <v>#REF!</v>
      </c>
      <c r="S44" s="74" t="e">
        <f t="shared" si="0"/>
        <v>#REF!</v>
      </c>
    </row>
    <row r="45" spans="1:19" ht="49.95" customHeight="1" x14ac:dyDescent="0.25">
      <c r="A45" s="68">
        <v>41</v>
      </c>
      <c r="B45" s="69" t="e">
        <f>VLOOKUP(C45,#REF!,2,0)</f>
        <v>#REF!</v>
      </c>
      <c r="C45" s="142">
        <v>45671877</v>
      </c>
      <c r="D45" s="70" t="e">
        <f>VLOOKUP(C45,#REF!,3,0)</f>
        <v>#REF!</v>
      </c>
      <c r="E45" s="71" t="e">
        <f>VLOOKUP(C45,#REF!,5,0)</f>
        <v>#REF!</v>
      </c>
      <c r="F45" s="72" t="e">
        <f>VLOOKUP(C45,#REF!,6,0)</f>
        <v>#REF!</v>
      </c>
      <c r="G45" s="89" t="e">
        <f>VLOOKUP(C45,#REF!,8,0)</f>
        <v>#REF!</v>
      </c>
      <c r="H45" s="89" t="e">
        <f>VLOOKUP(C45,#REF!,9,0)</f>
        <v>#REF!</v>
      </c>
      <c r="I45" s="89" t="e">
        <f>VLOOKUP(C45,#REF!,10,0)</f>
        <v>#REF!</v>
      </c>
      <c r="J45" s="89" t="e">
        <f>VLOOKUP(C45,#REF!,11,0)</f>
        <v>#REF!</v>
      </c>
      <c r="K45" s="89" t="e">
        <f>VLOOKUP(C45,#REF!,12,0)</f>
        <v>#REF!</v>
      </c>
      <c r="L45" s="89" t="e">
        <f>VLOOKUP(C45,#REF!,13,0)</f>
        <v>#REF!</v>
      </c>
      <c r="M45" s="89" t="e">
        <f>VLOOKUP(C45,#REF!,14,0)</f>
        <v>#REF!</v>
      </c>
      <c r="N45" s="89" t="e">
        <f>VLOOKUP(C45,#REF!,15,0)</f>
        <v>#REF!</v>
      </c>
      <c r="O45" s="73" t="e">
        <f>VLOOKUP(C45,#REF!,16,0)</f>
        <v>#REF!</v>
      </c>
      <c r="P45" s="89" t="e">
        <f>VLOOKUP(C45,#REF!,17,0)</f>
        <v>#REF!</v>
      </c>
      <c r="Q45" s="89" t="e">
        <f>VLOOKUP(C45,#REF!,18,0)</f>
        <v>#REF!</v>
      </c>
      <c r="R45" s="89" t="e">
        <f>VLOOKUP(C45,#REF!,19,0)</f>
        <v>#REF!</v>
      </c>
      <c r="S45" s="74" t="e">
        <f t="shared" si="0"/>
        <v>#REF!</v>
      </c>
    </row>
    <row r="46" spans="1:19" ht="49.95" customHeight="1" x14ac:dyDescent="0.25">
      <c r="A46" s="68">
        <v>42</v>
      </c>
      <c r="B46" s="69" t="e">
        <f>VLOOKUP(C46,#REF!,2,0)</f>
        <v>#REF!</v>
      </c>
      <c r="C46" s="142">
        <v>62073087</v>
      </c>
      <c r="D46" s="70" t="e">
        <f>VLOOKUP(C46,#REF!,3,0)</f>
        <v>#REF!</v>
      </c>
      <c r="E46" s="71" t="e">
        <f>VLOOKUP(C46,#REF!,5,0)</f>
        <v>#REF!</v>
      </c>
      <c r="F46" s="72" t="e">
        <f>VLOOKUP(C46,#REF!,6,0)</f>
        <v>#REF!</v>
      </c>
      <c r="G46" s="89" t="e">
        <f>VLOOKUP(C46,#REF!,8,0)</f>
        <v>#REF!</v>
      </c>
      <c r="H46" s="89" t="e">
        <f>VLOOKUP(C46,#REF!,9,0)</f>
        <v>#REF!</v>
      </c>
      <c r="I46" s="89" t="e">
        <f>VLOOKUP(C46,#REF!,10,0)</f>
        <v>#REF!</v>
      </c>
      <c r="J46" s="89" t="e">
        <f>VLOOKUP(C46,#REF!,11,0)</f>
        <v>#REF!</v>
      </c>
      <c r="K46" s="89" t="e">
        <f>VLOOKUP(C46,#REF!,12,0)</f>
        <v>#REF!</v>
      </c>
      <c r="L46" s="89" t="e">
        <f>VLOOKUP(C46,#REF!,13,0)</f>
        <v>#REF!</v>
      </c>
      <c r="M46" s="89" t="e">
        <f>VLOOKUP(C46,#REF!,14,0)</f>
        <v>#REF!</v>
      </c>
      <c r="N46" s="89" t="e">
        <f>VLOOKUP(C46,#REF!,15,0)</f>
        <v>#REF!</v>
      </c>
      <c r="O46" s="73" t="e">
        <f>VLOOKUP(C46,#REF!,16,0)</f>
        <v>#REF!</v>
      </c>
      <c r="P46" s="89" t="e">
        <f>VLOOKUP(C46,#REF!,17,0)</f>
        <v>#REF!</v>
      </c>
      <c r="Q46" s="89" t="e">
        <f>VLOOKUP(C46,#REF!,18,0)</f>
        <v>#REF!</v>
      </c>
      <c r="R46" s="89" t="e">
        <f>VLOOKUP(C46,#REF!,19,0)</f>
        <v>#REF!</v>
      </c>
      <c r="S46" s="74" t="e">
        <f t="shared" si="0"/>
        <v>#REF!</v>
      </c>
    </row>
    <row r="47" spans="1:19" ht="49.95" customHeight="1" x14ac:dyDescent="0.25">
      <c r="A47" s="68">
        <v>43</v>
      </c>
      <c r="B47" s="69" t="e">
        <f>VLOOKUP(C47,#REF!,2,0)</f>
        <v>#REF!</v>
      </c>
      <c r="C47" s="143">
        <v>380521</v>
      </c>
      <c r="D47" s="70" t="e">
        <f>VLOOKUP(C47,#REF!,3,0)</f>
        <v>#REF!</v>
      </c>
      <c r="E47" s="71" t="e">
        <f>VLOOKUP(C47,#REF!,5,0)</f>
        <v>#REF!</v>
      </c>
      <c r="F47" s="72" t="e">
        <f>VLOOKUP(C47,#REF!,6,0)</f>
        <v>#REF!</v>
      </c>
      <c r="G47" s="89" t="e">
        <f>VLOOKUP(C47,#REF!,8,0)</f>
        <v>#REF!</v>
      </c>
      <c r="H47" s="89" t="e">
        <f>VLOOKUP(C47,#REF!,9,0)</f>
        <v>#REF!</v>
      </c>
      <c r="I47" s="89" t="e">
        <f>VLOOKUP(C47,#REF!,10,0)</f>
        <v>#REF!</v>
      </c>
      <c r="J47" s="89" t="e">
        <f>VLOOKUP(C47,#REF!,11,0)</f>
        <v>#REF!</v>
      </c>
      <c r="K47" s="89" t="e">
        <f>VLOOKUP(C47,#REF!,12,0)</f>
        <v>#REF!</v>
      </c>
      <c r="L47" s="89" t="e">
        <f>VLOOKUP(C47,#REF!,13,0)</f>
        <v>#REF!</v>
      </c>
      <c r="M47" s="89" t="e">
        <f>VLOOKUP(C47,#REF!,14,0)</f>
        <v>#REF!</v>
      </c>
      <c r="N47" s="89" t="e">
        <f>VLOOKUP(C47,#REF!,15,0)</f>
        <v>#REF!</v>
      </c>
      <c r="O47" s="73" t="e">
        <f>VLOOKUP(C47,#REF!,16,0)</f>
        <v>#REF!</v>
      </c>
      <c r="P47" s="89" t="e">
        <f>VLOOKUP(C47,#REF!,17,0)</f>
        <v>#REF!</v>
      </c>
      <c r="Q47" s="89" t="e">
        <f>VLOOKUP(C47,#REF!,18,0)</f>
        <v>#REF!</v>
      </c>
      <c r="R47" s="89" t="e">
        <f>VLOOKUP(C47,#REF!,19,0)</f>
        <v>#REF!</v>
      </c>
      <c r="S47" s="74" t="e">
        <f t="shared" si="0"/>
        <v>#REF!</v>
      </c>
    </row>
    <row r="48" spans="1:19" ht="49.95" customHeight="1" x14ac:dyDescent="0.25">
      <c r="A48" s="68">
        <v>44</v>
      </c>
      <c r="B48" s="69" t="e">
        <f>VLOOKUP(C48,#REF!,2,0)</f>
        <v>#REF!</v>
      </c>
      <c r="C48" s="142">
        <v>70997241</v>
      </c>
      <c r="D48" s="70" t="e">
        <f>VLOOKUP(C48,#REF!,3,0)</f>
        <v>#REF!</v>
      </c>
      <c r="E48" s="71" t="e">
        <f>VLOOKUP(C48,#REF!,5,0)</f>
        <v>#REF!</v>
      </c>
      <c r="F48" s="72" t="e">
        <f>VLOOKUP(C48,#REF!,6,0)</f>
        <v>#REF!</v>
      </c>
      <c r="G48" s="89" t="e">
        <f>VLOOKUP(C48,#REF!,8,0)</f>
        <v>#REF!</v>
      </c>
      <c r="H48" s="89" t="e">
        <f>VLOOKUP(C48,#REF!,9,0)</f>
        <v>#REF!</v>
      </c>
      <c r="I48" s="89" t="e">
        <f>VLOOKUP(C48,#REF!,10,0)</f>
        <v>#REF!</v>
      </c>
      <c r="J48" s="89" t="e">
        <f>VLOOKUP(C48,#REF!,11,0)</f>
        <v>#REF!</v>
      </c>
      <c r="K48" s="89" t="e">
        <f>VLOOKUP(C48,#REF!,12,0)</f>
        <v>#REF!</v>
      </c>
      <c r="L48" s="89" t="e">
        <f>VLOOKUP(C48,#REF!,13,0)</f>
        <v>#REF!</v>
      </c>
      <c r="M48" s="89" t="e">
        <f>VLOOKUP(C48,#REF!,14,0)</f>
        <v>#REF!</v>
      </c>
      <c r="N48" s="89" t="e">
        <f>VLOOKUP(C48,#REF!,15,0)</f>
        <v>#REF!</v>
      </c>
      <c r="O48" s="73" t="e">
        <f>VLOOKUP(C48,#REF!,16,0)</f>
        <v>#REF!</v>
      </c>
      <c r="P48" s="89" t="e">
        <f>VLOOKUP(C48,#REF!,17,0)</f>
        <v>#REF!</v>
      </c>
      <c r="Q48" s="89" t="e">
        <f>VLOOKUP(C48,#REF!,18,0)</f>
        <v>#REF!</v>
      </c>
      <c r="R48" s="89" t="e">
        <f>VLOOKUP(C48,#REF!,19,0)</f>
        <v>#REF!</v>
      </c>
      <c r="S48" s="74" t="e">
        <f t="shared" si="0"/>
        <v>#REF!</v>
      </c>
    </row>
    <row r="49" spans="1:19" s="75" customFormat="1" ht="49.95" customHeight="1" x14ac:dyDescent="0.25">
      <c r="A49" s="68">
        <v>45</v>
      </c>
      <c r="B49" s="69" t="e">
        <f>VLOOKUP(C49,#REF!,2,0)</f>
        <v>#REF!</v>
      </c>
      <c r="C49" s="142">
        <v>62073133</v>
      </c>
      <c r="D49" s="70" t="e">
        <f>VLOOKUP(C49,#REF!,3,0)</f>
        <v>#REF!</v>
      </c>
      <c r="E49" s="71" t="e">
        <f>VLOOKUP(C49,#REF!,5,0)</f>
        <v>#REF!</v>
      </c>
      <c r="F49" s="72" t="e">
        <f>VLOOKUP(C49,#REF!,6,0)</f>
        <v>#REF!</v>
      </c>
      <c r="G49" s="89" t="e">
        <f>VLOOKUP(C49,#REF!,8,0)</f>
        <v>#REF!</v>
      </c>
      <c r="H49" s="89" t="e">
        <f>VLOOKUP(C49,#REF!,9,0)</f>
        <v>#REF!</v>
      </c>
      <c r="I49" s="89" t="e">
        <f>VLOOKUP(C49,#REF!,10,0)</f>
        <v>#REF!</v>
      </c>
      <c r="J49" s="89" t="e">
        <f>VLOOKUP(C49,#REF!,11,0)</f>
        <v>#REF!</v>
      </c>
      <c r="K49" s="89" t="e">
        <f>VLOOKUP(C49,#REF!,12,0)</f>
        <v>#REF!</v>
      </c>
      <c r="L49" s="89" t="e">
        <f>VLOOKUP(C49,#REF!,13,0)</f>
        <v>#REF!</v>
      </c>
      <c r="M49" s="89" t="e">
        <f>VLOOKUP(C49,#REF!,14,0)</f>
        <v>#REF!</v>
      </c>
      <c r="N49" s="89" t="e">
        <f>VLOOKUP(C49,#REF!,15,0)</f>
        <v>#REF!</v>
      </c>
      <c r="O49" s="73" t="e">
        <f>VLOOKUP(C49,#REF!,16,0)</f>
        <v>#REF!</v>
      </c>
      <c r="P49" s="89" t="e">
        <f>VLOOKUP(C49,#REF!,17,0)</f>
        <v>#REF!</v>
      </c>
      <c r="Q49" s="89" t="e">
        <f>VLOOKUP(C49,#REF!,18,0)</f>
        <v>#REF!</v>
      </c>
      <c r="R49" s="89" t="e">
        <f>VLOOKUP(C49,#REF!,19,0)</f>
        <v>#REF!</v>
      </c>
      <c r="S49" s="74" t="e">
        <f t="shared" si="0"/>
        <v>#REF!</v>
      </c>
    </row>
    <row r="50" spans="1:19" s="75" customFormat="1" ht="49.95" customHeight="1" x14ac:dyDescent="0.25">
      <c r="A50" s="68">
        <v>46</v>
      </c>
      <c r="B50" s="69" t="e">
        <f>VLOOKUP(C50,#REF!,2,0)</f>
        <v>#REF!</v>
      </c>
      <c r="C50" s="143">
        <v>226556</v>
      </c>
      <c r="D50" s="70" t="e">
        <f>VLOOKUP(C50,#REF!,3,0)</f>
        <v>#REF!</v>
      </c>
      <c r="E50" s="71" t="e">
        <f>VLOOKUP(C50,#REF!,5,0)</f>
        <v>#REF!</v>
      </c>
      <c r="F50" s="72" t="e">
        <f>VLOOKUP(C50,#REF!,6,0)</f>
        <v>#REF!</v>
      </c>
      <c r="G50" s="89" t="e">
        <f>VLOOKUP(C50,#REF!,8,0)</f>
        <v>#REF!</v>
      </c>
      <c r="H50" s="89" t="e">
        <f>VLOOKUP(C50,#REF!,9,0)</f>
        <v>#REF!</v>
      </c>
      <c r="I50" s="89" t="e">
        <f>VLOOKUP(C50,#REF!,10,0)</f>
        <v>#REF!</v>
      </c>
      <c r="J50" s="89" t="e">
        <f>VLOOKUP(C50,#REF!,11,0)</f>
        <v>#REF!</v>
      </c>
      <c r="K50" s="89" t="e">
        <f>VLOOKUP(C50,#REF!,12,0)</f>
        <v>#REF!</v>
      </c>
      <c r="L50" s="89" t="e">
        <f>VLOOKUP(C50,#REF!,13,0)</f>
        <v>#REF!</v>
      </c>
      <c r="M50" s="89" t="e">
        <f>VLOOKUP(C50,#REF!,14,0)</f>
        <v>#REF!</v>
      </c>
      <c r="N50" s="89" t="e">
        <f>VLOOKUP(C50,#REF!,15,0)</f>
        <v>#REF!</v>
      </c>
      <c r="O50" s="73" t="e">
        <f>VLOOKUP(C50,#REF!,16,0)</f>
        <v>#REF!</v>
      </c>
      <c r="P50" s="89" t="e">
        <f>VLOOKUP(C50,#REF!,17,0)</f>
        <v>#REF!</v>
      </c>
      <c r="Q50" s="89" t="e">
        <f>VLOOKUP(C50,#REF!,18,0)</f>
        <v>#REF!</v>
      </c>
      <c r="R50" s="89" t="e">
        <f>VLOOKUP(C50,#REF!,19,0)</f>
        <v>#REF!</v>
      </c>
      <c r="S50" s="74" t="e">
        <f t="shared" si="0"/>
        <v>#REF!</v>
      </c>
    </row>
    <row r="51" spans="1:19" s="75" customFormat="1" ht="49.95" customHeight="1" x14ac:dyDescent="0.25">
      <c r="A51" s="68">
        <v>47</v>
      </c>
      <c r="B51" s="69" t="e">
        <f>VLOOKUP(C51,#REF!,2,0)</f>
        <v>#REF!</v>
      </c>
      <c r="C51" s="142">
        <v>48452751</v>
      </c>
      <c r="D51" s="70" t="e">
        <f>VLOOKUP(C51,#REF!,3,0)</f>
        <v>#REF!</v>
      </c>
      <c r="E51" s="71" t="e">
        <f>VLOOKUP(C51,#REF!,5,0)</f>
        <v>#REF!</v>
      </c>
      <c r="F51" s="72" t="e">
        <f>VLOOKUP(C51,#REF!,6,0)</f>
        <v>#REF!</v>
      </c>
      <c r="G51" s="89" t="e">
        <f>VLOOKUP(C51,#REF!,8,0)</f>
        <v>#REF!</v>
      </c>
      <c r="H51" s="89" t="e">
        <f>VLOOKUP(C51,#REF!,9,0)</f>
        <v>#REF!</v>
      </c>
      <c r="I51" s="89" t="e">
        <f>VLOOKUP(C51,#REF!,10,0)</f>
        <v>#REF!</v>
      </c>
      <c r="J51" s="89" t="e">
        <f>VLOOKUP(C51,#REF!,11,0)</f>
        <v>#REF!</v>
      </c>
      <c r="K51" s="89" t="e">
        <f>VLOOKUP(C51,#REF!,12,0)</f>
        <v>#REF!</v>
      </c>
      <c r="L51" s="89" t="e">
        <f>VLOOKUP(C51,#REF!,13,0)</f>
        <v>#REF!</v>
      </c>
      <c r="M51" s="89" t="e">
        <f>VLOOKUP(C51,#REF!,14,0)</f>
        <v>#REF!</v>
      </c>
      <c r="N51" s="89" t="e">
        <f>VLOOKUP(C51,#REF!,15,0)</f>
        <v>#REF!</v>
      </c>
      <c r="O51" s="73" t="e">
        <f>VLOOKUP(C51,#REF!,16,0)</f>
        <v>#REF!</v>
      </c>
      <c r="P51" s="89" t="e">
        <f>VLOOKUP(C51,#REF!,17,0)</f>
        <v>#REF!</v>
      </c>
      <c r="Q51" s="89" t="e">
        <f>VLOOKUP(C51,#REF!,18,0)</f>
        <v>#REF!</v>
      </c>
      <c r="R51" s="89" t="e">
        <f>VLOOKUP(C51,#REF!,19,0)</f>
        <v>#REF!</v>
      </c>
      <c r="S51" s="74" t="e">
        <f t="shared" si="0"/>
        <v>#REF!</v>
      </c>
    </row>
    <row r="52" spans="1:19" s="75" customFormat="1" ht="49.95" customHeight="1" x14ac:dyDescent="0.25">
      <c r="A52" s="68">
        <v>48</v>
      </c>
      <c r="B52" s="69" t="e">
        <f>VLOOKUP(C52,#REF!,2,0)</f>
        <v>#REF!</v>
      </c>
      <c r="C52" s="142">
        <v>45671788</v>
      </c>
      <c r="D52" s="70" t="e">
        <f>VLOOKUP(C52,#REF!,3,0)</f>
        <v>#REF!</v>
      </c>
      <c r="E52" s="71" t="e">
        <f>VLOOKUP(C52,#REF!,5,0)</f>
        <v>#REF!</v>
      </c>
      <c r="F52" s="72" t="e">
        <f>VLOOKUP(C52,#REF!,6,0)</f>
        <v>#REF!</v>
      </c>
      <c r="G52" s="89" t="e">
        <f>VLOOKUP(C52,#REF!,8,0)</f>
        <v>#REF!</v>
      </c>
      <c r="H52" s="89" t="e">
        <f>VLOOKUP(C52,#REF!,9,0)</f>
        <v>#REF!</v>
      </c>
      <c r="I52" s="89" t="e">
        <f>VLOOKUP(C52,#REF!,10,0)</f>
        <v>#REF!</v>
      </c>
      <c r="J52" s="89" t="e">
        <f>VLOOKUP(C52,#REF!,11,0)</f>
        <v>#REF!</v>
      </c>
      <c r="K52" s="89" t="e">
        <f>VLOOKUP(C52,#REF!,12,0)</f>
        <v>#REF!</v>
      </c>
      <c r="L52" s="89" t="e">
        <f>VLOOKUP(C52,#REF!,13,0)</f>
        <v>#REF!</v>
      </c>
      <c r="M52" s="89" t="e">
        <f>VLOOKUP(C52,#REF!,14,0)</f>
        <v>#REF!</v>
      </c>
      <c r="N52" s="89" t="e">
        <f>VLOOKUP(C52,#REF!,15,0)</f>
        <v>#REF!</v>
      </c>
      <c r="O52" s="73" t="e">
        <f>VLOOKUP(C52,#REF!,16,0)</f>
        <v>#REF!</v>
      </c>
      <c r="P52" s="89" t="e">
        <f>VLOOKUP(C52,#REF!,17,0)</f>
        <v>#REF!</v>
      </c>
      <c r="Q52" s="89" t="e">
        <f>VLOOKUP(C52,#REF!,18,0)</f>
        <v>#REF!</v>
      </c>
      <c r="R52" s="89" t="e">
        <f>VLOOKUP(C52,#REF!,19,0)</f>
        <v>#REF!</v>
      </c>
      <c r="S52" s="74" t="e">
        <f t="shared" si="0"/>
        <v>#REF!</v>
      </c>
    </row>
    <row r="53" spans="1:19" s="75" customFormat="1" ht="49.95" customHeight="1" x14ac:dyDescent="0.25">
      <c r="A53" s="68">
        <v>49</v>
      </c>
      <c r="B53" s="69" t="e">
        <f>VLOOKUP(C53,#REF!,2,0)</f>
        <v>#REF!</v>
      </c>
      <c r="C53" s="142">
        <v>60555211</v>
      </c>
      <c r="D53" s="70" t="e">
        <f>VLOOKUP(C53,#REF!,3,0)</f>
        <v>#REF!</v>
      </c>
      <c r="E53" s="71" t="e">
        <f>VLOOKUP(C53,#REF!,5,0)</f>
        <v>#REF!</v>
      </c>
      <c r="F53" s="72" t="e">
        <f>VLOOKUP(C53,#REF!,6,0)</f>
        <v>#REF!</v>
      </c>
      <c r="G53" s="89" t="e">
        <f>VLOOKUP(C53,#REF!,8,0)</f>
        <v>#REF!</v>
      </c>
      <c r="H53" s="89" t="e">
        <f>VLOOKUP(C53,#REF!,9,0)</f>
        <v>#REF!</v>
      </c>
      <c r="I53" s="89" t="e">
        <f>VLOOKUP(C53,#REF!,10,0)</f>
        <v>#REF!</v>
      </c>
      <c r="J53" s="89" t="e">
        <f>VLOOKUP(C53,#REF!,11,0)</f>
        <v>#REF!</v>
      </c>
      <c r="K53" s="89" t="e">
        <f>VLOOKUP(C53,#REF!,12,0)</f>
        <v>#REF!</v>
      </c>
      <c r="L53" s="89" t="e">
        <f>VLOOKUP(C53,#REF!,13,0)</f>
        <v>#REF!</v>
      </c>
      <c r="M53" s="89" t="e">
        <f>VLOOKUP(C53,#REF!,14,0)</f>
        <v>#REF!</v>
      </c>
      <c r="N53" s="89" t="e">
        <f>VLOOKUP(C53,#REF!,15,0)</f>
        <v>#REF!</v>
      </c>
      <c r="O53" s="73" t="e">
        <f>VLOOKUP(C53,#REF!,16,0)</f>
        <v>#REF!</v>
      </c>
      <c r="P53" s="89" t="e">
        <f>VLOOKUP(C53,#REF!,17,0)</f>
        <v>#REF!</v>
      </c>
      <c r="Q53" s="89" t="e">
        <f>VLOOKUP(C53,#REF!,18,0)</f>
        <v>#REF!</v>
      </c>
      <c r="R53" s="89" t="e">
        <f>VLOOKUP(C53,#REF!,19,0)</f>
        <v>#REF!</v>
      </c>
      <c r="S53" s="74" t="e">
        <f t="shared" si="0"/>
        <v>#REF!</v>
      </c>
    </row>
    <row r="54" spans="1:19" s="75" customFormat="1" ht="49.95" customHeight="1" x14ac:dyDescent="0.25">
      <c r="A54" s="68">
        <v>50</v>
      </c>
      <c r="B54" s="69" t="e">
        <f>VLOOKUP(C54,#REF!,2,0)</f>
        <v>#REF!</v>
      </c>
      <c r="C54" s="142">
        <v>16355474</v>
      </c>
      <c r="D54" s="70" t="e">
        <f>VLOOKUP(C54,#REF!,3,0)</f>
        <v>#REF!</v>
      </c>
      <c r="E54" s="71" t="e">
        <f>VLOOKUP(C54,#REF!,5,0)</f>
        <v>#REF!</v>
      </c>
      <c r="F54" s="72" t="e">
        <f>VLOOKUP(C54,#REF!,6,0)</f>
        <v>#REF!</v>
      </c>
      <c r="G54" s="89" t="e">
        <f>VLOOKUP(C54,#REF!,8,0)</f>
        <v>#REF!</v>
      </c>
      <c r="H54" s="89" t="e">
        <f>VLOOKUP(C54,#REF!,9,0)</f>
        <v>#REF!</v>
      </c>
      <c r="I54" s="89" t="e">
        <f>VLOOKUP(C54,#REF!,10,0)</f>
        <v>#REF!</v>
      </c>
      <c r="J54" s="89" t="e">
        <f>VLOOKUP(C54,#REF!,11,0)</f>
        <v>#REF!</v>
      </c>
      <c r="K54" s="89" t="e">
        <f>VLOOKUP(C54,#REF!,12,0)</f>
        <v>#REF!</v>
      </c>
      <c r="L54" s="89" t="e">
        <f>VLOOKUP(C54,#REF!,13,0)</f>
        <v>#REF!</v>
      </c>
      <c r="M54" s="89" t="e">
        <f>VLOOKUP(C54,#REF!,14,0)</f>
        <v>#REF!</v>
      </c>
      <c r="N54" s="89" t="e">
        <f>VLOOKUP(C54,#REF!,15,0)</f>
        <v>#REF!</v>
      </c>
      <c r="O54" s="73" t="e">
        <f>VLOOKUP(C54,#REF!,16,0)</f>
        <v>#REF!</v>
      </c>
      <c r="P54" s="89" t="e">
        <f>VLOOKUP(C54,#REF!,17,0)</f>
        <v>#REF!</v>
      </c>
      <c r="Q54" s="89" t="e">
        <f>VLOOKUP(C54,#REF!,18,0)</f>
        <v>#REF!</v>
      </c>
      <c r="R54" s="89" t="e">
        <f>VLOOKUP(C54,#REF!,19,0)</f>
        <v>#REF!</v>
      </c>
      <c r="S54" s="74" t="e">
        <f t="shared" si="0"/>
        <v>#REF!</v>
      </c>
    </row>
    <row r="55" spans="1:19" s="75" customFormat="1" ht="49.95" customHeight="1" x14ac:dyDescent="0.25">
      <c r="A55" s="68">
        <v>51</v>
      </c>
      <c r="B55" s="69" t="e">
        <f>VLOOKUP(C55,#REF!,2,0)</f>
        <v>#REF!</v>
      </c>
      <c r="C55" s="142">
        <v>46937102</v>
      </c>
      <c r="D55" s="70" t="e">
        <f>VLOOKUP(C55,#REF!,3,0)</f>
        <v>#REF!</v>
      </c>
      <c r="E55" s="71" t="e">
        <f>VLOOKUP(C55,#REF!,5,0)</f>
        <v>#REF!</v>
      </c>
      <c r="F55" s="72" t="e">
        <f>VLOOKUP(C55,#REF!,6,0)</f>
        <v>#REF!</v>
      </c>
      <c r="G55" s="89" t="e">
        <f>VLOOKUP(C55,#REF!,8,0)</f>
        <v>#REF!</v>
      </c>
      <c r="H55" s="89" t="e">
        <f>VLOOKUP(C55,#REF!,9,0)</f>
        <v>#REF!</v>
      </c>
      <c r="I55" s="89" t="e">
        <f>VLOOKUP(C55,#REF!,10,0)</f>
        <v>#REF!</v>
      </c>
      <c r="J55" s="89" t="e">
        <f>VLOOKUP(C55,#REF!,11,0)</f>
        <v>#REF!</v>
      </c>
      <c r="K55" s="89" t="e">
        <f>VLOOKUP(C55,#REF!,12,0)</f>
        <v>#REF!</v>
      </c>
      <c r="L55" s="89" t="e">
        <f>VLOOKUP(C55,#REF!,13,0)</f>
        <v>#REF!</v>
      </c>
      <c r="M55" s="89" t="e">
        <f>VLOOKUP(C55,#REF!,14,0)</f>
        <v>#REF!</v>
      </c>
      <c r="N55" s="89" t="e">
        <f>VLOOKUP(C55,#REF!,15,0)</f>
        <v>#REF!</v>
      </c>
      <c r="O55" s="73" t="e">
        <f>VLOOKUP(C55,#REF!,16,0)</f>
        <v>#REF!</v>
      </c>
      <c r="P55" s="89" t="e">
        <f>VLOOKUP(C55,#REF!,17,0)</f>
        <v>#REF!</v>
      </c>
      <c r="Q55" s="89" t="e">
        <f>VLOOKUP(C55,#REF!,18,0)</f>
        <v>#REF!</v>
      </c>
      <c r="R55" s="89" t="e">
        <f>VLOOKUP(C55,#REF!,19,0)</f>
        <v>#REF!</v>
      </c>
      <c r="S55" s="74" t="e">
        <f t="shared" si="0"/>
        <v>#REF!</v>
      </c>
    </row>
    <row r="56" spans="1:19" s="75" customFormat="1" ht="49.95" customHeight="1" x14ac:dyDescent="0.25">
      <c r="A56" s="68">
        <v>52</v>
      </c>
      <c r="B56" s="69" t="e">
        <f>VLOOKUP(C56,#REF!,2,0)</f>
        <v>#REF!</v>
      </c>
      <c r="C56" s="142">
        <v>60680300</v>
      </c>
      <c r="D56" s="70" t="e">
        <f>VLOOKUP(C56,#REF!,3,0)</f>
        <v>#REF!</v>
      </c>
      <c r="E56" s="71" t="e">
        <f>VLOOKUP(C56,#REF!,5,0)</f>
        <v>#REF!</v>
      </c>
      <c r="F56" s="72" t="e">
        <f>VLOOKUP(C56,#REF!,6,0)</f>
        <v>#REF!</v>
      </c>
      <c r="G56" s="89" t="e">
        <f>VLOOKUP(C56,#REF!,8,0)</f>
        <v>#REF!</v>
      </c>
      <c r="H56" s="89" t="e">
        <f>VLOOKUP(C56,#REF!,9,0)</f>
        <v>#REF!</v>
      </c>
      <c r="I56" s="89" t="e">
        <f>VLOOKUP(C56,#REF!,10,0)</f>
        <v>#REF!</v>
      </c>
      <c r="J56" s="89" t="e">
        <f>VLOOKUP(C56,#REF!,11,0)</f>
        <v>#REF!</v>
      </c>
      <c r="K56" s="89" t="e">
        <f>VLOOKUP(C56,#REF!,12,0)</f>
        <v>#REF!</v>
      </c>
      <c r="L56" s="89" t="e">
        <f>VLOOKUP(C56,#REF!,13,0)</f>
        <v>#REF!</v>
      </c>
      <c r="M56" s="89" t="e">
        <f>VLOOKUP(C56,#REF!,14,0)</f>
        <v>#REF!</v>
      </c>
      <c r="N56" s="89" t="e">
        <f>VLOOKUP(C56,#REF!,15,0)</f>
        <v>#REF!</v>
      </c>
      <c r="O56" s="73" t="e">
        <f>VLOOKUP(C56,#REF!,16,0)</f>
        <v>#REF!</v>
      </c>
      <c r="P56" s="89" t="e">
        <f>VLOOKUP(C56,#REF!,17,0)</f>
        <v>#REF!</v>
      </c>
      <c r="Q56" s="89" t="e">
        <f>VLOOKUP(C56,#REF!,18,0)</f>
        <v>#REF!</v>
      </c>
      <c r="R56" s="89" t="e">
        <f>VLOOKUP(C56,#REF!,19,0)</f>
        <v>#REF!</v>
      </c>
      <c r="S56" s="74" t="e">
        <f t="shared" si="0"/>
        <v>#REF!</v>
      </c>
    </row>
    <row r="57" spans="1:19" s="75" customFormat="1" ht="49.95" customHeight="1" x14ac:dyDescent="0.25">
      <c r="A57" s="68">
        <v>53</v>
      </c>
      <c r="B57" s="69" t="e">
        <f>VLOOKUP(C57,#REF!,2,0)</f>
        <v>#REF!</v>
      </c>
      <c r="C57" s="143">
        <v>55166</v>
      </c>
      <c r="D57" s="70" t="e">
        <f>VLOOKUP(C57,#REF!,3,0)</f>
        <v>#REF!</v>
      </c>
      <c r="E57" s="71" t="e">
        <f>VLOOKUP(C57,#REF!,5,0)</f>
        <v>#REF!</v>
      </c>
      <c r="F57" s="72" t="e">
        <f>VLOOKUP(C57,#REF!,6,0)</f>
        <v>#REF!</v>
      </c>
      <c r="G57" s="89" t="e">
        <f>VLOOKUP(C57,#REF!,8,0)</f>
        <v>#REF!</v>
      </c>
      <c r="H57" s="89" t="e">
        <f>VLOOKUP(C57,#REF!,9,0)</f>
        <v>#REF!</v>
      </c>
      <c r="I57" s="89" t="e">
        <f>VLOOKUP(C57,#REF!,10,0)</f>
        <v>#REF!</v>
      </c>
      <c r="J57" s="89" t="e">
        <f>VLOOKUP(C57,#REF!,11,0)</f>
        <v>#REF!</v>
      </c>
      <c r="K57" s="89" t="e">
        <f>VLOOKUP(C57,#REF!,12,0)</f>
        <v>#REF!</v>
      </c>
      <c r="L57" s="89" t="e">
        <f>VLOOKUP(C57,#REF!,13,0)</f>
        <v>#REF!</v>
      </c>
      <c r="M57" s="89" t="e">
        <f>VLOOKUP(C57,#REF!,14,0)</f>
        <v>#REF!</v>
      </c>
      <c r="N57" s="89" t="e">
        <f>VLOOKUP(C57,#REF!,15,0)</f>
        <v>#REF!</v>
      </c>
      <c r="O57" s="73" t="e">
        <f>VLOOKUP(C57,#REF!,16,0)</f>
        <v>#REF!</v>
      </c>
      <c r="P57" s="89" t="e">
        <f>VLOOKUP(C57,#REF!,17,0)</f>
        <v>#REF!</v>
      </c>
      <c r="Q57" s="89" t="e">
        <f>VLOOKUP(C57,#REF!,18,0)</f>
        <v>#REF!</v>
      </c>
      <c r="R57" s="89" t="e">
        <f>VLOOKUP(C57,#REF!,19,0)</f>
        <v>#REF!</v>
      </c>
      <c r="S57" s="74" t="e">
        <f t="shared" si="0"/>
        <v>#REF!</v>
      </c>
    </row>
    <row r="58" spans="1:19" s="75" customFormat="1" ht="49.95" customHeight="1" x14ac:dyDescent="0.25">
      <c r="A58" s="68">
        <v>54</v>
      </c>
      <c r="B58" s="69" t="e">
        <f>VLOOKUP(C58,#REF!,2,0)</f>
        <v>#REF!</v>
      </c>
      <c r="C58" s="142">
        <v>49438875</v>
      </c>
      <c r="D58" s="70" t="e">
        <f>VLOOKUP(C58,#REF!,3,0)</f>
        <v>#REF!</v>
      </c>
      <c r="E58" s="71" t="e">
        <f>VLOOKUP(C58,#REF!,5,0)</f>
        <v>#REF!</v>
      </c>
      <c r="F58" s="72" t="e">
        <f>VLOOKUP(C58,#REF!,6,0)</f>
        <v>#REF!</v>
      </c>
      <c r="G58" s="89" t="e">
        <f>VLOOKUP(C58,#REF!,8,0)</f>
        <v>#REF!</v>
      </c>
      <c r="H58" s="89" t="e">
        <f>VLOOKUP(C58,#REF!,9,0)</f>
        <v>#REF!</v>
      </c>
      <c r="I58" s="89" t="e">
        <f>VLOOKUP(C58,#REF!,10,0)</f>
        <v>#REF!</v>
      </c>
      <c r="J58" s="89" t="e">
        <f>VLOOKUP(C58,#REF!,11,0)</f>
        <v>#REF!</v>
      </c>
      <c r="K58" s="89" t="e">
        <f>VLOOKUP(C58,#REF!,12,0)</f>
        <v>#REF!</v>
      </c>
      <c r="L58" s="89" t="e">
        <f>VLOOKUP(C58,#REF!,13,0)</f>
        <v>#REF!</v>
      </c>
      <c r="M58" s="89" t="e">
        <f>VLOOKUP(C58,#REF!,14,0)</f>
        <v>#REF!</v>
      </c>
      <c r="N58" s="89" t="e">
        <f>VLOOKUP(C58,#REF!,15,0)</f>
        <v>#REF!</v>
      </c>
      <c r="O58" s="73" t="e">
        <f>VLOOKUP(C58,#REF!,16,0)</f>
        <v>#REF!</v>
      </c>
      <c r="P58" s="89" t="e">
        <f>VLOOKUP(C58,#REF!,17,0)</f>
        <v>#REF!</v>
      </c>
      <c r="Q58" s="89" t="e">
        <f>VLOOKUP(C58,#REF!,18,0)</f>
        <v>#REF!</v>
      </c>
      <c r="R58" s="89" t="e">
        <f>VLOOKUP(C58,#REF!,19,0)</f>
        <v>#REF!</v>
      </c>
      <c r="S58" s="74" t="e">
        <f t="shared" si="0"/>
        <v>#REF!</v>
      </c>
    </row>
    <row r="59" spans="1:19" s="75" customFormat="1" ht="49.95" customHeight="1" x14ac:dyDescent="0.25">
      <c r="A59" s="68">
        <v>55</v>
      </c>
      <c r="B59" s="69" t="e">
        <f>VLOOKUP(C59,#REF!,2,0)</f>
        <v>#REF!</v>
      </c>
      <c r="C59" s="142">
        <v>66596769</v>
      </c>
      <c r="D59" s="70" t="e">
        <f>VLOOKUP(C59,#REF!,3,0)</f>
        <v>#REF!</v>
      </c>
      <c r="E59" s="71" t="e">
        <f>VLOOKUP(C59,#REF!,5,0)</f>
        <v>#REF!</v>
      </c>
      <c r="F59" s="72" t="e">
        <f>VLOOKUP(C59,#REF!,6,0)</f>
        <v>#REF!</v>
      </c>
      <c r="G59" s="89" t="e">
        <f>VLOOKUP(C59,#REF!,8,0)</f>
        <v>#REF!</v>
      </c>
      <c r="H59" s="89" t="e">
        <f>VLOOKUP(C59,#REF!,9,0)</f>
        <v>#REF!</v>
      </c>
      <c r="I59" s="89" t="e">
        <f>VLOOKUP(C59,#REF!,10,0)</f>
        <v>#REF!</v>
      </c>
      <c r="J59" s="89" t="e">
        <f>VLOOKUP(C59,#REF!,11,0)</f>
        <v>#REF!</v>
      </c>
      <c r="K59" s="89" t="e">
        <f>VLOOKUP(C59,#REF!,12,0)</f>
        <v>#REF!</v>
      </c>
      <c r="L59" s="89" t="e">
        <f>VLOOKUP(C59,#REF!,13,0)</f>
        <v>#REF!</v>
      </c>
      <c r="M59" s="89" t="e">
        <f>VLOOKUP(C59,#REF!,14,0)</f>
        <v>#REF!</v>
      </c>
      <c r="N59" s="89" t="e">
        <f>VLOOKUP(C59,#REF!,15,0)</f>
        <v>#REF!</v>
      </c>
      <c r="O59" s="73" t="e">
        <f>VLOOKUP(C59,#REF!,16,0)</f>
        <v>#REF!</v>
      </c>
      <c r="P59" s="89" t="e">
        <f>VLOOKUP(C59,#REF!,17,0)</f>
        <v>#REF!</v>
      </c>
      <c r="Q59" s="89" t="e">
        <f>VLOOKUP(C59,#REF!,18,0)</f>
        <v>#REF!</v>
      </c>
      <c r="R59" s="89" t="e">
        <f>VLOOKUP(C59,#REF!,19,0)</f>
        <v>#REF!</v>
      </c>
      <c r="S59" s="74" t="e">
        <f t="shared" si="0"/>
        <v>#REF!</v>
      </c>
    </row>
    <row r="60" spans="1:19" s="75" customFormat="1" ht="49.95" customHeight="1" x14ac:dyDescent="0.25">
      <c r="A60" s="68">
        <v>56</v>
      </c>
      <c r="B60" s="69" t="e">
        <f>VLOOKUP(C60,#REF!,2,0)</f>
        <v>#REF!</v>
      </c>
      <c r="C60" s="143">
        <v>53198</v>
      </c>
      <c r="D60" s="70" t="e">
        <f>VLOOKUP(C60,#REF!,3,0)</f>
        <v>#REF!</v>
      </c>
      <c r="E60" s="71" t="e">
        <f>VLOOKUP(C60,#REF!,5,0)</f>
        <v>#REF!</v>
      </c>
      <c r="F60" s="72" t="e">
        <f>VLOOKUP(C60,#REF!,6,0)</f>
        <v>#REF!</v>
      </c>
      <c r="G60" s="89" t="e">
        <f>VLOOKUP(C60,#REF!,8,0)</f>
        <v>#REF!</v>
      </c>
      <c r="H60" s="89" t="e">
        <f>VLOOKUP(C60,#REF!,9,0)</f>
        <v>#REF!</v>
      </c>
      <c r="I60" s="89" t="e">
        <f>VLOOKUP(C60,#REF!,10,0)</f>
        <v>#REF!</v>
      </c>
      <c r="J60" s="89" t="e">
        <f>VLOOKUP(C60,#REF!,11,0)</f>
        <v>#REF!</v>
      </c>
      <c r="K60" s="89" t="e">
        <f>VLOOKUP(C60,#REF!,12,0)</f>
        <v>#REF!</v>
      </c>
      <c r="L60" s="89" t="e">
        <f>VLOOKUP(C60,#REF!,13,0)</f>
        <v>#REF!</v>
      </c>
      <c r="M60" s="89" t="e">
        <f>VLOOKUP(C60,#REF!,14,0)</f>
        <v>#REF!</v>
      </c>
      <c r="N60" s="89" t="e">
        <f>VLOOKUP(C60,#REF!,15,0)</f>
        <v>#REF!</v>
      </c>
      <c r="O60" s="73" t="e">
        <f>VLOOKUP(C60,#REF!,16,0)</f>
        <v>#REF!</v>
      </c>
      <c r="P60" s="89" t="e">
        <f>VLOOKUP(C60,#REF!,17,0)</f>
        <v>#REF!</v>
      </c>
      <c r="Q60" s="89" t="e">
        <f>VLOOKUP(C60,#REF!,18,0)</f>
        <v>#REF!</v>
      </c>
      <c r="R60" s="89" t="e">
        <f>VLOOKUP(C60,#REF!,19,0)</f>
        <v>#REF!</v>
      </c>
      <c r="S60" s="74" t="e">
        <f t="shared" si="0"/>
        <v>#REF!</v>
      </c>
    </row>
    <row r="61" spans="1:19" s="75" customFormat="1" ht="49.95" customHeight="1" x14ac:dyDescent="0.25">
      <c r="A61" s="68">
        <v>57</v>
      </c>
      <c r="B61" s="69" t="e">
        <f>VLOOKUP(C61,#REF!,2,0)</f>
        <v>#REF!</v>
      </c>
      <c r="C61" s="142">
        <v>61742902</v>
      </c>
      <c r="D61" s="70" t="e">
        <f>VLOOKUP(C61,#REF!,3,0)</f>
        <v>#REF!</v>
      </c>
      <c r="E61" s="71" t="e">
        <f>VLOOKUP(C61,#REF!,5,0)</f>
        <v>#REF!</v>
      </c>
      <c r="F61" s="72" t="e">
        <f>VLOOKUP(C61,#REF!,6,0)</f>
        <v>#REF!</v>
      </c>
      <c r="G61" s="89" t="e">
        <f>VLOOKUP(C61,#REF!,8,0)</f>
        <v>#REF!</v>
      </c>
      <c r="H61" s="89" t="e">
        <f>VLOOKUP(C61,#REF!,9,0)</f>
        <v>#REF!</v>
      </c>
      <c r="I61" s="89" t="e">
        <f>VLOOKUP(C61,#REF!,10,0)</f>
        <v>#REF!</v>
      </c>
      <c r="J61" s="89" t="e">
        <f>VLOOKUP(C61,#REF!,11,0)</f>
        <v>#REF!</v>
      </c>
      <c r="K61" s="89" t="e">
        <f>VLOOKUP(C61,#REF!,12,0)</f>
        <v>#REF!</v>
      </c>
      <c r="L61" s="89" t="e">
        <f>VLOOKUP(C61,#REF!,13,0)</f>
        <v>#REF!</v>
      </c>
      <c r="M61" s="89" t="e">
        <f>VLOOKUP(C61,#REF!,14,0)</f>
        <v>#REF!</v>
      </c>
      <c r="N61" s="89" t="e">
        <f>VLOOKUP(C61,#REF!,15,0)</f>
        <v>#REF!</v>
      </c>
      <c r="O61" s="73" t="e">
        <f>VLOOKUP(C61,#REF!,16,0)</f>
        <v>#REF!</v>
      </c>
      <c r="P61" s="89" t="e">
        <f>VLOOKUP(C61,#REF!,17,0)</f>
        <v>#REF!</v>
      </c>
      <c r="Q61" s="89" t="e">
        <f>VLOOKUP(C61,#REF!,18,0)</f>
        <v>#REF!</v>
      </c>
      <c r="R61" s="89" t="e">
        <f>VLOOKUP(C61,#REF!,19,0)</f>
        <v>#REF!</v>
      </c>
      <c r="S61" s="74" t="e">
        <f t="shared" si="0"/>
        <v>#REF!</v>
      </c>
    </row>
    <row r="62" spans="1:19" s="75" customFormat="1" ht="49.95" customHeight="1" x14ac:dyDescent="0.25">
      <c r="A62" s="68">
        <v>58</v>
      </c>
      <c r="B62" s="69" t="e">
        <f>VLOOKUP(C62,#REF!,2,0)</f>
        <v>#REF!</v>
      </c>
      <c r="C62" s="142">
        <v>47375604</v>
      </c>
      <c r="D62" s="70" t="e">
        <f>VLOOKUP(C62,#REF!,3,0)</f>
        <v>#REF!</v>
      </c>
      <c r="E62" s="71" t="e">
        <f>VLOOKUP(C62,#REF!,5,0)</f>
        <v>#REF!</v>
      </c>
      <c r="F62" s="72" t="e">
        <f>VLOOKUP(C62,#REF!,6,0)</f>
        <v>#REF!</v>
      </c>
      <c r="G62" s="89" t="e">
        <f>VLOOKUP(C62,#REF!,8,0)</f>
        <v>#REF!</v>
      </c>
      <c r="H62" s="89" t="e">
        <f>VLOOKUP(C62,#REF!,9,0)</f>
        <v>#REF!</v>
      </c>
      <c r="I62" s="89" t="e">
        <f>VLOOKUP(C62,#REF!,10,0)</f>
        <v>#REF!</v>
      </c>
      <c r="J62" s="89" t="e">
        <f>VLOOKUP(C62,#REF!,11,0)</f>
        <v>#REF!</v>
      </c>
      <c r="K62" s="89" t="e">
        <f>VLOOKUP(C62,#REF!,12,0)</f>
        <v>#REF!</v>
      </c>
      <c r="L62" s="89" t="e">
        <f>VLOOKUP(C62,#REF!,13,0)</f>
        <v>#REF!</v>
      </c>
      <c r="M62" s="89" t="e">
        <f>VLOOKUP(C62,#REF!,14,0)</f>
        <v>#REF!</v>
      </c>
      <c r="N62" s="89" t="e">
        <f>VLOOKUP(C62,#REF!,15,0)</f>
        <v>#REF!</v>
      </c>
      <c r="O62" s="73" t="e">
        <f>VLOOKUP(C62,#REF!,16,0)</f>
        <v>#REF!</v>
      </c>
      <c r="P62" s="89" t="e">
        <f>VLOOKUP(C62,#REF!,17,0)</f>
        <v>#REF!</v>
      </c>
      <c r="Q62" s="89" t="e">
        <f>VLOOKUP(C62,#REF!,18,0)</f>
        <v>#REF!</v>
      </c>
      <c r="R62" s="89" t="e">
        <f>VLOOKUP(C62,#REF!,19,0)</f>
        <v>#REF!</v>
      </c>
      <c r="S62" s="74" t="e">
        <f t="shared" si="0"/>
        <v>#REF!</v>
      </c>
    </row>
    <row r="63" spans="1:19" s="75" customFormat="1" ht="49.95" customHeight="1" x14ac:dyDescent="0.25">
      <c r="A63" s="68">
        <v>59</v>
      </c>
      <c r="B63" s="69" t="e">
        <f>VLOOKUP(C63,#REF!,2,0)</f>
        <v>#REF!</v>
      </c>
      <c r="C63" s="143">
        <v>837385</v>
      </c>
      <c r="D63" s="70" t="e">
        <f>VLOOKUP(C63,#REF!,3,0)</f>
        <v>#REF!</v>
      </c>
      <c r="E63" s="71" t="e">
        <f>VLOOKUP(C63,#REF!,5,0)</f>
        <v>#REF!</v>
      </c>
      <c r="F63" s="72" t="e">
        <f>VLOOKUP(C63,#REF!,6,0)</f>
        <v>#REF!</v>
      </c>
      <c r="G63" s="89" t="e">
        <f>VLOOKUP(C63,#REF!,8,0)</f>
        <v>#REF!</v>
      </c>
      <c r="H63" s="89" t="e">
        <f>VLOOKUP(C63,#REF!,9,0)</f>
        <v>#REF!</v>
      </c>
      <c r="I63" s="89" t="e">
        <f>VLOOKUP(C63,#REF!,10,0)</f>
        <v>#REF!</v>
      </c>
      <c r="J63" s="89" t="e">
        <f>VLOOKUP(C63,#REF!,11,0)</f>
        <v>#REF!</v>
      </c>
      <c r="K63" s="89" t="e">
        <f>VLOOKUP(C63,#REF!,12,0)</f>
        <v>#REF!</v>
      </c>
      <c r="L63" s="89" t="e">
        <f>VLOOKUP(C63,#REF!,13,0)</f>
        <v>#REF!</v>
      </c>
      <c r="M63" s="89" t="e">
        <f>VLOOKUP(C63,#REF!,14,0)</f>
        <v>#REF!</v>
      </c>
      <c r="N63" s="89" t="e">
        <f>VLOOKUP(C63,#REF!,15,0)</f>
        <v>#REF!</v>
      </c>
      <c r="O63" s="73" t="e">
        <f>VLOOKUP(C63,#REF!,16,0)</f>
        <v>#REF!</v>
      </c>
      <c r="P63" s="89" t="e">
        <f>VLOOKUP(C63,#REF!,17,0)</f>
        <v>#REF!</v>
      </c>
      <c r="Q63" s="89" t="e">
        <f>VLOOKUP(C63,#REF!,18,0)</f>
        <v>#REF!</v>
      </c>
      <c r="R63" s="89" t="e">
        <f>VLOOKUP(C63,#REF!,19,0)</f>
        <v>#REF!</v>
      </c>
      <c r="S63" s="74" t="e">
        <f t="shared" si="0"/>
        <v>#REF!</v>
      </c>
    </row>
    <row r="64" spans="1:19" s="75" customFormat="1" ht="49.95" customHeight="1" x14ac:dyDescent="0.25">
      <c r="A64" s="68">
        <v>60</v>
      </c>
      <c r="B64" s="69" t="e">
        <f>VLOOKUP(C64,#REF!,2,0)</f>
        <v>#REF!</v>
      </c>
      <c r="C64" s="142">
        <v>29319498</v>
      </c>
      <c r="D64" s="70" t="e">
        <f>VLOOKUP(C64,#REF!,3,0)</f>
        <v>#REF!</v>
      </c>
      <c r="E64" s="71" t="e">
        <f>VLOOKUP(C64,#REF!,5,0)</f>
        <v>#REF!</v>
      </c>
      <c r="F64" s="72" t="e">
        <f>VLOOKUP(C64,#REF!,6,0)</f>
        <v>#REF!</v>
      </c>
      <c r="G64" s="89" t="e">
        <f>VLOOKUP(C64,#REF!,8,0)</f>
        <v>#REF!</v>
      </c>
      <c r="H64" s="89" t="e">
        <f>VLOOKUP(C64,#REF!,9,0)</f>
        <v>#REF!</v>
      </c>
      <c r="I64" s="89" t="e">
        <f>VLOOKUP(C64,#REF!,10,0)</f>
        <v>#REF!</v>
      </c>
      <c r="J64" s="89" t="e">
        <f>VLOOKUP(C64,#REF!,11,0)</f>
        <v>#REF!</v>
      </c>
      <c r="K64" s="89" t="e">
        <f>VLOOKUP(C64,#REF!,12,0)</f>
        <v>#REF!</v>
      </c>
      <c r="L64" s="89" t="e">
        <f>VLOOKUP(C64,#REF!,13,0)</f>
        <v>#REF!</v>
      </c>
      <c r="M64" s="89" t="e">
        <f>VLOOKUP(C64,#REF!,14,0)</f>
        <v>#REF!</v>
      </c>
      <c r="N64" s="89" t="e">
        <f>VLOOKUP(C64,#REF!,15,0)</f>
        <v>#REF!</v>
      </c>
      <c r="O64" s="73" t="e">
        <f>VLOOKUP(C64,#REF!,16,0)</f>
        <v>#REF!</v>
      </c>
      <c r="P64" s="89" t="e">
        <f>VLOOKUP(C64,#REF!,17,0)</f>
        <v>#REF!</v>
      </c>
      <c r="Q64" s="89" t="e">
        <f>VLOOKUP(C64,#REF!,18,0)</f>
        <v>#REF!</v>
      </c>
      <c r="R64" s="89" t="e">
        <f>VLOOKUP(C64,#REF!,19,0)</f>
        <v>#REF!</v>
      </c>
      <c r="S64" s="74" t="e">
        <f t="shared" si="0"/>
        <v>#REF!</v>
      </c>
    </row>
    <row r="65" spans="1:19" ht="49.5" customHeight="1" x14ac:dyDescent="0.25">
      <c r="A65" s="68">
        <v>61</v>
      </c>
      <c r="B65" s="69" t="e">
        <f>VLOOKUP(C65,#REF!,2,0)</f>
        <v>#REF!</v>
      </c>
      <c r="C65" s="143">
        <v>4150015</v>
      </c>
      <c r="D65" s="70" t="e">
        <f>VLOOKUP(C65,#REF!,3,0)</f>
        <v>#REF!</v>
      </c>
      <c r="E65" s="71" t="e">
        <f>VLOOKUP(C65,#REF!,5,0)</f>
        <v>#REF!</v>
      </c>
      <c r="F65" s="72" t="e">
        <f>VLOOKUP(C65,#REF!,6,0)</f>
        <v>#REF!</v>
      </c>
      <c r="G65" s="89" t="e">
        <f>VLOOKUP(C65,#REF!,8,0)</f>
        <v>#REF!</v>
      </c>
      <c r="H65" s="89" t="e">
        <f>VLOOKUP(C65,#REF!,9,0)</f>
        <v>#REF!</v>
      </c>
      <c r="I65" s="89" t="e">
        <f>VLOOKUP(C65,#REF!,10,0)</f>
        <v>#REF!</v>
      </c>
      <c r="J65" s="89" t="e">
        <f>VLOOKUP(C65,#REF!,11,0)</f>
        <v>#REF!</v>
      </c>
      <c r="K65" s="89" t="e">
        <f>VLOOKUP(C65,#REF!,12,0)</f>
        <v>#REF!</v>
      </c>
      <c r="L65" s="89" t="e">
        <f>VLOOKUP(C65,#REF!,13,0)</f>
        <v>#REF!</v>
      </c>
      <c r="M65" s="89" t="e">
        <f>VLOOKUP(C65,#REF!,14,0)</f>
        <v>#REF!</v>
      </c>
      <c r="N65" s="89" t="e">
        <f>VLOOKUP(C65,#REF!,15,0)</f>
        <v>#REF!</v>
      </c>
      <c r="O65" s="73" t="e">
        <f>VLOOKUP(C65,#REF!,16,0)</f>
        <v>#REF!</v>
      </c>
      <c r="P65" s="89" t="e">
        <f>VLOOKUP(C65,#REF!,17,0)</f>
        <v>#REF!</v>
      </c>
      <c r="Q65" s="89" t="e">
        <f>VLOOKUP(C65,#REF!,18,0)</f>
        <v>#REF!</v>
      </c>
      <c r="R65" s="89" t="e">
        <f>VLOOKUP(C65,#REF!,19,0)</f>
        <v>#REF!</v>
      </c>
      <c r="S65" s="74" t="e">
        <f t="shared" si="0"/>
        <v>#REF!</v>
      </c>
    </row>
    <row r="66" spans="1:19" ht="30" customHeight="1" x14ac:dyDescent="0.25">
      <c r="G66" s="80" t="e">
        <f t="shared" ref="G66:S66" si="1">SUM(G5:G65)</f>
        <v>#REF!</v>
      </c>
      <c r="H66" s="80" t="e">
        <f t="shared" si="1"/>
        <v>#REF!</v>
      </c>
      <c r="I66" s="80" t="e">
        <f t="shared" si="1"/>
        <v>#REF!</v>
      </c>
      <c r="J66" s="80" t="e">
        <f t="shared" si="1"/>
        <v>#REF!</v>
      </c>
      <c r="K66" s="80" t="e">
        <f t="shared" si="1"/>
        <v>#REF!</v>
      </c>
      <c r="L66" s="80" t="e">
        <f t="shared" si="1"/>
        <v>#REF!</v>
      </c>
      <c r="M66" s="80" t="e">
        <f t="shared" si="1"/>
        <v>#REF!</v>
      </c>
      <c r="N66" s="80" t="e">
        <f t="shared" si="1"/>
        <v>#REF!</v>
      </c>
      <c r="O66" s="81" t="e">
        <f t="shared" si="1"/>
        <v>#REF!</v>
      </c>
      <c r="P66" s="81" t="e">
        <f t="shared" si="1"/>
        <v>#REF!</v>
      </c>
      <c r="Q66" s="80" t="e">
        <f t="shared" si="1"/>
        <v>#REF!</v>
      </c>
      <c r="R66" s="80" t="e">
        <f t="shared" si="1"/>
        <v>#REF!</v>
      </c>
      <c r="S66" s="67" t="e">
        <f t="shared" si="1"/>
        <v>#REF!</v>
      </c>
    </row>
  </sheetData>
  <autoFilter ref="B4:F65" xr:uid="{0106FB34-4DAE-436F-B150-8D577D7ADE09}">
    <sortState xmlns:xlrd2="http://schemas.microsoft.com/office/spreadsheetml/2017/richdata2" ref="B5:F66">
      <sortCondition ref="B4:B65"/>
    </sortState>
  </autoFilter>
  <mergeCells count="3">
    <mergeCell ref="A1:R1"/>
    <mergeCell ref="A2:R2"/>
    <mergeCell ref="A3:R3"/>
  </mergeCells>
  <conditionalFormatting sqref="B5:B1048576">
    <cfRule type="duplicateValues" dxfId="28" priority="13"/>
  </conditionalFormatting>
  <conditionalFormatting sqref="B11 B27 B43 B59">
    <cfRule type="duplicateValues" dxfId="27" priority="10"/>
  </conditionalFormatting>
  <conditionalFormatting sqref="B12 B28 B44 B60">
    <cfRule type="duplicateValues" dxfId="26" priority="9"/>
  </conditionalFormatting>
  <conditionalFormatting sqref="B22">
    <cfRule type="duplicateValues" dxfId="25" priority="11"/>
  </conditionalFormatting>
  <conditionalFormatting sqref="B28">
    <cfRule type="duplicateValues" dxfId="24" priority="12"/>
  </conditionalFormatting>
  <conditionalFormatting sqref="B29">
    <cfRule type="duplicateValues" dxfId="23" priority="8"/>
  </conditionalFormatting>
  <conditionalFormatting sqref="D5:D65">
    <cfRule type="duplicateValues" dxfId="22" priority="51"/>
  </conditionalFormatting>
  <conditionalFormatting sqref="E4:E1048576">
    <cfRule type="duplicateValues" dxfId="21" priority="7"/>
  </conditionalFormatting>
  <conditionalFormatting sqref="G5:R65">
    <cfRule type="cellIs" dxfId="20" priority="4" operator="greaterThan">
      <formula>0</formula>
    </cfRule>
    <cfRule type="cellIs" dxfId="19" priority="5" operator="greaterThan">
      <formula>0</formula>
    </cfRule>
    <cfRule type="cellIs" dxfId="18" priority="6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6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B893E-32F9-40A0-9CA2-5D8F02962A81}">
  <sheetPr>
    <tabColor rgb="FFC00000"/>
    <pageSetUpPr fitToPage="1"/>
  </sheetPr>
  <dimension ref="A1:Q21"/>
  <sheetViews>
    <sheetView view="pageBreakPreview" zoomScale="70" zoomScaleNormal="70" zoomScaleSheetLayoutView="70" zoomScalePageLayoutView="75" workbookViewId="0">
      <selection activeCell="C27" sqref="C27"/>
    </sheetView>
  </sheetViews>
  <sheetFormatPr defaultColWidth="9.33203125" defaultRowHeight="13.8" x14ac:dyDescent="0.25"/>
  <cols>
    <col min="1" max="1" width="11.33203125" style="63" customWidth="1"/>
    <col min="2" max="2" width="56.44140625" style="63" customWidth="1"/>
    <col min="3" max="4" width="18.44140625" style="63" customWidth="1"/>
    <col min="5" max="5" width="18.44140625" style="25" customWidth="1"/>
    <col min="6" max="6" width="18.44140625" style="64" customWidth="1"/>
    <col min="7" max="15" width="18.44140625" style="29" customWidth="1"/>
    <col min="16" max="16" width="18.44140625" style="27" customWidth="1"/>
    <col min="17" max="17" width="28.109375" style="25" customWidth="1"/>
    <col min="18" max="16384" width="9.33203125" style="25"/>
  </cols>
  <sheetData>
    <row r="1" spans="1:17" ht="29.25" customHeight="1" x14ac:dyDescent="0.25">
      <c r="A1" s="246" t="s">
        <v>3165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ht="18.75" customHeight="1" x14ac:dyDescent="0.25">
      <c r="A2" s="247" t="s">
        <v>369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3" spans="1:17" x14ac:dyDescent="0.25">
      <c r="A3" s="247" t="s">
        <v>3874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7" ht="17.399999999999999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7" ht="18.75" customHeight="1" x14ac:dyDescent="0.25">
      <c r="A5" s="248" t="s">
        <v>3084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</row>
    <row r="6" spans="1:17" ht="19.5" customHeight="1" x14ac:dyDescent="0.25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1:17" s="28" customFormat="1" ht="100.2" customHeight="1" x14ac:dyDescent="0.25">
      <c r="A7" s="30" t="s">
        <v>3085</v>
      </c>
      <c r="B7" s="30" t="s">
        <v>3086</v>
      </c>
      <c r="C7" s="30" t="s">
        <v>3087</v>
      </c>
      <c r="D7" s="30" t="s">
        <v>3088</v>
      </c>
      <c r="E7" s="31" t="s">
        <v>3089</v>
      </c>
      <c r="F7" s="31" t="s">
        <v>3090</v>
      </c>
      <c r="G7" s="31" t="s">
        <v>3091</v>
      </c>
      <c r="H7" s="32" t="s">
        <v>3092</v>
      </c>
      <c r="I7" s="32" t="s">
        <v>3093</v>
      </c>
      <c r="J7" s="31" t="s">
        <v>3094</v>
      </c>
      <c r="K7" s="31" t="s">
        <v>3095</v>
      </c>
      <c r="L7" s="33" t="s">
        <v>3096</v>
      </c>
      <c r="M7" s="31" t="s">
        <v>3097</v>
      </c>
      <c r="N7" s="31" t="s">
        <v>3098</v>
      </c>
      <c r="O7" s="31" t="s">
        <v>3099</v>
      </c>
      <c r="P7" s="34" t="s">
        <v>3100</v>
      </c>
      <c r="Q7" s="35" t="s">
        <v>3101</v>
      </c>
    </row>
    <row r="8" spans="1:17" ht="30" customHeight="1" x14ac:dyDescent="0.25">
      <c r="A8" s="36">
        <v>1</v>
      </c>
      <c r="B8" s="37" t="s">
        <v>3102</v>
      </c>
      <c r="C8" s="38">
        <v>80</v>
      </c>
      <c r="D8" s="38" t="s">
        <v>3103</v>
      </c>
      <c r="E8" s="38">
        <v>164</v>
      </c>
      <c r="F8" s="38">
        <v>92</v>
      </c>
      <c r="G8" s="38" t="s">
        <v>3104</v>
      </c>
      <c r="H8" s="38" t="s">
        <v>3105</v>
      </c>
      <c r="I8" s="39">
        <v>500</v>
      </c>
      <c r="J8" s="38" t="s">
        <v>3106</v>
      </c>
      <c r="K8" s="38" t="s">
        <v>3106</v>
      </c>
      <c r="L8" s="38" t="s">
        <v>3106</v>
      </c>
      <c r="M8" s="38" t="s">
        <v>3106</v>
      </c>
      <c r="N8" s="38" t="s">
        <v>3106</v>
      </c>
      <c r="O8" s="38" t="s">
        <v>3106</v>
      </c>
      <c r="P8" s="40">
        <f>'10 s NP'!H235</f>
        <v>3370</v>
      </c>
      <c r="Q8" s="41"/>
    </row>
    <row r="9" spans="1:17" ht="30" customHeight="1" x14ac:dyDescent="0.25">
      <c r="A9" s="36">
        <v>2</v>
      </c>
      <c r="B9" s="37" t="s">
        <v>3107</v>
      </c>
      <c r="C9" s="38">
        <v>80</v>
      </c>
      <c r="D9" s="38" t="s">
        <v>3103</v>
      </c>
      <c r="E9" s="38">
        <v>158</v>
      </c>
      <c r="F9" s="38">
        <v>90</v>
      </c>
      <c r="G9" s="38" t="s">
        <v>3108</v>
      </c>
      <c r="H9" s="38" t="s">
        <v>3109</v>
      </c>
      <c r="I9" s="39">
        <v>500</v>
      </c>
      <c r="J9" s="38" t="s">
        <v>3106</v>
      </c>
      <c r="K9" s="38" t="s">
        <v>3106</v>
      </c>
      <c r="L9" s="38" t="s">
        <v>3106</v>
      </c>
      <c r="M9" s="38" t="s">
        <v>3106</v>
      </c>
      <c r="N9" s="42" t="s">
        <v>3110</v>
      </c>
      <c r="O9" s="38" t="s">
        <v>3106</v>
      </c>
      <c r="P9" s="43">
        <f>'10 s NP'!I235</f>
        <v>2475</v>
      </c>
      <c r="Q9" s="41"/>
    </row>
    <row r="10" spans="1:17" ht="30" customHeight="1" x14ac:dyDescent="0.25">
      <c r="A10" s="36">
        <v>3</v>
      </c>
      <c r="B10" s="37" t="s">
        <v>3111</v>
      </c>
      <c r="C10" s="38">
        <v>80</v>
      </c>
      <c r="D10" s="38" t="s">
        <v>3103</v>
      </c>
      <c r="E10" s="38">
        <v>143</v>
      </c>
      <c r="F10" s="38">
        <v>89</v>
      </c>
      <c r="G10" s="38" t="s">
        <v>3108</v>
      </c>
      <c r="H10" s="38" t="s">
        <v>3112</v>
      </c>
      <c r="I10" s="39">
        <v>500</v>
      </c>
      <c r="J10" s="44" t="s">
        <v>3113</v>
      </c>
      <c r="K10" s="44" t="s">
        <v>3113</v>
      </c>
      <c r="L10" s="44" t="s">
        <v>3106</v>
      </c>
      <c r="M10" s="45" t="s">
        <v>3113</v>
      </c>
      <c r="N10" s="42" t="s">
        <v>3110</v>
      </c>
      <c r="O10" s="46" t="s">
        <v>3113</v>
      </c>
      <c r="P10" s="43">
        <f>'10 s NP'!J235</f>
        <v>70</v>
      </c>
      <c r="Q10" s="41"/>
    </row>
    <row r="11" spans="1:17" ht="30" customHeight="1" x14ac:dyDescent="0.25">
      <c r="A11" s="36">
        <v>4</v>
      </c>
      <c r="B11" s="37" t="s">
        <v>3114</v>
      </c>
      <c r="C11" s="38">
        <v>160</v>
      </c>
      <c r="D11" s="38" t="s">
        <v>3103</v>
      </c>
      <c r="E11" s="38">
        <v>164</v>
      </c>
      <c r="F11" s="38">
        <v>90</v>
      </c>
      <c r="G11" s="38" t="s">
        <v>3115</v>
      </c>
      <c r="H11" s="38" t="s">
        <v>3116</v>
      </c>
      <c r="I11" s="39">
        <v>250</v>
      </c>
      <c r="J11" s="44" t="s">
        <v>3106</v>
      </c>
      <c r="K11" s="44" t="s">
        <v>3106</v>
      </c>
      <c r="L11" s="44" t="s">
        <v>3106</v>
      </c>
      <c r="M11" s="45" t="s">
        <v>3106</v>
      </c>
      <c r="N11" s="45" t="s">
        <v>3106</v>
      </c>
      <c r="O11" s="46" t="s">
        <v>3106</v>
      </c>
      <c r="P11" s="43">
        <f>'10 s NP'!K235</f>
        <v>43</v>
      </c>
      <c r="Q11" s="41"/>
    </row>
    <row r="12" spans="1:17" ht="30" customHeight="1" x14ac:dyDescent="0.25">
      <c r="A12" s="47">
        <v>5</v>
      </c>
      <c r="B12" s="48" t="s">
        <v>3117</v>
      </c>
      <c r="C12" s="38">
        <v>80</v>
      </c>
      <c r="D12" s="38" t="s">
        <v>3103</v>
      </c>
      <c r="E12" s="42" t="s">
        <v>3110</v>
      </c>
      <c r="F12" s="42" t="s">
        <v>3110</v>
      </c>
      <c r="G12" s="38" t="s">
        <v>3118</v>
      </c>
      <c r="H12" s="38" t="s">
        <v>3119</v>
      </c>
      <c r="I12" s="39">
        <v>500</v>
      </c>
      <c r="J12" s="49" t="s">
        <v>3106</v>
      </c>
      <c r="K12" s="49" t="s">
        <v>3106</v>
      </c>
      <c r="L12" s="49" t="s">
        <v>3106</v>
      </c>
      <c r="M12" s="50" t="s">
        <v>3106</v>
      </c>
      <c r="N12" s="42" t="s">
        <v>3110</v>
      </c>
      <c r="O12" s="51" t="s">
        <v>3113</v>
      </c>
      <c r="P12" s="43">
        <f>'10 s NP'!L235</f>
        <v>14</v>
      </c>
      <c r="Q12" s="41"/>
    </row>
    <row r="13" spans="1:17" ht="30" customHeight="1" x14ac:dyDescent="0.25">
      <c r="A13" s="47">
        <v>6</v>
      </c>
      <c r="B13" s="48" t="s">
        <v>3120</v>
      </c>
      <c r="C13" s="38">
        <v>160</v>
      </c>
      <c r="D13" s="38" t="s">
        <v>3103</v>
      </c>
      <c r="E13" s="42" t="s">
        <v>3110</v>
      </c>
      <c r="F13" s="42" t="s">
        <v>3110</v>
      </c>
      <c r="G13" s="38" t="s">
        <v>3121</v>
      </c>
      <c r="H13" s="38" t="s">
        <v>3119</v>
      </c>
      <c r="I13" s="39">
        <v>250</v>
      </c>
      <c r="J13" s="49" t="s">
        <v>3106</v>
      </c>
      <c r="K13" s="49" t="s">
        <v>3106</v>
      </c>
      <c r="L13" s="49" t="s">
        <v>3106</v>
      </c>
      <c r="M13" s="50" t="s">
        <v>3106</v>
      </c>
      <c r="N13" s="50" t="s">
        <v>3106</v>
      </c>
      <c r="O13" s="51" t="s">
        <v>3113</v>
      </c>
      <c r="P13" s="43">
        <f>'10 s NP'!M235</f>
        <v>16</v>
      </c>
      <c r="Q13" s="41"/>
    </row>
    <row r="14" spans="1:17" ht="30" customHeight="1" x14ac:dyDescent="0.25">
      <c r="A14" s="36">
        <v>7</v>
      </c>
      <c r="B14" s="48" t="s">
        <v>3122</v>
      </c>
      <c r="C14" s="38">
        <v>80</v>
      </c>
      <c r="D14" s="38" t="s">
        <v>3123</v>
      </c>
      <c r="E14" s="38">
        <v>164</v>
      </c>
      <c r="F14" s="38">
        <v>92</v>
      </c>
      <c r="G14" s="38" t="s">
        <v>3104</v>
      </c>
      <c r="H14" s="38" t="s">
        <v>3124</v>
      </c>
      <c r="I14" s="39">
        <v>500</v>
      </c>
      <c r="J14" s="44" t="s">
        <v>3106</v>
      </c>
      <c r="K14" s="44" t="s">
        <v>3106</v>
      </c>
      <c r="L14" s="44" t="s">
        <v>3106</v>
      </c>
      <c r="M14" s="45" t="s">
        <v>3106</v>
      </c>
      <c r="N14" s="45" t="s">
        <v>3106</v>
      </c>
      <c r="O14" s="46" t="s">
        <v>3106</v>
      </c>
      <c r="P14" s="43">
        <f>'10 s NP'!N235</f>
        <v>59</v>
      </c>
      <c r="Q14" s="41"/>
    </row>
    <row r="15" spans="1:17" ht="30" customHeight="1" x14ac:dyDescent="0.25">
      <c r="A15" s="36">
        <v>8</v>
      </c>
      <c r="B15" s="48" t="s">
        <v>3125</v>
      </c>
      <c r="C15" s="38">
        <v>80</v>
      </c>
      <c r="D15" s="38" t="s">
        <v>3123</v>
      </c>
      <c r="E15" s="38">
        <v>158</v>
      </c>
      <c r="F15" s="38">
        <v>90</v>
      </c>
      <c r="G15" s="38" t="s">
        <v>3108</v>
      </c>
      <c r="H15" s="38" t="s">
        <v>3109</v>
      </c>
      <c r="I15" s="39">
        <v>500</v>
      </c>
      <c r="J15" s="44" t="s">
        <v>3106</v>
      </c>
      <c r="K15" s="44" t="s">
        <v>3106</v>
      </c>
      <c r="L15" s="44" t="s">
        <v>3106</v>
      </c>
      <c r="M15" s="45" t="s">
        <v>3106</v>
      </c>
      <c r="N15" s="42" t="s">
        <v>3110</v>
      </c>
      <c r="O15" s="46" t="s">
        <v>3106</v>
      </c>
      <c r="P15" s="43">
        <f>'10 s NP'!O235</f>
        <v>38</v>
      </c>
      <c r="Q15" s="41"/>
    </row>
    <row r="16" spans="1:17" s="58" customFormat="1" ht="30" hidden="1" customHeight="1" x14ac:dyDescent="0.25">
      <c r="A16" s="59">
        <v>9</v>
      </c>
      <c r="B16" s="52" t="s">
        <v>3126</v>
      </c>
      <c r="C16" s="53">
        <v>80</v>
      </c>
      <c r="D16" s="53" t="s">
        <v>3123</v>
      </c>
      <c r="E16" s="53">
        <v>143</v>
      </c>
      <c r="F16" s="53">
        <v>89</v>
      </c>
      <c r="G16" s="53" t="s">
        <v>3108</v>
      </c>
      <c r="H16" s="53" t="s">
        <v>3112</v>
      </c>
      <c r="I16" s="54">
        <v>500</v>
      </c>
      <c r="J16" s="60" t="s">
        <v>3113</v>
      </c>
      <c r="K16" s="60" t="s">
        <v>3113</v>
      </c>
      <c r="L16" s="60" t="s">
        <v>3106</v>
      </c>
      <c r="M16" s="61" t="s">
        <v>3113</v>
      </c>
      <c r="N16" s="55" t="s">
        <v>3110</v>
      </c>
      <c r="O16" s="62" t="s">
        <v>3113</v>
      </c>
      <c r="P16" s="56">
        <f>'10 s NP'!P235</f>
        <v>0</v>
      </c>
      <c r="Q16" s="57"/>
    </row>
    <row r="17" spans="1:17" s="58" customFormat="1" ht="30" hidden="1" customHeight="1" x14ac:dyDescent="0.25">
      <c r="A17" s="47">
        <v>10</v>
      </c>
      <c r="B17" s="48" t="s">
        <v>3127</v>
      </c>
      <c r="C17" s="90">
        <v>80</v>
      </c>
      <c r="D17" s="90" t="s">
        <v>3123</v>
      </c>
      <c r="E17" s="90" t="s">
        <v>3128</v>
      </c>
      <c r="F17" s="90" t="s">
        <v>3128</v>
      </c>
      <c r="G17" s="90" t="s">
        <v>3104</v>
      </c>
      <c r="H17" s="90" t="s">
        <v>3124</v>
      </c>
      <c r="I17" s="91">
        <v>500</v>
      </c>
      <c r="J17" s="49" t="s">
        <v>3106</v>
      </c>
      <c r="K17" s="49" t="s">
        <v>3106</v>
      </c>
      <c r="L17" s="49" t="s">
        <v>3106</v>
      </c>
      <c r="M17" s="50" t="s">
        <v>3106</v>
      </c>
      <c r="N17" s="42" t="s">
        <v>3128</v>
      </c>
      <c r="O17" s="130" t="s">
        <v>3106</v>
      </c>
      <c r="P17" s="93">
        <f>'10 s NP'!Q235</f>
        <v>0</v>
      </c>
      <c r="Q17" s="57"/>
    </row>
    <row r="18" spans="1:17" s="95" customFormat="1" ht="30" customHeight="1" x14ac:dyDescent="0.25">
      <c r="A18" s="36">
        <v>9</v>
      </c>
      <c r="B18" s="48" t="s">
        <v>3129</v>
      </c>
      <c r="C18" s="90">
        <v>80</v>
      </c>
      <c r="D18" s="90" t="s">
        <v>3130</v>
      </c>
      <c r="E18" s="90">
        <v>160</v>
      </c>
      <c r="F18" s="90">
        <v>90</v>
      </c>
      <c r="G18" s="90" t="s">
        <v>3108</v>
      </c>
      <c r="H18" s="90" t="s">
        <v>3109</v>
      </c>
      <c r="I18" s="91">
        <v>500</v>
      </c>
      <c r="J18" s="44" t="s">
        <v>3106</v>
      </c>
      <c r="K18" s="44" t="s">
        <v>3106</v>
      </c>
      <c r="L18" s="44" t="s">
        <v>3106</v>
      </c>
      <c r="M18" s="45" t="s">
        <v>3106</v>
      </c>
      <c r="N18" s="42" t="s">
        <v>3110</v>
      </c>
      <c r="O18" s="92" t="s">
        <v>3106</v>
      </c>
      <c r="P18" s="93">
        <f>'10 s NP'!R235</f>
        <v>15</v>
      </c>
      <c r="Q18" s="94"/>
    </row>
    <row r="19" spans="1:17" s="95" customFormat="1" ht="30" customHeight="1" x14ac:dyDescent="0.25">
      <c r="A19" s="36">
        <v>10</v>
      </c>
      <c r="B19" s="48" t="s">
        <v>3131</v>
      </c>
      <c r="C19" s="90">
        <v>80</v>
      </c>
      <c r="D19" s="90" t="s">
        <v>3103</v>
      </c>
      <c r="E19" s="90">
        <v>70</v>
      </c>
      <c r="F19" s="90">
        <v>95</v>
      </c>
      <c r="G19" s="90" t="s">
        <v>3132</v>
      </c>
      <c r="H19" s="42" t="s">
        <v>3110</v>
      </c>
      <c r="I19" s="91">
        <v>500</v>
      </c>
      <c r="J19" s="44" t="s">
        <v>3106</v>
      </c>
      <c r="K19" s="44" t="s">
        <v>3106</v>
      </c>
      <c r="L19" s="44" t="s">
        <v>3106</v>
      </c>
      <c r="M19" s="45" t="s">
        <v>3113</v>
      </c>
      <c r="N19" s="42" t="s">
        <v>3110</v>
      </c>
      <c r="O19" s="92" t="s">
        <v>3106</v>
      </c>
      <c r="P19" s="93">
        <f>'10 s NP'!S235</f>
        <v>2</v>
      </c>
      <c r="Q19" s="94"/>
    </row>
    <row r="20" spans="1:17" ht="34.5" customHeight="1" x14ac:dyDescent="0.25">
      <c r="O20" s="29" t="s">
        <v>3133</v>
      </c>
      <c r="P20" s="65">
        <f>SUM(P8:P19)</f>
        <v>6102</v>
      </c>
    </row>
    <row r="21" spans="1:17" x14ac:dyDescent="0.25">
      <c r="M21" s="66"/>
      <c r="N21" s="66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3857-0D5C-489D-A67F-763CA2E9CF1E}">
  <sheetPr>
    <tabColor theme="5" tint="-0.249977111117893"/>
  </sheetPr>
  <dimension ref="A1:M23"/>
  <sheetViews>
    <sheetView tabSelected="1" view="pageBreakPreview" zoomScale="85" zoomScaleNormal="100" zoomScaleSheetLayoutView="85" workbookViewId="0">
      <selection activeCell="C5" sqref="C5"/>
    </sheetView>
  </sheetViews>
  <sheetFormatPr defaultColWidth="8.6640625" defaultRowHeight="13.8" x14ac:dyDescent="0.25"/>
  <cols>
    <col min="1" max="1" width="63.88671875" style="85" customWidth="1"/>
    <col min="2" max="2" width="18.44140625" style="103" customWidth="1"/>
    <col min="3" max="3" width="27.44140625" style="85" customWidth="1"/>
    <col min="4" max="4" width="22.44140625" style="85" customWidth="1"/>
    <col min="5" max="16384" width="8.6640625" style="85"/>
  </cols>
  <sheetData>
    <row r="1" spans="1:4" x14ac:dyDescent="0.25">
      <c r="A1" s="250" t="s">
        <v>3149</v>
      </c>
      <c r="B1" s="250"/>
      <c r="C1" s="250"/>
      <c r="D1" s="250"/>
    </row>
    <row r="2" spans="1:4" x14ac:dyDescent="0.25">
      <c r="A2" s="251" t="s">
        <v>369</v>
      </c>
      <c r="B2" s="251"/>
      <c r="C2" s="251"/>
      <c r="D2" s="251"/>
    </row>
    <row r="3" spans="1:4" x14ac:dyDescent="0.25">
      <c r="A3" s="250" t="s">
        <v>3873</v>
      </c>
      <c r="B3" s="250"/>
      <c r="C3" s="250"/>
      <c r="D3" s="250"/>
    </row>
    <row r="5" spans="1:4" ht="78" customHeight="1" x14ac:dyDescent="0.25">
      <c r="A5" s="253" t="s">
        <v>3150</v>
      </c>
      <c r="B5" s="97" t="s">
        <v>3151</v>
      </c>
      <c r="C5" s="96" t="s">
        <v>3167</v>
      </c>
      <c r="D5" s="97" t="s">
        <v>3152</v>
      </c>
    </row>
    <row r="6" spans="1:4" ht="21" customHeight="1" x14ac:dyDescent="0.25">
      <c r="A6" s="254" t="s">
        <v>3153</v>
      </c>
      <c r="B6" s="255">
        <f>'03Specifikace'!P8</f>
        <v>3370</v>
      </c>
      <c r="C6" s="83">
        <v>0</v>
      </c>
      <c r="D6" s="84">
        <f>B6*C6</f>
        <v>0</v>
      </c>
    </row>
    <row r="7" spans="1:4" ht="21" customHeight="1" x14ac:dyDescent="0.25">
      <c r="A7" s="254" t="s">
        <v>3154</v>
      </c>
      <c r="B7" s="255">
        <f>'03Specifikace'!P9</f>
        <v>2475</v>
      </c>
      <c r="C7" s="83">
        <v>0</v>
      </c>
      <c r="D7" s="84">
        <f t="shared" ref="D7:D8" si="0">B7*C7</f>
        <v>0</v>
      </c>
    </row>
    <row r="8" spans="1:4" ht="21" customHeight="1" x14ac:dyDescent="0.25">
      <c r="A8" s="254" t="s">
        <v>3155</v>
      </c>
      <c r="B8" s="255">
        <f>'03Specifikace'!P10</f>
        <v>70</v>
      </c>
      <c r="C8" s="83">
        <v>0</v>
      </c>
      <c r="D8" s="84">
        <f t="shared" si="0"/>
        <v>0</v>
      </c>
    </row>
    <row r="9" spans="1:4" ht="21" customHeight="1" x14ac:dyDescent="0.25">
      <c r="A9" s="254" t="s">
        <v>3140</v>
      </c>
      <c r="B9" s="255">
        <f>'03Specifikace'!P11</f>
        <v>43</v>
      </c>
      <c r="C9" s="83">
        <v>0</v>
      </c>
      <c r="D9" s="84">
        <f>B9*C9</f>
        <v>0</v>
      </c>
    </row>
    <row r="10" spans="1:4" ht="21" customHeight="1" x14ac:dyDescent="0.25">
      <c r="A10" s="254" t="s">
        <v>3156</v>
      </c>
      <c r="B10" s="255">
        <f>'03Specifikace'!P12</f>
        <v>14</v>
      </c>
      <c r="C10" s="83">
        <v>0</v>
      </c>
      <c r="D10" s="84">
        <f>B10*C10</f>
        <v>0</v>
      </c>
    </row>
    <row r="11" spans="1:4" ht="21" customHeight="1" x14ac:dyDescent="0.25">
      <c r="A11" s="254" t="s">
        <v>3157</v>
      </c>
      <c r="B11" s="255">
        <f>'03Specifikace'!P13</f>
        <v>16</v>
      </c>
      <c r="C11" s="83">
        <v>0</v>
      </c>
      <c r="D11" s="84">
        <f>B11*C11</f>
        <v>0</v>
      </c>
    </row>
    <row r="12" spans="1:4" ht="21" customHeight="1" x14ac:dyDescent="0.25">
      <c r="A12" s="254" t="s">
        <v>3158</v>
      </c>
      <c r="B12" s="255">
        <f>'03Specifikace'!P14</f>
        <v>59</v>
      </c>
      <c r="C12" s="83">
        <v>0</v>
      </c>
      <c r="D12" s="84">
        <f t="shared" ref="D12:D13" si="1">B12*C12</f>
        <v>0</v>
      </c>
    </row>
    <row r="13" spans="1:4" ht="21" customHeight="1" x14ac:dyDescent="0.25">
      <c r="A13" s="254" t="s">
        <v>3159</v>
      </c>
      <c r="B13" s="255">
        <f>'03Specifikace'!P15</f>
        <v>38</v>
      </c>
      <c r="C13" s="83">
        <v>0</v>
      </c>
      <c r="D13" s="84">
        <f t="shared" si="1"/>
        <v>0</v>
      </c>
    </row>
    <row r="14" spans="1:4" s="88" customFormat="1" ht="21" hidden="1" customHeight="1" x14ac:dyDescent="0.25">
      <c r="A14" s="256" t="s">
        <v>3160</v>
      </c>
      <c r="B14" s="257">
        <f>'03Specifikace'!P16</f>
        <v>0</v>
      </c>
      <c r="C14" s="86">
        <v>0</v>
      </c>
      <c r="D14" s="87">
        <f>B14*C14</f>
        <v>0</v>
      </c>
    </row>
    <row r="15" spans="1:4" s="88" customFormat="1" ht="21" hidden="1" customHeight="1" x14ac:dyDescent="0.25">
      <c r="A15" s="254" t="s">
        <v>3161</v>
      </c>
      <c r="B15" s="255">
        <f>'03Specifikace'!P17</f>
        <v>0</v>
      </c>
      <c r="C15" s="83">
        <v>0</v>
      </c>
      <c r="D15" s="84">
        <f>B15*C15</f>
        <v>0</v>
      </c>
    </row>
    <row r="16" spans="1:4" s="88" customFormat="1" ht="21" customHeight="1" x14ac:dyDescent="0.25">
      <c r="A16" s="254" t="s">
        <v>3147</v>
      </c>
      <c r="B16" s="255">
        <f>'03Specifikace'!P18</f>
        <v>15</v>
      </c>
      <c r="C16" s="83">
        <v>0</v>
      </c>
      <c r="D16" s="84">
        <f t="shared" ref="D16:D17" si="2">B16*C16</f>
        <v>0</v>
      </c>
    </row>
    <row r="17" spans="1:13" ht="21" customHeight="1" x14ac:dyDescent="0.25">
      <c r="A17" s="254" t="s">
        <v>3162</v>
      </c>
      <c r="B17" s="255">
        <f>'03Specifikace'!P19</f>
        <v>2</v>
      </c>
      <c r="C17" s="83">
        <v>0</v>
      </c>
      <c r="D17" s="84">
        <f t="shared" si="2"/>
        <v>0</v>
      </c>
    </row>
    <row r="18" spans="1:13" s="100" customFormat="1" ht="27" customHeight="1" x14ac:dyDescent="0.25">
      <c r="A18" s="98" t="s">
        <v>3163</v>
      </c>
      <c r="B18" s="252"/>
      <c r="C18" s="252"/>
      <c r="D18" s="99">
        <f>SUM(D6:D17)</f>
        <v>0</v>
      </c>
    </row>
    <row r="19" spans="1:13" x14ac:dyDescent="0.25">
      <c r="A19" s="258"/>
      <c r="B19" s="259"/>
      <c r="C19" s="258"/>
      <c r="D19" s="258"/>
    </row>
    <row r="20" spans="1:13" ht="36" customHeight="1" x14ac:dyDescent="0.25">
      <c r="A20" s="260" t="s">
        <v>3164</v>
      </c>
      <c r="B20" s="260"/>
      <c r="C20" s="260"/>
      <c r="D20" s="260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3" x14ac:dyDescent="0.25">
      <c r="A21" s="258"/>
      <c r="B21" s="261"/>
      <c r="C21" s="258"/>
      <c r="D21" s="258"/>
    </row>
    <row r="23" spans="1:13" hidden="1" x14ac:dyDescent="0.25">
      <c r="B23" s="102">
        <f>SUM(B6:B17)</f>
        <v>6102</v>
      </c>
    </row>
  </sheetData>
  <sheetProtection algorithmName="SHA-512" hashValue="8jQ3OT5tWSRgc7xuMTvIsPT+rvn2lig77uB3xQTb2JWEY3Yyp+/J6zFlx+iwSFjIAFnRJhXW14v9mSuOUZFTYg==" saltValue="Ba0ANLmD8KfCUIVUDXqAmA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DC62-66E6-47D3-BB9E-A7F52D4EBE26}">
  <dimension ref="A1:T236"/>
  <sheetViews>
    <sheetView workbookViewId="0">
      <selection activeCell="U185" sqref="U185"/>
    </sheetView>
  </sheetViews>
  <sheetFormatPr defaultRowHeight="13.2" x14ac:dyDescent="0.25"/>
  <cols>
    <col min="1" max="1" width="19.6640625" customWidth="1"/>
    <col min="2" max="2" width="19.33203125" customWidth="1"/>
    <col min="3" max="3" width="10.77734375" customWidth="1"/>
    <col min="4" max="4" width="41.77734375" style="186" customWidth="1"/>
    <col min="5" max="5" width="19" customWidth="1"/>
    <col min="6" max="6" width="37.77734375" customWidth="1"/>
    <col min="7" max="7" width="34.6640625" customWidth="1"/>
    <col min="8" max="8" width="30.109375" customWidth="1"/>
    <col min="9" max="9" width="31.6640625" customWidth="1"/>
    <col min="10" max="10" width="26.44140625" customWidth="1"/>
    <col min="11" max="11" width="38.44140625" customWidth="1"/>
    <col min="12" max="12" width="28.5546875" customWidth="1"/>
    <col min="13" max="13" width="28.88671875" customWidth="1"/>
    <col min="14" max="14" width="27.88671875" customWidth="1"/>
    <col min="15" max="15" width="30.44140625" customWidth="1"/>
    <col min="16" max="16" width="34.44140625" customWidth="1"/>
    <col min="17" max="17" width="28.77734375" customWidth="1"/>
    <col min="18" max="18" width="25" customWidth="1"/>
    <col min="19" max="19" width="25.33203125" customWidth="1"/>
    <col min="20" max="20" width="11.88671875" customWidth="1"/>
  </cols>
  <sheetData>
    <row r="1" spans="1:20" s="159" customFormat="1" ht="82.8" customHeight="1" x14ac:dyDescent="0.25">
      <c r="A1" s="155" t="s">
        <v>3</v>
      </c>
      <c r="B1" s="156" t="s">
        <v>0</v>
      </c>
      <c r="C1" s="155" t="s">
        <v>1</v>
      </c>
      <c r="D1" s="155" t="s">
        <v>2</v>
      </c>
      <c r="E1" s="155" t="s">
        <v>3</v>
      </c>
      <c r="F1" s="155" t="s">
        <v>3454</v>
      </c>
      <c r="G1" s="155" t="s">
        <v>3455</v>
      </c>
      <c r="H1" s="155" t="s">
        <v>4</v>
      </c>
      <c r="I1" s="155" t="s">
        <v>5</v>
      </c>
      <c r="J1" s="155" t="s">
        <v>6</v>
      </c>
      <c r="K1" s="155" t="s">
        <v>7</v>
      </c>
      <c r="L1" s="155" t="s">
        <v>8</v>
      </c>
      <c r="M1" s="155" t="s">
        <v>9</v>
      </c>
      <c r="N1" s="155" t="s">
        <v>10</v>
      </c>
      <c r="O1" s="155" t="s">
        <v>11</v>
      </c>
      <c r="P1" s="155" t="s">
        <v>12</v>
      </c>
      <c r="Q1" s="155" t="s">
        <v>13</v>
      </c>
      <c r="R1" s="155" t="s">
        <v>14</v>
      </c>
      <c r="S1" s="157" t="s">
        <v>15</v>
      </c>
      <c r="T1" s="158" t="s">
        <v>252</v>
      </c>
    </row>
    <row r="2" spans="1:20" hidden="1" x14ac:dyDescent="0.25">
      <c r="A2" s="160">
        <v>839639</v>
      </c>
      <c r="B2" s="161">
        <v>45596.63201710648</v>
      </c>
      <c r="C2" s="162" t="s">
        <v>234</v>
      </c>
      <c r="D2" s="163" t="s">
        <v>3456</v>
      </c>
      <c r="E2" s="164" t="s">
        <v>235</v>
      </c>
      <c r="F2" s="162" t="s">
        <v>3457</v>
      </c>
      <c r="G2" s="162" t="s">
        <v>3457</v>
      </c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5" t="str">
        <f>VLOOKUP(A2,[1]Seznam_PO_1_9_2024!A:B,2,0)</f>
        <v>JM_159</v>
      </c>
    </row>
    <row r="3" spans="1:20" hidden="1" x14ac:dyDescent="0.25">
      <c r="A3" s="166">
        <v>49438867</v>
      </c>
      <c r="B3" s="161">
        <v>45596.633521979165</v>
      </c>
      <c r="C3" s="162" t="s">
        <v>3458</v>
      </c>
      <c r="D3" s="163" t="s">
        <v>3459</v>
      </c>
      <c r="E3" s="162">
        <v>49438867</v>
      </c>
      <c r="F3" s="162" t="s">
        <v>3457</v>
      </c>
      <c r="G3" s="162" t="s">
        <v>3457</v>
      </c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5" t="str">
        <f>VLOOKUP(A3,[1]Seznam_PO_1_9_2024!A:B,2,0)</f>
        <v>JM_026</v>
      </c>
    </row>
    <row r="4" spans="1:20" ht="26.4" hidden="1" x14ac:dyDescent="0.25">
      <c r="A4" s="160">
        <v>380458</v>
      </c>
      <c r="B4" s="161">
        <v>45596.636003831023</v>
      </c>
      <c r="C4" s="162" t="s">
        <v>3460</v>
      </c>
      <c r="D4" s="163" t="s">
        <v>70</v>
      </c>
      <c r="E4" s="164" t="s">
        <v>71</v>
      </c>
      <c r="F4" s="162" t="s">
        <v>18</v>
      </c>
      <c r="G4" s="162" t="s">
        <v>3457</v>
      </c>
      <c r="H4" s="162"/>
      <c r="I4" s="162">
        <v>20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5" t="str">
        <f>VLOOKUP(A4,[1]Seznam_PO_1_9_2024!A:B,2,0)</f>
        <v>JM_274</v>
      </c>
    </row>
    <row r="5" spans="1:20" hidden="1" x14ac:dyDescent="0.25">
      <c r="A5" s="166">
        <v>70888337</v>
      </c>
      <c r="B5" s="161">
        <v>45596.636908182874</v>
      </c>
      <c r="C5" s="162" t="s">
        <v>85</v>
      </c>
      <c r="D5" s="163" t="s">
        <v>3461</v>
      </c>
      <c r="E5" s="162">
        <v>70888337</v>
      </c>
      <c r="F5" s="162" t="s">
        <v>3457</v>
      </c>
      <c r="G5" s="162" t="s">
        <v>3457</v>
      </c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5" t="str">
        <f>VLOOKUP(A5,[1]Seznam_PO_1_9_2024!A:B,2,0)</f>
        <v>JM_277</v>
      </c>
    </row>
    <row r="6" spans="1:20" hidden="1" x14ac:dyDescent="0.25">
      <c r="A6" s="166">
        <v>62156756</v>
      </c>
      <c r="B6" s="161">
        <v>45596.637575509259</v>
      </c>
      <c r="C6" s="162" t="s">
        <v>21</v>
      </c>
      <c r="D6" s="163" t="s">
        <v>3264</v>
      </c>
      <c r="E6" s="162">
        <v>62156756</v>
      </c>
      <c r="F6" s="162" t="s">
        <v>18</v>
      </c>
      <c r="G6" s="162" t="s">
        <v>3457</v>
      </c>
      <c r="H6" s="162">
        <v>25</v>
      </c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5" t="str">
        <f>VLOOKUP(A6,[1]Seznam_PO_1_9_2024!A:B,2,0)</f>
        <v>JM_062</v>
      </c>
    </row>
    <row r="7" spans="1:20" x14ac:dyDescent="0.25">
      <c r="A7" s="166">
        <v>48452751</v>
      </c>
      <c r="B7" s="161">
        <v>45596.638936250005</v>
      </c>
      <c r="C7" s="162" t="s">
        <v>134</v>
      </c>
      <c r="D7" s="163" t="s">
        <v>2205</v>
      </c>
      <c r="E7" s="162">
        <v>48452751</v>
      </c>
      <c r="F7" s="162" t="s">
        <v>18</v>
      </c>
      <c r="G7" s="162" t="s">
        <v>18</v>
      </c>
      <c r="H7" s="162">
        <v>10</v>
      </c>
      <c r="I7" s="162">
        <v>30</v>
      </c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5" t="str">
        <f>VLOOKUP(A7,[1]Seznam_PO_1_9_2024!A:B,2,0)</f>
        <v>JM_193</v>
      </c>
    </row>
    <row r="8" spans="1:20" ht="39.6" hidden="1" x14ac:dyDescent="0.25">
      <c r="A8" s="166">
        <v>62156748</v>
      </c>
      <c r="B8" s="161">
        <v>45596.640516400468</v>
      </c>
      <c r="C8" s="162" t="s">
        <v>216</v>
      </c>
      <c r="D8" s="163" t="s">
        <v>3462</v>
      </c>
      <c r="E8" s="162">
        <v>62156748</v>
      </c>
      <c r="F8" s="162" t="s">
        <v>3457</v>
      </c>
      <c r="G8" s="162" t="s">
        <v>3457</v>
      </c>
      <c r="H8" s="162">
        <v>0</v>
      </c>
      <c r="I8" s="162"/>
      <c r="J8" s="162"/>
      <c r="K8" s="162">
        <v>0</v>
      </c>
      <c r="L8" s="162"/>
      <c r="M8" s="162"/>
      <c r="N8" s="162">
        <v>0</v>
      </c>
      <c r="O8" s="162"/>
      <c r="P8" s="162"/>
      <c r="Q8" s="162"/>
      <c r="R8" s="162"/>
      <c r="S8" s="162"/>
      <c r="T8" s="165" t="str">
        <f>VLOOKUP(A8,[1]Seznam_PO_1_9_2024!A:B,2,0)</f>
        <v>JM_113</v>
      </c>
    </row>
    <row r="9" spans="1:20" hidden="1" x14ac:dyDescent="0.25">
      <c r="A9" s="166">
        <v>70841829</v>
      </c>
      <c r="B9" s="161">
        <v>45596.642294386576</v>
      </c>
      <c r="C9" s="162" t="s">
        <v>64</v>
      </c>
      <c r="D9" s="163" t="s">
        <v>3463</v>
      </c>
      <c r="E9" s="162">
        <v>70841829</v>
      </c>
      <c r="F9" s="162" t="s">
        <v>3457</v>
      </c>
      <c r="G9" s="162" t="s">
        <v>3457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5" t="str">
        <f>VLOOKUP(A9,[1]Seznam_PO_1_9_2024!A:B,2,0)</f>
        <v>JM_045</v>
      </c>
    </row>
    <row r="10" spans="1:20" ht="39.6" hidden="1" x14ac:dyDescent="0.25">
      <c r="A10" s="166">
        <v>70841721</v>
      </c>
      <c r="B10" s="161">
        <v>45596.642710358792</v>
      </c>
      <c r="C10" s="162" t="s">
        <v>23</v>
      </c>
      <c r="D10" s="163" t="s">
        <v>3464</v>
      </c>
      <c r="E10" s="162">
        <v>70841721</v>
      </c>
      <c r="F10" s="162" t="s">
        <v>3457</v>
      </c>
      <c r="G10" s="162" t="s">
        <v>3457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5" t="str">
        <f>VLOOKUP(A10,[1]Seznam_PO_1_9_2024!A:B,2,0)</f>
        <v>JM_172</v>
      </c>
    </row>
    <row r="11" spans="1:20" ht="39.6" hidden="1" x14ac:dyDescent="0.25">
      <c r="A11" s="166">
        <v>62073176</v>
      </c>
      <c r="B11" s="161">
        <v>45596.643546840278</v>
      </c>
      <c r="C11" s="162" t="s">
        <v>3465</v>
      </c>
      <c r="D11" s="163" t="s">
        <v>3466</v>
      </c>
      <c r="E11" s="162">
        <v>62073176</v>
      </c>
      <c r="F11" s="162" t="s">
        <v>3457</v>
      </c>
      <c r="G11" s="162" t="s">
        <v>3457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5" t="str">
        <f>VLOOKUP(A11,[1]Seznam_PO_1_9_2024!A:B,2,0)</f>
        <v>JM_183</v>
      </c>
    </row>
    <row r="12" spans="1:20" hidden="1" x14ac:dyDescent="0.25">
      <c r="A12" s="166">
        <v>48511005</v>
      </c>
      <c r="B12" s="161">
        <v>45596.647258229168</v>
      </c>
      <c r="C12" s="162" t="s">
        <v>88</v>
      </c>
      <c r="D12" s="163" t="s">
        <v>3467</v>
      </c>
      <c r="E12" s="162">
        <v>48511005</v>
      </c>
      <c r="F12" s="162" t="s">
        <v>3457</v>
      </c>
      <c r="G12" s="162" t="s">
        <v>3457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5" t="str">
        <f>VLOOKUP(A12,[1]Seznam_PO_1_9_2024!A:B,2,0)</f>
        <v>JM_065</v>
      </c>
    </row>
    <row r="13" spans="1:20" hidden="1" x14ac:dyDescent="0.25">
      <c r="A13" s="166">
        <v>43420656</v>
      </c>
      <c r="B13" s="161">
        <v>45596.65056480324</v>
      </c>
      <c r="C13" s="162" t="s">
        <v>3188</v>
      </c>
      <c r="D13" s="163" t="s">
        <v>3354</v>
      </c>
      <c r="E13" s="162">
        <v>43420656</v>
      </c>
      <c r="F13" s="162" t="s">
        <v>18</v>
      </c>
      <c r="G13" s="162" t="s">
        <v>3457</v>
      </c>
      <c r="H13" s="162">
        <v>30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5" t="str">
        <f>VLOOKUP(A13,[1]Seznam_PO_1_9_2024!A:B,2,0)</f>
        <v>JM_181</v>
      </c>
    </row>
    <row r="14" spans="1:20" hidden="1" x14ac:dyDescent="0.25">
      <c r="A14" s="166">
        <v>70285756</v>
      </c>
      <c r="B14" s="161">
        <v>45596.658706782408</v>
      </c>
      <c r="C14" s="162" t="s">
        <v>37</v>
      </c>
      <c r="D14" s="163" t="s">
        <v>38</v>
      </c>
      <c r="E14" s="162">
        <v>70285756</v>
      </c>
      <c r="F14" s="162" t="s">
        <v>3457</v>
      </c>
      <c r="G14" s="162" t="s">
        <v>3457</v>
      </c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5" t="str">
        <f>VLOOKUP(A14,[1]Seznam_PO_1_9_2024!A:B,2,0)</f>
        <v>JM_039</v>
      </c>
    </row>
    <row r="15" spans="1:20" hidden="1" x14ac:dyDescent="0.25">
      <c r="A15" s="160">
        <v>638005</v>
      </c>
      <c r="B15" s="161">
        <v>45596.658812175927</v>
      </c>
      <c r="C15" s="162" t="s">
        <v>47</v>
      </c>
      <c r="D15" s="163" t="s">
        <v>3468</v>
      </c>
      <c r="E15" s="164" t="s">
        <v>48</v>
      </c>
      <c r="F15" s="162" t="s">
        <v>18</v>
      </c>
      <c r="G15" s="162" t="s">
        <v>3457</v>
      </c>
      <c r="H15" s="162">
        <v>120</v>
      </c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5" t="str">
        <f>VLOOKUP(A15,[1]Seznam_PO_1_9_2024!A:B,2,0)</f>
        <v>JM_060</v>
      </c>
    </row>
    <row r="16" spans="1:20" hidden="1" x14ac:dyDescent="0.25">
      <c r="A16" s="166">
        <v>49461524</v>
      </c>
      <c r="B16" s="161">
        <v>45596.680332881944</v>
      </c>
      <c r="C16" s="162" t="s">
        <v>43</v>
      </c>
      <c r="D16" s="163" t="s">
        <v>44</v>
      </c>
      <c r="E16" s="162">
        <v>49461524</v>
      </c>
      <c r="F16" s="162" t="s">
        <v>3457</v>
      </c>
      <c r="G16" s="162" t="s">
        <v>3457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5" t="str">
        <f>VLOOKUP(A16,[1]Seznam_PO_1_9_2024!A:B,2,0)</f>
        <v>JM_126</v>
      </c>
    </row>
    <row r="17" spans="1:20" x14ac:dyDescent="0.25">
      <c r="A17" s="160">
        <v>559415</v>
      </c>
      <c r="B17" s="161">
        <v>45596.689246377311</v>
      </c>
      <c r="C17" s="162" t="s">
        <v>57</v>
      </c>
      <c r="D17" s="163" t="s">
        <v>58</v>
      </c>
      <c r="E17" s="164" t="s">
        <v>59</v>
      </c>
      <c r="F17" s="162" t="s">
        <v>18</v>
      </c>
      <c r="G17" s="162" t="s">
        <v>18</v>
      </c>
      <c r="H17" s="162">
        <v>120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5" t="str">
        <f>VLOOKUP(A17,[1]Seznam_PO_1_9_2024!A:B,2,0)</f>
        <v>JM_030</v>
      </c>
    </row>
    <row r="18" spans="1:20" ht="26.4" hidden="1" x14ac:dyDescent="0.25">
      <c r="A18" s="166">
        <v>70849510</v>
      </c>
      <c r="B18" s="161">
        <v>45596.700560798607</v>
      </c>
      <c r="C18" s="162" t="s">
        <v>53</v>
      </c>
      <c r="D18" s="163" t="s">
        <v>3469</v>
      </c>
      <c r="E18" s="162">
        <v>70849510</v>
      </c>
      <c r="F18" s="162" t="s">
        <v>3457</v>
      </c>
      <c r="G18" s="162" t="s">
        <v>3457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5" t="str">
        <f>VLOOKUP(A18,[1]Seznam_PO_1_9_2024!A:B,2,0)</f>
        <v>JM_204</v>
      </c>
    </row>
    <row r="19" spans="1:20" hidden="1" x14ac:dyDescent="0.25">
      <c r="A19" s="166">
        <v>60680377</v>
      </c>
      <c r="B19" s="161">
        <v>45596.732156053244</v>
      </c>
      <c r="C19" s="162" t="s">
        <v>60</v>
      </c>
      <c r="D19" s="163" t="s">
        <v>3470</v>
      </c>
      <c r="E19" s="162">
        <v>60680377</v>
      </c>
      <c r="F19" s="162" t="s">
        <v>3457</v>
      </c>
      <c r="G19" s="162" t="s">
        <v>3457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5" t="str">
        <f>VLOOKUP(A19,[1]Seznam_PO_1_9_2024!A:B,2,0)</f>
        <v>JM_187</v>
      </c>
    </row>
    <row r="20" spans="1:20" ht="26.4" hidden="1" x14ac:dyDescent="0.25">
      <c r="A20" s="160">
        <v>226572</v>
      </c>
      <c r="B20" s="161">
        <v>45596.780449444443</v>
      </c>
      <c r="C20" s="162" t="s">
        <v>3412</v>
      </c>
      <c r="D20" s="163" t="s">
        <v>3471</v>
      </c>
      <c r="E20" s="164" t="s">
        <v>230</v>
      </c>
      <c r="F20" s="162" t="s">
        <v>3457</v>
      </c>
      <c r="G20" s="162" t="s">
        <v>3457</v>
      </c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5" t="str">
        <f>VLOOKUP(A20,[1]Seznam_PO_1_9_2024!A:B,2,0)</f>
        <v>JM_265</v>
      </c>
    </row>
    <row r="21" spans="1:20" x14ac:dyDescent="0.25">
      <c r="A21" s="160">
        <v>4150015</v>
      </c>
      <c r="B21" s="161">
        <v>45597.206023715276</v>
      </c>
      <c r="C21" s="162" t="s">
        <v>3432</v>
      </c>
      <c r="D21" s="163" t="s">
        <v>3472</v>
      </c>
      <c r="E21" s="164" t="s">
        <v>229</v>
      </c>
      <c r="F21" s="162" t="s">
        <v>18</v>
      </c>
      <c r="G21" s="162" t="s">
        <v>18</v>
      </c>
      <c r="H21" s="162">
        <v>0</v>
      </c>
      <c r="I21" s="162">
        <v>20</v>
      </c>
      <c r="J21" s="162">
        <v>0</v>
      </c>
      <c r="K21" s="162">
        <v>0</v>
      </c>
      <c r="L21" s="162">
        <v>0</v>
      </c>
      <c r="M21" s="162">
        <v>0</v>
      </c>
      <c r="N21" s="162"/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5" t="str">
        <f>VLOOKUP(A21,[1]Seznam_PO_1_9_2024!A:B,2,0)</f>
        <v>JM_283</v>
      </c>
    </row>
    <row r="22" spans="1:20" ht="26.4" x14ac:dyDescent="0.25">
      <c r="A22" s="166">
        <v>45671702</v>
      </c>
      <c r="B22" s="161">
        <v>45597.241583587966</v>
      </c>
      <c r="C22" s="162" t="s">
        <v>66</v>
      </c>
      <c r="D22" s="163" t="s">
        <v>67</v>
      </c>
      <c r="E22" s="162">
        <v>45671702</v>
      </c>
      <c r="F22" s="162" t="s">
        <v>18</v>
      </c>
      <c r="G22" s="162" t="s">
        <v>18</v>
      </c>
      <c r="H22" s="162">
        <v>50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5" t="str">
        <f>VLOOKUP(A22,[1]Seznam_PO_1_9_2024!A:B,2,0)</f>
        <v>JM_017</v>
      </c>
    </row>
    <row r="23" spans="1:20" hidden="1" x14ac:dyDescent="0.25">
      <c r="A23" s="166">
        <v>60555980</v>
      </c>
      <c r="B23" s="161">
        <v>45597.252059085644</v>
      </c>
      <c r="C23" s="162" t="s">
        <v>3473</v>
      </c>
      <c r="D23" s="163" t="s">
        <v>3474</v>
      </c>
      <c r="E23" s="162">
        <v>60555980</v>
      </c>
      <c r="F23" s="162" t="s">
        <v>18</v>
      </c>
      <c r="G23" s="162" t="s">
        <v>3457</v>
      </c>
      <c r="H23" s="162">
        <v>75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5" t="str">
        <f>VLOOKUP(A23,[1]Seznam_PO_1_9_2024!A:B,2,0)</f>
        <v>JM_102</v>
      </c>
    </row>
    <row r="24" spans="1:20" hidden="1" x14ac:dyDescent="0.25">
      <c r="A24" s="166">
        <v>65761774</v>
      </c>
      <c r="B24" s="161">
        <v>45597.261478460649</v>
      </c>
      <c r="C24" s="162" t="s">
        <v>3275</v>
      </c>
      <c r="D24" s="163" t="s">
        <v>3475</v>
      </c>
      <c r="E24" s="162">
        <v>65761774</v>
      </c>
      <c r="F24" s="162" t="s">
        <v>18</v>
      </c>
      <c r="G24" s="162" t="s">
        <v>3457</v>
      </c>
      <c r="H24" s="162">
        <v>100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5" t="str">
        <f>VLOOKUP(A24,[1]Seznam_PO_1_9_2024!A:B,2,0)</f>
        <v>JM_080</v>
      </c>
    </row>
    <row r="25" spans="1:20" ht="26.4" x14ac:dyDescent="0.25">
      <c r="A25" s="160">
        <v>558991</v>
      </c>
      <c r="B25" s="161">
        <v>45597.262911423612</v>
      </c>
      <c r="C25" s="162" t="s">
        <v>120</v>
      </c>
      <c r="D25" s="163" t="s">
        <v>3476</v>
      </c>
      <c r="E25" s="164" t="s">
        <v>121</v>
      </c>
      <c r="F25" s="162" t="s">
        <v>18</v>
      </c>
      <c r="G25" s="162" t="s">
        <v>18</v>
      </c>
      <c r="H25" s="162"/>
      <c r="I25" s="162">
        <v>20</v>
      </c>
      <c r="J25" s="162"/>
      <c r="K25" s="162"/>
      <c r="L25" s="162"/>
      <c r="M25" s="162"/>
      <c r="N25" s="162"/>
      <c r="O25" s="162">
        <v>1</v>
      </c>
      <c r="P25" s="162"/>
      <c r="Q25" s="162"/>
      <c r="R25" s="162"/>
      <c r="S25" s="162"/>
      <c r="T25" s="165" t="str">
        <f>VLOOKUP(A25,[1]Seznam_PO_1_9_2024!A:B,2,0)</f>
        <v>JM_093</v>
      </c>
    </row>
    <row r="26" spans="1:20" hidden="1" x14ac:dyDescent="0.25">
      <c r="A26" s="166">
        <v>70840661</v>
      </c>
      <c r="B26" s="161">
        <v>45597.266805752311</v>
      </c>
      <c r="C26" s="162" t="s">
        <v>99</v>
      </c>
      <c r="D26" s="163" t="s">
        <v>3477</v>
      </c>
      <c r="E26" s="162">
        <v>70840661</v>
      </c>
      <c r="F26" s="162" t="s">
        <v>3457</v>
      </c>
      <c r="G26" s="162" t="s">
        <v>3457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5" t="str">
        <f>VLOOKUP(A26,[1]Seznam_PO_1_9_2024!A:B,2,0)</f>
        <v>JM_220</v>
      </c>
    </row>
    <row r="27" spans="1:20" ht="26.4" x14ac:dyDescent="0.25">
      <c r="A27" s="166">
        <v>45671877</v>
      </c>
      <c r="B27" s="161">
        <v>45597.270285810184</v>
      </c>
      <c r="C27" s="162" t="s">
        <v>148</v>
      </c>
      <c r="D27" s="163" t="s">
        <v>3436</v>
      </c>
      <c r="E27" s="162">
        <v>45671877</v>
      </c>
      <c r="F27" s="162" t="s">
        <v>18</v>
      </c>
      <c r="G27" s="162" t="s">
        <v>18</v>
      </c>
      <c r="H27" s="162">
        <v>60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5" t="str">
        <f>VLOOKUP(A27,[1]Seznam_PO_1_9_2024!A:B,2,0)</f>
        <v>JM_173</v>
      </c>
    </row>
    <row r="28" spans="1:20" hidden="1" x14ac:dyDescent="0.25">
      <c r="A28" s="160">
        <v>387134</v>
      </c>
      <c r="B28" s="161">
        <v>45597.270655057873</v>
      </c>
      <c r="C28" s="162" t="s">
        <v>3478</v>
      </c>
      <c r="D28" s="163" t="s">
        <v>3479</v>
      </c>
      <c r="E28" s="164" t="s">
        <v>131</v>
      </c>
      <c r="F28" s="162" t="s">
        <v>18</v>
      </c>
      <c r="G28" s="162" t="s">
        <v>3457</v>
      </c>
      <c r="H28" s="162"/>
      <c r="I28" s="162">
        <v>50</v>
      </c>
      <c r="J28" s="162">
        <v>50</v>
      </c>
      <c r="K28" s="162"/>
      <c r="L28" s="162"/>
      <c r="M28" s="162"/>
      <c r="N28" s="162"/>
      <c r="O28" s="162"/>
      <c r="P28" s="162"/>
      <c r="Q28" s="162"/>
      <c r="R28" s="162"/>
      <c r="S28" s="162"/>
      <c r="T28" s="165" t="str">
        <f>VLOOKUP(A28,[1]Seznam_PO_1_9_2024!A:B,2,0)</f>
        <v>JM_160</v>
      </c>
    </row>
    <row r="29" spans="1:20" hidden="1" x14ac:dyDescent="0.25">
      <c r="A29" s="166">
        <v>64327809</v>
      </c>
      <c r="B29" s="161">
        <v>45597.272177175924</v>
      </c>
      <c r="C29" s="162" t="s">
        <v>105</v>
      </c>
      <c r="D29" s="163" t="s">
        <v>3480</v>
      </c>
      <c r="E29" s="162">
        <v>64327809</v>
      </c>
      <c r="F29" s="162" t="s">
        <v>18</v>
      </c>
      <c r="G29" s="162" t="s">
        <v>3457</v>
      </c>
      <c r="H29" s="162">
        <v>30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5" t="str">
        <f>VLOOKUP(A29,[1]Seznam_PO_1_9_2024!A:B,2,0)</f>
        <v>JM_116</v>
      </c>
    </row>
    <row r="30" spans="1:20" hidden="1" x14ac:dyDescent="0.25">
      <c r="A30" s="166">
        <v>47377470</v>
      </c>
      <c r="B30" s="161">
        <v>45597.2751359838</v>
      </c>
      <c r="C30" s="162" t="s">
        <v>3404</v>
      </c>
      <c r="D30" s="163" t="s">
        <v>3405</v>
      </c>
      <c r="E30" s="162">
        <v>47377470</v>
      </c>
      <c r="F30" s="162" t="s">
        <v>18</v>
      </c>
      <c r="G30" s="162" t="s">
        <v>3457</v>
      </c>
      <c r="H30" s="162"/>
      <c r="I30" s="162"/>
      <c r="J30" s="162">
        <v>50</v>
      </c>
      <c r="K30" s="162"/>
      <c r="L30" s="162"/>
      <c r="M30" s="162"/>
      <c r="N30" s="162"/>
      <c r="O30" s="162"/>
      <c r="P30" s="162"/>
      <c r="Q30" s="162"/>
      <c r="R30" s="162"/>
      <c r="S30" s="162"/>
      <c r="T30" s="165" t="str">
        <f>VLOOKUP(A30,[1]Seznam_PO_1_9_2024!A:B,2,0)</f>
        <v>JM_252</v>
      </c>
    </row>
    <row r="31" spans="1:20" hidden="1" x14ac:dyDescent="0.25">
      <c r="A31" s="166">
        <v>46937145</v>
      </c>
      <c r="B31" s="161">
        <v>45597.279065983792</v>
      </c>
      <c r="C31" s="162" t="s">
        <v>3481</v>
      </c>
      <c r="D31" s="163" t="s">
        <v>3482</v>
      </c>
      <c r="E31" s="162">
        <v>46937145</v>
      </c>
      <c r="F31" s="162" t="s">
        <v>18</v>
      </c>
      <c r="G31" s="162" t="s">
        <v>3457</v>
      </c>
      <c r="H31" s="162">
        <v>200</v>
      </c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5" t="str">
        <f>VLOOKUP(A31,[1]Seznam_PO_1_9_2024!A:B,2,0)</f>
        <v>JM_142</v>
      </c>
    </row>
    <row r="32" spans="1:20" hidden="1" x14ac:dyDescent="0.25">
      <c r="A32" s="160">
        <v>497126</v>
      </c>
      <c r="B32" s="161">
        <v>45597.285490706017</v>
      </c>
      <c r="C32" s="162" t="s">
        <v>3483</v>
      </c>
      <c r="D32" s="163" t="s">
        <v>3484</v>
      </c>
      <c r="E32" s="164" t="s">
        <v>73</v>
      </c>
      <c r="F32" s="162" t="s">
        <v>3457</v>
      </c>
      <c r="G32" s="162" t="s">
        <v>3457</v>
      </c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5" t="str">
        <f>VLOOKUP(A32,[1]Seznam_PO_1_9_2024!A:B,2,0)</f>
        <v>JM_176</v>
      </c>
    </row>
    <row r="33" spans="1:20" ht="26.4" hidden="1" x14ac:dyDescent="0.25">
      <c r="A33" s="160">
        <v>4536649</v>
      </c>
      <c r="B33" s="161">
        <v>45597.287359166672</v>
      </c>
      <c r="C33" s="162" t="s">
        <v>49</v>
      </c>
      <c r="D33" s="163" t="s">
        <v>50</v>
      </c>
      <c r="E33" s="164" t="s">
        <v>51</v>
      </c>
      <c r="F33" s="162" t="s">
        <v>3457</v>
      </c>
      <c r="G33" s="162" t="s">
        <v>3457</v>
      </c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5" t="str">
        <f>VLOOKUP(A33,[1]Seznam_PO_1_9_2024!A:B,2,0)</f>
        <v>JM_282</v>
      </c>
    </row>
    <row r="34" spans="1:20" hidden="1" x14ac:dyDescent="0.25">
      <c r="A34" s="160">
        <v>209392</v>
      </c>
      <c r="B34" s="161">
        <v>45597.296886087963</v>
      </c>
      <c r="C34" s="162" t="s">
        <v>3485</v>
      </c>
      <c r="D34" s="163" t="s">
        <v>3486</v>
      </c>
      <c r="E34" s="164" t="s">
        <v>61</v>
      </c>
      <c r="F34" s="162" t="s">
        <v>18</v>
      </c>
      <c r="G34" s="162" t="s">
        <v>3457</v>
      </c>
      <c r="H34" s="162">
        <v>75</v>
      </c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5" t="str">
        <f>VLOOKUP(A34,[1]Seznam_PO_1_9_2024!A:B,2,0)</f>
        <v>JM_267</v>
      </c>
    </row>
    <row r="35" spans="1:20" x14ac:dyDescent="0.25">
      <c r="A35" s="160">
        <v>559148</v>
      </c>
      <c r="B35" s="161">
        <v>45597.300664050927</v>
      </c>
      <c r="C35" s="162" t="s">
        <v>25</v>
      </c>
      <c r="D35" s="163" t="s">
        <v>3487</v>
      </c>
      <c r="E35" s="164" t="s">
        <v>26</v>
      </c>
      <c r="F35" s="162" t="s">
        <v>18</v>
      </c>
      <c r="G35" s="162" t="s">
        <v>18</v>
      </c>
      <c r="H35" s="162">
        <v>200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1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5" t="str">
        <f>VLOOKUP(A35,[1]Seznam_PO_1_9_2024!A:B,2,0)</f>
        <v>JM_140</v>
      </c>
    </row>
    <row r="36" spans="1:20" hidden="1" x14ac:dyDescent="0.25">
      <c r="A36" s="160">
        <v>838225</v>
      </c>
      <c r="B36" s="161">
        <v>45597.30361422454</v>
      </c>
      <c r="C36" s="162" t="s">
        <v>3396</v>
      </c>
      <c r="D36" s="163" t="s">
        <v>3395</v>
      </c>
      <c r="E36" s="164" t="s">
        <v>187</v>
      </c>
      <c r="F36" s="162" t="s">
        <v>3457</v>
      </c>
      <c r="G36" s="162" t="s">
        <v>3457</v>
      </c>
      <c r="H36" s="162">
        <v>0</v>
      </c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5" t="str">
        <f>VLOOKUP(A36,[1]Seznam_PO_1_9_2024!A:B,2,0)</f>
        <v>JM_241</v>
      </c>
    </row>
    <row r="37" spans="1:20" ht="26.4" x14ac:dyDescent="0.25">
      <c r="A37" s="167">
        <v>53198</v>
      </c>
      <c r="B37" s="168">
        <v>45597.307863287038</v>
      </c>
      <c r="C37" s="169" t="s">
        <v>29</v>
      </c>
      <c r="D37" s="170" t="s">
        <v>3212</v>
      </c>
      <c r="E37" s="171" t="s">
        <v>30</v>
      </c>
      <c r="F37" s="172" t="s">
        <v>18</v>
      </c>
      <c r="G37" s="169" t="s">
        <v>18</v>
      </c>
      <c r="H37" s="169"/>
      <c r="I37" s="169">
        <v>30</v>
      </c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73" t="str">
        <f>VLOOKUP(A37,[1]Seznam_PO_1_9_2024!A:B,2,0)</f>
        <v>JM_233</v>
      </c>
    </row>
    <row r="38" spans="1:20" x14ac:dyDescent="0.25">
      <c r="A38" s="166">
        <v>29319498</v>
      </c>
      <c r="B38" s="161">
        <v>45597.307938194441</v>
      </c>
      <c r="C38" s="162" t="s">
        <v>195</v>
      </c>
      <c r="D38" s="163" t="s">
        <v>3488</v>
      </c>
      <c r="E38" s="162">
        <v>29319498</v>
      </c>
      <c r="F38" s="162" t="s">
        <v>18</v>
      </c>
      <c r="G38" s="162" t="s">
        <v>18</v>
      </c>
      <c r="H38" s="162">
        <v>40</v>
      </c>
      <c r="I38" s="162"/>
      <c r="J38" s="162"/>
      <c r="K38" s="162">
        <v>10</v>
      </c>
      <c r="L38" s="162">
        <v>10</v>
      </c>
      <c r="M38" s="162">
        <v>10</v>
      </c>
      <c r="N38" s="162">
        <v>20</v>
      </c>
      <c r="O38" s="162"/>
      <c r="P38" s="162"/>
      <c r="Q38" s="162"/>
      <c r="R38" s="162"/>
      <c r="S38" s="162"/>
      <c r="T38" s="165" t="str">
        <f>VLOOKUP(A38,[1]Seznam_PO_1_9_2024!A:B,2,0)</f>
        <v>JM_278</v>
      </c>
    </row>
    <row r="39" spans="1:20" x14ac:dyDescent="0.25">
      <c r="A39" s="160">
        <v>837385</v>
      </c>
      <c r="B39" s="161">
        <v>45597.312726666671</v>
      </c>
      <c r="C39" s="162" t="s">
        <v>31</v>
      </c>
      <c r="D39" s="163" t="s">
        <v>32</v>
      </c>
      <c r="E39" s="164" t="s">
        <v>33</v>
      </c>
      <c r="F39" s="162" t="s">
        <v>18</v>
      </c>
      <c r="G39" s="162" t="s">
        <v>18</v>
      </c>
      <c r="H39" s="162">
        <v>200</v>
      </c>
      <c r="I39" s="162"/>
      <c r="J39" s="162"/>
      <c r="K39" s="162"/>
      <c r="L39" s="162"/>
      <c r="M39" s="162"/>
      <c r="N39" s="162">
        <v>0</v>
      </c>
      <c r="O39" s="162"/>
      <c r="P39" s="162"/>
      <c r="Q39" s="162"/>
      <c r="R39" s="162"/>
      <c r="S39" s="162"/>
      <c r="T39" s="165" t="str">
        <f>VLOOKUP(A39,[1]Seznam_PO_1_9_2024!A:B,2,0)</f>
        <v>JM_260</v>
      </c>
    </row>
    <row r="40" spans="1:20" hidden="1" x14ac:dyDescent="0.25">
      <c r="A40" s="166">
        <v>15530213</v>
      </c>
      <c r="B40" s="161">
        <v>45597.314718645837</v>
      </c>
      <c r="C40" s="162" t="s">
        <v>3489</v>
      </c>
      <c r="D40" s="163" t="s">
        <v>3490</v>
      </c>
      <c r="E40" s="162">
        <v>15530213</v>
      </c>
      <c r="F40" s="162" t="s">
        <v>3457</v>
      </c>
      <c r="G40" s="162" t="s">
        <v>3457</v>
      </c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5" t="str">
        <f>VLOOKUP(A40,[1]Seznam_PO_1_9_2024!A:B,2,0)</f>
        <v>JM_053</v>
      </c>
    </row>
    <row r="41" spans="1:20" ht="26.4" hidden="1" x14ac:dyDescent="0.25">
      <c r="A41" s="160">
        <v>838446</v>
      </c>
      <c r="B41" s="161">
        <v>45597.315638460648</v>
      </c>
      <c r="C41" s="162" t="s">
        <v>79</v>
      </c>
      <c r="D41" s="163" t="s">
        <v>3491</v>
      </c>
      <c r="E41" s="164" t="s">
        <v>80</v>
      </c>
      <c r="F41" s="162" t="s">
        <v>18</v>
      </c>
      <c r="G41" s="162" t="s">
        <v>3457</v>
      </c>
      <c r="H41" s="162"/>
      <c r="I41" s="162">
        <v>70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5" t="str">
        <f>VLOOKUP(A41,[1]Seznam_PO_1_9_2024!A:B,2,0)</f>
        <v>JM_157</v>
      </c>
    </row>
    <row r="42" spans="1:20" x14ac:dyDescent="0.25">
      <c r="A42" s="166">
        <v>70997241</v>
      </c>
      <c r="B42" s="161">
        <v>45597.317016840279</v>
      </c>
      <c r="C42" s="162" t="s">
        <v>164</v>
      </c>
      <c r="D42" s="163" t="s">
        <v>3439</v>
      </c>
      <c r="E42" s="162">
        <v>70997241</v>
      </c>
      <c r="F42" s="162" t="s">
        <v>18</v>
      </c>
      <c r="G42" s="162" t="s">
        <v>18</v>
      </c>
      <c r="H42" s="162">
        <v>50</v>
      </c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5" t="str">
        <f>VLOOKUP(A42,[1]Seznam_PO_1_9_2024!A:B,2,0)</f>
        <v>JM_178</v>
      </c>
    </row>
    <row r="43" spans="1:20" hidden="1" x14ac:dyDescent="0.25">
      <c r="A43" s="160">
        <v>400963</v>
      </c>
      <c r="B43" s="161">
        <v>45597.317293125001</v>
      </c>
      <c r="C43" s="162" t="s">
        <v>76</v>
      </c>
      <c r="D43" s="163" t="s">
        <v>3225</v>
      </c>
      <c r="E43" s="164" t="s">
        <v>77</v>
      </c>
      <c r="F43" s="162" t="s">
        <v>18</v>
      </c>
      <c r="G43" s="162" t="s">
        <v>3457</v>
      </c>
      <c r="H43" s="162"/>
      <c r="I43" s="162"/>
      <c r="J43" s="162">
        <v>10</v>
      </c>
      <c r="K43" s="162"/>
      <c r="L43" s="162"/>
      <c r="M43" s="162"/>
      <c r="N43" s="162"/>
      <c r="O43" s="162"/>
      <c r="P43" s="162">
        <v>1</v>
      </c>
      <c r="Q43" s="162"/>
      <c r="R43" s="162"/>
      <c r="S43" s="162"/>
      <c r="T43" s="165" t="str">
        <f>VLOOKUP(A43,[1]Seznam_PO_1_9_2024!A:B,2,0)</f>
        <v>JM_008</v>
      </c>
    </row>
    <row r="44" spans="1:20" hidden="1" x14ac:dyDescent="0.25">
      <c r="A44" s="160">
        <v>226556</v>
      </c>
      <c r="B44" s="161">
        <v>45597.320186527781</v>
      </c>
      <c r="C44" s="162" t="s">
        <v>3443</v>
      </c>
      <c r="D44" s="163" t="s">
        <v>3444</v>
      </c>
      <c r="E44" s="164" t="s">
        <v>2112</v>
      </c>
      <c r="F44" s="162" t="s">
        <v>18</v>
      </c>
      <c r="G44" s="162" t="s">
        <v>3457</v>
      </c>
      <c r="H44" s="162">
        <v>100</v>
      </c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5" t="str">
        <f>VLOOKUP(A44,[1]Seznam_PO_1_9_2024!A:B,2,0)</f>
        <v>JM_184</v>
      </c>
    </row>
    <row r="45" spans="1:20" hidden="1" x14ac:dyDescent="0.25">
      <c r="A45" s="166">
        <v>70842680</v>
      </c>
      <c r="B45" s="161">
        <v>45597.324760810181</v>
      </c>
      <c r="C45" s="162" t="s">
        <v>246</v>
      </c>
      <c r="D45" s="163" t="s">
        <v>3492</v>
      </c>
      <c r="E45" s="162">
        <v>70842680</v>
      </c>
      <c r="F45" s="162" t="s">
        <v>18</v>
      </c>
      <c r="G45" s="162" t="s">
        <v>3457</v>
      </c>
      <c r="H45" s="162">
        <v>10</v>
      </c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5" t="str">
        <f>VLOOKUP(A45,[1]Seznam_PO_1_9_2024!A:B,2,0)</f>
        <v>JM_079</v>
      </c>
    </row>
    <row r="46" spans="1:20" x14ac:dyDescent="0.25">
      <c r="A46" s="166">
        <v>62160095</v>
      </c>
      <c r="B46" s="161">
        <v>45597.325125810181</v>
      </c>
      <c r="C46" s="162" t="s">
        <v>19</v>
      </c>
      <c r="D46" s="163" t="s">
        <v>20</v>
      </c>
      <c r="E46" s="162">
        <v>62160095</v>
      </c>
      <c r="F46" s="162" t="s">
        <v>18</v>
      </c>
      <c r="G46" s="162" t="s">
        <v>18</v>
      </c>
      <c r="H46" s="162">
        <v>20</v>
      </c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5" t="str">
        <f>VLOOKUP(A46,[1]Seznam_PO_1_9_2024!A:B,2,0)</f>
        <v>JM_115</v>
      </c>
    </row>
    <row r="47" spans="1:20" hidden="1" x14ac:dyDescent="0.25">
      <c r="A47" s="166">
        <v>63434610</v>
      </c>
      <c r="B47" s="161">
        <v>45597.335344293984</v>
      </c>
      <c r="C47" s="162" t="s">
        <v>3358</v>
      </c>
      <c r="D47" s="163" t="s">
        <v>3493</v>
      </c>
      <c r="E47" s="162">
        <v>63434610</v>
      </c>
      <c r="F47" s="162" t="s">
        <v>3457</v>
      </c>
      <c r="G47" s="162" t="s">
        <v>3457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5" t="str">
        <f>VLOOKUP(A47,[1]Seznam_PO_1_9_2024!A:B,2,0)</f>
        <v>JM_186</v>
      </c>
    </row>
    <row r="48" spans="1:20" hidden="1" x14ac:dyDescent="0.25">
      <c r="A48" s="166">
        <v>62073109</v>
      </c>
      <c r="B48" s="161">
        <v>45597.337235972227</v>
      </c>
      <c r="C48" s="162" t="s">
        <v>3494</v>
      </c>
      <c r="D48" s="163" t="s">
        <v>3495</v>
      </c>
      <c r="E48" s="162">
        <v>62073109</v>
      </c>
      <c r="F48" s="162" t="s">
        <v>3457</v>
      </c>
      <c r="G48" s="162" t="s">
        <v>3457</v>
      </c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5" t="str">
        <f>VLOOKUP(A48,[1]Seznam_PO_1_9_2024!A:B,2,0)</f>
        <v>JM_071</v>
      </c>
    </row>
    <row r="49" spans="1:20" hidden="1" x14ac:dyDescent="0.25">
      <c r="A49" s="160">
        <v>567566</v>
      </c>
      <c r="B49" s="161">
        <v>45597.339157233801</v>
      </c>
      <c r="C49" s="162" t="s">
        <v>3496</v>
      </c>
      <c r="D49" s="163" t="s">
        <v>3497</v>
      </c>
      <c r="E49" s="164" t="s">
        <v>114</v>
      </c>
      <c r="F49" s="162" t="s">
        <v>3457</v>
      </c>
      <c r="G49" s="162" t="s">
        <v>3457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5" t="str">
        <f>VLOOKUP(A49,[1]Seznam_PO_1_9_2024!A:B,2,0)</f>
        <v>JM_097</v>
      </c>
    </row>
    <row r="50" spans="1:20" hidden="1" x14ac:dyDescent="0.25">
      <c r="A50" s="166">
        <v>49438875</v>
      </c>
      <c r="B50" s="161">
        <v>45597.339302499997</v>
      </c>
      <c r="C50" s="162" t="s">
        <v>62</v>
      </c>
      <c r="D50" s="163" t="s">
        <v>2379</v>
      </c>
      <c r="E50" s="162">
        <v>49438875</v>
      </c>
      <c r="F50" s="162" t="s">
        <v>18</v>
      </c>
      <c r="G50" s="162" t="s">
        <v>3457</v>
      </c>
      <c r="H50" s="162">
        <v>50</v>
      </c>
      <c r="I50" s="162"/>
      <c r="J50" s="162"/>
      <c r="K50" s="162">
        <v>1</v>
      </c>
      <c r="L50" s="162">
        <v>1</v>
      </c>
      <c r="M50" s="162">
        <v>1</v>
      </c>
      <c r="N50" s="162">
        <v>2</v>
      </c>
      <c r="O50" s="162"/>
      <c r="P50" s="162"/>
      <c r="Q50" s="162"/>
      <c r="R50" s="162"/>
      <c r="S50" s="162"/>
      <c r="T50" s="165" t="str">
        <f>VLOOKUP(A50,[1]Seznam_PO_1_9_2024!A:B,2,0)</f>
        <v>JM_214</v>
      </c>
    </row>
    <row r="51" spans="1:20" hidden="1" x14ac:dyDescent="0.25">
      <c r="A51" s="160">
        <v>92584</v>
      </c>
      <c r="B51" s="161">
        <v>45597.339819479166</v>
      </c>
      <c r="C51" s="162" t="s">
        <v>3498</v>
      </c>
      <c r="D51" s="163" t="s">
        <v>3499</v>
      </c>
      <c r="E51" s="164" t="s">
        <v>165</v>
      </c>
      <c r="F51" s="162" t="s">
        <v>18</v>
      </c>
      <c r="G51" s="162" t="s">
        <v>3457</v>
      </c>
      <c r="H51" s="162">
        <v>1400</v>
      </c>
      <c r="I51" s="162"/>
      <c r="J51" s="162"/>
      <c r="K51" s="162"/>
      <c r="L51" s="162">
        <v>3</v>
      </c>
      <c r="M51" s="162"/>
      <c r="N51" s="162">
        <v>5</v>
      </c>
      <c r="O51" s="162"/>
      <c r="P51" s="162"/>
      <c r="Q51" s="162"/>
      <c r="R51" s="162">
        <v>500</v>
      </c>
      <c r="S51" s="162"/>
      <c r="T51" s="165" t="str">
        <f>VLOOKUP(A51,[1]Seznam_PO_1_9_2024!A:B,2,0)</f>
        <v>JM_018</v>
      </c>
    </row>
    <row r="52" spans="1:20" hidden="1" x14ac:dyDescent="0.25">
      <c r="A52" s="166">
        <v>44946805</v>
      </c>
      <c r="B52" s="161">
        <v>45597.342371145831</v>
      </c>
      <c r="C52" s="162" t="s">
        <v>221</v>
      </c>
      <c r="D52" s="163" t="s">
        <v>3500</v>
      </c>
      <c r="E52" s="162">
        <v>44946805</v>
      </c>
      <c r="F52" s="162" t="s">
        <v>3457</v>
      </c>
      <c r="G52" s="162" t="s">
        <v>3457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5" t="str">
        <f>VLOOKUP(A52,[1]Seznam_PO_1_9_2024!A:B,2,0)</f>
        <v>JM_217</v>
      </c>
    </row>
    <row r="53" spans="1:20" hidden="1" x14ac:dyDescent="0.25">
      <c r="A53" s="166">
        <v>49438816</v>
      </c>
      <c r="B53" s="161">
        <v>45597.342469965282</v>
      </c>
      <c r="C53" s="162" t="s">
        <v>3501</v>
      </c>
      <c r="D53" s="163" t="s">
        <v>3502</v>
      </c>
      <c r="E53" s="162">
        <v>49438816</v>
      </c>
      <c r="F53" s="162" t="s">
        <v>18</v>
      </c>
      <c r="G53" s="162" t="s">
        <v>3457</v>
      </c>
      <c r="H53" s="162"/>
      <c r="I53" s="162"/>
      <c r="J53" s="162">
        <v>150</v>
      </c>
      <c r="K53" s="162"/>
      <c r="L53" s="162"/>
      <c r="M53" s="162"/>
      <c r="N53" s="162"/>
      <c r="O53" s="162"/>
      <c r="P53" s="162"/>
      <c r="Q53" s="162"/>
      <c r="R53" s="162"/>
      <c r="S53" s="162"/>
      <c r="T53" s="165" t="str">
        <f>VLOOKUP(A53,[1]Seznam_PO_1_9_2024!A:B,2,0)</f>
        <v>JM_037</v>
      </c>
    </row>
    <row r="54" spans="1:20" hidden="1" x14ac:dyDescent="0.25">
      <c r="A54" s="160">
        <v>559261</v>
      </c>
      <c r="B54" s="161">
        <v>45597.344209525458</v>
      </c>
      <c r="C54" s="162" t="s">
        <v>3503</v>
      </c>
      <c r="D54" s="163" t="s">
        <v>3504</v>
      </c>
      <c r="E54" s="164" t="s">
        <v>42</v>
      </c>
      <c r="F54" s="162" t="s">
        <v>3457</v>
      </c>
      <c r="G54" s="162" t="s">
        <v>3457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5" t="str">
        <f>VLOOKUP(A54,[1]Seznam_PO_1_9_2024!A:B,2,0)</f>
        <v>JM_268</v>
      </c>
    </row>
    <row r="55" spans="1:20" hidden="1" x14ac:dyDescent="0.25">
      <c r="A55" s="166">
        <v>45671761</v>
      </c>
      <c r="B55" s="161">
        <v>45597.349733148149</v>
      </c>
      <c r="C55" s="162" t="s">
        <v>3505</v>
      </c>
      <c r="D55" s="163" t="s">
        <v>3435</v>
      </c>
      <c r="E55" s="162">
        <v>45671761</v>
      </c>
      <c r="F55" s="162" t="s">
        <v>3457</v>
      </c>
      <c r="G55" s="162" t="s">
        <v>3457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5" t="str">
        <f>VLOOKUP(A55,[1]Seznam_PO_1_9_2024!A:B,2,0)</f>
        <v>JM_015</v>
      </c>
    </row>
    <row r="56" spans="1:20" x14ac:dyDescent="0.25">
      <c r="A56" s="166">
        <v>62157299</v>
      </c>
      <c r="B56" s="161">
        <v>45597.351414537035</v>
      </c>
      <c r="C56" s="162" t="s">
        <v>101</v>
      </c>
      <c r="D56" s="163" t="s">
        <v>3506</v>
      </c>
      <c r="E56" s="162">
        <v>62157299</v>
      </c>
      <c r="F56" s="162" t="s">
        <v>18</v>
      </c>
      <c r="G56" s="162" t="s">
        <v>18</v>
      </c>
      <c r="H56" s="162"/>
      <c r="I56" s="162">
        <v>100</v>
      </c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5" t="str">
        <f>VLOOKUP(A56,[1]Seznam_PO_1_9_2024!A:B,2,0)</f>
        <v>JM_108</v>
      </c>
    </row>
    <row r="57" spans="1:20" ht="39.6" hidden="1" x14ac:dyDescent="0.25">
      <c r="A57" s="166">
        <v>62077465</v>
      </c>
      <c r="B57" s="161">
        <v>45597.352898032404</v>
      </c>
      <c r="C57" s="162" t="s">
        <v>89</v>
      </c>
      <c r="D57" s="163" t="s">
        <v>3507</v>
      </c>
      <c r="E57" s="162">
        <v>62077465</v>
      </c>
      <c r="F57" s="162" t="s">
        <v>18</v>
      </c>
      <c r="G57" s="162" t="s">
        <v>3457</v>
      </c>
      <c r="H57" s="162">
        <v>25</v>
      </c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5" t="str">
        <f>VLOOKUP(A57,[1]Seznam_PO_1_9_2024!A:B,2,0)</f>
        <v>JM_132</v>
      </c>
    </row>
    <row r="58" spans="1:20" x14ac:dyDescent="0.25">
      <c r="A58" s="166">
        <v>45671788</v>
      </c>
      <c r="B58" s="161">
        <v>45597.353894872685</v>
      </c>
      <c r="C58" s="162" t="s">
        <v>36</v>
      </c>
      <c r="D58" s="163" t="s">
        <v>3508</v>
      </c>
      <c r="E58" s="162">
        <v>45671788</v>
      </c>
      <c r="F58" s="162" t="s">
        <v>18</v>
      </c>
      <c r="G58" s="162" t="s">
        <v>18</v>
      </c>
      <c r="H58" s="162"/>
      <c r="I58" s="162">
        <v>25</v>
      </c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5" t="str">
        <f>VLOOKUP(A58,[1]Seznam_PO_1_9_2024!A:B,2,0)</f>
        <v>JM_195</v>
      </c>
    </row>
    <row r="59" spans="1:20" ht="26.4" hidden="1" x14ac:dyDescent="0.25">
      <c r="A59" s="166">
        <v>64480020</v>
      </c>
      <c r="B59" s="161">
        <v>45597.358478738424</v>
      </c>
      <c r="C59" s="162" t="s">
        <v>153</v>
      </c>
      <c r="D59" s="163" t="s">
        <v>3509</v>
      </c>
      <c r="E59" s="162">
        <v>64480020</v>
      </c>
      <c r="F59" s="162" t="s">
        <v>18</v>
      </c>
      <c r="G59" s="162" t="s">
        <v>3457</v>
      </c>
      <c r="H59" s="162"/>
      <c r="I59" s="162">
        <v>25</v>
      </c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5" t="str">
        <f>VLOOKUP(A59,[1]Seznam_PO_1_9_2024!A:B,2,0)</f>
        <v>JM_251</v>
      </c>
    </row>
    <row r="60" spans="1:20" ht="26.4" x14ac:dyDescent="0.25">
      <c r="A60" s="166">
        <v>62073087</v>
      </c>
      <c r="B60" s="161">
        <v>45597.35863534722</v>
      </c>
      <c r="C60" s="162" t="s">
        <v>3211</v>
      </c>
      <c r="D60" s="163" t="s">
        <v>2034</v>
      </c>
      <c r="E60" s="162">
        <v>62073087</v>
      </c>
      <c r="F60" s="162" t="s">
        <v>18</v>
      </c>
      <c r="G60" s="162" t="s">
        <v>18</v>
      </c>
      <c r="H60" s="162"/>
      <c r="I60" s="162">
        <v>50</v>
      </c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5" t="str">
        <f>VLOOKUP(A60,[1]Seznam_PO_1_9_2024!A:B,2,0)</f>
        <v>JM_175</v>
      </c>
    </row>
    <row r="61" spans="1:20" hidden="1" x14ac:dyDescent="0.25">
      <c r="A61" s="160">
        <v>386766</v>
      </c>
      <c r="B61" s="161">
        <v>45597.36576601852</v>
      </c>
      <c r="C61" s="162" t="s">
        <v>3510</v>
      </c>
      <c r="D61" s="163" t="s">
        <v>3511</v>
      </c>
      <c r="E61" s="164" t="s">
        <v>122</v>
      </c>
      <c r="F61" s="162" t="s">
        <v>3457</v>
      </c>
      <c r="G61" s="162" t="s">
        <v>3457</v>
      </c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5" t="str">
        <f>VLOOKUP(A61,[1]Seznam_PO_1_9_2024!A:B,2,0)</f>
        <v>JM_162</v>
      </c>
    </row>
    <row r="62" spans="1:20" hidden="1" x14ac:dyDescent="0.25">
      <c r="A62" s="160">
        <v>567370</v>
      </c>
      <c r="B62" s="161">
        <v>45597.367337280091</v>
      </c>
      <c r="C62" s="162" t="s">
        <v>3512</v>
      </c>
      <c r="D62" s="163" t="s">
        <v>3513</v>
      </c>
      <c r="E62" s="164" t="s">
        <v>242</v>
      </c>
      <c r="F62" s="162" t="s">
        <v>18</v>
      </c>
      <c r="G62" s="162" t="s">
        <v>3457</v>
      </c>
      <c r="H62" s="162"/>
      <c r="I62" s="162">
        <v>25</v>
      </c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5" t="str">
        <f>VLOOKUP(A62,[1]Seznam_PO_1_9_2024!A:B,2,0)</f>
        <v>JM_067</v>
      </c>
    </row>
    <row r="63" spans="1:20" hidden="1" x14ac:dyDescent="0.25">
      <c r="A63" s="160">
        <v>4212029</v>
      </c>
      <c r="B63" s="161">
        <v>45597.370147592592</v>
      </c>
      <c r="C63" s="162" t="s">
        <v>90</v>
      </c>
      <c r="D63" s="163" t="s">
        <v>3514</v>
      </c>
      <c r="E63" s="164" t="s">
        <v>3515</v>
      </c>
      <c r="F63" s="162" t="s">
        <v>18</v>
      </c>
      <c r="G63" s="162" t="s">
        <v>3457</v>
      </c>
      <c r="H63" s="162"/>
      <c r="I63" s="162">
        <v>200</v>
      </c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5" t="str">
        <f>VLOOKUP(A63,[1]Seznam_PO_1_9_2024!A:B,2,0)</f>
        <v>JM_280</v>
      </c>
    </row>
    <row r="64" spans="1:20" hidden="1" x14ac:dyDescent="0.25">
      <c r="A64" s="160">
        <v>212733</v>
      </c>
      <c r="B64" s="161">
        <v>45597.370374837963</v>
      </c>
      <c r="C64" s="162" t="s">
        <v>3516</v>
      </c>
      <c r="D64" s="163" t="s">
        <v>3517</v>
      </c>
      <c r="E64" s="164" t="s">
        <v>166</v>
      </c>
      <c r="F64" s="162" t="s">
        <v>18</v>
      </c>
      <c r="G64" s="162" t="s">
        <v>3457</v>
      </c>
      <c r="H64" s="162">
        <v>40</v>
      </c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5" t="str">
        <f>VLOOKUP(A64,[1]Seznam_PO_1_9_2024!A:B,2,0)</f>
        <v>JM_229</v>
      </c>
    </row>
    <row r="65" spans="1:20" hidden="1" x14ac:dyDescent="0.25">
      <c r="A65" s="166">
        <v>44993536</v>
      </c>
      <c r="B65" s="161">
        <v>45597.374589722225</v>
      </c>
      <c r="C65" s="162" t="s">
        <v>140</v>
      </c>
      <c r="D65" s="163" t="s">
        <v>3518</v>
      </c>
      <c r="E65" s="162">
        <v>44993536</v>
      </c>
      <c r="F65" s="162" t="s">
        <v>3457</v>
      </c>
      <c r="G65" s="162" t="s">
        <v>3457</v>
      </c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5" t="str">
        <f>VLOOKUP(A65,[1]Seznam_PO_1_9_2024!A:B,2,0)</f>
        <v>JM_003</v>
      </c>
    </row>
    <row r="66" spans="1:20" hidden="1" x14ac:dyDescent="0.25">
      <c r="A66" s="166">
        <v>47885939</v>
      </c>
      <c r="B66" s="161">
        <v>45597.377421261575</v>
      </c>
      <c r="C66" s="162" t="s">
        <v>3417</v>
      </c>
      <c r="D66" s="163" t="s">
        <v>3519</v>
      </c>
      <c r="E66" s="162">
        <v>47885939</v>
      </c>
      <c r="F66" s="162" t="s">
        <v>18</v>
      </c>
      <c r="G66" s="162" t="s">
        <v>3457</v>
      </c>
      <c r="H66" s="162">
        <v>5</v>
      </c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5" t="str">
        <f>VLOOKUP(A66,[1]Seznam_PO_1_9_2024!A:B,2,0)</f>
        <v>JM_271</v>
      </c>
    </row>
    <row r="67" spans="1:20" hidden="1" x14ac:dyDescent="0.25">
      <c r="A67" s="166">
        <v>46937099</v>
      </c>
      <c r="B67" s="161">
        <v>45597.377824710653</v>
      </c>
      <c r="C67" s="162" t="s">
        <v>3520</v>
      </c>
      <c r="D67" s="163" t="s">
        <v>3521</v>
      </c>
      <c r="E67" s="162">
        <v>46937099</v>
      </c>
      <c r="F67" s="162" t="s">
        <v>18</v>
      </c>
      <c r="G67" s="162" t="s">
        <v>3457</v>
      </c>
      <c r="H67" s="162"/>
      <c r="I67" s="162">
        <v>50</v>
      </c>
      <c r="J67" s="162"/>
      <c r="K67" s="162"/>
      <c r="L67" s="162"/>
      <c r="M67" s="162"/>
      <c r="N67" s="162"/>
      <c r="O67" s="162">
        <v>3</v>
      </c>
      <c r="P67" s="162"/>
      <c r="Q67" s="162"/>
      <c r="R67" s="162"/>
      <c r="S67" s="162"/>
      <c r="T67" s="165" t="str">
        <f>VLOOKUP(A67,[1]Seznam_PO_1_9_2024!A:B,2,0)</f>
        <v>JM_141</v>
      </c>
    </row>
    <row r="68" spans="1:20" ht="26.4" hidden="1" x14ac:dyDescent="0.25">
      <c r="A68" s="174">
        <v>70837601</v>
      </c>
      <c r="B68" s="175">
        <v>45597.378193206023</v>
      </c>
      <c r="C68" s="176" t="s">
        <v>186</v>
      </c>
      <c r="D68" s="177" t="s">
        <v>3522</v>
      </c>
      <c r="E68" s="176">
        <v>70837601</v>
      </c>
      <c r="F68" s="176" t="s">
        <v>3457</v>
      </c>
      <c r="G68" s="176" t="s">
        <v>3457</v>
      </c>
      <c r="H68" s="176"/>
      <c r="I68" s="176">
        <v>25</v>
      </c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4" t="str">
        <f>VLOOKUP(A68,[1]Seznam_PO_1_9_2024!A:B,2,0)</f>
        <v>JM_258</v>
      </c>
    </row>
    <row r="69" spans="1:20" x14ac:dyDescent="0.25">
      <c r="A69" s="160">
        <v>838993</v>
      </c>
      <c r="B69" s="161">
        <v>45597.379561527778</v>
      </c>
      <c r="C69" s="162" t="s">
        <v>238</v>
      </c>
      <c r="D69" s="163" t="s">
        <v>3219</v>
      </c>
      <c r="E69" s="164" t="s">
        <v>239</v>
      </c>
      <c r="F69" s="162" t="s">
        <v>18</v>
      </c>
      <c r="G69" s="162" t="s">
        <v>18</v>
      </c>
      <c r="H69" s="162"/>
      <c r="I69" s="162">
        <v>50</v>
      </c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5" t="str">
        <f>VLOOKUP(A69,[1]Seznam_PO_1_9_2024!A:B,2,0)</f>
        <v>JM_038</v>
      </c>
    </row>
    <row r="70" spans="1:20" ht="39.6" hidden="1" x14ac:dyDescent="0.25">
      <c r="A70" s="160">
        <v>559270</v>
      </c>
      <c r="B70" s="161">
        <v>45597.390677280091</v>
      </c>
      <c r="C70" s="162" t="s">
        <v>3523</v>
      </c>
      <c r="D70" s="163" t="s">
        <v>3524</v>
      </c>
      <c r="E70" s="164" t="s">
        <v>233</v>
      </c>
      <c r="F70" s="162" t="s">
        <v>3457</v>
      </c>
      <c r="G70" s="162" t="s">
        <v>3457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5" t="str">
        <f>VLOOKUP(A70,[1]Seznam_PO_1_9_2024!A:B,2,0)</f>
        <v>JM_085</v>
      </c>
    </row>
    <row r="71" spans="1:20" hidden="1" x14ac:dyDescent="0.25">
      <c r="A71" s="160">
        <v>567582</v>
      </c>
      <c r="B71" s="161">
        <v>45597.391787881948</v>
      </c>
      <c r="C71" s="162" t="s">
        <v>86</v>
      </c>
      <c r="D71" s="163" t="s">
        <v>3255</v>
      </c>
      <c r="E71" s="164" t="s">
        <v>87</v>
      </c>
      <c r="F71" s="162" t="s">
        <v>18</v>
      </c>
      <c r="G71" s="162" t="s">
        <v>3457</v>
      </c>
      <c r="H71" s="162">
        <v>150</v>
      </c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5" t="str">
        <f>VLOOKUP(A71,[1]Seznam_PO_1_9_2024!A:B,2,0)</f>
        <v>JM_049</v>
      </c>
    </row>
    <row r="72" spans="1:20" ht="26.4" hidden="1" x14ac:dyDescent="0.25">
      <c r="A72" s="160">
        <v>567191</v>
      </c>
      <c r="B72" s="161">
        <v>45597.395770219911</v>
      </c>
      <c r="C72" s="162" t="s">
        <v>3525</v>
      </c>
      <c r="D72" s="163" t="s">
        <v>3526</v>
      </c>
      <c r="E72" s="164" t="s">
        <v>143</v>
      </c>
      <c r="F72" s="162" t="s">
        <v>3457</v>
      </c>
      <c r="G72" s="162" t="s">
        <v>3457</v>
      </c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5" t="str">
        <f>VLOOKUP(A72,[1]Seznam_PO_1_9_2024!A:B,2,0)</f>
        <v>JM_098</v>
      </c>
    </row>
    <row r="73" spans="1:20" ht="26.4" x14ac:dyDescent="0.25">
      <c r="A73" s="160">
        <v>567396</v>
      </c>
      <c r="B73" s="161">
        <v>45597.400904930561</v>
      </c>
      <c r="C73" s="162" t="s">
        <v>82</v>
      </c>
      <c r="D73" s="163" t="s">
        <v>83</v>
      </c>
      <c r="E73" s="164" t="s">
        <v>84</v>
      </c>
      <c r="F73" s="162" t="s">
        <v>18</v>
      </c>
      <c r="G73" s="162" t="s">
        <v>18</v>
      </c>
      <c r="H73" s="162"/>
      <c r="I73" s="162">
        <v>40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5" t="str">
        <f>VLOOKUP(A73,[1]Seznam_PO_1_9_2024!A:B,2,0)</f>
        <v>JM_105</v>
      </c>
    </row>
    <row r="74" spans="1:20" x14ac:dyDescent="0.25">
      <c r="A74" s="160">
        <v>226564</v>
      </c>
      <c r="B74" s="161">
        <v>45597.406956273146</v>
      </c>
      <c r="C74" s="162" t="s">
        <v>3314</v>
      </c>
      <c r="D74" s="163" t="s">
        <v>3446</v>
      </c>
      <c r="E74" s="164" t="s">
        <v>129</v>
      </c>
      <c r="F74" s="162" t="s">
        <v>18</v>
      </c>
      <c r="G74" s="162" t="s">
        <v>18</v>
      </c>
      <c r="H74" s="162"/>
      <c r="I74" s="162">
        <v>50</v>
      </c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5" t="str">
        <f>VLOOKUP(A74,[1]Seznam_PO_1_9_2024!A:B,2,0)</f>
        <v>JM_134</v>
      </c>
    </row>
    <row r="75" spans="1:20" ht="26.4" x14ac:dyDescent="0.25">
      <c r="A75" s="166">
        <v>60552255</v>
      </c>
      <c r="B75" s="161">
        <v>45597.412442766203</v>
      </c>
      <c r="C75" s="162" t="s">
        <v>3527</v>
      </c>
      <c r="D75" s="163" t="s">
        <v>3528</v>
      </c>
      <c r="E75" s="162">
        <v>60552255</v>
      </c>
      <c r="F75" s="162" t="s">
        <v>18</v>
      </c>
      <c r="G75" s="162" t="s">
        <v>18</v>
      </c>
      <c r="H75" s="162"/>
      <c r="I75" s="162">
        <v>200</v>
      </c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5" t="str">
        <f>VLOOKUP(A75,[1]Seznam_PO_1_9_2024!A:B,2,0)</f>
        <v>JM_095</v>
      </c>
    </row>
    <row r="76" spans="1:20" hidden="1" x14ac:dyDescent="0.25">
      <c r="A76" s="166">
        <v>49939386</v>
      </c>
      <c r="B76" s="161">
        <v>45597.414916284717</v>
      </c>
      <c r="C76" s="162" t="s">
        <v>45</v>
      </c>
      <c r="D76" s="163" t="s">
        <v>3529</v>
      </c>
      <c r="E76" s="162">
        <v>49939386</v>
      </c>
      <c r="F76" s="162" t="s">
        <v>3457</v>
      </c>
      <c r="G76" s="162" t="s">
        <v>3457</v>
      </c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5" t="str">
        <f>VLOOKUP(A76,[1]Seznam_PO_1_9_2024!A:B,2,0)</f>
        <v>JM_238</v>
      </c>
    </row>
    <row r="77" spans="1:20" hidden="1" x14ac:dyDescent="0.25">
      <c r="A77" s="166">
        <v>44947721</v>
      </c>
      <c r="B77" s="161">
        <v>45597.416860277779</v>
      </c>
      <c r="C77" s="162" t="s">
        <v>3273</v>
      </c>
      <c r="D77" s="163" t="s">
        <v>3530</v>
      </c>
      <c r="E77" s="162">
        <v>44947721</v>
      </c>
      <c r="F77" s="162" t="s">
        <v>3457</v>
      </c>
      <c r="G77" s="162" t="s">
        <v>3457</v>
      </c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5" t="str">
        <f>VLOOKUP(A77,[1]Seznam_PO_1_9_2024!A:B,2,0)</f>
        <v>JM_078</v>
      </c>
    </row>
    <row r="78" spans="1:20" ht="26.4" hidden="1" x14ac:dyDescent="0.25">
      <c r="A78" s="166">
        <v>44946775</v>
      </c>
      <c r="B78" s="161">
        <v>45597.418801111111</v>
      </c>
      <c r="C78" s="162" t="s">
        <v>3531</v>
      </c>
      <c r="D78" s="163" t="s">
        <v>3532</v>
      </c>
      <c r="E78" s="162">
        <v>44946775</v>
      </c>
      <c r="F78" s="162" t="s">
        <v>18</v>
      </c>
      <c r="G78" s="162" t="s">
        <v>3457</v>
      </c>
      <c r="H78" s="162">
        <v>40</v>
      </c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5" t="str">
        <f>VLOOKUP(A78,[1]Seznam_PO_1_9_2024!A:B,2,0)</f>
        <v>JM_222</v>
      </c>
    </row>
    <row r="79" spans="1:20" hidden="1" x14ac:dyDescent="0.25">
      <c r="A79" s="166">
        <v>44946783</v>
      </c>
      <c r="B79" s="161">
        <v>45597.419726793982</v>
      </c>
      <c r="C79" s="162" t="s">
        <v>3533</v>
      </c>
      <c r="D79" s="163" t="s">
        <v>3534</v>
      </c>
      <c r="E79" s="162">
        <v>44946783</v>
      </c>
      <c r="F79" s="162" t="s">
        <v>3457</v>
      </c>
      <c r="G79" s="162" t="s">
        <v>3457</v>
      </c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5" t="str">
        <f>VLOOKUP(A79,[1]Seznam_PO_1_9_2024!A:B,2,0)</f>
        <v>JM_231</v>
      </c>
    </row>
    <row r="80" spans="1:20" x14ac:dyDescent="0.25">
      <c r="A80" s="166">
        <v>70843155</v>
      </c>
      <c r="B80" s="161">
        <v>45597.422130949075</v>
      </c>
      <c r="C80" s="162" t="s">
        <v>107</v>
      </c>
      <c r="D80" s="163" t="s">
        <v>3535</v>
      </c>
      <c r="E80" s="162">
        <v>70843155</v>
      </c>
      <c r="F80" s="162" t="s">
        <v>18</v>
      </c>
      <c r="G80" s="162" t="s">
        <v>18</v>
      </c>
      <c r="H80" s="162">
        <v>150</v>
      </c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5" t="str">
        <f>VLOOKUP(A80,[1]Seznam_PO_1_9_2024!A:B,2,0)</f>
        <v>JM_100</v>
      </c>
    </row>
    <row r="81" spans="1:20" ht="39.6" hidden="1" x14ac:dyDescent="0.25">
      <c r="A81" s="166">
        <v>70843180</v>
      </c>
      <c r="B81" s="161">
        <v>45597.42434484954</v>
      </c>
      <c r="C81" s="162" t="s">
        <v>3279</v>
      </c>
      <c r="D81" s="163" t="s">
        <v>3536</v>
      </c>
      <c r="E81" s="162">
        <v>70843180</v>
      </c>
      <c r="F81" s="162" t="s">
        <v>3457</v>
      </c>
      <c r="G81" s="162" t="s">
        <v>3457</v>
      </c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5" t="str">
        <f>VLOOKUP(A81,[1]Seznam_PO_1_9_2024!A:B,2,0)</f>
        <v>JM_086</v>
      </c>
    </row>
    <row r="82" spans="1:20" ht="26.4" x14ac:dyDescent="0.25">
      <c r="A82" s="166">
        <v>62073117</v>
      </c>
      <c r="B82" s="161">
        <v>45597.428918206017</v>
      </c>
      <c r="C82" s="162" t="s">
        <v>218</v>
      </c>
      <c r="D82" s="163" t="s">
        <v>219</v>
      </c>
      <c r="E82" s="162">
        <v>62073117</v>
      </c>
      <c r="F82" s="162" t="s">
        <v>18</v>
      </c>
      <c r="G82" s="162" t="s">
        <v>18</v>
      </c>
      <c r="H82" s="162"/>
      <c r="I82" s="162">
        <v>50</v>
      </c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5" t="str">
        <f>VLOOKUP(A82,[1]Seznam_PO_1_9_2024!A:B,2,0)</f>
        <v>JM_070</v>
      </c>
    </row>
    <row r="83" spans="1:20" ht="26.4" hidden="1" x14ac:dyDescent="0.25">
      <c r="A83" s="160">
        <v>839809</v>
      </c>
      <c r="B83" s="161">
        <v>45597.435100277777</v>
      </c>
      <c r="C83" s="162" t="s">
        <v>3537</v>
      </c>
      <c r="D83" s="163" t="s">
        <v>74</v>
      </c>
      <c r="E83" s="164" t="s">
        <v>75</v>
      </c>
      <c r="F83" s="162" t="s">
        <v>3457</v>
      </c>
      <c r="G83" s="162" t="s">
        <v>3457</v>
      </c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5" t="str">
        <f>VLOOKUP(A83,[1]Seznam_PO_1_9_2024!A:B,2,0)</f>
        <v>JM_158</v>
      </c>
    </row>
    <row r="84" spans="1:20" x14ac:dyDescent="0.25">
      <c r="A84" s="166">
        <v>49459881</v>
      </c>
      <c r="B84" s="161">
        <v>45597.436754513888</v>
      </c>
      <c r="C84" s="162" t="s">
        <v>146</v>
      </c>
      <c r="D84" s="163" t="s">
        <v>147</v>
      </c>
      <c r="E84" s="162">
        <v>49459881</v>
      </c>
      <c r="F84" s="162" t="s">
        <v>18</v>
      </c>
      <c r="G84" s="162" t="s">
        <v>18</v>
      </c>
      <c r="H84" s="162">
        <v>25</v>
      </c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5" t="str">
        <f>VLOOKUP(A84,[1]Seznam_PO_1_9_2024!A:B,2,0)</f>
        <v>JM_077</v>
      </c>
    </row>
    <row r="85" spans="1:20" hidden="1" x14ac:dyDescent="0.25">
      <c r="A85" s="166">
        <v>62073516</v>
      </c>
      <c r="B85" s="161">
        <v>45597.447301770837</v>
      </c>
      <c r="C85" s="162" t="s">
        <v>3538</v>
      </c>
      <c r="D85" s="163" t="s">
        <v>3539</v>
      </c>
      <c r="E85" s="162">
        <v>62073516</v>
      </c>
      <c r="F85" s="162" t="s">
        <v>3457</v>
      </c>
      <c r="G85" s="162" t="s">
        <v>3457</v>
      </c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5" t="str">
        <f>VLOOKUP(A85,[1]Seznam_PO_1_9_2024!A:B,2,0)</f>
        <v>JM_092</v>
      </c>
    </row>
    <row r="86" spans="1:20" ht="26.4" hidden="1" x14ac:dyDescent="0.25">
      <c r="A86" s="160">
        <v>89613</v>
      </c>
      <c r="B86" s="161">
        <v>45597.448115798616</v>
      </c>
      <c r="C86" s="162" t="s">
        <v>3540</v>
      </c>
      <c r="D86" s="163" t="s">
        <v>3541</v>
      </c>
      <c r="E86" s="164" t="s">
        <v>220</v>
      </c>
      <c r="F86" s="162" t="s">
        <v>18</v>
      </c>
      <c r="G86" s="162" t="s">
        <v>3457</v>
      </c>
      <c r="H86" s="162"/>
      <c r="I86" s="162">
        <v>20</v>
      </c>
      <c r="J86" s="162"/>
      <c r="K86" s="162"/>
      <c r="L86" s="162"/>
      <c r="M86" s="162"/>
      <c r="N86" s="162"/>
      <c r="O86" s="162">
        <v>3</v>
      </c>
      <c r="P86" s="162"/>
      <c r="Q86" s="162"/>
      <c r="R86" s="162"/>
      <c r="S86" s="162"/>
      <c r="T86" s="165" t="str">
        <f>VLOOKUP(A86,[1]Seznam_PO_1_9_2024!A:B,2,0)</f>
        <v>JM_191</v>
      </c>
    </row>
    <row r="87" spans="1:20" ht="26.4" x14ac:dyDescent="0.25">
      <c r="A87" s="166">
        <v>44993447</v>
      </c>
      <c r="B87" s="161">
        <v>45597.455738657409</v>
      </c>
      <c r="C87" s="162" t="s">
        <v>109</v>
      </c>
      <c r="D87" s="163" t="s">
        <v>110</v>
      </c>
      <c r="E87" s="162">
        <v>44993447</v>
      </c>
      <c r="F87" s="162" t="s">
        <v>18</v>
      </c>
      <c r="G87" s="162" t="s">
        <v>18</v>
      </c>
      <c r="H87" s="162">
        <v>0</v>
      </c>
      <c r="I87" s="162">
        <v>0</v>
      </c>
      <c r="J87" s="162">
        <v>15</v>
      </c>
      <c r="K87" s="162">
        <v>0</v>
      </c>
      <c r="L87" s="162">
        <v>0</v>
      </c>
      <c r="M87" s="162">
        <v>0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5" t="str">
        <f>VLOOKUP(A87,[1]Seznam_PO_1_9_2024!A:B,2,0)</f>
        <v>JM_069</v>
      </c>
    </row>
    <row r="88" spans="1:20" ht="39.6" x14ac:dyDescent="0.25">
      <c r="A88" s="166">
        <v>61742902</v>
      </c>
      <c r="B88" s="161">
        <v>45597.457100729167</v>
      </c>
      <c r="C88" s="162" t="s">
        <v>212</v>
      </c>
      <c r="D88" s="163" t="s">
        <v>213</v>
      </c>
      <c r="E88" s="162">
        <v>61742902</v>
      </c>
      <c r="F88" s="162" t="s">
        <v>18</v>
      </c>
      <c r="G88" s="162" t="s">
        <v>18</v>
      </c>
      <c r="H88" s="162">
        <v>50</v>
      </c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5" t="str">
        <f>VLOOKUP(A88,[1]Seznam_PO_1_9_2024!A:B,2,0)</f>
        <v>JM_256</v>
      </c>
    </row>
    <row r="89" spans="1:20" hidden="1" x14ac:dyDescent="0.25">
      <c r="A89" s="160">
        <v>219321</v>
      </c>
      <c r="B89" s="161">
        <v>45597.459162372688</v>
      </c>
      <c r="C89" s="162" t="s">
        <v>3542</v>
      </c>
      <c r="D89" s="163" t="s">
        <v>3543</v>
      </c>
      <c r="E89" s="164" t="s">
        <v>97</v>
      </c>
      <c r="F89" s="162" t="s">
        <v>18</v>
      </c>
      <c r="G89" s="162" t="s">
        <v>3457</v>
      </c>
      <c r="H89" s="162"/>
      <c r="I89" s="162">
        <v>250</v>
      </c>
      <c r="J89" s="162"/>
      <c r="K89" s="162"/>
      <c r="L89" s="162"/>
      <c r="M89" s="162"/>
      <c r="N89" s="162"/>
      <c r="O89" s="162">
        <v>5</v>
      </c>
      <c r="P89" s="162"/>
      <c r="Q89" s="162"/>
      <c r="R89" s="162"/>
      <c r="S89" s="162"/>
      <c r="T89" s="165" t="str">
        <f>VLOOKUP(A89,[1]Seznam_PO_1_9_2024!A:B,2,0)</f>
        <v>JM_096</v>
      </c>
    </row>
    <row r="90" spans="1:20" ht="26.4" hidden="1" x14ac:dyDescent="0.25">
      <c r="A90" s="166">
        <v>70836931</v>
      </c>
      <c r="B90" s="161">
        <v>45597.460732650463</v>
      </c>
      <c r="C90" s="162" t="s">
        <v>52</v>
      </c>
      <c r="D90" s="163" t="s">
        <v>3544</v>
      </c>
      <c r="E90" s="162">
        <v>70836931</v>
      </c>
      <c r="F90" s="162" t="s">
        <v>18</v>
      </c>
      <c r="G90" s="162" t="s">
        <v>3457</v>
      </c>
      <c r="H90" s="162">
        <v>0</v>
      </c>
      <c r="I90" s="162">
        <v>35</v>
      </c>
      <c r="J90" s="162">
        <v>0</v>
      </c>
      <c r="K90" s="162">
        <v>0</v>
      </c>
      <c r="L90" s="162">
        <v>0</v>
      </c>
      <c r="M90" s="162">
        <v>0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5" t="str">
        <f>VLOOKUP(A90,[1]Seznam_PO_1_9_2024!A:B,2,0)</f>
        <v>JM_247</v>
      </c>
    </row>
    <row r="91" spans="1:20" ht="26.4" x14ac:dyDescent="0.25">
      <c r="A91" s="166">
        <v>55301</v>
      </c>
      <c r="B91" s="161">
        <v>45597.470944097222</v>
      </c>
      <c r="C91" s="162" t="s">
        <v>3215</v>
      </c>
      <c r="D91" s="163" t="s">
        <v>3216</v>
      </c>
      <c r="E91" s="162">
        <v>55301</v>
      </c>
      <c r="F91" s="162" t="s">
        <v>18</v>
      </c>
      <c r="G91" s="162" t="s">
        <v>18</v>
      </c>
      <c r="H91" s="162"/>
      <c r="I91" s="162">
        <v>50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5" t="str">
        <f>VLOOKUP(A91,[1]Seznam_PO_1_9_2024!A:B,2,0)</f>
        <v>JM_019</v>
      </c>
    </row>
    <row r="92" spans="1:20" hidden="1" x14ac:dyDescent="0.25">
      <c r="A92" s="166">
        <v>70838763</v>
      </c>
      <c r="B92" s="161">
        <v>45597.474420706014</v>
      </c>
      <c r="C92" s="162" t="s">
        <v>2192</v>
      </c>
      <c r="D92" s="163" t="s">
        <v>3545</v>
      </c>
      <c r="E92" s="162">
        <v>70838763</v>
      </c>
      <c r="F92" s="162" t="s">
        <v>18</v>
      </c>
      <c r="G92" s="162" t="s">
        <v>3457</v>
      </c>
      <c r="H92" s="162"/>
      <c r="I92" s="162">
        <v>25</v>
      </c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5" t="str">
        <f>VLOOKUP(A92,[1]Seznam_PO_1_9_2024!A:B,2,0)</f>
        <v>JM_192</v>
      </c>
    </row>
    <row r="93" spans="1:20" hidden="1" x14ac:dyDescent="0.25">
      <c r="A93" s="166">
        <v>62158465</v>
      </c>
      <c r="B93" s="161">
        <v>45597.477239872685</v>
      </c>
      <c r="C93" s="162" t="s">
        <v>22</v>
      </c>
      <c r="D93" s="163" t="s">
        <v>3546</v>
      </c>
      <c r="E93" s="162">
        <v>62158465</v>
      </c>
      <c r="F93" s="162" t="s">
        <v>3457</v>
      </c>
      <c r="G93" s="162" t="s">
        <v>3457</v>
      </c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5" t="str">
        <f>VLOOKUP(A93,[1]Seznam_PO_1_9_2024!A:B,2,0)</f>
        <v>JM_118</v>
      </c>
    </row>
    <row r="94" spans="1:20" x14ac:dyDescent="0.25">
      <c r="A94" s="166">
        <v>46937102</v>
      </c>
      <c r="B94" s="161">
        <v>45597.479822731482</v>
      </c>
      <c r="C94" s="162" t="s">
        <v>3373</v>
      </c>
      <c r="D94" s="163" t="s">
        <v>3547</v>
      </c>
      <c r="E94" s="162">
        <v>46937102</v>
      </c>
      <c r="F94" s="162" t="s">
        <v>18</v>
      </c>
      <c r="G94" s="162" t="s">
        <v>18</v>
      </c>
      <c r="H94" s="162"/>
      <c r="I94" s="162"/>
      <c r="J94" s="162">
        <v>15</v>
      </c>
      <c r="K94" s="162">
        <v>1</v>
      </c>
      <c r="L94" s="162"/>
      <c r="M94" s="162"/>
      <c r="N94" s="162"/>
      <c r="O94" s="162"/>
      <c r="P94" s="162"/>
      <c r="Q94" s="162"/>
      <c r="R94" s="162"/>
      <c r="S94" s="162"/>
      <c r="T94" s="165" t="str">
        <f>VLOOKUP(A94,[1]Seznam_PO_1_9_2024!A:B,2,0)</f>
        <v>JM_207</v>
      </c>
    </row>
    <row r="95" spans="1:20" x14ac:dyDescent="0.25">
      <c r="A95" s="166">
        <v>45671729</v>
      </c>
      <c r="B95" s="161">
        <v>45597.488453599537</v>
      </c>
      <c r="C95" s="162" t="s">
        <v>3213</v>
      </c>
      <c r="D95" s="163" t="s">
        <v>3437</v>
      </c>
      <c r="E95" s="162">
        <v>45671729</v>
      </c>
      <c r="F95" s="162" t="s">
        <v>18</v>
      </c>
      <c r="G95" s="162" t="s">
        <v>18</v>
      </c>
      <c r="H95" s="162">
        <v>50</v>
      </c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5" t="str">
        <f>VLOOKUP(A95,[1]Seznam_PO_1_9_2024!A:B,2,0)</f>
        <v>JM_046</v>
      </c>
    </row>
    <row r="96" spans="1:20" ht="39.6" hidden="1" x14ac:dyDescent="0.25">
      <c r="A96" s="166">
        <v>62075993</v>
      </c>
      <c r="B96" s="161">
        <v>45597.498356111115</v>
      </c>
      <c r="C96" s="162" t="s">
        <v>185</v>
      </c>
      <c r="D96" s="163" t="s">
        <v>3548</v>
      </c>
      <c r="E96" s="162">
        <v>62075993</v>
      </c>
      <c r="F96" s="162" t="s">
        <v>3457</v>
      </c>
      <c r="G96" s="162" t="s">
        <v>3457</v>
      </c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5" t="str">
        <f>VLOOKUP(A96,[1]Seznam_PO_1_9_2024!A:B,2,0)</f>
        <v>JM_163</v>
      </c>
    </row>
    <row r="97" spans="1:20" ht="26.4" x14ac:dyDescent="0.25">
      <c r="A97" s="166">
        <v>44993510</v>
      </c>
      <c r="B97" s="161">
        <v>45597.505515937504</v>
      </c>
      <c r="C97" s="162" t="s">
        <v>98</v>
      </c>
      <c r="D97" s="163" t="s">
        <v>3549</v>
      </c>
      <c r="E97" s="162">
        <v>44993510</v>
      </c>
      <c r="F97" s="162" t="s">
        <v>18</v>
      </c>
      <c r="G97" s="162" t="s">
        <v>18</v>
      </c>
      <c r="H97" s="162">
        <v>50</v>
      </c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5" t="str">
        <f>VLOOKUP(A97,[1]Seznam_PO_1_9_2024!A:B,2,0)</f>
        <v>JM_036</v>
      </c>
    </row>
    <row r="98" spans="1:20" hidden="1" x14ac:dyDescent="0.25">
      <c r="A98" s="166">
        <v>70921245</v>
      </c>
      <c r="B98" s="161">
        <v>45597.516968993055</v>
      </c>
      <c r="C98" s="162" t="s">
        <v>3550</v>
      </c>
      <c r="D98" s="163" t="s">
        <v>3551</v>
      </c>
      <c r="E98" s="162">
        <v>70921245</v>
      </c>
      <c r="F98" s="162" t="s">
        <v>3457</v>
      </c>
      <c r="G98" s="162" t="s">
        <v>3457</v>
      </c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5" t="str">
        <f>VLOOKUP(A98,[1]Seznam_PO_1_9_2024!A:B,2,0)</f>
        <v>JM_270</v>
      </c>
    </row>
    <row r="99" spans="1:20" hidden="1" x14ac:dyDescent="0.25">
      <c r="A99" s="160">
        <v>566772</v>
      </c>
      <c r="B99" s="161">
        <v>45597.518954537038</v>
      </c>
      <c r="C99" s="162" t="s">
        <v>3552</v>
      </c>
      <c r="D99" s="163" t="s">
        <v>3553</v>
      </c>
      <c r="E99" s="164" t="s">
        <v>182</v>
      </c>
      <c r="F99" s="162" t="s">
        <v>3457</v>
      </c>
      <c r="G99" s="162" t="s">
        <v>3457</v>
      </c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5" t="str">
        <f>VLOOKUP(A99,[1]Seznam_PO_1_9_2024!A:B,2,0)</f>
        <v>JM_028</v>
      </c>
    </row>
    <row r="100" spans="1:20" ht="26.4" hidden="1" x14ac:dyDescent="0.25">
      <c r="A100" s="166">
        <v>62157655</v>
      </c>
      <c r="B100" s="161">
        <v>45597.528040289355</v>
      </c>
      <c r="C100" s="162" t="s">
        <v>3300</v>
      </c>
      <c r="D100" s="163" t="s">
        <v>3554</v>
      </c>
      <c r="E100" s="162">
        <v>62157655</v>
      </c>
      <c r="F100" s="162" t="s">
        <v>18</v>
      </c>
      <c r="G100" s="162" t="s">
        <v>3457</v>
      </c>
      <c r="H100" s="162">
        <v>10</v>
      </c>
      <c r="I100" s="162">
        <v>125</v>
      </c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5" t="str">
        <f>VLOOKUP(A100,[1]Seznam_PO_1_9_2024!A:B,2,0)</f>
        <v>JM_121</v>
      </c>
    </row>
    <row r="101" spans="1:20" hidden="1" x14ac:dyDescent="0.25">
      <c r="A101" s="160">
        <v>90395</v>
      </c>
      <c r="B101" s="161">
        <v>45597.531858784721</v>
      </c>
      <c r="C101" s="162" t="s">
        <v>54</v>
      </c>
      <c r="D101" s="163" t="s">
        <v>55</v>
      </c>
      <c r="E101" s="164" t="s">
        <v>56</v>
      </c>
      <c r="F101" s="162" t="s">
        <v>3457</v>
      </c>
      <c r="G101" s="162" t="s">
        <v>3457</v>
      </c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5" t="str">
        <f>VLOOKUP(A101,[1]Seznam_PO_1_9_2024!A:B,2,0)</f>
        <v>JM_149</v>
      </c>
    </row>
    <row r="102" spans="1:20" hidden="1" x14ac:dyDescent="0.25">
      <c r="A102" s="160">
        <v>838420</v>
      </c>
      <c r="B102" s="161">
        <v>45597.537858356482</v>
      </c>
      <c r="C102" s="162" t="s">
        <v>3555</v>
      </c>
      <c r="D102" s="163" t="s">
        <v>3556</v>
      </c>
      <c r="E102" s="164" t="s">
        <v>188</v>
      </c>
      <c r="F102" s="162" t="s">
        <v>18</v>
      </c>
      <c r="G102" s="162" t="s">
        <v>3457</v>
      </c>
      <c r="H102" s="162">
        <v>70</v>
      </c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5" t="str">
        <f>VLOOKUP(A102,[1]Seznam_PO_1_9_2024!A:B,2,0)</f>
        <v>JM_154</v>
      </c>
    </row>
    <row r="103" spans="1:20" hidden="1" x14ac:dyDescent="0.25">
      <c r="A103" s="166">
        <v>46937170</v>
      </c>
      <c r="B103" s="161">
        <v>45597.545237893515</v>
      </c>
      <c r="C103" s="162" t="s">
        <v>3392</v>
      </c>
      <c r="D103" s="163" t="s">
        <v>3557</v>
      </c>
      <c r="E103" s="162">
        <v>46937170</v>
      </c>
      <c r="F103" s="162" t="s">
        <v>3457</v>
      </c>
      <c r="G103" s="162" t="s">
        <v>3457</v>
      </c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5" t="str">
        <f>VLOOKUP(A103,[1]Seznam_PO_1_9_2024!A:B,2,0)</f>
        <v>JM_239</v>
      </c>
    </row>
    <row r="104" spans="1:20" ht="26.4" hidden="1" x14ac:dyDescent="0.25">
      <c r="A104" s="166">
        <v>44993498</v>
      </c>
      <c r="B104" s="161">
        <v>45597.546853969907</v>
      </c>
      <c r="C104" s="162" t="s">
        <v>27</v>
      </c>
      <c r="D104" s="163" t="s">
        <v>3558</v>
      </c>
      <c r="E104" s="162">
        <v>44993498</v>
      </c>
      <c r="F104" s="162" t="s">
        <v>3457</v>
      </c>
      <c r="G104" s="162" t="s">
        <v>3457</v>
      </c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5" t="str">
        <f>VLOOKUP(A104,[1]Seznam_PO_1_9_2024!A:B,2,0)</f>
        <v>JM_106</v>
      </c>
    </row>
    <row r="105" spans="1:20" x14ac:dyDescent="0.25">
      <c r="A105" s="160">
        <v>638013</v>
      </c>
      <c r="B105" s="161">
        <v>45597.550659409724</v>
      </c>
      <c r="C105" s="162" t="s">
        <v>226</v>
      </c>
      <c r="D105" s="163" t="s">
        <v>3559</v>
      </c>
      <c r="E105" s="164" t="s">
        <v>227</v>
      </c>
      <c r="F105" s="162" t="s">
        <v>18</v>
      </c>
      <c r="G105" s="162" t="s">
        <v>18</v>
      </c>
      <c r="H105" s="162">
        <v>180</v>
      </c>
      <c r="I105" s="162">
        <v>0</v>
      </c>
      <c r="J105" s="162">
        <v>0</v>
      </c>
      <c r="K105" s="162">
        <v>0</v>
      </c>
      <c r="L105" s="162">
        <v>0</v>
      </c>
      <c r="M105" s="162">
        <v>0</v>
      </c>
      <c r="N105" s="162">
        <v>5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5" t="str">
        <f>VLOOKUP(A105,[1]Seznam_PO_1_9_2024!A:B,2,0)</f>
        <v>JM_001</v>
      </c>
    </row>
    <row r="106" spans="1:20" ht="26.4" x14ac:dyDescent="0.25">
      <c r="A106" s="160">
        <v>380521</v>
      </c>
      <c r="B106" s="161">
        <v>45597.554913344909</v>
      </c>
      <c r="C106" s="162" t="s">
        <v>111</v>
      </c>
      <c r="D106" s="163" t="s">
        <v>112</v>
      </c>
      <c r="E106" s="164" t="s">
        <v>113</v>
      </c>
      <c r="F106" s="162" t="s">
        <v>18</v>
      </c>
      <c r="G106" s="162" t="s">
        <v>18</v>
      </c>
      <c r="H106" s="162">
        <v>15</v>
      </c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5" t="str">
        <f>VLOOKUP(A106,[1]Seznam_PO_1_9_2024!A:B,2,0)</f>
        <v>JM_177</v>
      </c>
    </row>
    <row r="107" spans="1:20" ht="26.4" hidden="1" x14ac:dyDescent="0.25">
      <c r="A107" s="166">
        <v>49408381</v>
      </c>
      <c r="B107" s="161">
        <v>45597.558309942135</v>
      </c>
      <c r="C107" s="162" t="s">
        <v>3560</v>
      </c>
      <c r="D107" s="163" t="s">
        <v>3561</v>
      </c>
      <c r="E107" s="162">
        <v>49408381</v>
      </c>
      <c r="F107" s="162" t="s">
        <v>18</v>
      </c>
      <c r="G107" s="162" t="s">
        <v>3457</v>
      </c>
      <c r="H107" s="162">
        <v>0</v>
      </c>
      <c r="I107" s="162">
        <v>300</v>
      </c>
      <c r="J107" s="162">
        <v>0</v>
      </c>
      <c r="K107" s="162">
        <v>0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5" t="str">
        <f>VLOOKUP(A107,[1]Seznam_PO_1_9_2024!A:B,2,0)</f>
        <v>JM_127</v>
      </c>
    </row>
    <row r="108" spans="1:20" x14ac:dyDescent="0.25">
      <c r="A108" s="160">
        <v>56324</v>
      </c>
      <c r="B108" s="161">
        <v>45597.561607476848</v>
      </c>
      <c r="C108" s="162" t="s">
        <v>167</v>
      </c>
      <c r="D108" s="163" t="s">
        <v>3440</v>
      </c>
      <c r="E108" s="164" t="s">
        <v>168</v>
      </c>
      <c r="F108" s="162" t="s">
        <v>18</v>
      </c>
      <c r="G108" s="162" t="s">
        <v>18</v>
      </c>
      <c r="H108" s="162"/>
      <c r="I108" s="162">
        <v>120</v>
      </c>
      <c r="J108" s="162"/>
      <c r="K108" s="162"/>
      <c r="L108" s="162"/>
      <c r="M108" s="162"/>
      <c r="N108" s="162"/>
      <c r="O108" s="162">
        <v>1</v>
      </c>
      <c r="P108" s="162"/>
      <c r="Q108" s="162"/>
      <c r="R108" s="162"/>
      <c r="S108" s="162"/>
      <c r="T108" s="165" t="str">
        <f>VLOOKUP(A108,[1]Seznam_PO_1_9_2024!A:B,2,0)</f>
        <v>JM_074</v>
      </c>
    </row>
    <row r="109" spans="1:20" ht="26.4" x14ac:dyDescent="0.25">
      <c r="A109" s="166">
        <v>49439723</v>
      </c>
      <c r="B109" s="161">
        <v>45597.565246053244</v>
      </c>
      <c r="C109" s="162" t="s">
        <v>201</v>
      </c>
      <c r="D109" s="163" t="s">
        <v>3441</v>
      </c>
      <c r="E109" s="162">
        <v>49439723</v>
      </c>
      <c r="F109" s="162" t="s">
        <v>18</v>
      </c>
      <c r="G109" s="162" t="s">
        <v>18</v>
      </c>
      <c r="H109" s="162">
        <v>25</v>
      </c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5" t="str">
        <f>VLOOKUP(A109,[1]Seznam_PO_1_9_2024!A:B,2,0)</f>
        <v>JM_042</v>
      </c>
    </row>
    <row r="110" spans="1:20" x14ac:dyDescent="0.25">
      <c r="A110" s="166">
        <v>45671711</v>
      </c>
      <c r="B110" s="161">
        <v>45597.565362118054</v>
      </c>
      <c r="C110" s="162" t="s">
        <v>3562</v>
      </c>
      <c r="D110" s="163" t="s">
        <v>3563</v>
      </c>
      <c r="E110" s="162">
        <v>45671711</v>
      </c>
      <c r="F110" s="162" t="s">
        <v>18</v>
      </c>
      <c r="G110" s="162" t="s">
        <v>18</v>
      </c>
      <c r="H110" s="162"/>
      <c r="I110" s="162">
        <v>30</v>
      </c>
      <c r="J110" s="162"/>
      <c r="K110" s="162"/>
      <c r="L110" s="162"/>
      <c r="M110" s="162"/>
      <c r="N110" s="162"/>
      <c r="O110" s="162">
        <v>1</v>
      </c>
      <c r="P110" s="162"/>
      <c r="Q110" s="162"/>
      <c r="R110" s="162"/>
      <c r="S110" s="162"/>
      <c r="T110" s="165" t="str">
        <f>VLOOKUP(A110,[1]Seznam_PO_1_9_2024!A:B,2,0)</f>
        <v>JM_016</v>
      </c>
    </row>
    <row r="111" spans="1:20" hidden="1" x14ac:dyDescent="0.25">
      <c r="A111" s="166">
        <v>49939432</v>
      </c>
      <c r="B111" s="161">
        <v>45597.571164687499</v>
      </c>
      <c r="C111" s="162" t="s">
        <v>163</v>
      </c>
      <c r="D111" s="163" t="s">
        <v>3324</v>
      </c>
      <c r="E111" s="162">
        <v>49939432</v>
      </c>
      <c r="F111" s="162" t="s">
        <v>3457</v>
      </c>
      <c r="G111" s="162" t="s">
        <v>3457</v>
      </c>
      <c r="H111" s="162">
        <v>0</v>
      </c>
      <c r="I111" s="162">
        <v>0</v>
      </c>
      <c r="J111" s="162">
        <v>0</v>
      </c>
      <c r="K111" s="162">
        <v>0</v>
      </c>
      <c r="L111" s="162">
        <v>0</v>
      </c>
      <c r="M111" s="162">
        <v>0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5" t="str">
        <f>VLOOKUP(A111,[1]Seznam_PO_1_9_2024!A:B,2,0)</f>
        <v>JM_146</v>
      </c>
    </row>
    <row r="112" spans="1:20" hidden="1" x14ac:dyDescent="0.25">
      <c r="A112" s="166">
        <v>46937081</v>
      </c>
      <c r="B112" s="161">
        <v>45597.592215520832</v>
      </c>
      <c r="C112" s="162" t="s">
        <v>3564</v>
      </c>
      <c r="D112" s="163" t="s">
        <v>3565</v>
      </c>
      <c r="E112" s="162">
        <v>46937081</v>
      </c>
      <c r="F112" s="162" t="s">
        <v>18</v>
      </c>
      <c r="G112" s="162" t="s">
        <v>3457</v>
      </c>
      <c r="H112" s="162">
        <v>50</v>
      </c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5" t="str">
        <f>VLOOKUP(A112,[1]Seznam_PO_1_9_2024!A:B,2,0)</f>
        <v>JM_236</v>
      </c>
    </row>
    <row r="113" spans="1:20" hidden="1" x14ac:dyDescent="0.25">
      <c r="A113" s="166">
        <v>62156586</v>
      </c>
      <c r="B113" s="161">
        <v>45597.614885289353</v>
      </c>
      <c r="C113" s="162" t="s">
        <v>124</v>
      </c>
      <c r="D113" s="163" t="s">
        <v>3566</v>
      </c>
      <c r="E113" s="162">
        <v>62156586</v>
      </c>
      <c r="F113" s="162" t="s">
        <v>3457</v>
      </c>
      <c r="G113" s="162" t="s">
        <v>3457</v>
      </c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5" t="str">
        <f>VLOOKUP(A113,[1]Seznam_PO_1_9_2024!A:B,2,0)</f>
        <v>JM_050</v>
      </c>
    </row>
    <row r="114" spans="1:20" ht="39.6" hidden="1" x14ac:dyDescent="0.25">
      <c r="A114" s="160">
        <v>559539</v>
      </c>
      <c r="B114" s="161">
        <v>45597.631818553244</v>
      </c>
      <c r="C114" s="162" t="s">
        <v>3567</v>
      </c>
      <c r="D114" s="163" t="s">
        <v>3568</v>
      </c>
      <c r="E114" s="164" t="s">
        <v>232</v>
      </c>
      <c r="F114" s="162" t="s">
        <v>3457</v>
      </c>
      <c r="G114" s="162" t="s">
        <v>3457</v>
      </c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5" t="str">
        <f>VLOOKUP(A114,[1]Seznam_PO_1_9_2024!A:B,2,0)</f>
        <v>JM_250</v>
      </c>
    </row>
    <row r="115" spans="1:20" ht="26.4" x14ac:dyDescent="0.25">
      <c r="A115" s="166">
        <v>64327981</v>
      </c>
      <c r="B115" s="161">
        <v>45597.644836701387</v>
      </c>
      <c r="C115" s="162" t="s">
        <v>92</v>
      </c>
      <c r="D115" s="163" t="s">
        <v>93</v>
      </c>
      <c r="E115" s="162">
        <v>64327981</v>
      </c>
      <c r="F115" s="162" t="s">
        <v>18</v>
      </c>
      <c r="G115" s="162" t="s">
        <v>18</v>
      </c>
      <c r="H115" s="162"/>
      <c r="I115" s="162">
        <v>120</v>
      </c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5" t="str">
        <f>VLOOKUP(A115,[1]Seznam_PO_1_9_2024!A:B,2,0)</f>
        <v>JM_051</v>
      </c>
    </row>
    <row r="116" spans="1:20" hidden="1" x14ac:dyDescent="0.25">
      <c r="A116" s="166">
        <v>62075985</v>
      </c>
      <c r="B116" s="161">
        <v>45597.651367129627</v>
      </c>
      <c r="C116" s="162" t="s">
        <v>3309</v>
      </c>
      <c r="D116" s="163" t="s">
        <v>3308</v>
      </c>
      <c r="E116" s="162">
        <v>62075985</v>
      </c>
      <c r="F116" s="162" t="s">
        <v>18</v>
      </c>
      <c r="G116" s="162" t="s">
        <v>3457</v>
      </c>
      <c r="H116" s="162">
        <v>40</v>
      </c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5" t="str">
        <f>VLOOKUP(A116,[1]Seznam_PO_1_9_2024!A:B,2,0)</f>
        <v>JM_131</v>
      </c>
    </row>
    <row r="117" spans="1:20" ht="26.4" hidden="1" x14ac:dyDescent="0.25">
      <c r="A117" s="166">
        <v>44946902</v>
      </c>
      <c r="B117" s="161">
        <v>45598.796795000002</v>
      </c>
      <c r="C117" s="162" t="s">
        <v>63</v>
      </c>
      <c r="D117" s="163" t="s">
        <v>3193</v>
      </c>
      <c r="E117" s="162">
        <v>44946902</v>
      </c>
      <c r="F117" s="162" t="s">
        <v>3457</v>
      </c>
      <c r="G117" s="162" t="s">
        <v>3457</v>
      </c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5" t="str">
        <f>VLOOKUP(A117,[1]Seznam_PO_1_9_2024!A:B,2,0)</f>
        <v>JM_218</v>
      </c>
    </row>
    <row r="118" spans="1:20" ht="39.6" hidden="1" x14ac:dyDescent="0.25">
      <c r="A118" s="166">
        <v>45671826</v>
      </c>
      <c r="B118" s="161">
        <v>45599.737672337964</v>
      </c>
      <c r="C118" s="162" t="s">
        <v>1996</v>
      </c>
      <c r="D118" s="163" t="s">
        <v>3451</v>
      </c>
      <c r="E118" s="162">
        <v>45671826</v>
      </c>
      <c r="F118" s="162" t="s">
        <v>18</v>
      </c>
      <c r="G118" s="162" t="s">
        <v>3457</v>
      </c>
      <c r="H118" s="162">
        <v>75</v>
      </c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5" t="str">
        <f>VLOOKUP(A118,[1]Seznam_PO_1_9_2024!A:B,2,0)</f>
        <v>JM_171</v>
      </c>
    </row>
    <row r="119" spans="1:20" ht="26.4" hidden="1" x14ac:dyDescent="0.25">
      <c r="A119" s="166">
        <v>71197788</v>
      </c>
      <c r="B119" s="161">
        <v>45600.255505844907</v>
      </c>
      <c r="C119" s="162" t="s">
        <v>65</v>
      </c>
      <c r="D119" s="163" t="s">
        <v>3569</v>
      </c>
      <c r="E119" s="162">
        <v>71197788</v>
      </c>
      <c r="F119" s="162" t="s">
        <v>18</v>
      </c>
      <c r="G119" s="162" t="s">
        <v>3457</v>
      </c>
      <c r="H119" s="162"/>
      <c r="I119" s="162">
        <v>30</v>
      </c>
      <c r="J119" s="162"/>
      <c r="K119" s="162"/>
      <c r="L119" s="162"/>
      <c r="M119" s="162"/>
      <c r="N119" s="162"/>
      <c r="O119" s="162">
        <v>5</v>
      </c>
      <c r="P119" s="162"/>
      <c r="Q119" s="162"/>
      <c r="R119" s="162"/>
      <c r="S119" s="162"/>
      <c r="T119" s="165" t="str">
        <f>VLOOKUP(A119,[1]Seznam_PO_1_9_2024!A:B,2,0)</f>
        <v>JM_253</v>
      </c>
    </row>
    <row r="120" spans="1:20" x14ac:dyDescent="0.25">
      <c r="A120" s="160">
        <v>839680</v>
      </c>
      <c r="B120" s="161">
        <v>45600.28505416667</v>
      </c>
      <c r="C120" s="162" t="s">
        <v>3271</v>
      </c>
      <c r="D120" s="163" t="s">
        <v>3270</v>
      </c>
      <c r="E120" s="164" t="s">
        <v>132</v>
      </c>
      <c r="F120" s="162" t="s">
        <v>18</v>
      </c>
      <c r="G120" s="162" t="s">
        <v>18</v>
      </c>
      <c r="H120" s="162"/>
      <c r="I120" s="162">
        <v>60</v>
      </c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5" t="str">
        <f>VLOOKUP(A120,[1]Seznam_PO_1_9_2024!A:B,2,0)</f>
        <v>JM_073</v>
      </c>
    </row>
    <row r="121" spans="1:20" hidden="1" x14ac:dyDescent="0.25">
      <c r="A121" s="166">
        <v>60555998</v>
      </c>
      <c r="B121" s="161">
        <v>45600.286120671299</v>
      </c>
      <c r="C121" s="162" t="s">
        <v>3303</v>
      </c>
      <c r="D121" s="163" t="s">
        <v>3304</v>
      </c>
      <c r="E121" s="162">
        <v>60555998</v>
      </c>
      <c r="F121" s="162" t="s">
        <v>3457</v>
      </c>
      <c r="G121" s="162" t="s">
        <v>3457</v>
      </c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5" t="str">
        <f>VLOOKUP(A121,[1]Seznam_PO_1_9_2024!A:B,2,0)</f>
        <v>JM_124</v>
      </c>
    </row>
    <row r="122" spans="1:20" hidden="1" x14ac:dyDescent="0.25">
      <c r="A122" s="160">
        <v>390780</v>
      </c>
      <c r="B122" s="161">
        <v>45600.304232083334</v>
      </c>
      <c r="C122" s="162" t="s">
        <v>3570</v>
      </c>
      <c r="D122" s="163" t="s">
        <v>3571</v>
      </c>
      <c r="E122" s="164" t="s">
        <v>135</v>
      </c>
      <c r="F122" s="162" t="s">
        <v>18</v>
      </c>
      <c r="G122" s="162" t="s">
        <v>3457</v>
      </c>
      <c r="H122" s="162"/>
      <c r="I122" s="162">
        <v>115</v>
      </c>
      <c r="J122" s="162">
        <v>1200</v>
      </c>
      <c r="K122" s="162"/>
      <c r="L122" s="162"/>
      <c r="M122" s="162"/>
      <c r="N122" s="162"/>
      <c r="O122" s="162"/>
      <c r="P122" s="162">
        <v>5</v>
      </c>
      <c r="Q122" s="162"/>
      <c r="R122" s="162">
        <v>60</v>
      </c>
      <c r="S122" s="162"/>
      <c r="T122" s="165" t="str">
        <f>VLOOKUP(A122,[1]Seznam_PO_1_9_2024!A:B,2,0)</f>
        <v>JM_169</v>
      </c>
    </row>
    <row r="123" spans="1:20" hidden="1" x14ac:dyDescent="0.25">
      <c r="A123" s="160">
        <v>638081</v>
      </c>
      <c r="B123" s="161">
        <v>45600.309875486113</v>
      </c>
      <c r="C123" s="162" t="s">
        <v>175</v>
      </c>
      <c r="D123" s="163" t="s">
        <v>3572</v>
      </c>
      <c r="E123" s="164" t="s">
        <v>176</v>
      </c>
      <c r="F123" s="162" t="s">
        <v>18</v>
      </c>
      <c r="G123" s="162" t="s">
        <v>3457</v>
      </c>
      <c r="H123" s="162"/>
      <c r="I123" s="162">
        <v>20</v>
      </c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5" t="str">
        <f>VLOOKUP(A123,[1]Seznam_PO_1_9_2024!A:B,2,0)</f>
        <v>JM_025</v>
      </c>
    </row>
    <row r="124" spans="1:20" hidden="1" x14ac:dyDescent="0.25">
      <c r="A124" s="160">
        <v>92401</v>
      </c>
      <c r="B124" s="161">
        <v>45600.314027210647</v>
      </c>
      <c r="C124" s="162" t="s">
        <v>3573</v>
      </c>
      <c r="D124" s="163" t="s">
        <v>3574</v>
      </c>
      <c r="E124" s="164" t="s">
        <v>162</v>
      </c>
      <c r="F124" s="162" t="s">
        <v>18</v>
      </c>
      <c r="G124" s="162" t="s">
        <v>3457</v>
      </c>
      <c r="H124" s="162">
        <v>30</v>
      </c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5" t="str">
        <f>VLOOKUP(A124,[1]Seznam_PO_1_9_2024!A:B,2,0)</f>
        <v>JM_083</v>
      </c>
    </row>
    <row r="125" spans="1:20" hidden="1" x14ac:dyDescent="0.25">
      <c r="A125" s="166">
        <v>49939424</v>
      </c>
      <c r="B125" s="161">
        <v>45600.330155254633</v>
      </c>
      <c r="C125" s="162" t="s">
        <v>2758</v>
      </c>
      <c r="D125" s="163" t="s">
        <v>3575</v>
      </c>
      <c r="E125" s="162">
        <v>49939424</v>
      </c>
      <c r="F125" s="162" t="s">
        <v>3457</v>
      </c>
      <c r="G125" s="162" t="s">
        <v>3457</v>
      </c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5" t="str">
        <f>VLOOKUP(A125,[1]Seznam_PO_1_9_2024!A:B,2,0)</f>
        <v>JM_255</v>
      </c>
    </row>
    <row r="126" spans="1:20" ht="26.4" x14ac:dyDescent="0.25">
      <c r="A126" s="160">
        <v>226475</v>
      </c>
      <c r="B126" s="161">
        <v>45600.346384456017</v>
      </c>
      <c r="C126" s="162" t="s">
        <v>206</v>
      </c>
      <c r="D126" s="163" t="s">
        <v>3438</v>
      </c>
      <c r="E126" s="164" t="s">
        <v>207</v>
      </c>
      <c r="F126" s="162" t="s">
        <v>18</v>
      </c>
      <c r="G126" s="162" t="s">
        <v>18</v>
      </c>
      <c r="H126" s="162"/>
      <c r="I126" s="162">
        <v>150</v>
      </c>
      <c r="J126" s="162"/>
      <c r="K126" s="162"/>
      <c r="L126" s="162"/>
      <c r="M126" s="162"/>
      <c r="N126" s="162"/>
      <c r="O126" s="162">
        <v>5</v>
      </c>
      <c r="P126" s="162"/>
      <c r="Q126" s="162"/>
      <c r="R126" s="162"/>
      <c r="S126" s="162"/>
      <c r="T126" s="165" t="str">
        <f>VLOOKUP(A126,[1]Seznam_PO_1_9_2024!A:B,2,0)</f>
        <v>JM_114</v>
      </c>
    </row>
    <row r="127" spans="1:20" ht="26.4" x14ac:dyDescent="0.25">
      <c r="A127" s="160">
        <v>567043</v>
      </c>
      <c r="B127" s="161">
        <v>45600.348684976852</v>
      </c>
      <c r="C127" s="162" t="s">
        <v>68</v>
      </c>
      <c r="D127" s="163" t="s">
        <v>3576</v>
      </c>
      <c r="E127" s="164" t="s">
        <v>69</v>
      </c>
      <c r="F127" s="162" t="s">
        <v>18</v>
      </c>
      <c r="G127" s="162" t="s">
        <v>18</v>
      </c>
      <c r="H127" s="162">
        <v>0</v>
      </c>
      <c r="I127" s="162">
        <v>50</v>
      </c>
      <c r="J127" s="162">
        <v>0</v>
      </c>
      <c r="K127" s="162">
        <v>0</v>
      </c>
      <c r="L127" s="162">
        <v>0</v>
      </c>
      <c r="M127" s="162">
        <v>0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5" t="str">
        <f>VLOOKUP(A127,[1]Seznam_PO_1_9_2024!A:B,2,0)</f>
        <v>JM_136</v>
      </c>
    </row>
    <row r="128" spans="1:20" ht="26.4" hidden="1" x14ac:dyDescent="0.25">
      <c r="A128" s="166">
        <v>70841683</v>
      </c>
      <c r="B128" s="161">
        <v>45600.365592118054</v>
      </c>
      <c r="C128" s="162" t="s">
        <v>518</v>
      </c>
      <c r="D128" s="163" t="s">
        <v>3577</v>
      </c>
      <c r="E128" s="162">
        <v>70841683</v>
      </c>
      <c r="F128" s="162" t="s">
        <v>3457</v>
      </c>
      <c r="G128" s="162" t="s">
        <v>3457</v>
      </c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5" t="str">
        <f>VLOOKUP(A128,[1]Seznam_PO_1_9_2024!A:B,2,0)</f>
        <v>JM_024</v>
      </c>
    </row>
    <row r="129" spans="1:20" x14ac:dyDescent="0.25">
      <c r="A129" s="160">
        <v>566756</v>
      </c>
      <c r="B129" s="161">
        <v>45600.371963321755</v>
      </c>
      <c r="C129" s="162" t="s">
        <v>190</v>
      </c>
      <c r="D129" s="163" t="s">
        <v>191</v>
      </c>
      <c r="E129" s="164" t="s">
        <v>192</v>
      </c>
      <c r="F129" s="162" t="s">
        <v>18</v>
      </c>
      <c r="G129" s="162" t="s">
        <v>18</v>
      </c>
      <c r="H129" s="162">
        <v>80</v>
      </c>
      <c r="I129" s="162"/>
      <c r="J129" s="162"/>
      <c r="K129" s="162"/>
      <c r="L129" s="162"/>
      <c r="M129" s="162"/>
      <c r="N129" s="162">
        <v>10</v>
      </c>
      <c r="O129" s="162"/>
      <c r="P129" s="162"/>
      <c r="Q129" s="162"/>
      <c r="R129" s="162"/>
      <c r="S129" s="162"/>
      <c r="T129" s="165" t="str">
        <f>VLOOKUP(A129,[1]Seznam_PO_1_9_2024!A:B,2,0)</f>
        <v>JM_066</v>
      </c>
    </row>
    <row r="130" spans="1:20" hidden="1" x14ac:dyDescent="0.25">
      <c r="A130" s="166">
        <v>63481251</v>
      </c>
      <c r="B130" s="161">
        <v>45600.380183993053</v>
      </c>
      <c r="C130" s="162" t="s">
        <v>3578</v>
      </c>
      <c r="D130" s="163" t="s">
        <v>3579</v>
      </c>
      <c r="E130" s="162">
        <v>63481251</v>
      </c>
      <c r="F130" s="162" t="s">
        <v>3457</v>
      </c>
      <c r="G130" s="162" t="s">
        <v>3457</v>
      </c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5" t="str">
        <f>VLOOKUP(A130,[1]Seznam_PO_1_9_2024!A:B,2,0)</f>
        <v>JM_279</v>
      </c>
    </row>
    <row r="131" spans="1:20" hidden="1" x14ac:dyDescent="0.25">
      <c r="A131" s="166">
        <v>70285829</v>
      </c>
      <c r="B131" s="161">
        <v>45600.387180324076</v>
      </c>
      <c r="C131" s="162" t="s">
        <v>78</v>
      </c>
      <c r="D131" s="163" t="s">
        <v>3580</v>
      </c>
      <c r="E131" s="162">
        <v>70285829</v>
      </c>
      <c r="F131" s="162" t="s">
        <v>18</v>
      </c>
      <c r="G131" s="162" t="s">
        <v>3457</v>
      </c>
      <c r="H131" s="162"/>
      <c r="I131" s="162"/>
      <c r="J131" s="162">
        <v>50</v>
      </c>
      <c r="K131" s="162"/>
      <c r="L131" s="162"/>
      <c r="M131" s="162"/>
      <c r="N131" s="162"/>
      <c r="O131" s="162"/>
      <c r="P131" s="162"/>
      <c r="Q131" s="162"/>
      <c r="R131" s="162"/>
      <c r="S131" s="162"/>
      <c r="T131" s="165" t="str">
        <f>VLOOKUP(A131,[1]Seznam_PO_1_9_2024!A:B,2,0)</f>
        <v>JM_084</v>
      </c>
    </row>
    <row r="132" spans="1:20" ht="26.4" hidden="1" x14ac:dyDescent="0.25">
      <c r="A132" s="160">
        <v>559466</v>
      </c>
      <c r="B132" s="161">
        <v>45600.404880706017</v>
      </c>
      <c r="C132" s="162" t="s">
        <v>3581</v>
      </c>
      <c r="D132" s="163" t="s">
        <v>3582</v>
      </c>
      <c r="E132" s="164" t="s">
        <v>193</v>
      </c>
      <c r="F132" s="162" t="s">
        <v>18</v>
      </c>
      <c r="G132" s="162" t="s">
        <v>3457</v>
      </c>
      <c r="H132" s="162">
        <v>200</v>
      </c>
      <c r="I132" s="162"/>
      <c r="J132" s="162"/>
      <c r="K132" s="162"/>
      <c r="L132" s="162"/>
      <c r="M132" s="162"/>
      <c r="N132" s="162">
        <v>30</v>
      </c>
      <c r="O132" s="162"/>
      <c r="P132" s="162"/>
      <c r="Q132" s="162"/>
      <c r="R132" s="162"/>
      <c r="S132" s="162"/>
      <c r="T132" s="165" t="str">
        <f>VLOOKUP(A132,[1]Seznam_PO_1_9_2024!A:B,2,0)</f>
        <v>JM_057</v>
      </c>
    </row>
    <row r="133" spans="1:20" hidden="1" x14ac:dyDescent="0.25">
      <c r="A133" s="166">
        <v>49939378</v>
      </c>
      <c r="B133" s="161">
        <v>45600.405375393515</v>
      </c>
      <c r="C133" s="162" t="s">
        <v>3583</v>
      </c>
      <c r="D133" s="163" t="s">
        <v>3584</v>
      </c>
      <c r="E133" s="162">
        <v>49939378</v>
      </c>
      <c r="F133" s="162" t="s">
        <v>18</v>
      </c>
      <c r="G133" s="162" t="s">
        <v>3457</v>
      </c>
      <c r="H133" s="162">
        <v>50</v>
      </c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5" t="str">
        <f>VLOOKUP(A133,[1]Seznam_PO_1_9_2024!A:B,2,0)</f>
        <v>JM_240</v>
      </c>
    </row>
    <row r="134" spans="1:20" hidden="1" x14ac:dyDescent="0.25">
      <c r="A134" s="166">
        <v>70840385</v>
      </c>
      <c r="B134" s="161">
        <v>45600.405670127315</v>
      </c>
      <c r="C134" s="162" t="s">
        <v>3585</v>
      </c>
      <c r="D134" s="163" t="s">
        <v>3586</v>
      </c>
      <c r="E134" s="162">
        <v>70840385</v>
      </c>
      <c r="F134" s="162" t="s">
        <v>18</v>
      </c>
      <c r="G134" s="162" t="s">
        <v>3457</v>
      </c>
      <c r="H134" s="162">
        <v>20</v>
      </c>
      <c r="I134" s="162"/>
      <c r="J134" s="162"/>
      <c r="K134" s="162"/>
      <c r="L134" s="162"/>
      <c r="M134" s="162"/>
      <c r="N134" s="162">
        <v>1</v>
      </c>
      <c r="O134" s="162"/>
      <c r="P134" s="162"/>
      <c r="Q134" s="162"/>
      <c r="R134" s="162"/>
      <c r="S134" s="162"/>
      <c r="T134" s="165" t="str">
        <f>VLOOKUP(A134,[1]Seznam_PO_1_9_2024!A:B,2,0)</f>
        <v>JM_152</v>
      </c>
    </row>
    <row r="135" spans="1:20" hidden="1" x14ac:dyDescent="0.25">
      <c r="A135" s="166">
        <v>44993668</v>
      </c>
      <c r="B135" s="161">
        <v>45600.410440127314</v>
      </c>
      <c r="C135" s="162" t="s">
        <v>24</v>
      </c>
      <c r="D135" s="163" t="s">
        <v>3587</v>
      </c>
      <c r="E135" s="162">
        <v>44993668</v>
      </c>
      <c r="F135" s="162" t="s">
        <v>18</v>
      </c>
      <c r="G135" s="162" t="s">
        <v>3457</v>
      </c>
      <c r="H135" s="162"/>
      <c r="I135" s="162"/>
      <c r="J135" s="162">
        <v>100</v>
      </c>
      <c r="K135" s="162"/>
      <c r="L135" s="162"/>
      <c r="M135" s="162"/>
      <c r="N135" s="162"/>
      <c r="O135" s="162"/>
      <c r="P135" s="162"/>
      <c r="Q135" s="162"/>
      <c r="R135" s="162"/>
      <c r="S135" s="162"/>
      <c r="T135" s="165" t="str">
        <f>VLOOKUP(A135,[1]Seznam_PO_1_9_2024!A:B,2,0)</f>
        <v>JM_061</v>
      </c>
    </row>
    <row r="136" spans="1:20" ht="26.4" hidden="1" x14ac:dyDescent="0.25">
      <c r="A136" s="166">
        <v>49459899</v>
      </c>
      <c r="B136" s="161">
        <v>45600.410706898147</v>
      </c>
      <c r="C136" s="162" t="s">
        <v>17</v>
      </c>
      <c r="D136" s="163" t="s">
        <v>2528</v>
      </c>
      <c r="E136" s="162">
        <v>49459899</v>
      </c>
      <c r="F136" s="162" t="s">
        <v>18</v>
      </c>
      <c r="G136" s="162" t="s">
        <v>3457</v>
      </c>
      <c r="H136" s="162">
        <v>40</v>
      </c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5" t="str">
        <f>VLOOKUP(A136,[1]Seznam_PO_1_9_2024!A:B,2,0)</f>
        <v>JM_230</v>
      </c>
    </row>
    <row r="137" spans="1:20" hidden="1" x14ac:dyDescent="0.25">
      <c r="A137" s="166">
        <v>49939416</v>
      </c>
      <c r="B137" s="161">
        <v>45600.412410150464</v>
      </c>
      <c r="C137" s="162" t="s">
        <v>3588</v>
      </c>
      <c r="D137" s="163" t="s">
        <v>3589</v>
      </c>
      <c r="E137" s="162">
        <v>49939416</v>
      </c>
      <c r="F137" s="162" t="s">
        <v>18</v>
      </c>
      <c r="G137" s="162" t="s">
        <v>3457</v>
      </c>
      <c r="H137" s="162">
        <v>20</v>
      </c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5" t="str">
        <f>VLOOKUP(A137,[1]Seznam_PO_1_9_2024!A:B,2,0)</f>
        <v>JM_263</v>
      </c>
    </row>
    <row r="138" spans="1:20" hidden="1" x14ac:dyDescent="0.25">
      <c r="A138" s="160">
        <v>173843</v>
      </c>
      <c r="B138" s="161">
        <v>45600.415219629635</v>
      </c>
      <c r="C138" s="162" t="s">
        <v>3590</v>
      </c>
      <c r="D138" s="163" t="s">
        <v>3591</v>
      </c>
      <c r="E138" s="164" t="s">
        <v>144</v>
      </c>
      <c r="F138" s="162" t="s">
        <v>18</v>
      </c>
      <c r="G138" s="162" t="s">
        <v>3457</v>
      </c>
      <c r="H138" s="162">
        <v>200</v>
      </c>
      <c r="I138" s="162"/>
      <c r="J138" s="162"/>
      <c r="K138" s="162"/>
      <c r="L138" s="162"/>
      <c r="M138" s="162"/>
      <c r="N138" s="162">
        <v>3</v>
      </c>
      <c r="O138" s="162"/>
      <c r="P138" s="162"/>
      <c r="Q138" s="162"/>
      <c r="R138" s="162"/>
      <c r="S138" s="162"/>
      <c r="T138" s="165" t="str">
        <f>VLOOKUP(A138,[1]Seznam_PO_1_9_2024!A:B,2,0)</f>
        <v>JM_068</v>
      </c>
    </row>
    <row r="139" spans="1:20" hidden="1" x14ac:dyDescent="0.25">
      <c r="A139" s="166">
        <v>49459171</v>
      </c>
      <c r="B139" s="161">
        <v>45600.429405196759</v>
      </c>
      <c r="C139" s="162" t="s">
        <v>204</v>
      </c>
      <c r="D139" s="163" t="s">
        <v>3592</v>
      </c>
      <c r="E139" s="162">
        <v>49459171</v>
      </c>
      <c r="F139" s="162" t="s">
        <v>18</v>
      </c>
      <c r="G139" s="162" t="s">
        <v>3457</v>
      </c>
      <c r="H139" s="162"/>
      <c r="I139" s="162">
        <v>60</v>
      </c>
      <c r="J139" s="162"/>
      <c r="K139" s="162"/>
      <c r="L139" s="162"/>
      <c r="M139" s="162"/>
      <c r="N139" s="162"/>
      <c r="O139" s="162">
        <v>3</v>
      </c>
      <c r="P139" s="162"/>
      <c r="Q139" s="162"/>
      <c r="R139" s="162"/>
      <c r="S139" s="162"/>
      <c r="T139" s="165" t="str">
        <f>VLOOKUP(A139,[1]Seznam_PO_1_9_2024!A:B,2,0)</f>
        <v>JM_224</v>
      </c>
    </row>
    <row r="140" spans="1:20" x14ac:dyDescent="0.25">
      <c r="A140" s="160">
        <v>55166</v>
      </c>
      <c r="B140" s="161">
        <v>45600.430024884263</v>
      </c>
      <c r="C140" s="162" t="s">
        <v>125</v>
      </c>
      <c r="D140" s="163" t="s">
        <v>3593</v>
      </c>
      <c r="E140" s="164" t="s">
        <v>126</v>
      </c>
      <c r="F140" s="162" t="s">
        <v>18</v>
      </c>
      <c r="G140" s="162" t="s">
        <v>18</v>
      </c>
      <c r="H140" s="162"/>
      <c r="I140" s="162">
        <v>300</v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5" t="str">
        <f>VLOOKUP(A140,[1]Seznam_PO_1_9_2024!A:B,2,0)</f>
        <v>JM_213</v>
      </c>
    </row>
    <row r="141" spans="1:20" hidden="1" x14ac:dyDescent="0.25">
      <c r="A141" s="160">
        <v>559008</v>
      </c>
      <c r="B141" s="161">
        <v>45600.433830555558</v>
      </c>
      <c r="C141" s="162" t="s">
        <v>3253</v>
      </c>
      <c r="D141" s="163" t="s">
        <v>3594</v>
      </c>
      <c r="E141" s="164" t="s">
        <v>130</v>
      </c>
      <c r="F141" s="162" t="s">
        <v>18</v>
      </c>
      <c r="G141" s="162" t="s">
        <v>3457</v>
      </c>
      <c r="H141" s="162"/>
      <c r="I141" s="162">
        <v>150</v>
      </c>
      <c r="J141" s="162"/>
      <c r="K141" s="162"/>
      <c r="L141" s="162"/>
      <c r="M141" s="162"/>
      <c r="N141" s="162"/>
      <c r="O141" s="162">
        <v>5</v>
      </c>
      <c r="P141" s="162"/>
      <c r="Q141" s="162"/>
      <c r="R141" s="162"/>
      <c r="S141" s="162"/>
      <c r="T141" s="165" t="str">
        <f>VLOOKUP(A141,[1]Seznam_PO_1_9_2024!A:B,2,0)</f>
        <v>JM_047</v>
      </c>
    </row>
    <row r="142" spans="1:20" hidden="1" x14ac:dyDescent="0.25">
      <c r="A142" s="160">
        <v>55468</v>
      </c>
      <c r="B142" s="161">
        <v>45600.44623001157</v>
      </c>
      <c r="C142" s="162" t="s">
        <v>3595</v>
      </c>
      <c r="D142" s="163" t="s">
        <v>3596</v>
      </c>
      <c r="E142" s="164" t="s">
        <v>100</v>
      </c>
      <c r="F142" s="162" t="s">
        <v>18</v>
      </c>
      <c r="G142" s="162" t="s">
        <v>3457</v>
      </c>
      <c r="H142" s="162">
        <v>100</v>
      </c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5" t="str">
        <f>VLOOKUP(A142,[1]Seznam_PO_1_9_2024!A:B,2,0)</f>
        <v>JM_225</v>
      </c>
    </row>
    <row r="143" spans="1:20" ht="39.6" hidden="1" x14ac:dyDescent="0.25">
      <c r="A143" s="166">
        <v>62157264</v>
      </c>
      <c r="B143" s="161">
        <v>45600.461425787042</v>
      </c>
      <c r="C143" s="162" t="s">
        <v>173</v>
      </c>
      <c r="D143" s="163" t="s">
        <v>3597</v>
      </c>
      <c r="E143" s="162">
        <v>62157264</v>
      </c>
      <c r="F143" s="162" t="s">
        <v>18</v>
      </c>
      <c r="G143" s="162" t="s">
        <v>3457</v>
      </c>
      <c r="H143" s="162"/>
      <c r="I143" s="162">
        <v>100</v>
      </c>
      <c r="J143" s="162"/>
      <c r="K143" s="162"/>
      <c r="L143" s="162"/>
      <c r="M143" s="162"/>
      <c r="N143" s="162">
        <v>2</v>
      </c>
      <c r="O143" s="162"/>
      <c r="P143" s="162"/>
      <c r="Q143" s="162"/>
      <c r="R143" s="162"/>
      <c r="S143" s="162"/>
      <c r="T143" s="165" t="str">
        <f>VLOOKUP(A143,[1]Seznam_PO_1_9_2024!A:B,2,0)</f>
        <v>JM_063</v>
      </c>
    </row>
    <row r="144" spans="1:20" hidden="1" x14ac:dyDescent="0.25">
      <c r="A144" s="160">
        <v>839205</v>
      </c>
      <c r="B144" s="161">
        <v>45600.471007083332</v>
      </c>
      <c r="C144" s="162" t="s">
        <v>3598</v>
      </c>
      <c r="D144" s="163" t="s">
        <v>3599</v>
      </c>
      <c r="E144" s="164" t="s">
        <v>119</v>
      </c>
      <c r="F144" s="162" t="s">
        <v>18</v>
      </c>
      <c r="G144" s="162" t="s">
        <v>3457</v>
      </c>
      <c r="H144" s="162"/>
      <c r="I144" s="162">
        <v>860</v>
      </c>
      <c r="J144" s="162"/>
      <c r="K144" s="162"/>
      <c r="L144" s="162"/>
      <c r="M144" s="162"/>
      <c r="N144" s="162"/>
      <c r="O144" s="162">
        <v>40</v>
      </c>
      <c r="P144" s="162"/>
      <c r="Q144" s="162"/>
      <c r="R144" s="162">
        <v>180</v>
      </c>
      <c r="S144" s="162"/>
      <c r="T144" s="165" t="str">
        <f>VLOOKUP(A144,[1]Seznam_PO_1_9_2024!A:B,2,0)</f>
        <v>JM_090</v>
      </c>
    </row>
    <row r="145" spans="1:20" x14ac:dyDescent="0.25">
      <c r="A145" s="160">
        <v>530506</v>
      </c>
      <c r="B145" s="161">
        <v>45600.471114583328</v>
      </c>
      <c r="C145" s="162" t="s">
        <v>3600</v>
      </c>
      <c r="D145" s="163" t="s">
        <v>3601</v>
      </c>
      <c r="E145" s="164" t="s">
        <v>199</v>
      </c>
      <c r="F145" s="162" t="s">
        <v>18</v>
      </c>
      <c r="G145" s="162" t="s">
        <v>18</v>
      </c>
      <c r="H145" s="162"/>
      <c r="I145" s="162">
        <v>12</v>
      </c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5" t="str">
        <f>VLOOKUP(A145,[1]Seznam_PO_1_9_2024!A:B,2,0)</f>
        <v>JM_041</v>
      </c>
    </row>
    <row r="146" spans="1:20" ht="26.4" hidden="1" x14ac:dyDescent="0.25">
      <c r="A146" s="160">
        <v>840246</v>
      </c>
      <c r="B146" s="161">
        <v>45600.471885659717</v>
      </c>
      <c r="C146" s="162" t="s">
        <v>183</v>
      </c>
      <c r="D146" s="163" t="s">
        <v>3602</v>
      </c>
      <c r="E146" s="164" t="s">
        <v>184</v>
      </c>
      <c r="F146" s="162" t="s">
        <v>18</v>
      </c>
      <c r="G146" s="162" t="s">
        <v>3457</v>
      </c>
      <c r="H146" s="162">
        <v>30</v>
      </c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5" t="str">
        <f>VLOOKUP(A146,[1]Seznam_PO_1_9_2024!A:B,2,0)</f>
        <v>JM_155</v>
      </c>
    </row>
    <row r="147" spans="1:20" hidden="1" x14ac:dyDescent="0.25">
      <c r="A147" s="166">
        <v>60575573</v>
      </c>
      <c r="B147" s="161">
        <v>45600.496151840278</v>
      </c>
      <c r="C147" s="162" t="s">
        <v>3397</v>
      </c>
      <c r="D147" s="163" t="s">
        <v>3398</v>
      </c>
      <c r="E147" s="162">
        <v>60575573</v>
      </c>
      <c r="F147" s="162" t="s">
        <v>3457</v>
      </c>
      <c r="G147" s="162" t="s">
        <v>3457</v>
      </c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5" t="str">
        <f>VLOOKUP(A147,[1]Seznam_PO_1_9_2024!A:B,2,0)</f>
        <v>JM_242</v>
      </c>
    </row>
    <row r="148" spans="1:20" ht="26.4" hidden="1" x14ac:dyDescent="0.25">
      <c r="A148" s="166">
        <v>49459902</v>
      </c>
      <c r="B148" s="161">
        <v>45600.510486041661</v>
      </c>
      <c r="C148" s="162" t="s">
        <v>3603</v>
      </c>
      <c r="D148" s="163" t="s">
        <v>3604</v>
      </c>
      <c r="E148" s="162">
        <v>49459902</v>
      </c>
      <c r="F148" s="162" t="s">
        <v>18</v>
      </c>
      <c r="G148" s="162" t="s">
        <v>3457</v>
      </c>
      <c r="H148" s="162">
        <v>35</v>
      </c>
      <c r="I148" s="162">
        <v>0</v>
      </c>
      <c r="J148" s="162">
        <v>0</v>
      </c>
      <c r="K148" s="162">
        <v>0</v>
      </c>
      <c r="L148" s="162">
        <v>0</v>
      </c>
      <c r="M148" s="162">
        <v>0</v>
      </c>
      <c r="N148" s="162">
        <v>2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5" t="str">
        <f>VLOOKUP(A148,[1]Seznam_PO_1_9_2024!A:B,2,0)</f>
        <v>JM_012</v>
      </c>
    </row>
    <row r="149" spans="1:20" hidden="1" x14ac:dyDescent="0.25">
      <c r="A149" s="166">
        <v>65337913</v>
      </c>
      <c r="B149" s="161">
        <v>45600.515119317133</v>
      </c>
      <c r="C149" s="162" t="s">
        <v>211</v>
      </c>
      <c r="D149" s="163" t="s">
        <v>3605</v>
      </c>
      <c r="E149" s="162">
        <v>65337913</v>
      </c>
      <c r="F149" s="162" t="s">
        <v>3457</v>
      </c>
      <c r="G149" s="162" t="s">
        <v>3457</v>
      </c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5" t="str">
        <f>VLOOKUP(A149,[1]Seznam_PO_1_9_2024!A:B,2,0)</f>
        <v>JM_189</v>
      </c>
    </row>
    <row r="150" spans="1:20" ht="26.4" hidden="1" x14ac:dyDescent="0.25">
      <c r="A150" s="166">
        <v>44993633</v>
      </c>
      <c r="B150" s="161">
        <v>45600.527919641201</v>
      </c>
      <c r="C150" s="162" t="s">
        <v>3243</v>
      </c>
      <c r="D150" s="163" t="s">
        <v>3606</v>
      </c>
      <c r="E150" s="162">
        <v>44993633</v>
      </c>
      <c r="F150" s="162" t="s">
        <v>18</v>
      </c>
      <c r="G150" s="162" t="s">
        <v>3457</v>
      </c>
      <c r="H150" s="162"/>
      <c r="I150" s="162">
        <v>70</v>
      </c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5" t="str">
        <f>VLOOKUP(A150,[1]Seznam_PO_1_9_2024!A:B,2,0)</f>
        <v>JM_033</v>
      </c>
    </row>
    <row r="151" spans="1:20" hidden="1" x14ac:dyDescent="0.25">
      <c r="A151" s="166">
        <v>44993501</v>
      </c>
      <c r="B151" s="161">
        <v>45600.534544340277</v>
      </c>
      <c r="C151" s="162" t="s">
        <v>240</v>
      </c>
      <c r="D151" s="163" t="s">
        <v>3607</v>
      </c>
      <c r="E151" s="162">
        <v>44993501</v>
      </c>
      <c r="F151" s="162" t="s">
        <v>18</v>
      </c>
      <c r="G151" s="162" t="s">
        <v>3457</v>
      </c>
      <c r="H151" s="162">
        <v>25</v>
      </c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5" t="str">
        <f>VLOOKUP(A151,[1]Seznam_PO_1_9_2024!A:B,2,0)</f>
        <v>JM_111</v>
      </c>
    </row>
    <row r="152" spans="1:20" hidden="1" x14ac:dyDescent="0.25">
      <c r="A152" s="166">
        <v>67011748</v>
      </c>
      <c r="B152" s="161">
        <v>45600.54204576389</v>
      </c>
      <c r="C152" s="162" t="s">
        <v>133</v>
      </c>
      <c r="D152" s="163" t="s">
        <v>3608</v>
      </c>
      <c r="E152" s="162">
        <v>67011748</v>
      </c>
      <c r="F152" s="162" t="s">
        <v>3457</v>
      </c>
      <c r="G152" s="162" t="s">
        <v>3457</v>
      </c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5" t="str">
        <f>VLOOKUP(A152,[1]Seznam_PO_1_9_2024!A:B,2,0)</f>
        <v>JM_022</v>
      </c>
    </row>
    <row r="153" spans="1:20" ht="26.4" hidden="1" x14ac:dyDescent="0.25">
      <c r="A153" s="166">
        <v>48515027</v>
      </c>
      <c r="B153" s="161">
        <v>45600.544378634258</v>
      </c>
      <c r="C153" s="162" t="s">
        <v>3609</v>
      </c>
      <c r="D153" s="163" t="s">
        <v>1552</v>
      </c>
      <c r="E153" s="162">
        <v>48515027</v>
      </c>
      <c r="F153" s="162" t="s">
        <v>18</v>
      </c>
      <c r="G153" s="162" t="s">
        <v>3457</v>
      </c>
      <c r="H153" s="162"/>
      <c r="I153" s="162"/>
      <c r="J153" s="162">
        <v>100</v>
      </c>
      <c r="K153" s="162"/>
      <c r="L153" s="162"/>
      <c r="M153" s="162"/>
      <c r="N153" s="162"/>
      <c r="O153" s="162"/>
      <c r="P153" s="162"/>
      <c r="Q153" s="162"/>
      <c r="R153" s="162"/>
      <c r="S153" s="162"/>
      <c r="T153" s="165" t="str">
        <f>VLOOKUP(A153,[1]Seznam_PO_1_9_2024!A:B,2,0)</f>
        <v>JM_123</v>
      </c>
    </row>
    <row r="154" spans="1:20" hidden="1" x14ac:dyDescent="0.25">
      <c r="A154" s="166">
        <v>70284849</v>
      </c>
      <c r="B154" s="161">
        <v>45600.54843649306</v>
      </c>
      <c r="C154" s="162" t="s">
        <v>3610</v>
      </c>
      <c r="D154" s="163" t="s">
        <v>3611</v>
      </c>
      <c r="E154" s="162">
        <v>70284849</v>
      </c>
      <c r="F154" s="162" t="s">
        <v>18</v>
      </c>
      <c r="G154" s="162" t="s">
        <v>3457</v>
      </c>
      <c r="H154" s="162">
        <v>55</v>
      </c>
      <c r="I154" s="162">
        <v>0</v>
      </c>
      <c r="J154" s="162">
        <v>0</v>
      </c>
      <c r="K154" s="162">
        <v>0</v>
      </c>
      <c r="L154" s="162">
        <v>0</v>
      </c>
      <c r="M154" s="162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5" t="str">
        <f>VLOOKUP(A154,[1]Seznam_PO_1_9_2024!A:B,2,0)</f>
        <v>JM_135</v>
      </c>
    </row>
    <row r="155" spans="1:20" ht="26.4" hidden="1" x14ac:dyDescent="0.25">
      <c r="A155" s="166">
        <v>70851212</v>
      </c>
      <c r="B155" s="161">
        <v>45600.576065138885</v>
      </c>
      <c r="C155" s="162" t="s">
        <v>3612</v>
      </c>
      <c r="D155" s="163" t="s">
        <v>3613</v>
      </c>
      <c r="E155" s="162">
        <v>70851212</v>
      </c>
      <c r="F155" s="162" t="s">
        <v>3457</v>
      </c>
      <c r="G155" s="162" t="s">
        <v>3457</v>
      </c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5" t="str">
        <f>VLOOKUP(A155,[1]Seznam_PO_1_9_2024!A:B,2,0)</f>
        <v>JM_210</v>
      </c>
    </row>
    <row r="156" spans="1:20" hidden="1" x14ac:dyDescent="0.25">
      <c r="A156" s="160">
        <v>225827</v>
      </c>
      <c r="B156" s="161">
        <v>45600.580606400465</v>
      </c>
      <c r="C156" s="162" t="s">
        <v>3614</v>
      </c>
      <c r="D156" s="163" t="s">
        <v>2406</v>
      </c>
      <c r="E156" s="164" t="s">
        <v>102</v>
      </c>
      <c r="F156" s="162" t="s">
        <v>18</v>
      </c>
      <c r="G156" s="162" t="s">
        <v>3457</v>
      </c>
      <c r="H156" s="162"/>
      <c r="I156" s="162">
        <v>240</v>
      </c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5" t="str">
        <f>VLOOKUP(A156,[1]Seznam_PO_1_9_2024!A:B,2,0)</f>
        <v>JM_219</v>
      </c>
    </row>
    <row r="157" spans="1:20" ht="26.4" hidden="1" x14ac:dyDescent="0.25">
      <c r="A157" s="166">
        <v>60680342</v>
      </c>
      <c r="B157" s="161">
        <v>45600.598963750002</v>
      </c>
      <c r="C157" s="162" t="s">
        <v>3615</v>
      </c>
      <c r="D157" s="163" t="s">
        <v>3616</v>
      </c>
      <c r="E157" s="162">
        <v>60680342</v>
      </c>
      <c r="F157" s="162" t="s">
        <v>18</v>
      </c>
      <c r="G157" s="162" t="s">
        <v>3457</v>
      </c>
      <c r="H157" s="162"/>
      <c r="I157" s="162">
        <v>200</v>
      </c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5" t="str">
        <f>VLOOKUP(A157,[1]Seznam_PO_1_9_2024!A:B,2,0)</f>
        <v>JM_166</v>
      </c>
    </row>
    <row r="158" spans="1:20" hidden="1" x14ac:dyDescent="0.25">
      <c r="A158" s="166">
        <v>70841675</v>
      </c>
      <c r="B158" s="161">
        <v>45600.625444155092</v>
      </c>
      <c r="C158" s="162" t="s">
        <v>3617</v>
      </c>
      <c r="D158" s="163" t="s">
        <v>3618</v>
      </c>
      <c r="E158" s="162">
        <v>70841675</v>
      </c>
      <c r="F158" s="162" t="s">
        <v>18</v>
      </c>
      <c r="G158" s="162" t="s">
        <v>3457</v>
      </c>
      <c r="H158" s="162"/>
      <c r="I158" s="162">
        <v>45</v>
      </c>
      <c r="J158" s="162"/>
      <c r="K158" s="162">
        <v>2</v>
      </c>
      <c r="L158" s="162"/>
      <c r="M158" s="162">
        <v>2</v>
      </c>
      <c r="N158" s="162"/>
      <c r="O158" s="162"/>
      <c r="P158" s="162"/>
      <c r="Q158" s="162"/>
      <c r="R158" s="162"/>
      <c r="S158" s="162"/>
      <c r="T158" s="165" t="str">
        <f>VLOOKUP(A158,[1]Seznam_PO_1_9_2024!A:B,2,0)</f>
        <v>JM_212</v>
      </c>
    </row>
    <row r="159" spans="1:20" hidden="1" x14ac:dyDescent="0.25">
      <c r="A159" s="160">
        <v>226441</v>
      </c>
      <c r="B159" s="161">
        <v>45600.630362812502</v>
      </c>
      <c r="C159" s="162" t="s">
        <v>141</v>
      </c>
      <c r="D159" s="163" t="s">
        <v>3619</v>
      </c>
      <c r="E159" s="164" t="s">
        <v>142</v>
      </c>
      <c r="F159" s="162" t="s">
        <v>18</v>
      </c>
      <c r="G159" s="162" t="s">
        <v>3457</v>
      </c>
      <c r="H159" s="162"/>
      <c r="I159" s="162">
        <v>20</v>
      </c>
      <c r="J159" s="162"/>
      <c r="K159" s="162">
        <v>5</v>
      </c>
      <c r="L159" s="162"/>
      <c r="M159" s="162"/>
      <c r="N159" s="162"/>
      <c r="O159" s="162"/>
      <c r="P159" s="162"/>
      <c r="Q159" s="162"/>
      <c r="R159" s="162"/>
      <c r="S159" s="162"/>
      <c r="T159" s="165" t="str">
        <f>VLOOKUP(A159,[1]Seznam_PO_1_9_2024!A:B,2,0)</f>
        <v>JM_009</v>
      </c>
    </row>
    <row r="160" spans="1:20" ht="26.4" hidden="1" x14ac:dyDescent="0.25">
      <c r="A160" s="160">
        <v>839621</v>
      </c>
      <c r="B160" s="161">
        <v>45600.63396334491</v>
      </c>
      <c r="C160" s="162" t="s">
        <v>160</v>
      </c>
      <c r="D160" s="163" t="s">
        <v>3620</v>
      </c>
      <c r="E160" s="164" t="s">
        <v>161</v>
      </c>
      <c r="F160" s="162" t="s">
        <v>18</v>
      </c>
      <c r="G160" s="162" t="s">
        <v>3457</v>
      </c>
      <c r="H160" s="162"/>
      <c r="I160" s="162"/>
      <c r="J160" s="162">
        <v>25</v>
      </c>
      <c r="K160" s="162"/>
      <c r="L160" s="162"/>
      <c r="M160" s="162"/>
      <c r="N160" s="162"/>
      <c r="O160" s="162"/>
      <c r="P160" s="162"/>
      <c r="Q160" s="162"/>
      <c r="R160" s="162"/>
      <c r="S160" s="162"/>
      <c r="T160" s="165" t="str">
        <f>VLOOKUP(A160,[1]Seznam_PO_1_9_2024!A:B,2,0)</f>
        <v>JM_174</v>
      </c>
    </row>
    <row r="161" spans="1:20" ht="26.4" x14ac:dyDescent="0.25">
      <c r="A161" s="166">
        <v>16355474</v>
      </c>
      <c r="B161" s="161">
        <v>45600.643774456017</v>
      </c>
      <c r="C161" s="162" t="s">
        <v>39</v>
      </c>
      <c r="D161" s="163" t="s">
        <v>40</v>
      </c>
      <c r="E161" s="162">
        <v>16355474</v>
      </c>
      <c r="F161" s="162" t="s">
        <v>18</v>
      </c>
      <c r="G161" s="162" t="s">
        <v>18</v>
      </c>
      <c r="H161" s="162">
        <v>125</v>
      </c>
      <c r="I161" s="162"/>
      <c r="J161" s="162"/>
      <c r="K161" s="162"/>
      <c r="L161" s="162"/>
      <c r="M161" s="162"/>
      <c r="N161" s="162">
        <v>2</v>
      </c>
      <c r="O161" s="162"/>
      <c r="P161" s="162"/>
      <c r="Q161" s="162"/>
      <c r="R161" s="162"/>
      <c r="S161" s="162"/>
      <c r="T161" s="165" t="str">
        <f>VLOOKUP(A161,[1]Seznam_PO_1_9_2024!A:B,2,0)</f>
        <v>JM_203</v>
      </c>
    </row>
    <row r="162" spans="1:20" hidden="1" x14ac:dyDescent="0.25">
      <c r="A162" s="160">
        <v>4551320</v>
      </c>
      <c r="B162" s="161">
        <v>45600.648491157408</v>
      </c>
      <c r="C162" s="162" t="s">
        <v>3621</v>
      </c>
      <c r="D162" s="163" t="s">
        <v>3622</v>
      </c>
      <c r="E162" s="164" t="s">
        <v>94</v>
      </c>
      <c r="F162" s="162" t="s">
        <v>18</v>
      </c>
      <c r="G162" s="162" t="s">
        <v>3457</v>
      </c>
      <c r="H162" s="162">
        <v>10</v>
      </c>
      <c r="I162" s="162"/>
      <c r="J162" s="162"/>
      <c r="K162" s="162">
        <v>2</v>
      </c>
      <c r="L162" s="162"/>
      <c r="M162" s="162"/>
      <c r="N162" s="162"/>
      <c r="O162" s="162"/>
      <c r="P162" s="162"/>
      <c r="Q162" s="162"/>
      <c r="R162" s="162"/>
      <c r="S162" s="162"/>
      <c r="T162" s="165" t="str">
        <f>VLOOKUP(A162,[1]Seznam_PO_1_9_2024!A:B,2,0)</f>
        <v>JM_281</v>
      </c>
    </row>
    <row r="163" spans="1:20" ht="26.4" hidden="1" x14ac:dyDescent="0.25">
      <c r="A163" s="166">
        <v>62076051</v>
      </c>
      <c r="B163" s="161">
        <v>45600.671094270831</v>
      </c>
      <c r="C163" s="162" t="s">
        <v>225</v>
      </c>
      <c r="D163" s="163" t="s">
        <v>3623</v>
      </c>
      <c r="E163" s="162">
        <v>62076051</v>
      </c>
      <c r="F163" s="162" t="s">
        <v>18</v>
      </c>
      <c r="G163" s="162" t="s">
        <v>3457</v>
      </c>
      <c r="H163" s="162">
        <v>10</v>
      </c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5" t="str">
        <f>VLOOKUP(A163,[1]Seznam_PO_1_9_2024!A:B,2,0)</f>
        <v>JM_194</v>
      </c>
    </row>
    <row r="164" spans="1:20" hidden="1" x14ac:dyDescent="0.25">
      <c r="A164" s="166">
        <v>14120097</v>
      </c>
      <c r="B164" s="161">
        <v>45600.699405324078</v>
      </c>
      <c r="C164" s="162" t="s">
        <v>3624</v>
      </c>
      <c r="D164" s="163" t="s">
        <v>3625</v>
      </c>
      <c r="E164" s="162">
        <v>14120097</v>
      </c>
      <c r="F164" s="162" t="s">
        <v>18</v>
      </c>
      <c r="G164" s="162" t="s">
        <v>3457</v>
      </c>
      <c r="H164" s="162"/>
      <c r="I164" s="162">
        <v>30</v>
      </c>
      <c r="J164" s="162"/>
      <c r="K164" s="162"/>
      <c r="L164" s="162"/>
      <c r="M164" s="162"/>
      <c r="N164" s="162"/>
      <c r="O164" s="162">
        <v>5</v>
      </c>
      <c r="P164" s="162"/>
      <c r="Q164" s="162"/>
      <c r="R164" s="162"/>
      <c r="S164" s="162"/>
      <c r="T164" s="165" t="str">
        <f>VLOOKUP(A164,[1]Seznam_PO_1_9_2024!A:B,2,0)</f>
        <v>JM_286</v>
      </c>
    </row>
    <row r="165" spans="1:20" ht="26.4" hidden="1" x14ac:dyDescent="0.25">
      <c r="A165" s="160">
        <v>401293</v>
      </c>
      <c r="B165" s="161">
        <v>45601.262610289356</v>
      </c>
      <c r="C165" s="162" t="s">
        <v>3293</v>
      </c>
      <c r="D165" s="163" t="s">
        <v>3626</v>
      </c>
      <c r="E165" s="164" t="s">
        <v>245</v>
      </c>
      <c r="F165" s="162" t="s">
        <v>3457</v>
      </c>
      <c r="G165" s="162" t="s">
        <v>3457</v>
      </c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5" t="str">
        <f>VLOOKUP(A165,[1]Seznam_PO_1_9_2024!A:B,2,0)</f>
        <v>JM_104</v>
      </c>
    </row>
    <row r="166" spans="1:20" hidden="1" x14ac:dyDescent="0.25">
      <c r="A166" s="166">
        <v>47375604</v>
      </c>
      <c r="B166" s="161">
        <v>45601.290232766201</v>
      </c>
      <c r="C166" s="162" t="s">
        <v>171</v>
      </c>
      <c r="D166" s="163" t="s">
        <v>3409</v>
      </c>
      <c r="E166" s="162">
        <v>47375604</v>
      </c>
      <c r="F166" s="162" t="s">
        <v>3457</v>
      </c>
      <c r="G166" s="162" t="s">
        <v>3457</v>
      </c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5" t="str">
        <f>VLOOKUP(A166,[1]Seznam_PO_1_9_2024!A:B,2,0)</f>
        <v>JM_257</v>
      </c>
    </row>
    <row r="167" spans="1:20" ht="26.4" hidden="1" x14ac:dyDescent="0.25">
      <c r="A167" s="160">
        <v>226912</v>
      </c>
      <c r="B167" s="161">
        <v>45601.3060878588</v>
      </c>
      <c r="C167" s="162" t="s">
        <v>3627</v>
      </c>
      <c r="D167" s="163" t="s">
        <v>3628</v>
      </c>
      <c r="E167" s="164" t="s">
        <v>174</v>
      </c>
      <c r="F167" s="162" t="s">
        <v>18</v>
      </c>
      <c r="G167" s="162" t="s">
        <v>3457</v>
      </c>
      <c r="H167" s="162"/>
      <c r="I167" s="162">
        <v>1600</v>
      </c>
      <c r="J167" s="162"/>
      <c r="K167" s="162"/>
      <c r="L167" s="162"/>
      <c r="M167" s="162"/>
      <c r="N167" s="162"/>
      <c r="O167" s="162">
        <v>20</v>
      </c>
      <c r="P167" s="162"/>
      <c r="Q167" s="162"/>
      <c r="R167" s="162"/>
      <c r="S167" s="162"/>
      <c r="T167" s="165" t="str">
        <f>VLOOKUP(A167,[1]Seznam_PO_1_9_2024!A:B,2,0)</f>
        <v>JM_144</v>
      </c>
    </row>
    <row r="168" spans="1:20" ht="26.4" hidden="1" x14ac:dyDescent="0.25">
      <c r="A168" s="166">
        <v>66596882</v>
      </c>
      <c r="B168" s="161">
        <v>45601.315886469907</v>
      </c>
      <c r="C168" s="162" t="s">
        <v>3629</v>
      </c>
      <c r="D168" s="163" t="s">
        <v>3630</v>
      </c>
      <c r="E168" s="162">
        <v>66596882</v>
      </c>
      <c r="F168" s="162" t="s">
        <v>18</v>
      </c>
      <c r="G168" s="162" t="s">
        <v>3457</v>
      </c>
      <c r="H168" s="162"/>
      <c r="I168" s="162"/>
      <c r="J168" s="162">
        <v>75</v>
      </c>
      <c r="K168" s="162"/>
      <c r="L168" s="162">
        <v>1</v>
      </c>
      <c r="M168" s="162"/>
      <c r="N168" s="162"/>
      <c r="O168" s="162"/>
      <c r="P168" s="162"/>
      <c r="Q168" s="162"/>
      <c r="R168" s="162"/>
      <c r="S168" s="162"/>
      <c r="T168" s="165" t="str">
        <f>VLOOKUP(A168,[1]Seznam_PO_1_9_2024!A:B,2,0)</f>
        <v>JM_161</v>
      </c>
    </row>
    <row r="169" spans="1:20" ht="26.4" hidden="1" x14ac:dyDescent="0.25">
      <c r="A169" s="166">
        <v>70839034</v>
      </c>
      <c r="B169" s="161">
        <v>45601.318197083332</v>
      </c>
      <c r="C169" s="162" t="s">
        <v>198</v>
      </c>
      <c r="D169" s="163" t="s">
        <v>3631</v>
      </c>
      <c r="E169" s="162">
        <v>70839034</v>
      </c>
      <c r="F169" s="162" t="s">
        <v>3457</v>
      </c>
      <c r="G169" s="162" t="s">
        <v>3457</v>
      </c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5" t="str">
        <f>VLOOKUP(A169,[1]Seznam_PO_1_9_2024!A:B,2,0)</f>
        <v>JM_206</v>
      </c>
    </row>
    <row r="170" spans="1:20" hidden="1" x14ac:dyDescent="0.25">
      <c r="A170" s="160">
        <v>226467</v>
      </c>
      <c r="B170" s="161">
        <v>45601.321803530096</v>
      </c>
      <c r="C170" s="162" t="s">
        <v>3632</v>
      </c>
      <c r="D170" s="163" t="s">
        <v>3633</v>
      </c>
      <c r="E170" s="164" t="s">
        <v>228</v>
      </c>
      <c r="F170" s="162" t="s">
        <v>18</v>
      </c>
      <c r="G170" s="162" t="s">
        <v>3457</v>
      </c>
      <c r="H170" s="162">
        <v>150</v>
      </c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5" t="str">
        <f>VLOOKUP(A170,[1]Seznam_PO_1_9_2024!A:B,2,0)</f>
        <v>JM_109</v>
      </c>
    </row>
    <row r="171" spans="1:20" x14ac:dyDescent="0.25">
      <c r="A171" s="160">
        <v>346292</v>
      </c>
      <c r="B171" s="161">
        <v>45601.34529784722</v>
      </c>
      <c r="C171" s="162" t="s">
        <v>236</v>
      </c>
      <c r="D171" s="163" t="s">
        <v>3634</v>
      </c>
      <c r="E171" s="164" t="s">
        <v>237</v>
      </c>
      <c r="F171" s="162" t="s">
        <v>18</v>
      </c>
      <c r="G171" s="162" t="s">
        <v>18</v>
      </c>
      <c r="H171" s="162">
        <v>480</v>
      </c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5" t="str">
        <f>VLOOKUP(A171,[1]Seznam_PO_1_9_2024!A:B,2,0)</f>
        <v>JM_058</v>
      </c>
    </row>
    <row r="172" spans="1:20" ht="26.4" hidden="1" x14ac:dyDescent="0.25">
      <c r="A172" s="160">
        <v>390348</v>
      </c>
      <c r="B172" s="161">
        <v>45601.353742708336</v>
      </c>
      <c r="C172" s="162" t="s">
        <v>155</v>
      </c>
      <c r="D172" s="163" t="s">
        <v>3635</v>
      </c>
      <c r="E172" s="164" t="s">
        <v>156</v>
      </c>
      <c r="F172" s="162" t="s">
        <v>3457</v>
      </c>
      <c r="G172" s="162" t="s">
        <v>3457</v>
      </c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5" t="str">
        <f>VLOOKUP(A172,[1]Seznam_PO_1_9_2024!A:B,2,0)</f>
        <v>JM_072</v>
      </c>
    </row>
    <row r="173" spans="1:20" ht="26.4" x14ac:dyDescent="0.25">
      <c r="A173" s="166">
        <v>66596769</v>
      </c>
      <c r="B173" s="161">
        <v>45601.359508680558</v>
      </c>
      <c r="C173" s="162" t="s">
        <v>154</v>
      </c>
      <c r="D173" s="163" t="s">
        <v>3214</v>
      </c>
      <c r="E173" s="162">
        <v>66596769</v>
      </c>
      <c r="F173" s="162" t="s">
        <v>18</v>
      </c>
      <c r="G173" s="162" t="s">
        <v>18</v>
      </c>
      <c r="H173" s="162">
        <v>90</v>
      </c>
      <c r="I173" s="162">
        <v>0</v>
      </c>
      <c r="J173" s="162">
        <v>0</v>
      </c>
      <c r="K173" s="162">
        <v>0</v>
      </c>
      <c r="L173" s="162">
        <v>0</v>
      </c>
      <c r="M173" s="162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5" t="str">
        <f>VLOOKUP(A173,[1]Seznam_PO_1_9_2024!A:B,2,0)</f>
        <v>JM_221</v>
      </c>
    </row>
    <row r="174" spans="1:20" ht="26.4" hidden="1" x14ac:dyDescent="0.25">
      <c r="A174" s="166">
        <v>64480046</v>
      </c>
      <c r="B174" s="161">
        <v>45601.35977023148</v>
      </c>
      <c r="C174" s="162" t="s">
        <v>159</v>
      </c>
      <c r="D174" s="163" t="s">
        <v>3636</v>
      </c>
      <c r="E174" s="162">
        <v>64480046</v>
      </c>
      <c r="F174" s="162" t="s">
        <v>18</v>
      </c>
      <c r="G174" s="162" t="s">
        <v>3457</v>
      </c>
      <c r="H174" s="162"/>
      <c r="I174" s="162">
        <v>10</v>
      </c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5" t="str">
        <f>VLOOKUP(A174,[1]Seznam_PO_1_9_2024!A:B,2,0)</f>
        <v>JM_261</v>
      </c>
    </row>
    <row r="175" spans="1:20" ht="39.6" x14ac:dyDescent="0.25">
      <c r="A175" s="160">
        <v>566381</v>
      </c>
      <c r="B175" s="161">
        <v>45601.36599633102</v>
      </c>
      <c r="C175" s="162" t="s">
        <v>3637</v>
      </c>
      <c r="D175" s="163" t="s">
        <v>3638</v>
      </c>
      <c r="E175" s="164" t="s">
        <v>169</v>
      </c>
      <c r="F175" s="162" t="s">
        <v>18</v>
      </c>
      <c r="G175" s="162" t="s">
        <v>18</v>
      </c>
      <c r="H175" s="162">
        <v>300</v>
      </c>
      <c r="I175" s="162"/>
      <c r="J175" s="162"/>
      <c r="K175" s="162"/>
      <c r="L175" s="162"/>
      <c r="M175" s="162"/>
      <c r="N175" s="162">
        <v>6</v>
      </c>
      <c r="O175" s="162"/>
      <c r="P175" s="162"/>
      <c r="Q175" s="162"/>
      <c r="R175" s="162"/>
      <c r="S175" s="162"/>
      <c r="T175" s="165" t="str">
        <f>VLOOKUP(A175,[1]Seznam_PO_1_9_2024!A:B,2,0)</f>
        <v>JM_029</v>
      </c>
    </row>
    <row r="176" spans="1:20" hidden="1" x14ac:dyDescent="0.25">
      <c r="A176" s="166">
        <v>45671818</v>
      </c>
      <c r="B176" s="161">
        <v>45601.395313113426</v>
      </c>
      <c r="C176" s="162" t="s">
        <v>3639</v>
      </c>
      <c r="D176" s="163" t="s">
        <v>3640</v>
      </c>
      <c r="E176" s="162">
        <v>45671818</v>
      </c>
      <c r="F176" s="162" t="s">
        <v>18</v>
      </c>
      <c r="G176" s="162" t="s">
        <v>3457</v>
      </c>
      <c r="H176" s="162">
        <v>20</v>
      </c>
      <c r="I176" s="162">
        <v>0</v>
      </c>
      <c r="J176" s="162">
        <v>0</v>
      </c>
      <c r="K176" s="162">
        <v>0</v>
      </c>
      <c r="L176" s="162">
        <v>0</v>
      </c>
      <c r="M176" s="162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5" t="str">
        <f>VLOOKUP(A176,[1]Seznam_PO_1_9_2024!A:B,2,0)</f>
        <v>JM_197</v>
      </c>
    </row>
    <row r="177" spans="1:20" hidden="1" x14ac:dyDescent="0.25">
      <c r="A177" s="166">
        <v>70285772</v>
      </c>
      <c r="B177" s="161">
        <v>45601.401259745369</v>
      </c>
      <c r="C177" s="162" t="s">
        <v>137</v>
      </c>
      <c r="D177" s="163" t="s">
        <v>138</v>
      </c>
      <c r="E177" s="162">
        <v>70285772</v>
      </c>
      <c r="F177" s="162" t="s">
        <v>18</v>
      </c>
      <c r="G177" s="162" t="s">
        <v>3457</v>
      </c>
      <c r="H177" s="162">
        <v>15</v>
      </c>
      <c r="I177" s="162">
        <v>10</v>
      </c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5" t="str">
        <f>VLOOKUP(A177,[1]Seznam_PO_1_9_2024!A:B,2,0)</f>
        <v>JM_075</v>
      </c>
    </row>
    <row r="178" spans="1:20" hidden="1" x14ac:dyDescent="0.25">
      <c r="A178" s="166">
        <v>49461702</v>
      </c>
      <c r="B178" s="161">
        <v>45601.412420567125</v>
      </c>
      <c r="C178" s="162" t="s">
        <v>41</v>
      </c>
      <c r="D178" s="163" t="s">
        <v>3641</v>
      </c>
      <c r="E178" s="162">
        <v>49461702</v>
      </c>
      <c r="F178" s="162" t="s">
        <v>18</v>
      </c>
      <c r="G178" s="162" t="s">
        <v>3457</v>
      </c>
      <c r="H178" s="162"/>
      <c r="I178" s="162">
        <v>30</v>
      </c>
      <c r="J178" s="162"/>
      <c r="K178" s="162"/>
      <c r="L178" s="162"/>
      <c r="M178" s="162"/>
      <c r="N178" s="162"/>
      <c r="O178" s="162">
        <v>2</v>
      </c>
      <c r="P178" s="162"/>
      <c r="Q178" s="162"/>
      <c r="R178" s="162"/>
      <c r="S178" s="162"/>
      <c r="T178" s="165" t="str">
        <f>VLOOKUP(A178,[1]Seznam_PO_1_9_2024!A:B,2,0)</f>
        <v>JM_227</v>
      </c>
    </row>
    <row r="179" spans="1:20" ht="26.4" hidden="1" x14ac:dyDescent="0.25">
      <c r="A179" s="160">
        <v>92738</v>
      </c>
      <c r="B179" s="161">
        <v>45601.47275163194</v>
      </c>
      <c r="C179" s="162" t="s">
        <v>3238</v>
      </c>
      <c r="D179" s="163" t="s">
        <v>3642</v>
      </c>
      <c r="E179" s="164" t="s">
        <v>215</v>
      </c>
      <c r="F179" s="162" t="s">
        <v>18</v>
      </c>
      <c r="G179" s="162" t="s">
        <v>3457</v>
      </c>
      <c r="H179" s="162">
        <v>60</v>
      </c>
      <c r="I179" s="162">
        <v>0</v>
      </c>
      <c r="J179" s="162">
        <v>0</v>
      </c>
      <c r="K179" s="162">
        <v>0</v>
      </c>
      <c r="L179" s="162">
        <v>0</v>
      </c>
      <c r="M179" s="162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5" t="str">
        <f>VLOOKUP(A179,[1]Seznam_PO_1_9_2024!A:B,2,0)</f>
        <v>JM_020</v>
      </c>
    </row>
    <row r="180" spans="1:20" ht="26.4" hidden="1" x14ac:dyDescent="0.25">
      <c r="A180" s="160">
        <v>559130</v>
      </c>
      <c r="B180" s="161">
        <v>45601.536108611108</v>
      </c>
      <c r="C180" s="162" t="s">
        <v>177</v>
      </c>
      <c r="D180" s="163" t="s">
        <v>3643</v>
      </c>
      <c r="E180" s="164" t="s">
        <v>178</v>
      </c>
      <c r="F180" s="162" t="s">
        <v>18</v>
      </c>
      <c r="G180" s="162" t="s">
        <v>3457</v>
      </c>
      <c r="H180" s="162">
        <v>130</v>
      </c>
      <c r="I180" s="162"/>
      <c r="J180" s="162">
        <v>10</v>
      </c>
      <c r="K180" s="162"/>
      <c r="L180" s="162"/>
      <c r="M180" s="162"/>
      <c r="N180" s="162"/>
      <c r="O180" s="162"/>
      <c r="P180" s="162"/>
      <c r="Q180" s="162"/>
      <c r="R180" s="162"/>
      <c r="S180" s="162"/>
      <c r="T180" s="165" t="str">
        <f>VLOOKUP(A180,[1]Seznam_PO_1_9_2024!A:B,2,0)</f>
        <v>JM_245</v>
      </c>
    </row>
    <row r="181" spans="1:20" x14ac:dyDescent="0.25">
      <c r="A181" s="160">
        <v>637980</v>
      </c>
      <c r="B181" s="161">
        <v>45601.560639618052</v>
      </c>
      <c r="C181" s="162" t="s">
        <v>3217</v>
      </c>
      <c r="D181" s="163" t="s">
        <v>3445</v>
      </c>
      <c r="E181" s="164" t="s">
        <v>151</v>
      </c>
      <c r="F181" s="162" t="s">
        <v>18</v>
      </c>
      <c r="G181" s="162" t="s">
        <v>18</v>
      </c>
      <c r="H181" s="162"/>
      <c r="I181" s="162">
        <v>25</v>
      </c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5" t="str">
        <f>VLOOKUP(A181,[1]Seznam_PO_1_9_2024!A:B,2,0)</f>
        <v>JM_006</v>
      </c>
    </row>
    <row r="182" spans="1:20" ht="26.4" x14ac:dyDescent="0.25">
      <c r="A182" s="166">
        <v>44993412</v>
      </c>
      <c r="B182" s="161">
        <v>45601.580622766203</v>
      </c>
      <c r="C182" s="162" t="s">
        <v>200</v>
      </c>
      <c r="D182" s="163" t="s">
        <v>3644</v>
      </c>
      <c r="E182" s="162">
        <v>44993412</v>
      </c>
      <c r="F182" s="162" t="s">
        <v>18</v>
      </c>
      <c r="G182" s="162" t="s">
        <v>18</v>
      </c>
      <c r="H182" s="162">
        <v>30</v>
      </c>
      <c r="I182" s="162">
        <v>7</v>
      </c>
      <c r="J182" s="162">
        <v>0</v>
      </c>
      <c r="K182" s="162">
        <v>3</v>
      </c>
      <c r="L182" s="162">
        <v>4</v>
      </c>
      <c r="M182" s="162">
        <v>6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2</v>
      </c>
      <c r="T182" s="165" t="str">
        <f>VLOOKUP(A182,[1]Seznam_PO_1_9_2024!A:B,2,0)</f>
        <v>JM_027</v>
      </c>
    </row>
    <row r="183" spans="1:20" ht="26.4" hidden="1" x14ac:dyDescent="0.25">
      <c r="A183" s="166">
        <v>70285314</v>
      </c>
      <c r="B183" s="161">
        <v>45601.600122824078</v>
      </c>
      <c r="C183" s="162" t="s">
        <v>3645</v>
      </c>
      <c r="D183" s="163" t="s">
        <v>3646</v>
      </c>
      <c r="E183" s="162">
        <v>70285314</v>
      </c>
      <c r="F183" s="162" t="s">
        <v>18</v>
      </c>
      <c r="G183" s="162" t="s">
        <v>3457</v>
      </c>
      <c r="H183" s="162">
        <v>50</v>
      </c>
      <c r="I183" s="162"/>
      <c r="J183" s="162"/>
      <c r="K183" s="162"/>
      <c r="L183" s="162">
        <v>10</v>
      </c>
      <c r="M183" s="162">
        <v>10</v>
      </c>
      <c r="N183" s="162"/>
      <c r="O183" s="162"/>
      <c r="P183" s="162"/>
      <c r="Q183" s="162">
        <v>10</v>
      </c>
      <c r="R183" s="162"/>
      <c r="S183" s="162"/>
      <c r="T183" s="165" t="str">
        <f>VLOOKUP(A183,[1]Seznam_PO_1_9_2024!A:B,2,0)</f>
        <v>JM_023</v>
      </c>
    </row>
    <row r="184" spans="1:20" hidden="1" x14ac:dyDescent="0.25">
      <c r="A184" s="166">
        <v>44947909</v>
      </c>
      <c r="B184" s="161">
        <v>45601.612463750003</v>
      </c>
      <c r="C184" s="162" t="s">
        <v>152</v>
      </c>
      <c r="D184" s="163" t="s">
        <v>3647</v>
      </c>
      <c r="E184" s="162">
        <v>44947909</v>
      </c>
      <c r="F184" s="162" t="s">
        <v>18</v>
      </c>
      <c r="G184" s="162" t="s">
        <v>3457</v>
      </c>
      <c r="H184" s="162">
        <v>50</v>
      </c>
      <c r="I184" s="162">
        <v>80</v>
      </c>
      <c r="J184" s="162"/>
      <c r="K184" s="162"/>
      <c r="L184" s="162"/>
      <c r="M184" s="162"/>
      <c r="N184" s="162"/>
      <c r="O184" s="162"/>
      <c r="P184" s="162"/>
      <c r="Q184" s="162"/>
      <c r="R184" s="162">
        <v>20</v>
      </c>
      <c r="S184" s="162"/>
      <c r="T184" s="165" t="str">
        <f>VLOOKUP(A184,[1]Seznam_PO_1_9_2024!A:B,2,0)</f>
        <v>JM_076</v>
      </c>
    </row>
    <row r="185" spans="1:20" x14ac:dyDescent="0.25">
      <c r="A185" s="160">
        <v>558982</v>
      </c>
      <c r="B185" s="161">
        <v>45601.664823078703</v>
      </c>
      <c r="C185" s="162" t="s">
        <v>179</v>
      </c>
      <c r="D185" s="163" t="s">
        <v>3648</v>
      </c>
      <c r="E185" s="164" t="s">
        <v>180</v>
      </c>
      <c r="F185" s="162" t="s">
        <v>18</v>
      </c>
      <c r="G185" s="162" t="s">
        <v>18</v>
      </c>
      <c r="H185" s="162">
        <v>225</v>
      </c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5" t="str">
        <f>VLOOKUP(A185,[1]Seznam_PO_1_9_2024!A:B,2,0)</f>
        <v>JM_002</v>
      </c>
    </row>
    <row r="186" spans="1:20" ht="26.4" hidden="1" x14ac:dyDescent="0.25">
      <c r="A186" s="166">
        <v>13692933</v>
      </c>
      <c r="B186" s="161">
        <v>45601.701498587965</v>
      </c>
      <c r="C186" s="162" t="s">
        <v>3649</v>
      </c>
      <c r="D186" s="163" t="s">
        <v>3650</v>
      </c>
      <c r="E186" s="162">
        <v>13692933</v>
      </c>
      <c r="F186" s="162" t="s">
        <v>18</v>
      </c>
      <c r="G186" s="162" t="s">
        <v>3457</v>
      </c>
      <c r="H186" s="162">
        <v>50</v>
      </c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5" t="str">
        <f>VLOOKUP(A186,[1]Seznam_PO_1_9_2024!A:B,2,0)</f>
        <v>JM_087</v>
      </c>
    </row>
    <row r="187" spans="1:20" ht="26.4" hidden="1" x14ac:dyDescent="0.25">
      <c r="A187" s="166">
        <v>44993463</v>
      </c>
      <c r="B187" s="161">
        <v>45601.730051284721</v>
      </c>
      <c r="C187" s="162" t="s">
        <v>3651</v>
      </c>
      <c r="D187" s="163" t="s">
        <v>3652</v>
      </c>
      <c r="E187" s="162">
        <v>44993463</v>
      </c>
      <c r="F187" s="162" t="s">
        <v>3457</v>
      </c>
      <c r="G187" s="162" t="s">
        <v>3457</v>
      </c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5" t="str">
        <f>VLOOKUP(A187,[1]Seznam_PO_1_9_2024!A:B,2,0)</f>
        <v>JM_094</v>
      </c>
    </row>
    <row r="188" spans="1:20" ht="26.4" x14ac:dyDescent="0.25">
      <c r="A188" s="160">
        <v>53163</v>
      </c>
      <c r="B188" s="161">
        <v>45602.30028703704</v>
      </c>
      <c r="C188" s="162" t="s">
        <v>196</v>
      </c>
      <c r="D188" s="163" t="s">
        <v>3447</v>
      </c>
      <c r="E188" s="164" t="s">
        <v>197</v>
      </c>
      <c r="F188" s="162" t="s">
        <v>18</v>
      </c>
      <c r="G188" s="162" t="s">
        <v>18</v>
      </c>
      <c r="H188" s="162">
        <v>320</v>
      </c>
      <c r="I188" s="162">
        <v>200</v>
      </c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5" t="str">
        <f>VLOOKUP(A188,[1]Seznam_PO_1_9_2024!A:B,2,0)</f>
        <v>JM_145</v>
      </c>
    </row>
    <row r="189" spans="1:20" x14ac:dyDescent="0.25">
      <c r="A189" s="166">
        <v>60680351</v>
      </c>
      <c r="B189" s="161">
        <v>45602.309604895832</v>
      </c>
      <c r="C189" s="162" t="s">
        <v>3653</v>
      </c>
      <c r="D189" s="163" t="s">
        <v>3654</v>
      </c>
      <c r="E189" s="162">
        <v>60680351</v>
      </c>
      <c r="F189" s="162" t="s">
        <v>18</v>
      </c>
      <c r="G189" s="162" t="s">
        <v>18</v>
      </c>
      <c r="H189" s="162"/>
      <c r="I189" s="162">
        <v>50</v>
      </c>
      <c r="J189" s="162"/>
      <c r="K189" s="162"/>
      <c r="L189" s="162"/>
      <c r="M189" s="162"/>
      <c r="N189" s="162"/>
      <c r="O189" s="162">
        <v>5</v>
      </c>
      <c r="P189" s="162"/>
      <c r="Q189" s="162"/>
      <c r="R189" s="162"/>
      <c r="S189" s="162"/>
      <c r="T189" s="165" t="str">
        <f>VLOOKUP(A189,[1]Seznam_PO_1_9_2024!A:B,2,0)</f>
        <v>JM_165</v>
      </c>
    </row>
    <row r="190" spans="1:20" ht="26.4" hidden="1" x14ac:dyDescent="0.25">
      <c r="A190" s="160">
        <v>373290</v>
      </c>
      <c r="B190" s="161">
        <v>45602.324209768514</v>
      </c>
      <c r="C190" s="162" t="s">
        <v>3400</v>
      </c>
      <c r="D190" s="163" t="s">
        <v>3655</v>
      </c>
      <c r="E190" s="164" t="s">
        <v>189</v>
      </c>
      <c r="F190" s="162" t="s">
        <v>3457</v>
      </c>
      <c r="G190" s="162" t="s">
        <v>3457</v>
      </c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5" t="str">
        <f>VLOOKUP(A190,[1]Seznam_PO_1_9_2024!A:B,2,0)</f>
        <v>JM_249</v>
      </c>
    </row>
    <row r="191" spans="1:20" ht="26.4" hidden="1" x14ac:dyDescent="0.25">
      <c r="A191" s="166">
        <v>62157213</v>
      </c>
      <c r="B191" s="161">
        <v>45602.344073958331</v>
      </c>
      <c r="C191" s="162" t="s">
        <v>3245</v>
      </c>
      <c r="D191" s="163" t="s">
        <v>3656</v>
      </c>
      <c r="E191" s="162">
        <v>62157213</v>
      </c>
      <c r="F191" s="162" t="s">
        <v>3457</v>
      </c>
      <c r="G191" s="162" t="s">
        <v>3457</v>
      </c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5" t="str">
        <f>VLOOKUP(A191,[1]Seznam_PO_1_9_2024!A:B,2,0)</f>
        <v>JM_035</v>
      </c>
    </row>
    <row r="192" spans="1:20" hidden="1" x14ac:dyDescent="0.25">
      <c r="A192" s="166">
        <v>70848858</v>
      </c>
      <c r="B192" s="161">
        <v>45602.384339212964</v>
      </c>
      <c r="C192" s="162" t="s">
        <v>3657</v>
      </c>
      <c r="D192" s="163" t="s">
        <v>3658</v>
      </c>
      <c r="E192" s="162">
        <v>70848858</v>
      </c>
      <c r="F192" s="162" t="s">
        <v>18</v>
      </c>
      <c r="G192" s="162" t="s">
        <v>3457</v>
      </c>
      <c r="H192" s="162"/>
      <c r="I192" s="162">
        <v>25</v>
      </c>
      <c r="J192" s="162"/>
      <c r="K192" s="162"/>
      <c r="L192" s="162"/>
      <c r="M192" s="162"/>
      <c r="N192" s="162"/>
      <c r="O192" s="162">
        <v>5</v>
      </c>
      <c r="P192" s="162"/>
      <c r="Q192" s="162"/>
      <c r="R192" s="162"/>
      <c r="S192" s="162"/>
      <c r="T192" s="165" t="str">
        <f>VLOOKUP(A192,[1]Seznam_PO_1_9_2024!A:B,2,0)</f>
        <v>JM_168</v>
      </c>
    </row>
    <row r="193" spans="1:20" hidden="1" x14ac:dyDescent="0.25">
      <c r="A193" s="166">
        <v>48513512</v>
      </c>
      <c r="B193" s="161">
        <v>45602.39328355324</v>
      </c>
      <c r="C193" s="162" t="s">
        <v>3659</v>
      </c>
      <c r="D193" s="163" t="s">
        <v>3660</v>
      </c>
      <c r="E193" s="162">
        <v>48513512</v>
      </c>
      <c r="F193" s="162" t="s">
        <v>18</v>
      </c>
      <c r="G193" s="162" t="s">
        <v>3457</v>
      </c>
      <c r="H193" s="162">
        <v>150</v>
      </c>
      <c r="I193" s="162">
        <v>0</v>
      </c>
      <c r="J193" s="162">
        <v>0</v>
      </c>
      <c r="K193" s="162">
        <v>0</v>
      </c>
      <c r="L193" s="162">
        <v>0</v>
      </c>
      <c r="M193" s="162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5" t="str">
        <f>VLOOKUP(A193,[1]Seznam_PO_1_9_2024!A:B,2,0)</f>
        <v>JM_055</v>
      </c>
    </row>
    <row r="194" spans="1:20" x14ac:dyDescent="0.25">
      <c r="A194" s="166">
        <v>62073133</v>
      </c>
      <c r="B194" s="161">
        <v>45602.406802534722</v>
      </c>
      <c r="C194" s="162" t="s">
        <v>247</v>
      </c>
      <c r="D194" s="163" t="s">
        <v>3661</v>
      </c>
      <c r="E194" s="162">
        <v>62073133</v>
      </c>
      <c r="F194" s="162" t="s">
        <v>18</v>
      </c>
      <c r="G194" s="162" t="s">
        <v>18</v>
      </c>
      <c r="H194" s="162">
        <v>50</v>
      </c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5" t="str">
        <f>VLOOKUP(A194,[1]Seznam_PO_1_9_2024!A:B,2,0)</f>
        <v>JM_179</v>
      </c>
    </row>
    <row r="195" spans="1:20" hidden="1" x14ac:dyDescent="0.25">
      <c r="A195" s="166">
        <v>60575905</v>
      </c>
      <c r="B195" s="161">
        <v>45602.420440277783</v>
      </c>
      <c r="C195" s="162" t="s">
        <v>28</v>
      </c>
      <c r="D195" s="163" t="s">
        <v>3662</v>
      </c>
      <c r="E195" s="162">
        <v>60575905</v>
      </c>
      <c r="F195" s="162" t="s">
        <v>3457</v>
      </c>
      <c r="G195" s="162" t="s">
        <v>3457</v>
      </c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5" t="str">
        <f>VLOOKUP(A195,[1]Seznam_PO_1_9_2024!A:B,2,0)</f>
        <v>JM_190</v>
      </c>
    </row>
    <row r="196" spans="1:20" ht="26.4" hidden="1" x14ac:dyDescent="0.25">
      <c r="A196" s="166">
        <v>70839964</v>
      </c>
      <c r="B196" s="161">
        <v>45602.425702280088</v>
      </c>
      <c r="C196" s="162" t="s">
        <v>3663</v>
      </c>
      <c r="D196" s="163" t="s">
        <v>1785</v>
      </c>
      <c r="E196" s="162">
        <v>70839964</v>
      </c>
      <c r="F196" s="162" t="s">
        <v>18</v>
      </c>
      <c r="G196" s="162" t="s">
        <v>3457</v>
      </c>
      <c r="H196" s="162">
        <v>60</v>
      </c>
      <c r="I196" s="162"/>
      <c r="J196" s="162"/>
      <c r="K196" s="162"/>
      <c r="L196" s="162"/>
      <c r="M196" s="162">
        <v>1</v>
      </c>
      <c r="N196" s="162"/>
      <c r="O196" s="162"/>
      <c r="P196" s="162"/>
      <c r="Q196" s="162"/>
      <c r="R196" s="162"/>
      <c r="S196" s="162"/>
      <c r="T196" s="165" t="str">
        <f>VLOOKUP(A196,[1]Seznam_PO_1_9_2024!A:B,2,0)</f>
        <v>JM_150</v>
      </c>
    </row>
    <row r="197" spans="1:20" ht="26.4" hidden="1" x14ac:dyDescent="0.25">
      <c r="A197" s="166">
        <v>62073249</v>
      </c>
      <c r="B197" s="161">
        <v>45602.429647881945</v>
      </c>
      <c r="C197" s="162" t="s">
        <v>3664</v>
      </c>
      <c r="D197" s="163" t="s">
        <v>91</v>
      </c>
      <c r="E197" s="162">
        <v>62073249</v>
      </c>
      <c r="F197" s="162" t="s">
        <v>3457</v>
      </c>
      <c r="G197" s="162" t="s">
        <v>3457</v>
      </c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5" t="str">
        <f>VLOOKUP(A197,[1]Seznam_PO_1_9_2024!A:B,2,0)</f>
        <v>JM_180</v>
      </c>
    </row>
    <row r="198" spans="1:20" ht="26.4" x14ac:dyDescent="0.25">
      <c r="A198" s="166">
        <v>62157396</v>
      </c>
      <c r="B198" s="161">
        <v>45602.45393319444</v>
      </c>
      <c r="C198" s="162" t="s">
        <v>170</v>
      </c>
      <c r="D198" s="163" t="s">
        <v>3665</v>
      </c>
      <c r="E198" s="162">
        <v>62157396</v>
      </c>
      <c r="F198" s="162" t="s">
        <v>18</v>
      </c>
      <c r="G198" s="162" t="s">
        <v>18</v>
      </c>
      <c r="H198" s="162"/>
      <c r="I198" s="162">
        <v>125</v>
      </c>
      <c r="J198" s="162"/>
      <c r="K198" s="162"/>
      <c r="L198" s="162"/>
      <c r="M198" s="162"/>
      <c r="N198" s="162"/>
      <c r="O198" s="162">
        <v>5</v>
      </c>
      <c r="P198" s="162"/>
      <c r="Q198" s="162"/>
      <c r="R198" s="162"/>
      <c r="S198" s="162"/>
      <c r="T198" s="165" t="str">
        <f>VLOOKUP(A198,[1]Seznam_PO_1_9_2024!A:B,2,0)</f>
        <v>JM_122</v>
      </c>
    </row>
    <row r="199" spans="1:20" ht="26.4" x14ac:dyDescent="0.25">
      <c r="A199" s="166">
        <v>60680300</v>
      </c>
      <c r="B199" s="161">
        <v>45602.456780601853</v>
      </c>
      <c r="C199" s="162" t="s">
        <v>210</v>
      </c>
      <c r="D199" s="163" t="s">
        <v>3442</v>
      </c>
      <c r="E199" s="162">
        <v>60680300</v>
      </c>
      <c r="F199" s="162" t="s">
        <v>18</v>
      </c>
      <c r="G199" s="162" t="s">
        <v>18</v>
      </c>
      <c r="H199" s="162">
        <v>60</v>
      </c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5" t="str">
        <f>VLOOKUP(A199,[1]Seznam_PO_1_9_2024!A:B,2,0)</f>
        <v>JM_211</v>
      </c>
    </row>
    <row r="200" spans="1:20" hidden="1" x14ac:dyDescent="0.25">
      <c r="A200" s="160">
        <v>380407</v>
      </c>
      <c r="B200" s="161">
        <v>45602.465052789354</v>
      </c>
      <c r="C200" s="162" t="s">
        <v>3666</v>
      </c>
      <c r="D200" s="163" t="s">
        <v>3667</v>
      </c>
      <c r="E200" s="164" t="s">
        <v>214</v>
      </c>
      <c r="F200" s="162" t="s">
        <v>18</v>
      </c>
      <c r="G200" s="162" t="s">
        <v>3457</v>
      </c>
      <c r="H200" s="162">
        <v>100</v>
      </c>
      <c r="I200" s="162"/>
      <c r="J200" s="162"/>
      <c r="K200" s="162"/>
      <c r="L200" s="162"/>
      <c r="M200" s="162"/>
      <c r="N200" s="162">
        <v>5</v>
      </c>
      <c r="O200" s="162"/>
      <c r="P200" s="162"/>
      <c r="Q200" s="162"/>
      <c r="R200" s="162">
        <v>10</v>
      </c>
      <c r="S200" s="162"/>
      <c r="T200" s="165" t="str">
        <f>VLOOKUP(A200,[1]Seznam_PO_1_9_2024!A:B,2,0)</f>
        <v>JM_266</v>
      </c>
    </row>
    <row r="201" spans="1:20" hidden="1" x14ac:dyDescent="0.25">
      <c r="A201" s="166">
        <v>70932581</v>
      </c>
      <c r="B201" s="161">
        <v>45602.496056018514</v>
      </c>
      <c r="C201" s="162" t="s">
        <v>611</v>
      </c>
      <c r="D201" s="163" t="s">
        <v>3668</v>
      </c>
      <c r="E201" s="162">
        <v>70932581</v>
      </c>
      <c r="F201" s="162" t="s">
        <v>18</v>
      </c>
      <c r="G201" s="162" t="s">
        <v>3457</v>
      </c>
      <c r="H201" s="162">
        <v>400</v>
      </c>
      <c r="I201" s="162">
        <v>0</v>
      </c>
      <c r="J201" s="162">
        <v>0</v>
      </c>
      <c r="K201" s="162">
        <v>0</v>
      </c>
      <c r="L201" s="162">
        <v>0</v>
      </c>
      <c r="M201" s="162">
        <v>0</v>
      </c>
      <c r="N201" s="162">
        <v>20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5" t="str">
        <f>VLOOKUP(A201,[1]Seznam_PO_1_9_2024!A:B,2,0)</f>
        <v>JM_032</v>
      </c>
    </row>
    <row r="202" spans="1:20" ht="26.4" hidden="1" x14ac:dyDescent="0.25">
      <c r="A202" s="160">
        <v>566438</v>
      </c>
      <c r="B202" s="161">
        <v>45602.55246413195</v>
      </c>
      <c r="C202" s="162" t="s">
        <v>3669</v>
      </c>
      <c r="D202" s="163" t="s">
        <v>3670</v>
      </c>
      <c r="E202" s="164" t="s">
        <v>150</v>
      </c>
      <c r="F202" s="162" t="s">
        <v>18</v>
      </c>
      <c r="G202" s="162" t="s">
        <v>3457</v>
      </c>
      <c r="H202" s="162"/>
      <c r="I202" s="162">
        <v>80</v>
      </c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5" t="str">
        <f>VLOOKUP(A202,[1]Seznam_PO_1_9_2024!A:B,2,0)</f>
        <v>JM_151</v>
      </c>
    </row>
    <row r="203" spans="1:20" ht="26.4" x14ac:dyDescent="0.25">
      <c r="A203" s="160">
        <v>567213</v>
      </c>
      <c r="B203" s="161">
        <v>45602.558438460648</v>
      </c>
      <c r="C203" s="162" t="s">
        <v>3671</v>
      </c>
      <c r="D203" s="163" t="s">
        <v>3672</v>
      </c>
      <c r="E203" s="164" t="s">
        <v>115</v>
      </c>
      <c r="F203" s="162" t="s">
        <v>18</v>
      </c>
      <c r="G203" s="162" t="s">
        <v>18</v>
      </c>
      <c r="H203" s="162"/>
      <c r="I203" s="162">
        <v>70</v>
      </c>
      <c r="J203" s="162"/>
      <c r="K203" s="162"/>
      <c r="L203" s="162"/>
      <c r="M203" s="162"/>
      <c r="N203" s="162"/>
      <c r="O203" s="162">
        <v>5</v>
      </c>
      <c r="P203" s="162"/>
      <c r="Q203" s="162"/>
      <c r="R203" s="162"/>
      <c r="S203" s="162"/>
      <c r="T203" s="165" t="str">
        <f>VLOOKUP(A203,[1]Seznam_PO_1_9_2024!A:B,2,0)</f>
        <v>JM_107</v>
      </c>
    </row>
    <row r="204" spans="1:20" x14ac:dyDescent="0.25">
      <c r="A204" s="160">
        <v>89257</v>
      </c>
      <c r="B204" s="161">
        <v>45602.595917303246</v>
      </c>
      <c r="C204" s="162" t="s">
        <v>208</v>
      </c>
      <c r="D204" s="163" t="s">
        <v>3673</v>
      </c>
      <c r="E204" s="164" t="s">
        <v>209</v>
      </c>
      <c r="F204" s="162" t="s">
        <v>18</v>
      </c>
      <c r="G204" s="162" t="s">
        <v>18</v>
      </c>
      <c r="H204" s="162">
        <v>45</v>
      </c>
      <c r="I204" s="162">
        <v>25</v>
      </c>
      <c r="J204" s="162">
        <v>0</v>
      </c>
      <c r="K204" s="162">
        <v>14</v>
      </c>
      <c r="L204" s="162">
        <v>0</v>
      </c>
      <c r="M204" s="162">
        <v>0</v>
      </c>
      <c r="N204" s="162">
        <v>10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5" t="str">
        <f>VLOOKUP(A204,[1]Seznam_PO_1_9_2024!A:B,2,0)</f>
        <v>JM_081</v>
      </c>
    </row>
    <row r="205" spans="1:20" hidden="1" x14ac:dyDescent="0.25">
      <c r="A205" s="166">
        <v>70285837</v>
      </c>
      <c r="B205" s="161">
        <v>45602.605357916662</v>
      </c>
      <c r="C205" s="162" t="s">
        <v>3674</v>
      </c>
      <c r="D205" s="163" t="s">
        <v>3675</v>
      </c>
      <c r="E205" s="162">
        <v>70285837</v>
      </c>
      <c r="F205" s="162" t="s">
        <v>18</v>
      </c>
      <c r="G205" s="162" t="s">
        <v>3457</v>
      </c>
      <c r="H205" s="162"/>
      <c r="I205" s="162">
        <v>35</v>
      </c>
      <c r="J205" s="162"/>
      <c r="K205" s="162">
        <v>2</v>
      </c>
      <c r="L205" s="162"/>
      <c r="M205" s="162"/>
      <c r="N205" s="162"/>
      <c r="O205" s="162"/>
      <c r="P205" s="162"/>
      <c r="Q205" s="162"/>
      <c r="R205" s="162"/>
      <c r="S205" s="162"/>
      <c r="T205" s="165" t="str">
        <f>VLOOKUP(A205,[1]Seznam_PO_1_9_2024!A:B,2,0)</f>
        <v>JM_099</v>
      </c>
    </row>
    <row r="206" spans="1:20" x14ac:dyDescent="0.25">
      <c r="A206" s="166">
        <v>60555211</v>
      </c>
      <c r="B206" s="161">
        <v>45602.667652094911</v>
      </c>
      <c r="C206" s="162" t="s">
        <v>116</v>
      </c>
      <c r="D206" s="163" t="s">
        <v>3448</v>
      </c>
      <c r="E206" s="162">
        <v>60555211</v>
      </c>
      <c r="F206" s="162" t="s">
        <v>18</v>
      </c>
      <c r="G206" s="162" t="s">
        <v>18</v>
      </c>
      <c r="H206" s="162">
        <v>0</v>
      </c>
      <c r="I206" s="162">
        <v>200</v>
      </c>
      <c r="J206" s="162">
        <v>0</v>
      </c>
      <c r="K206" s="162">
        <v>0</v>
      </c>
      <c r="L206" s="162">
        <v>0</v>
      </c>
      <c r="M206" s="162">
        <v>0</v>
      </c>
      <c r="N206" s="162">
        <v>0</v>
      </c>
      <c r="O206" s="162">
        <v>10</v>
      </c>
      <c r="P206" s="162">
        <v>0</v>
      </c>
      <c r="Q206" s="162">
        <v>0</v>
      </c>
      <c r="R206" s="162">
        <v>5</v>
      </c>
      <c r="S206" s="162">
        <v>0</v>
      </c>
      <c r="T206" s="165" t="str">
        <f>VLOOKUP(A206,[1]Seznam_PO_1_9_2024!A:B,2,0)</f>
        <v>JM_199</v>
      </c>
    </row>
    <row r="207" spans="1:20" hidden="1" x14ac:dyDescent="0.25">
      <c r="A207" s="166">
        <v>70841373</v>
      </c>
      <c r="B207" s="161">
        <v>45602.735019386571</v>
      </c>
      <c r="C207" s="162" t="s">
        <v>123</v>
      </c>
      <c r="D207" s="163" t="s">
        <v>3676</v>
      </c>
      <c r="E207" s="162">
        <v>70841373</v>
      </c>
      <c r="F207" s="162" t="s">
        <v>18</v>
      </c>
      <c r="G207" s="162" t="s">
        <v>3457</v>
      </c>
      <c r="H207" s="162"/>
      <c r="I207" s="162">
        <v>15</v>
      </c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5" t="str">
        <f>VLOOKUP(A207,[1]Seznam_PO_1_9_2024!A:B,2,0)</f>
        <v>JM_262</v>
      </c>
    </row>
    <row r="208" spans="1:20" ht="39.6" hidden="1" x14ac:dyDescent="0.25">
      <c r="A208" s="166">
        <v>70838771</v>
      </c>
      <c r="B208" s="161">
        <v>45602.856146678241</v>
      </c>
      <c r="C208" s="162" t="s">
        <v>145</v>
      </c>
      <c r="D208" s="163" t="s">
        <v>3677</v>
      </c>
      <c r="E208" s="162">
        <v>70838771</v>
      </c>
      <c r="F208" s="162" t="s">
        <v>18</v>
      </c>
      <c r="G208" s="162" t="s">
        <v>3457</v>
      </c>
      <c r="H208" s="162">
        <v>20</v>
      </c>
      <c r="I208" s="162">
        <v>40</v>
      </c>
      <c r="J208" s="162"/>
      <c r="K208" s="162">
        <v>5</v>
      </c>
      <c r="L208" s="162"/>
      <c r="M208" s="162"/>
      <c r="N208" s="162"/>
      <c r="O208" s="162"/>
      <c r="P208" s="162"/>
      <c r="Q208" s="162"/>
      <c r="R208" s="162"/>
      <c r="S208" s="162"/>
      <c r="T208" s="165" t="str">
        <f>VLOOKUP(A208,[1]Seznam_PO_1_9_2024!A:B,2,0)</f>
        <v>JM_164</v>
      </c>
    </row>
    <row r="209" spans="1:20" ht="26.4" hidden="1" x14ac:dyDescent="0.25">
      <c r="A209" s="166">
        <v>62077457</v>
      </c>
      <c r="B209" s="161">
        <v>45603.370684409718</v>
      </c>
      <c r="C209" s="162" t="s">
        <v>81</v>
      </c>
      <c r="D209" s="163" t="s">
        <v>3678</v>
      </c>
      <c r="E209" s="162">
        <v>62077457</v>
      </c>
      <c r="F209" s="162" t="s">
        <v>3457</v>
      </c>
      <c r="G209" s="162" t="s">
        <v>3457</v>
      </c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 t="str">
        <f>VLOOKUP(A209,[1]Seznam_PO_1_9_2024!A:B,2,0)</f>
        <v>JM_273</v>
      </c>
    </row>
    <row r="210" spans="1:20" ht="26.4" hidden="1" x14ac:dyDescent="0.25">
      <c r="A210" s="160">
        <v>637998</v>
      </c>
      <c r="B210" s="161">
        <v>45603.41601291667</v>
      </c>
      <c r="C210" s="162" t="s">
        <v>3679</v>
      </c>
      <c r="D210" s="163" t="s">
        <v>3680</v>
      </c>
      <c r="E210" s="164" t="s">
        <v>127</v>
      </c>
      <c r="F210" s="162" t="s">
        <v>3457</v>
      </c>
      <c r="G210" s="162" t="s">
        <v>3457</v>
      </c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 t="str">
        <f>VLOOKUP(A210,[1]Seznam_PO_1_9_2024!A:B,2,0)</f>
        <v>JM_007</v>
      </c>
    </row>
    <row r="211" spans="1:20" ht="26.4" hidden="1" x14ac:dyDescent="0.25">
      <c r="A211" s="166">
        <v>70284831</v>
      </c>
      <c r="B211" s="161">
        <v>45603.41933394676</v>
      </c>
      <c r="C211" s="162" t="s">
        <v>3681</v>
      </c>
      <c r="D211" s="163" t="s">
        <v>231</v>
      </c>
      <c r="E211" s="162">
        <v>70284831</v>
      </c>
      <c r="F211" s="162" t="s">
        <v>3457</v>
      </c>
      <c r="G211" s="162" t="s">
        <v>3457</v>
      </c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 t="str">
        <f>VLOOKUP(A211,[1]Seznam_PO_1_9_2024!A:B,2,0)</f>
        <v>JM_237</v>
      </c>
    </row>
    <row r="212" spans="1:20" x14ac:dyDescent="0.25">
      <c r="A212" s="166">
        <v>49461249</v>
      </c>
      <c r="B212" s="161">
        <v>45603.442721655098</v>
      </c>
      <c r="C212" s="162" t="s">
        <v>136</v>
      </c>
      <c r="D212" s="163" t="s">
        <v>3682</v>
      </c>
      <c r="E212" s="162">
        <v>49461249</v>
      </c>
      <c r="F212" s="162" t="s">
        <v>18</v>
      </c>
      <c r="G212" s="162" t="s">
        <v>18</v>
      </c>
      <c r="H212" s="165"/>
      <c r="I212" s="162">
        <v>80</v>
      </c>
      <c r="J212" s="165"/>
      <c r="K212" s="165"/>
      <c r="L212" s="165"/>
      <c r="M212" s="165"/>
      <c r="N212" s="165"/>
      <c r="O212" s="162">
        <v>3</v>
      </c>
      <c r="P212" s="165"/>
      <c r="Q212" s="165"/>
      <c r="R212" s="165"/>
      <c r="S212" s="165"/>
      <c r="T212" s="165" t="str">
        <f>VLOOKUP(A212,[1]Seznam_PO_1_9_2024!A:B,2,0)</f>
        <v>JM_125</v>
      </c>
    </row>
    <row r="213" spans="1:20" ht="26.4" x14ac:dyDescent="0.25">
      <c r="A213" s="178">
        <v>62076060</v>
      </c>
      <c r="B213" s="179">
        <v>45603.446273321759</v>
      </c>
      <c r="C213" s="180" t="s">
        <v>3683</v>
      </c>
      <c r="D213" s="181" t="s">
        <v>3684</v>
      </c>
      <c r="E213" s="180">
        <v>62076060</v>
      </c>
      <c r="F213" s="180" t="s">
        <v>18</v>
      </c>
      <c r="G213" s="182" t="s">
        <v>18</v>
      </c>
      <c r="H213" s="180">
        <v>20</v>
      </c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4" t="str">
        <f>VLOOKUP(A213,[1]Seznam_PO_1_9_2024!A:B,2,0)</f>
        <v>JM_209</v>
      </c>
    </row>
    <row r="214" spans="1:20" ht="26.4" hidden="1" x14ac:dyDescent="0.25">
      <c r="A214" s="160">
        <v>380431</v>
      </c>
      <c r="B214" s="161">
        <v>45603.456405891207</v>
      </c>
      <c r="C214" s="162" t="s">
        <v>3685</v>
      </c>
      <c r="D214" s="163" t="s">
        <v>3686</v>
      </c>
      <c r="E214" s="164" t="s">
        <v>241</v>
      </c>
      <c r="F214" s="162" t="s">
        <v>18</v>
      </c>
      <c r="G214" s="162" t="s">
        <v>3457</v>
      </c>
      <c r="H214" s="162">
        <v>300</v>
      </c>
      <c r="I214" s="165"/>
      <c r="J214" s="165"/>
      <c r="K214" s="165"/>
      <c r="L214" s="165"/>
      <c r="M214" s="165"/>
      <c r="N214" s="162">
        <v>10</v>
      </c>
      <c r="O214" s="165"/>
      <c r="P214" s="165"/>
      <c r="Q214" s="165"/>
      <c r="R214" s="162">
        <v>4</v>
      </c>
      <c r="S214" s="165"/>
      <c r="T214" s="165" t="str">
        <f>VLOOKUP(A214,[1]Seznam_PO_1_9_2024!A:B,2,0)</f>
        <v>JM_112</v>
      </c>
    </row>
    <row r="215" spans="1:20" hidden="1" x14ac:dyDescent="0.25">
      <c r="A215" s="166">
        <v>62073257</v>
      </c>
      <c r="B215" s="161">
        <v>45603.468130486115</v>
      </c>
      <c r="C215" s="162" t="s">
        <v>243</v>
      </c>
      <c r="D215" s="163" t="s">
        <v>244</v>
      </c>
      <c r="E215" s="162">
        <v>62073257</v>
      </c>
      <c r="F215" s="162" t="s">
        <v>18</v>
      </c>
      <c r="G215" s="162" t="s">
        <v>3457</v>
      </c>
      <c r="H215" s="162">
        <v>50</v>
      </c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 t="str">
        <f>VLOOKUP(A215,[1]Seznam_PO_1_9_2024!A:B,2,0)</f>
        <v>JM_082</v>
      </c>
    </row>
    <row r="216" spans="1:20" hidden="1" x14ac:dyDescent="0.25">
      <c r="A216" s="160">
        <v>558974</v>
      </c>
      <c r="B216" s="161">
        <v>45603.469243622691</v>
      </c>
      <c r="C216" s="162" t="s">
        <v>3687</v>
      </c>
      <c r="D216" s="163" t="s">
        <v>3688</v>
      </c>
      <c r="E216" s="164" t="s">
        <v>181</v>
      </c>
      <c r="F216" s="162" t="s">
        <v>3457</v>
      </c>
      <c r="G216" s="162" t="s">
        <v>3457</v>
      </c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 t="str">
        <f>VLOOKUP(A216,[1]Seznam_PO_1_9_2024!A:B,2,0)</f>
        <v>JM_064</v>
      </c>
    </row>
    <row r="217" spans="1:20" hidden="1" x14ac:dyDescent="0.25">
      <c r="A217" s="166">
        <v>47377445</v>
      </c>
      <c r="B217" s="161">
        <v>45603.477612673611</v>
      </c>
      <c r="C217" s="162" t="s">
        <v>72</v>
      </c>
      <c r="D217" s="163" t="s">
        <v>3689</v>
      </c>
      <c r="E217" s="162">
        <v>47377445</v>
      </c>
      <c r="F217" s="162" t="s">
        <v>3457</v>
      </c>
      <c r="G217" s="162" t="s">
        <v>3457</v>
      </c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 t="str">
        <f>VLOOKUP(A217,[1]Seznam_PO_1_9_2024!A:B,2,0)</f>
        <v>JM_143</v>
      </c>
    </row>
    <row r="218" spans="1:20" ht="26.4" hidden="1" x14ac:dyDescent="0.25">
      <c r="A218" s="174">
        <v>71197770</v>
      </c>
      <c r="B218" s="175">
        <v>45603.485102546299</v>
      </c>
      <c r="C218" s="176" t="s">
        <v>103</v>
      </c>
      <c r="D218" s="177" t="s">
        <v>104</v>
      </c>
      <c r="E218" s="176">
        <v>71197770</v>
      </c>
      <c r="F218" s="176" t="s">
        <v>3457</v>
      </c>
      <c r="G218" s="176" t="s">
        <v>3457</v>
      </c>
      <c r="H218" s="185"/>
      <c r="I218" s="185"/>
      <c r="J218" s="176">
        <v>20</v>
      </c>
      <c r="K218" s="185"/>
      <c r="L218" s="185"/>
      <c r="M218" s="185"/>
      <c r="N218" s="185"/>
      <c r="O218" s="185"/>
      <c r="P218" s="185"/>
      <c r="Q218" s="185"/>
      <c r="R218" s="185"/>
      <c r="S218" s="185"/>
      <c r="T218" s="174" t="str">
        <f>VLOOKUP(A218,[1]Seznam_PO_1_9_2024!A:B,2,0)</f>
        <v>JM_128</v>
      </c>
    </row>
    <row r="219" spans="1:20" ht="39.6" hidden="1" x14ac:dyDescent="0.25">
      <c r="A219" s="160">
        <v>380385</v>
      </c>
      <c r="B219" s="161">
        <v>45603.52140967593</v>
      </c>
      <c r="C219" s="162" t="s">
        <v>3690</v>
      </c>
      <c r="D219" s="163" t="s">
        <v>3691</v>
      </c>
      <c r="E219" s="164" t="s">
        <v>249</v>
      </c>
      <c r="F219" s="162" t="s">
        <v>3457</v>
      </c>
      <c r="G219" s="162" t="s">
        <v>3457</v>
      </c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 t="str">
        <f>VLOOKUP(A219,[1]Seznam_PO_1_9_2024!A:B,2,0)</f>
        <v>JM_120</v>
      </c>
    </row>
    <row r="220" spans="1:20" hidden="1" x14ac:dyDescent="0.25">
      <c r="A220" s="166">
        <v>70285306</v>
      </c>
      <c r="B220" s="161">
        <v>45603.570688645836</v>
      </c>
      <c r="C220" s="162" t="s">
        <v>3692</v>
      </c>
      <c r="D220" s="163" t="s">
        <v>3693</v>
      </c>
      <c r="E220" s="162">
        <v>70285306</v>
      </c>
      <c r="F220" s="162" t="s">
        <v>3457</v>
      </c>
      <c r="G220" s="162" t="s">
        <v>3457</v>
      </c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 t="str">
        <f>VLOOKUP(A220,[1]Seznam_PO_1_9_2024!A:B,2,0)</f>
        <v>JM_044</v>
      </c>
    </row>
    <row r="221" spans="1:20" hidden="1" x14ac:dyDescent="0.25">
      <c r="A221" s="160">
        <v>559032</v>
      </c>
      <c r="B221" s="161">
        <v>45603.573315671296</v>
      </c>
      <c r="C221" s="162" t="s">
        <v>3694</v>
      </c>
      <c r="D221" s="163" t="s">
        <v>3695</v>
      </c>
      <c r="E221" s="164" t="s">
        <v>158</v>
      </c>
      <c r="F221" s="162" t="s">
        <v>18</v>
      </c>
      <c r="G221" s="162" t="s">
        <v>3457</v>
      </c>
      <c r="H221" s="162">
        <v>240</v>
      </c>
      <c r="I221" s="162">
        <v>0</v>
      </c>
      <c r="J221" s="162">
        <v>0</v>
      </c>
      <c r="K221" s="162">
        <v>0</v>
      </c>
      <c r="L221" s="162">
        <v>0</v>
      </c>
      <c r="M221" s="162">
        <v>0</v>
      </c>
      <c r="N221" s="162">
        <v>0</v>
      </c>
      <c r="O221" s="162">
        <v>5</v>
      </c>
      <c r="P221" s="162">
        <v>0</v>
      </c>
      <c r="Q221" s="162">
        <v>0</v>
      </c>
      <c r="R221" s="162">
        <v>0</v>
      </c>
      <c r="S221" s="162">
        <v>0</v>
      </c>
      <c r="T221" s="165" t="str">
        <f>VLOOKUP(A221,[1]Seznam_PO_1_9_2024!A:B,2,0)</f>
        <v>JM_034</v>
      </c>
    </row>
    <row r="222" spans="1:20" ht="26.4" hidden="1" x14ac:dyDescent="0.25">
      <c r="A222" s="166">
        <v>70851221</v>
      </c>
      <c r="B222" s="161">
        <v>45603.59907236111</v>
      </c>
      <c r="C222" s="162" t="s">
        <v>2851</v>
      </c>
      <c r="D222" s="163" t="s">
        <v>3696</v>
      </c>
      <c r="E222" s="162">
        <v>70851221</v>
      </c>
      <c r="F222" s="162" t="s">
        <v>18</v>
      </c>
      <c r="G222" s="162" t="s">
        <v>3457</v>
      </c>
      <c r="H222" s="162">
        <v>15</v>
      </c>
      <c r="I222" s="165"/>
      <c r="J222" s="165"/>
      <c r="K222" s="165"/>
      <c r="L222" s="165"/>
      <c r="M222" s="162">
        <v>1</v>
      </c>
      <c r="N222" s="162">
        <v>1</v>
      </c>
      <c r="O222" s="165"/>
      <c r="P222" s="165"/>
      <c r="Q222" s="165"/>
      <c r="R222" s="165"/>
      <c r="S222" s="165"/>
      <c r="T222" s="165" t="str">
        <f>VLOOKUP(A222,[1]Seznam_PO_1_9_2024!A:B,2,0)</f>
        <v>JM_264</v>
      </c>
    </row>
    <row r="223" spans="1:20" x14ac:dyDescent="0.25">
      <c r="A223" s="160">
        <v>212920</v>
      </c>
      <c r="B223" s="161">
        <v>45603.601461388884</v>
      </c>
      <c r="C223" s="162" t="s">
        <v>117</v>
      </c>
      <c r="D223" s="163" t="s">
        <v>3697</v>
      </c>
      <c r="E223" s="164" t="s">
        <v>118</v>
      </c>
      <c r="F223" s="162" t="s">
        <v>18</v>
      </c>
      <c r="G223" s="162" t="s">
        <v>18</v>
      </c>
      <c r="H223" s="165"/>
      <c r="I223" s="162">
        <v>6</v>
      </c>
      <c r="J223" s="162">
        <v>40</v>
      </c>
      <c r="K223" s="165"/>
      <c r="L223" s="165"/>
      <c r="M223" s="165"/>
      <c r="N223" s="165"/>
      <c r="O223" s="165"/>
      <c r="P223" s="165"/>
      <c r="Q223" s="165"/>
      <c r="R223" s="165"/>
      <c r="S223" s="165"/>
      <c r="T223" s="165" t="str">
        <f>VLOOKUP(A223,[1]Seznam_PO_1_9_2024!A:B,2,0)</f>
        <v>JM_011</v>
      </c>
    </row>
    <row r="224" spans="1:20" hidden="1" x14ac:dyDescent="0.25">
      <c r="A224" s="160">
        <v>401803</v>
      </c>
      <c r="B224" s="161">
        <v>45603.612779178242</v>
      </c>
      <c r="C224" s="162" t="s">
        <v>854</v>
      </c>
      <c r="D224" s="163" t="s">
        <v>3698</v>
      </c>
      <c r="E224" s="164" t="s">
        <v>251</v>
      </c>
      <c r="F224" s="162" t="s">
        <v>3457</v>
      </c>
      <c r="G224" s="162" t="s">
        <v>3457</v>
      </c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 t="str">
        <f>VLOOKUP(A224,[1]Seznam_PO_1_9_2024!A:B,2,0)</f>
        <v>JM_056</v>
      </c>
    </row>
    <row r="225" spans="1:20" ht="26.4" x14ac:dyDescent="0.25">
      <c r="A225" s="166">
        <v>17456517</v>
      </c>
      <c r="B225" s="161">
        <v>45603.681950775463</v>
      </c>
      <c r="C225" s="162" t="s">
        <v>157</v>
      </c>
      <c r="D225" s="163" t="s">
        <v>3699</v>
      </c>
      <c r="E225" s="162">
        <v>17456517</v>
      </c>
      <c r="F225" s="162" t="s">
        <v>18</v>
      </c>
      <c r="G225" s="162" t="s">
        <v>18</v>
      </c>
      <c r="H225" s="162">
        <v>0</v>
      </c>
      <c r="I225" s="162">
        <v>100</v>
      </c>
      <c r="J225" s="162">
        <v>0</v>
      </c>
      <c r="K225" s="162">
        <v>15</v>
      </c>
      <c r="L225" s="162">
        <v>0</v>
      </c>
      <c r="M225" s="162">
        <v>0</v>
      </c>
      <c r="N225" s="162">
        <v>0</v>
      </c>
      <c r="O225" s="162">
        <v>2</v>
      </c>
      <c r="P225" s="162">
        <v>0</v>
      </c>
      <c r="Q225" s="165"/>
      <c r="R225" s="162">
        <v>10</v>
      </c>
      <c r="S225" s="162">
        <v>0</v>
      </c>
      <c r="T225" s="165" t="str">
        <f>VLOOKUP(A225,[1]Seznam_PO_1_9_2024!A:B,2,0)</f>
        <v>JM_287</v>
      </c>
    </row>
    <row r="226" spans="1:20" hidden="1" x14ac:dyDescent="0.25">
      <c r="A226" s="166">
        <v>71175938</v>
      </c>
      <c r="B226" s="161">
        <v>45604.398454120368</v>
      </c>
      <c r="C226" s="162" t="s">
        <v>222</v>
      </c>
      <c r="D226" s="163" t="s">
        <v>3700</v>
      </c>
      <c r="E226" s="162">
        <v>71175938</v>
      </c>
      <c r="F226" s="162" t="s">
        <v>3457</v>
      </c>
      <c r="G226" s="162" t="s">
        <v>3457</v>
      </c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 t="str">
        <f>VLOOKUP(A226,[1]Seznam_PO_1_9_2024!A:B,2,0)</f>
        <v>JM_285</v>
      </c>
    </row>
    <row r="227" spans="1:20" hidden="1" x14ac:dyDescent="0.25">
      <c r="A227" s="160">
        <v>53155</v>
      </c>
      <c r="B227" s="161">
        <v>45604.469492546297</v>
      </c>
      <c r="C227" s="162" t="s">
        <v>3701</v>
      </c>
      <c r="D227" s="163" t="s">
        <v>3702</v>
      </c>
      <c r="E227" s="164" t="s">
        <v>96</v>
      </c>
      <c r="F227" s="162" t="s">
        <v>3457</v>
      </c>
      <c r="G227" s="162" t="s">
        <v>3457</v>
      </c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 t="str">
        <f>VLOOKUP(A227,[1]Seznam_PO_1_9_2024!A:B,2,0)</f>
        <v>JM_147</v>
      </c>
    </row>
    <row r="228" spans="1:20" hidden="1" x14ac:dyDescent="0.25">
      <c r="A228" s="166">
        <v>60680369</v>
      </c>
      <c r="B228" s="161">
        <v>45604.596903842597</v>
      </c>
      <c r="C228" s="162" t="s">
        <v>3369</v>
      </c>
      <c r="D228" s="163" t="s">
        <v>3370</v>
      </c>
      <c r="E228" s="162">
        <v>60680369</v>
      </c>
      <c r="F228" s="162" t="s">
        <v>18</v>
      </c>
      <c r="G228" s="162" t="s">
        <v>3457</v>
      </c>
      <c r="H228" s="162">
        <v>10</v>
      </c>
      <c r="I228" s="165"/>
      <c r="J228" s="165"/>
      <c r="K228" s="165"/>
      <c r="L228" s="165"/>
      <c r="M228" s="165"/>
      <c r="N228" s="162">
        <v>1</v>
      </c>
      <c r="O228" s="165"/>
      <c r="P228" s="165"/>
      <c r="Q228" s="165"/>
      <c r="R228" s="165"/>
      <c r="S228" s="165"/>
      <c r="T228" s="165" t="str">
        <f>VLOOKUP(A228,[1]Seznam_PO_1_9_2024!A:B,2,0)</f>
        <v>JM_202</v>
      </c>
    </row>
    <row r="229" spans="1:20" hidden="1" x14ac:dyDescent="0.25">
      <c r="A229" s="160">
        <v>90352</v>
      </c>
      <c r="B229" s="161">
        <v>45607.400106620371</v>
      </c>
      <c r="C229" s="162" t="s">
        <v>3703</v>
      </c>
      <c r="D229" s="163" t="s">
        <v>3704</v>
      </c>
      <c r="E229" s="164" t="s">
        <v>194</v>
      </c>
      <c r="F229" s="162" t="s">
        <v>18</v>
      </c>
      <c r="G229" s="162" t="s">
        <v>3457</v>
      </c>
      <c r="H229" s="162">
        <v>90</v>
      </c>
      <c r="I229" s="162">
        <v>75</v>
      </c>
      <c r="J229" s="165"/>
      <c r="K229" s="162">
        <v>3</v>
      </c>
      <c r="L229" s="165"/>
      <c r="M229" s="162">
        <v>3</v>
      </c>
      <c r="N229" s="162">
        <v>4</v>
      </c>
      <c r="O229" s="162">
        <v>3</v>
      </c>
      <c r="P229" s="165"/>
      <c r="Q229" s="165"/>
      <c r="R229" s="165"/>
      <c r="S229" s="162">
        <v>4</v>
      </c>
      <c r="T229" s="165" t="str">
        <f>VLOOKUP(A229,[1]Seznam_PO_1_9_2024!A:B,2,0)</f>
        <v>JM_244</v>
      </c>
    </row>
    <row r="230" spans="1:20" x14ac:dyDescent="0.25">
      <c r="A230" s="166">
        <v>70843082</v>
      </c>
      <c r="B230" s="161">
        <v>45607.467064097218</v>
      </c>
      <c r="C230" s="162" t="s">
        <v>3705</v>
      </c>
      <c r="D230" s="163" t="s">
        <v>3706</v>
      </c>
      <c r="E230" s="162">
        <v>70843082</v>
      </c>
      <c r="F230" s="162" t="s">
        <v>18</v>
      </c>
      <c r="G230" s="162" t="s">
        <v>18</v>
      </c>
      <c r="H230" s="162">
        <v>50</v>
      </c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 t="str">
        <f>VLOOKUP(A230,[1]Seznam_PO_1_9_2024!A:B,2,0)</f>
        <v>JM_089</v>
      </c>
    </row>
    <row r="231" spans="1:20" ht="26.4" x14ac:dyDescent="0.25">
      <c r="A231" s="160">
        <v>559016</v>
      </c>
      <c r="B231" s="161">
        <v>45607.668364016208</v>
      </c>
      <c r="C231" s="162" t="s">
        <v>3218</v>
      </c>
      <c r="D231" s="163" t="s">
        <v>202</v>
      </c>
      <c r="E231" s="164" t="s">
        <v>203</v>
      </c>
      <c r="F231" s="162" t="s">
        <v>18</v>
      </c>
      <c r="G231" s="162" t="s">
        <v>18</v>
      </c>
      <c r="H231" s="162">
        <v>200</v>
      </c>
      <c r="I231" s="165"/>
      <c r="J231" s="165"/>
      <c r="K231" s="165"/>
      <c r="L231" s="165"/>
      <c r="M231" s="165"/>
      <c r="N231" s="162">
        <v>5</v>
      </c>
      <c r="O231" s="165"/>
      <c r="P231" s="165"/>
      <c r="Q231" s="165"/>
      <c r="R231" s="165"/>
      <c r="S231" s="165"/>
      <c r="T231" s="165" t="str">
        <f>VLOOKUP(A231,[1]Seznam_PO_1_9_2024!A:B,2,0)</f>
        <v>JM_052</v>
      </c>
    </row>
    <row r="232" spans="1:20" ht="26.4" hidden="1" x14ac:dyDescent="0.25">
      <c r="A232" s="166">
        <v>49461583</v>
      </c>
      <c r="B232" s="161">
        <v>45608.464061817125</v>
      </c>
      <c r="C232" s="162" t="s">
        <v>3385</v>
      </c>
      <c r="D232" s="163" t="s">
        <v>3707</v>
      </c>
      <c r="E232" s="162">
        <v>49461583</v>
      </c>
      <c r="F232" s="162" t="s">
        <v>3457</v>
      </c>
      <c r="G232" s="162" t="s">
        <v>3457</v>
      </c>
      <c r="H232" s="162">
        <v>0</v>
      </c>
      <c r="I232" s="162">
        <v>0</v>
      </c>
      <c r="J232" s="162">
        <v>0</v>
      </c>
      <c r="K232" s="162">
        <v>0</v>
      </c>
      <c r="L232" s="162">
        <v>0</v>
      </c>
      <c r="M232" s="162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5" t="str">
        <f>VLOOKUP(A232,[1]Seznam_PO_1_9_2024!A:B,2,0)</f>
        <v>JM_223</v>
      </c>
    </row>
    <row r="233" spans="1:20" hidden="1" x14ac:dyDescent="0.25">
      <c r="A233" s="166">
        <v>70842663</v>
      </c>
      <c r="B233" s="161">
        <v>45609.458286840279</v>
      </c>
      <c r="C233" s="162" t="s">
        <v>2499</v>
      </c>
      <c r="D233" s="163" t="s">
        <v>3708</v>
      </c>
      <c r="E233" s="162">
        <v>70842663</v>
      </c>
      <c r="F233" s="162" t="s">
        <v>18</v>
      </c>
      <c r="G233" s="162" t="s">
        <v>3457</v>
      </c>
      <c r="H233" s="165"/>
      <c r="I233" s="162">
        <v>25</v>
      </c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 t="str">
        <f>VLOOKUP(A233,[1]Seznam_PO_1_9_2024!A:B,2,0)</f>
        <v>JM_226</v>
      </c>
    </row>
    <row r="234" spans="1:20" x14ac:dyDescent="0.25">
      <c r="A234" s="166">
        <v>60680318</v>
      </c>
      <c r="B234" s="161">
        <v>45609.473576099539</v>
      </c>
      <c r="C234" s="162" t="s">
        <v>3449</v>
      </c>
      <c r="D234" s="163" t="s">
        <v>3450</v>
      </c>
      <c r="E234" s="162">
        <v>60680318</v>
      </c>
      <c r="F234" s="162" t="s">
        <v>18</v>
      </c>
      <c r="G234" s="162" t="s">
        <v>18</v>
      </c>
      <c r="H234" s="165"/>
      <c r="I234" s="162">
        <v>30</v>
      </c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 t="str">
        <f>VLOOKUP(A234,[1]Seznam_PO_1_9_2024!A:B,2,0)</f>
        <v>JM_170</v>
      </c>
    </row>
    <row r="235" spans="1:20" ht="19.2" x14ac:dyDescent="0.35">
      <c r="A235" s="165"/>
      <c r="B235" s="165"/>
      <c r="C235" s="241"/>
      <c r="D235" s="242"/>
      <c r="E235" s="165"/>
      <c r="F235" s="165"/>
      <c r="G235" s="165"/>
      <c r="H235" s="239">
        <v>3370</v>
      </c>
      <c r="I235" s="239">
        <v>2475</v>
      </c>
      <c r="J235" s="239">
        <v>70</v>
      </c>
      <c r="K235" s="239">
        <v>43</v>
      </c>
      <c r="L235" s="239">
        <v>14</v>
      </c>
      <c r="M235" s="239">
        <v>16</v>
      </c>
      <c r="N235" s="239">
        <v>59</v>
      </c>
      <c r="O235" s="239">
        <v>38</v>
      </c>
      <c r="P235" s="239">
        <v>0</v>
      </c>
      <c r="Q235" s="239">
        <v>0</v>
      </c>
      <c r="R235" s="239">
        <v>15</v>
      </c>
      <c r="S235" s="239">
        <v>2</v>
      </c>
      <c r="T235" s="240">
        <v>6102</v>
      </c>
    </row>
    <row r="236" spans="1:20" x14ac:dyDescent="0.25">
      <c r="A236" s="243" t="s">
        <v>3709</v>
      </c>
    </row>
  </sheetData>
  <conditionalFormatting sqref="H7:S234">
    <cfRule type="cellIs" dxfId="17" priority="1" operator="greaterThan">
      <formula>0</formula>
    </cfRule>
  </conditionalFormatting>
  <conditionalFormatting sqref="T2:T235">
    <cfRule type="duplicateValues" dxfId="16" priority="2"/>
  </conditionalFormatting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E560-0324-42E3-8C47-FF55CE233AFD}">
  <sheetPr>
    <tabColor rgb="FF92D050"/>
  </sheetPr>
  <dimension ref="A1:CG240"/>
  <sheetViews>
    <sheetView zoomScale="130" zoomScaleNormal="130" workbookViewId="0">
      <pane ySplit="1" topLeftCell="A40" activePane="bottomLeft" state="frozen"/>
      <selection pane="bottomLeft" activeCell="Z250" sqref="Z250"/>
    </sheetView>
  </sheetViews>
  <sheetFormatPr defaultColWidth="9.109375" defaultRowHeight="9.6" x14ac:dyDescent="0.2"/>
  <cols>
    <col min="1" max="1" width="6.6640625" style="111" bestFit="1" customWidth="1"/>
    <col min="2" max="2" width="5.33203125" style="111" bestFit="1" customWidth="1"/>
    <col min="3" max="3" width="6.6640625" style="111" bestFit="1" customWidth="1"/>
    <col min="4" max="4" width="11.6640625" style="111" customWidth="1"/>
    <col min="5" max="5" width="49" style="111" customWidth="1"/>
    <col min="6" max="6" width="23.44140625" style="111" customWidth="1"/>
    <col min="7" max="7" width="15.6640625" style="111" customWidth="1"/>
    <col min="8" max="8" width="11.88671875" style="111" customWidth="1"/>
    <col min="9" max="9" width="9.88671875" style="111" customWidth="1"/>
    <col min="10" max="10" width="8.44140625" style="111" customWidth="1"/>
    <col min="11" max="11" width="7.88671875" style="111" customWidth="1"/>
    <col min="12" max="12" width="16.109375" style="237" customWidth="1"/>
    <col min="13" max="13" width="14.6640625" style="111" bestFit="1" customWidth="1"/>
    <col min="14" max="14" width="18.44140625" style="111" customWidth="1"/>
    <col min="15" max="15" width="10.33203125" style="111" customWidth="1"/>
    <col min="16" max="16" width="30" style="111" customWidth="1"/>
    <col min="17" max="17" width="20.44140625" style="111" customWidth="1"/>
    <col min="18" max="18" width="9.88671875" style="111" customWidth="1"/>
    <col min="19" max="19" width="24.44140625" style="111" customWidth="1"/>
    <col min="20" max="20" width="9.109375" style="111" customWidth="1"/>
    <col min="21" max="21" width="6.88671875" style="111" customWidth="1"/>
    <col min="22" max="22" width="27.5546875" style="111" bestFit="1" customWidth="1"/>
    <col min="23" max="23" width="17.6640625" style="111" customWidth="1"/>
    <col min="24" max="24" width="16.109375" style="111" customWidth="1"/>
    <col min="25" max="25" width="21.88671875" style="111" customWidth="1"/>
    <col min="26" max="26" width="26" style="238" customWidth="1"/>
    <col min="27" max="27" width="16.88671875" style="111" customWidth="1"/>
    <col min="28" max="16384" width="9.109375" style="111"/>
  </cols>
  <sheetData>
    <row r="1" spans="1:85" ht="19.2" x14ac:dyDescent="0.2">
      <c r="A1" s="104" t="s">
        <v>253</v>
      </c>
      <c r="B1" s="104" t="s">
        <v>252</v>
      </c>
      <c r="C1" s="104" t="s">
        <v>253</v>
      </c>
      <c r="D1" s="105" t="s">
        <v>254</v>
      </c>
      <c r="E1" s="105" t="s">
        <v>255</v>
      </c>
      <c r="F1" s="106" t="s">
        <v>256</v>
      </c>
      <c r="G1" s="106" t="s">
        <v>257</v>
      </c>
      <c r="H1" s="106" t="s">
        <v>258</v>
      </c>
      <c r="I1" s="107" t="s">
        <v>259</v>
      </c>
      <c r="J1" s="108" t="s">
        <v>260</v>
      </c>
      <c r="K1" s="108" t="s">
        <v>261</v>
      </c>
      <c r="L1" s="105" t="s">
        <v>262</v>
      </c>
      <c r="M1" s="106" t="s">
        <v>263</v>
      </c>
      <c r="N1" s="106" t="s">
        <v>264</v>
      </c>
      <c r="O1" s="106" t="s">
        <v>265</v>
      </c>
      <c r="P1" s="106" t="s">
        <v>266</v>
      </c>
      <c r="Q1" s="106" t="s">
        <v>267</v>
      </c>
      <c r="R1" s="106" t="s">
        <v>268</v>
      </c>
      <c r="S1" s="106" t="s">
        <v>269</v>
      </c>
      <c r="T1" s="106" t="s">
        <v>270</v>
      </c>
      <c r="U1" s="106" t="s">
        <v>271</v>
      </c>
      <c r="V1" s="106" t="s">
        <v>272</v>
      </c>
      <c r="W1" s="105" t="s">
        <v>273</v>
      </c>
      <c r="X1" s="105" t="s">
        <v>274</v>
      </c>
      <c r="Y1" s="109" t="s">
        <v>275</v>
      </c>
      <c r="Z1" s="187" t="s">
        <v>3220</v>
      </c>
      <c r="AA1" s="188" t="s">
        <v>3710</v>
      </c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</row>
    <row r="2" spans="1:85" ht="57.6" x14ac:dyDescent="0.2">
      <c r="A2" s="22">
        <v>638013</v>
      </c>
      <c r="B2" s="1" t="s">
        <v>276</v>
      </c>
      <c r="C2" s="22" t="s">
        <v>227</v>
      </c>
      <c r="D2" s="2" t="s">
        <v>277</v>
      </c>
      <c r="E2" s="2" t="s">
        <v>278</v>
      </c>
      <c r="F2" s="3" t="s">
        <v>279</v>
      </c>
      <c r="G2" s="3" t="s">
        <v>280</v>
      </c>
      <c r="H2" s="3" t="s">
        <v>281</v>
      </c>
      <c r="I2" s="3" t="s">
        <v>282</v>
      </c>
      <c r="J2" s="5">
        <v>164</v>
      </c>
      <c r="K2" s="5" t="s">
        <v>283</v>
      </c>
      <c r="L2" s="3" t="s">
        <v>284</v>
      </c>
      <c r="M2" s="3" t="s">
        <v>285</v>
      </c>
      <c r="N2" s="3" t="s">
        <v>286</v>
      </c>
      <c r="O2" s="3" t="s">
        <v>287</v>
      </c>
      <c r="P2" s="3" t="s">
        <v>288</v>
      </c>
      <c r="Q2" s="3" t="s">
        <v>289</v>
      </c>
      <c r="R2" s="3" t="s">
        <v>290</v>
      </c>
      <c r="S2" s="3" t="s">
        <v>291</v>
      </c>
      <c r="T2" s="3" t="s">
        <v>292</v>
      </c>
      <c r="U2" s="3" t="s">
        <v>293</v>
      </c>
      <c r="V2" s="3" t="s">
        <v>294</v>
      </c>
      <c r="W2" s="2" t="s">
        <v>295</v>
      </c>
      <c r="X2" s="4" t="s">
        <v>296</v>
      </c>
      <c r="Y2" s="112" t="s">
        <v>297</v>
      </c>
      <c r="Z2" s="190" t="s">
        <v>3711</v>
      </c>
      <c r="AA2" s="189" t="str">
        <f>VLOOKUP(A2,'[1]Odpovědi formuláře 1'!A:F,6,0)</f>
        <v>Ano</v>
      </c>
    </row>
    <row r="3" spans="1:85" ht="19.2" x14ac:dyDescent="0.2">
      <c r="A3" s="22">
        <v>558982</v>
      </c>
      <c r="B3" s="1" t="s">
        <v>298</v>
      </c>
      <c r="C3" s="22" t="s">
        <v>180</v>
      </c>
      <c r="D3" s="2" t="s">
        <v>299</v>
      </c>
      <c r="E3" s="2" t="s">
        <v>300</v>
      </c>
      <c r="F3" s="3" t="s">
        <v>301</v>
      </c>
      <c r="G3" s="3" t="s">
        <v>302</v>
      </c>
      <c r="H3" s="3" t="s">
        <v>281</v>
      </c>
      <c r="I3" s="3" t="s">
        <v>303</v>
      </c>
      <c r="J3" s="5">
        <v>55</v>
      </c>
      <c r="K3" s="5">
        <v>47</v>
      </c>
      <c r="L3" s="3" t="s">
        <v>284</v>
      </c>
      <c r="M3" s="3" t="s">
        <v>304</v>
      </c>
      <c r="N3" s="3" t="s">
        <v>305</v>
      </c>
      <c r="O3" s="3" t="s">
        <v>287</v>
      </c>
      <c r="P3" s="3" t="s">
        <v>306</v>
      </c>
      <c r="Q3" s="3" t="s">
        <v>307</v>
      </c>
      <c r="R3" s="3" t="s">
        <v>290</v>
      </c>
      <c r="S3" s="3" t="s">
        <v>308</v>
      </c>
      <c r="T3" s="3" t="s">
        <v>292</v>
      </c>
      <c r="U3" s="3" t="s">
        <v>293</v>
      </c>
      <c r="V3" s="3" t="s">
        <v>294</v>
      </c>
      <c r="W3" s="2">
        <v>543421751</v>
      </c>
      <c r="X3" s="2" t="s">
        <v>309</v>
      </c>
      <c r="Y3" s="112" t="s">
        <v>310</v>
      </c>
      <c r="Z3" s="191" t="s">
        <v>3221</v>
      </c>
      <c r="AA3" s="189" t="str">
        <f>VLOOKUP(A3,'[1]Odpovědi formuláře 1'!A:F,6,0)</f>
        <v>Ano</v>
      </c>
    </row>
    <row r="4" spans="1:85" ht="19.2" x14ac:dyDescent="0.2">
      <c r="A4" s="22">
        <v>44993536</v>
      </c>
      <c r="B4" s="1" t="s">
        <v>311</v>
      </c>
      <c r="C4" s="22">
        <v>44993536</v>
      </c>
      <c r="D4" s="2" t="s">
        <v>299</v>
      </c>
      <c r="E4" s="2" t="s">
        <v>312</v>
      </c>
      <c r="F4" s="3" t="s">
        <v>313</v>
      </c>
      <c r="G4" s="3" t="s">
        <v>314</v>
      </c>
      <c r="H4" s="3" t="s">
        <v>281</v>
      </c>
      <c r="I4" s="3"/>
      <c r="J4" s="5">
        <v>264</v>
      </c>
      <c r="K4" s="5">
        <v>52</v>
      </c>
      <c r="L4" s="3" t="s">
        <v>284</v>
      </c>
      <c r="M4" s="3" t="s">
        <v>315</v>
      </c>
      <c r="N4" s="3" t="s">
        <v>316</v>
      </c>
      <c r="O4" s="3" t="s">
        <v>287</v>
      </c>
      <c r="P4" s="3" t="s">
        <v>317</v>
      </c>
      <c r="Q4" s="3" t="s">
        <v>318</v>
      </c>
      <c r="R4" s="3" t="s">
        <v>290</v>
      </c>
      <c r="S4" s="3" t="s">
        <v>319</v>
      </c>
      <c r="T4" s="3" t="s">
        <v>292</v>
      </c>
      <c r="U4" s="3" t="s">
        <v>293</v>
      </c>
      <c r="V4" s="3" t="s">
        <v>294</v>
      </c>
      <c r="W4" s="2" t="s">
        <v>320</v>
      </c>
      <c r="X4" s="2" t="s">
        <v>140</v>
      </c>
      <c r="Y4" s="112" t="s">
        <v>321</v>
      </c>
      <c r="Z4" s="191" t="s">
        <v>140</v>
      </c>
      <c r="AA4" s="189" t="str">
        <f>VLOOKUP(A4,'[1]Odpovědi formuláře 1'!A:F,6,0)</f>
        <v>Ne</v>
      </c>
    </row>
    <row r="5" spans="1:85" ht="28.8" x14ac:dyDescent="0.2">
      <c r="A5" s="22">
        <v>637980</v>
      </c>
      <c r="B5" s="1" t="s">
        <v>322</v>
      </c>
      <c r="C5" s="22" t="s">
        <v>151</v>
      </c>
      <c r="D5" s="2" t="s">
        <v>299</v>
      </c>
      <c r="E5" s="2" t="s">
        <v>323</v>
      </c>
      <c r="F5" s="3" t="s">
        <v>324</v>
      </c>
      <c r="G5" s="3" t="s">
        <v>325</v>
      </c>
      <c r="H5" s="3" t="s">
        <v>326</v>
      </c>
      <c r="I5" s="3" t="s">
        <v>327</v>
      </c>
      <c r="J5" s="5">
        <v>684</v>
      </c>
      <c r="K5" s="5">
        <v>16</v>
      </c>
      <c r="L5" s="3" t="s">
        <v>284</v>
      </c>
      <c r="M5" s="3" t="s">
        <v>328</v>
      </c>
      <c r="N5" s="3" t="s">
        <v>329</v>
      </c>
      <c r="O5" s="3" t="s">
        <v>287</v>
      </c>
      <c r="P5" s="3" t="s">
        <v>330</v>
      </c>
      <c r="Q5" s="3" t="s">
        <v>331</v>
      </c>
      <c r="R5" s="3" t="s">
        <v>332</v>
      </c>
      <c r="S5" s="3" t="s">
        <v>333</v>
      </c>
      <c r="T5" s="3" t="s">
        <v>292</v>
      </c>
      <c r="U5" s="3" t="s">
        <v>293</v>
      </c>
      <c r="V5" s="3" t="s">
        <v>294</v>
      </c>
      <c r="W5" s="2" t="s">
        <v>334</v>
      </c>
      <c r="X5" s="2" t="s">
        <v>335</v>
      </c>
      <c r="Y5" s="113" t="s">
        <v>336</v>
      </c>
      <c r="Z5" s="191" t="s">
        <v>3222</v>
      </c>
      <c r="AA5" s="189" t="str">
        <f>VLOOKUP(A5,'[1]Odpovědi formuláře 1'!A:F,6,0)</f>
        <v>Ano</v>
      </c>
    </row>
    <row r="6" spans="1:85" ht="48" x14ac:dyDescent="0.2">
      <c r="A6" s="22">
        <v>637998</v>
      </c>
      <c r="B6" s="1" t="s">
        <v>337</v>
      </c>
      <c r="C6" s="22" t="s">
        <v>127</v>
      </c>
      <c r="D6" s="2" t="s">
        <v>299</v>
      </c>
      <c r="E6" s="2" t="s">
        <v>338</v>
      </c>
      <c r="F6" s="3" t="s">
        <v>339</v>
      </c>
      <c r="G6" s="3" t="s">
        <v>340</v>
      </c>
      <c r="H6" s="3" t="s">
        <v>326</v>
      </c>
      <c r="I6" s="3" t="s">
        <v>341</v>
      </c>
      <c r="J6" s="5">
        <v>190</v>
      </c>
      <c r="K6" s="5">
        <v>7</v>
      </c>
      <c r="L6" s="3" t="s">
        <v>284</v>
      </c>
      <c r="M6" s="3" t="s">
        <v>342</v>
      </c>
      <c r="N6" s="3" t="s">
        <v>343</v>
      </c>
      <c r="O6" s="3" t="s">
        <v>344</v>
      </c>
      <c r="P6" s="3" t="s">
        <v>345</v>
      </c>
      <c r="Q6" s="3" t="s">
        <v>346</v>
      </c>
      <c r="R6" s="3" t="s">
        <v>332</v>
      </c>
      <c r="S6" s="3" t="s">
        <v>347</v>
      </c>
      <c r="T6" s="3" t="s">
        <v>292</v>
      </c>
      <c r="U6" s="3" t="s">
        <v>293</v>
      </c>
      <c r="V6" s="3" t="s">
        <v>294</v>
      </c>
      <c r="W6" s="2" t="s">
        <v>348</v>
      </c>
      <c r="X6" s="2" t="s">
        <v>3223</v>
      </c>
      <c r="Y6" s="112" t="s">
        <v>349</v>
      </c>
      <c r="Z6" s="10" t="s">
        <v>3224</v>
      </c>
      <c r="AA6" s="189" t="str">
        <f>VLOOKUP(A6,'[1]Odpovědi formuláře 1'!A:F,6,0)</f>
        <v>Ne</v>
      </c>
    </row>
    <row r="7" spans="1:85" ht="19.2" x14ac:dyDescent="0.2">
      <c r="A7" s="22">
        <v>400963</v>
      </c>
      <c r="B7" s="1" t="s">
        <v>350</v>
      </c>
      <c r="C7" s="22" t="s">
        <v>77</v>
      </c>
      <c r="D7" s="2" t="s">
        <v>299</v>
      </c>
      <c r="E7" s="2" t="s">
        <v>351</v>
      </c>
      <c r="F7" s="3" t="s">
        <v>352</v>
      </c>
      <c r="G7" s="3" t="s">
        <v>353</v>
      </c>
      <c r="H7" s="3" t="s">
        <v>326</v>
      </c>
      <c r="I7" s="3" t="s">
        <v>354</v>
      </c>
      <c r="J7" s="5">
        <v>346</v>
      </c>
      <c r="K7" s="5">
        <v>8</v>
      </c>
      <c r="L7" s="3" t="s">
        <v>284</v>
      </c>
      <c r="M7" s="3" t="s">
        <v>3169</v>
      </c>
      <c r="N7" s="3" t="s">
        <v>3712</v>
      </c>
      <c r="O7" s="3" t="s">
        <v>344</v>
      </c>
      <c r="P7" s="3" t="s">
        <v>3713</v>
      </c>
      <c r="Q7" s="3" t="s">
        <v>3714</v>
      </c>
      <c r="R7" s="3" t="s">
        <v>332</v>
      </c>
      <c r="S7" s="3" t="s">
        <v>3715</v>
      </c>
      <c r="T7" s="3" t="s">
        <v>292</v>
      </c>
      <c r="U7" s="3" t="s">
        <v>293</v>
      </c>
      <c r="V7" s="3" t="s">
        <v>294</v>
      </c>
      <c r="W7" s="2" t="s">
        <v>355</v>
      </c>
      <c r="X7" s="2" t="s">
        <v>356</v>
      </c>
      <c r="Y7" s="113" t="s">
        <v>76</v>
      </c>
      <c r="Z7" s="10" t="s">
        <v>76</v>
      </c>
      <c r="AA7" s="189" t="str">
        <f>VLOOKUP(A7,'[1]Odpovědi formuláře 1'!A:F,6,0)</f>
        <v>Ano</v>
      </c>
    </row>
    <row r="8" spans="1:85" ht="19.2" x14ac:dyDescent="0.2">
      <c r="A8" s="22">
        <v>226441</v>
      </c>
      <c r="B8" s="1" t="s">
        <v>357</v>
      </c>
      <c r="C8" s="22" t="s">
        <v>142</v>
      </c>
      <c r="D8" s="2" t="s">
        <v>299</v>
      </c>
      <c r="E8" s="2" t="s">
        <v>358</v>
      </c>
      <c r="F8" s="3" t="s">
        <v>359</v>
      </c>
      <c r="G8" s="3" t="s">
        <v>360</v>
      </c>
      <c r="H8" s="3" t="s">
        <v>326</v>
      </c>
      <c r="I8" s="3" t="s">
        <v>354</v>
      </c>
      <c r="J8" s="5">
        <v>756</v>
      </c>
      <c r="K8" s="5">
        <v>14</v>
      </c>
      <c r="L8" s="3" t="s">
        <v>361</v>
      </c>
      <c r="M8" s="3" t="s">
        <v>362</v>
      </c>
      <c r="N8" s="3" t="s">
        <v>363</v>
      </c>
      <c r="O8" s="3" t="s">
        <v>344</v>
      </c>
      <c r="P8" s="3" t="s">
        <v>364</v>
      </c>
      <c r="Q8" s="3" t="s">
        <v>365</v>
      </c>
      <c r="R8" s="3" t="s">
        <v>332</v>
      </c>
      <c r="S8" s="3" t="s">
        <v>366</v>
      </c>
      <c r="T8" s="3" t="s">
        <v>292</v>
      </c>
      <c r="U8" s="3" t="s">
        <v>293</v>
      </c>
      <c r="V8" s="3" t="s">
        <v>294</v>
      </c>
      <c r="W8" s="12" t="s">
        <v>367</v>
      </c>
      <c r="X8" s="2" t="s">
        <v>368</v>
      </c>
      <c r="Y8" s="112" t="s">
        <v>141</v>
      </c>
      <c r="Z8" s="191" t="s">
        <v>141</v>
      </c>
      <c r="AA8" s="189" t="str">
        <f>VLOOKUP(A8,'[1]Odpovědi formuláře 1'!A:F,6,0)</f>
        <v>Ano</v>
      </c>
    </row>
    <row r="9" spans="1:85" ht="19.2" x14ac:dyDescent="0.2">
      <c r="A9" s="22">
        <v>212920</v>
      </c>
      <c r="B9" s="1" t="s">
        <v>370</v>
      </c>
      <c r="C9" s="22" t="s">
        <v>118</v>
      </c>
      <c r="D9" s="2" t="s">
        <v>299</v>
      </c>
      <c r="E9" s="2" t="s">
        <v>371</v>
      </c>
      <c r="F9" s="3" t="s">
        <v>372</v>
      </c>
      <c r="G9" s="3" t="s">
        <v>373</v>
      </c>
      <c r="H9" s="3" t="s">
        <v>374</v>
      </c>
      <c r="I9" s="3" t="s">
        <v>375</v>
      </c>
      <c r="J9" s="5">
        <v>311</v>
      </c>
      <c r="K9" s="5">
        <v>69</v>
      </c>
      <c r="L9" s="3" t="s">
        <v>284</v>
      </c>
      <c r="M9" s="3" t="s">
        <v>376</v>
      </c>
      <c r="N9" s="3" t="s">
        <v>3716</v>
      </c>
      <c r="O9" s="3" t="s">
        <v>3717</v>
      </c>
      <c r="P9" s="3" t="s">
        <v>3718</v>
      </c>
      <c r="Q9" s="3" t="s">
        <v>3719</v>
      </c>
      <c r="R9" s="3" t="s">
        <v>3720</v>
      </c>
      <c r="S9" s="3" t="s">
        <v>3721</v>
      </c>
      <c r="T9" s="3" t="s">
        <v>379</v>
      </c>
      <c r="U9" s="3" t="s">
        <v>380</v>
      </c>
      <c r="V9" s="3" t="s">
        <v>381</v>
      </c>
      <c r="W9" s="2" t="s">
        <v>382</v>
      </c>
      <c r="X9" s="2" t="s">
        <v>383</v>
      </c>
      <c r="Y9" s="112" t="s">
        <v>384</v>
      </c>
      <c r="Z9" s="191"/>
      <c r="AA9" s="189" t="str">
        <f>VLOOKUP(A9,'[1]Odpovědi formuláře 1'!A:F,6,0)</f>
        <v>Ano</v>
      </c>
    </row>
    <row r="10" spans="1:85" ht="19.2" x14ac:dyDescent="0.2">
      <c r="A10" s="22">
        <v>49459902</v>
      </c>
      <c r="B10" s="8" t="s">
        <v>385</v>
      </c>
      <c r="C10" s="22">
        <v>49459902</v>
      </c>
      <c r="D10" s="2" t="s">
        <v>299</v>
      </c>
      <c r="E10" s="2" t="s">
        <v>386</v>
      </c>
      <c r="F10" s="3" t="s">
        <v>387</v>
      </c>
      <c r="G10" s="3" t="s">
        <v>388</v>
      </c>
      <c r="H10" s="3" t="s">
        <v>389</v>
      </c>
      <c r="I10" s="3" t="s">
        <v>390</v>
      </c>
      <c r="J10" s="5">
        <v>239</v>
      </c>
      <c r="K10" s="5"/>
      <c r="L10" s="3" t="s">
        <v>284</v>
      </c>
      <c r="M10" s="3" t="s">
        <v>391</v>
      </c>
      <c r="N10" s="3" t="s">
        <v>392</v>
      </c>
      <c r="O10" s="3" t="s">
        <v>287</v>
      </c>
      <c r="P10" s="3" t="s">
        <v>393</v>
      </c>
      <c r="Q10" s="3" t="s">
        <v>394</v>
      </c>
      <c r="R10" s="3" t="s">
        <v>290</v>
      </c>
      <c r="S10" s="3" t="s">
        <v>395</v>
      </c>
      <c r="T10" s="3" t="s">
        <v>396</v>
      </c>
      <c r="U10" s="3" t="s">
        <v>293</v>
      </c>
      <c r="V10" s="3" t="s">
        <v>294</v>
      </c>
      <c r="W10" s="2" t="s">
        <v>397</v>
      </c>
      <c r="X10" s="2" t="s">
        <v>398</v>
      </c>
      <c r="Y10" s="112" t="s">
        <v>399</v>
      </c>
      <c r="Z10" s="191" t="s">
        <v>398</v>
      </c>
      <c r="AA10" s="189" t="str">
        <f>VLOOKUP(A10,'[1]Odpovědi formuláře 1'!A:F,6,0)</f>
        <v>Ano</v>
      </c>
    </row>
    <row r="11" spans="1:85" ht="19.2" x14ac:dyDescent="0.2">
      <c r="A11" s="22">
        <v>45671761</v>
      </c>
      <c r="B11" s="8" t="s">
        <v>400</v>
      </c>
      <c r="C11" s="22">
        <v>45671761</v>
      </c>
      <c r="D11" s="2" t="s">
        <v>299</v>
      </c>
      <c r="E11" s="2" t="s">
        <v>401</v>
      </c>
      <c r="F11" s="3" t="s">
        <v>402</v>
      </c>
      <c r="G11" s="3" t="s">
        <v>403</v>
      </c>
      <c r="H11" s="3" t="s">
        <v>404</v>
      </c>
      <c r="I11" s="3" t="s">
        <v>405</v>
      </c>
      <c r="J11" s="5">
        <v>1</v>
      </c>
      <c r="K11" s="5"/>
      <c r="L11" s="3" t="s">
        <v>284</v>
      </c>
      <c r="M11" s="3" t="s">
        <v>406</v>
      </c>
      <c r="N11" s="3" t="s">
        <v>407</v>
      </c>
      <c r="O11" s="3" t="s">
        <v>287</v>
      </c>
      <c r="P11" s="3" t="s">
        <v>408</v>
      </c>
      <c r="Q11" s="3" t="s">
        <v>409</v>
      </c>
      <c r="R11" s="3" t="s">
        <v>290</v>
      </c>
      <c r="S11" s="3" t="s">
        <v>410</v>
      </c>
      <c r="T11" s="3" t="s">
        <v>411</v>
      </c>
      <c r="U11" s="3" t="s">
        <v>380</v>
      </c>
      <c r="V11" s="3" t="s">
        <v>412</v>
      </c>
      <c r="W11" s="2">
        <v>515258057</v>
      </c>
      <c r="X11" s="2" t="s">
        <v>413</v>
      </c>
      <c r="Y11" s="112" t="s">
        <v>414</v>
      </c>
      <c r="Z11" s="191" t="s">
        <v>3226</v>
      </c>
      <c r="AA11" s="189" t="str">
        <f>VLOOKUP(A11,'[1]Odpovědi formuláře 1'!A:F,6,0)</f>
        <v>Ne</v>
      </c>
    </row>
    <row r="12" spans="1:85" ht="19.2" x14ac:dyDescent="0.2">
      <c r="A12" s="22">
        <v>45671711</v>
      </c>
      <c r="B12" s="8" t="s">
        <v>415</v>
      </c>
      <c r="C12" s="22" t="s">
        <v>416</v>
      </c>
      <c r="D12" s="2" t="s">
        <v>299</v>
      </c>
      <c r="E12" s="2" t="s">
        <v>417</v>
      </c>
      <c r="F12" s="3" t="s">
        <v>418</v>
      </c>
      <c r="G12" s="3" t="s">
        <v>419</v>
      </c>
      <c r="H12" s="3" t="s">
        <v>420</v>
      </c>
      <c r="I12" s="3" t="s">
        <v>421</v>
      </c>
      <c r="J12" s="5">
        <v>104</v>
      </c>
      <c r="K12" s="5"/>
      <c r="L12" s="3" t="s">
        <v>422</v>
      </c>
      <c r="M12" s="3" t="s">
        <v>423</v>
      </c>
      <c r="N12" s="3" t="s">
        <v>424</v>
      </c>
      <c r="O12" s="3" t="s">
        <v>287</v>
      </c>
      <c r="P12" s="3" t="s">
        <v>425</v>
      </c>
      <c r="Q12" s="3" t="s">
        <v>426</v>
      </c>
      <c r="R12" s="3" t="s">
        <v>290</v>
      </c>
      <c r="S12" s="3" t="s">
        <v>427</v>
      </c>
      <c r="T12" s="3" t="s">
        <v>428</v>
      </c>
      <c r="U12" s="3" t="s">
        <v>380</v>
      </c>
      <c r="V12" s="3" t="s">
        <v>429</v>
      </c>
      <c r="W12" s="2" t="s">
        <v>430</v>
      </c>
      <c r="X12" s="2" t="s">
        <v>431</v>
      </c>
      <c r="Y12" s="112" t="s">
        <v>432</v>
      </c>
      <c r="Z12" s="191" t="s">
        <v>3227</v>
      </c>
      <c r="AA12" s="189" t="str">
        <f>VLOOKUP(A12,'[1]Odpovědi formuláře 1'!A:F,6,0)</f>
        <v>Ano</v>
      </c>
    </row>
    <row r="13" spans="1:85" ht="28.8" x14ac:dyDescent="0.2">
      <c r="A13" s="22">
        <v>45671702</v>
      </c>
      <c r="B13" s="22" t="s">
        <v>433</v>
      </c>
      <c r="C13" s="22" t="s">
        <v>434</v>
      </c>
      <c r="D13" s="2" t="s">
        <v>299</v>
      </c>
      <c r="E13" s="2" t="s">
        <v>67</v>
      </c>
      <c r="F13" s="3" t="s">
        <v>435</v>
      </c>
      <c r="G13" s="3" t="s">
        <v>436</v>
      </c>
      <c r="H13" s="3" t="s">
        <v>437</v>
      </c>
      <c r="I13" s="3" t="s">
        <v>438</v>
      </c>
      <c r="J13" s="5">
        <v>1</v>
      </c>
      <c r="K13" s="5"/>
      <c r="L13" s="3" t="s">
        <v>284</v>
      </c>
      <c r="M13" s="3" t="s">
        <v>439</v>
      </c>
      <c r="N13" s="3" t="s">
        <v>3170</v>
      </c>
      <c r="O13" s="3" t="s">
        <v>3171</v>
      </c>
      <c r="P13" s="3" t="s">
        <v>3172</v>
      </c>
      <c r="Q13" s="3" t="s">
        <v>3173</v>
      </c>
      <c r="R13" s="3" t="s">
        <v>3171</v>
      </c>
      <c r="S13" s="3" t="s">
        <v>3173</v>
      </c>
      <c r="T13" s="3" t="s">
        <v>440</v>
      </c>
      <c r="U13" s="3" t="s">
        <v>380</v>
      </c>
      <c r="V13" s="3" t="s">
        <v>441</v>
      </c>
      <c r="W13" s="2" t="s">
        <v>442</v>
      </c>
      <c r="X13" s="2" t="s">
        <v>443</v>
      </c>
      <c r="Y13" s="112" t="s">
        <v>3174</v>
      </c>
      <c r="Z13" s="191" t="s">
        <v>66</v>
      </c>
      <c r="AA13" s="189" t="str">
        <f>VLOOKUP(A13,'[1]Odpovědi formuláře 1'!A:F,6,0)</f>
        <v>Ano</v>
      </c>
    </row>
    <row r="14" spans="1:85" ht="19.2" x14ac:dyDescent="0.2">
      <c r="A14" s="22">
        <v>92584</v>
      </c>
      <c r="B14" s="8" t="s">
        <v>444</v>
      </c>
      <c r="C14" s="22" t="s">
        <v>165</v>
      </c>
      <c r="D14" s="2" t="s">
        <v>445</v>
      </c>
      <c r="E14" s="2" t="s">
        <v>446</v>
      </c>
      <c r="F14" s="3" t="s">
        <v>447</v>
      </c>
      <c r="G14" s="3" t="s">
        <v>448</v>
      </c>
      <c r="H14" s="3" t="s">
        <v>449</v>
      </c>
      <c r="I14" s="3" t="s">
        <v>450</v>
      </c>
      <c r="J14" s="5">
        <v>2675</v>
      </c>
      <c r="K14" s="5">
        <v>11</v>
      </c>
      <c r="L14" s="3" t="s">
        <v>284</v>
      </c>
      <c r="M14" s="3" t="s">
        <v>451</v>
      </c>
      <c r="N14" s="3" t="s">
        <v>3228</v>
      </c>
      <c r="O14" s="3" t="s">
        <v>3229</v>
      </c>
      <c r="P14" s="3" t="s">
        <v>3230</v>
      </c>
      <c r="Q14" s="3" t="s">
        <v>3231</v>
      </c>
      <c r="R14" s="3" t="s">
        <v>290</v>
      </c>
      <c r="S14" s="3" t="s">
        <v>3230</v>
      </c>
      <c r="T14" s="3" t="s">
        <v>452</v>
      </c>
      <c r="U14" s="3" t="s">
        <v>453</v>
      </c>
      <c r="V14" s="3" t="s">
        <v>454</v>
      </c>
      <c r="W14" s="2" t="s">
        <v>3232</v>
      </c>
      <c r="X14" s="131" t="s">
        <v>3233</v>
      </c>
      <c r="Y14" s="132" t="s">
        <v>3234</v>
      </c>
      <c r="Z14" s="191" t="s">
        <v>3235</v>
      </c>
      <c r="AA14" s="189" t="str">
        <f>VLOOKUP(A14,'[1]Odpovědi formuláře 1'!A:F,6,0)</f>
        <v>Ano</v>
      </c>
    </row>
    <row r="15" spans="1:85" ht="28.8" x14ac:dyDescent="0.2">
      <c r="A15" s="22">
        <v>55301</v>
      </c>
      <c r="B15" s="8" t="s">
        <v>455</v>
      </c>
      <c r="C15" s="22" t="s">
        <v>95</v>
      </c>
      <c r="D15" s="2" t="s">
        <v>456</v>
      </c>
      <c r="E15" s="2" t="s">
        <v>457</v>
      </c>
      <c r="F15" s="3" t="s">
        <v>458</v>
      </c>
      <c r="G15" s="3" t="s">
        <v>459</v>
      </c>
      <c r="H15" s="3" t="s">
        <v>449</v>
      </c>
      <c r="I15" s="3" t="s">
        <v>460</v>
      </c>
      <c r="J15" s="5">
        <v>1594</v>
      </c>
      <c r="K15" s="5">
        <v>19</v>
      </c>
      <c r="L15" s="3" t="s">
        <v>284</v>
      </c>
      <c r="M15" s="3" t="s">
        <v>461</v>
      </c>
      <c r="N15" s="3" t="s">
        <v>462</v>
      </c>
      <c r="O15" s="3" t="s">
        <v>287</v>
      </c>
      <c r="P15" s="3" t="s">
        <v>463</v>
      </c>
      <c r="Q15" s="3" t="s">
        <v>464</v>
      </c>
      <c r="R15" s="3" t="s">
        <v>290</v>
      </c>
      <c r="S15" s="3" t="s">
        <v>465</v>
      </c>
      <c r="T15" s="3" t="s">
        <v>452</v>
      </c>
      <c r="U15" s="3" t="s">
        <v>293</v>
      </c>
      <c r="V15" s="3" t="s">
        <v>294</v>
      </c>
      <c r="W15" s="2" t="s">
        <v>466</v>
      </c>
      <c r="X15" s="6" t="s">
        <v>467</v>
      </c>
      <c r="Y15" s="112" t="s">
        <v>468</v>
      </c>
      <c r="Z15" s="191" t="s">
        <v>3236</v>
      </c>
      <c r="AA15" s="189" t="str">
        <f>VLOOKUP(A15,'[1]Odpovědi formuláře 1'!A:F,6,0)</f>
        <v>Ano</v>
      </c>
    </row>
    <row r="16" spans="1:85" ht="28.8" x14ac:dyDescent="0.2">
      <c r="A16" s="22">
        <v>92738</v>
      </c>
      <c r="B16" s="8" t="s">
        <v>469</v>
      </c>
      <c r="C16" s="22" t="s">
        <v>215</v>
      </c>
      <c r="D16" s="2" t="s">
        <v>299</v>
      </c>
      <c r="E16" s="2" t="s">
        <v>470</v>
      </c>
      <c r="F16" s="3" t="s">
        <v>471</v>
      </c>
      <c r="G16" s="3" t="s">
        <v>472</v>
      </c>
      <c r="H16" s="3" t="s">
        <v>449</v>
      </c>
      <c r="I16" s="3" t="s">
        <v>473</v>
      </c>
      <c r="J16" s="5">
        <v>129</v>
      </c>
      <c r="K16" s="5">
        <v>8</v>
      </c>
      <c r="L16" s="3" t="s">
        <v>361</v>
      </c>
      <c r="M16" s="3" t="s">
        <v>474</v>
      </c>
      <c r="N16" s="3" t="s">
        <v>475</v>
      </c>
      <c r="O16" s="3" t="s">
        <v>344</v>
      </c>
      <c r="P16" s="3" t="s">
        <v>476</v>
      </c>
      <c r="Q16" s="3" t="s">
        <v>477</v>
      </c>
      <c r="R16" s="3" t="s">
        <v>332</v>
      </c>
      <c r="S16" s="3" t="s">
        <v>478</v>
      </c>
      <c r="T16" s="3" t="s">
        <v>452</v>
      </c>
      <c r="U16" s="3" t="s">
        <v>479</v>
      </c>
      <c r="V16" s="3" t="s">
        <v>480</v>
      </c>
      <c r="W16" s="2">
        <v>515282215</v>
      </c>
      <c r="X16" s="2" t="s">
        <v>481</v>
      </c>
      <c r="Y16" s="112" t="s">
        <v>482</v>
      </c>
      <c r="Z16" s="191" t="s">
        <v>3237</v>
      </c>
      <c r="AA16" s="189" t="str">
        <f>VLOOKUP(A16,'[1]Odpovědi formuláře 1'!A:F,6,0)</f>
        <v>Ano</v>
      </c>
    </row>
    <row r="17" spans="1:27" ht="19.2" x14ac:dyDescent="0.2">
      <c r="A17" s="22">
        <v>67011748</v>
      </c>
      <c r="B17" s="8" t="s">
        <v>483</v>
      </c>
      <c r="C17" s="22">
        <v>67011748</v>
      </c>
      <c r="D17" s="2" t="s">
        <v>299</v>
      </c>
      <c r="E17" s="2" t="s">
        <v>484</v>
      </c>
      <c r="F17" s="3" t="s">
        <v>485</v>
      </c>
      <c r="G17" s="3" t="s">
        <v>486</v>
      </c>
      <c r="H17" s="3" t="s">
        <v>449</v>
      </c>
      <c r="I17" s="3" t="s">
        <v>487</v>
      </c>
      <c r="J17" s="5">
        <v>247</v>
      </c>
      <c r="K17" s="5">
        <v>15</v>
      </c>
      <c r="L17" s="3" t="s">
        <v>284</v>
      </c>
      <c r="M17" s="3" t="s">
        <v>488</v>
      </c>
      <c r="N17" s="3" t="s">
        <v>489</v>
      </c>
      <c r="O17" s="3" t="s">
        <v>344</v>
      </c>
      <c r="P17" s="3" t="s">
        <v>490</v>
      </c>
      <c r="Q17" s="3" t="s">
        <v>491</v>
      </c>
      <c r="R17" s="3" t="s">
        <v>332</v>
      </c>
      <c r="S17" s="3" t="s">
        <v>492</v>
      </c>
      <c r="T17" s="3" t="s">
        <v>452</v>
      </c>
      <c r="U17" s="3" t="s">
        <v>293</v>
      </c>
      <c r="V17" s="3" t="s">
        <v>294</v>
      </c>
      <c r="W17" s="2" t="s">
        <v>493</v>
      </c>
      <c r="X17" s="2" t="s">
        <v>356</v>
      </c>
      <c r="Y17" s="112" t="s">
        <v>133</v>
      </c>
      <c r="Z17" s="191" t="s">
        <v>133</v>
      </c>
      <c r="AA17" s="189" t="str">
        <f>VLOOKUP(A17,'[1]Odpovědi formuláře 1'!A:F,6,0)</f>
        <v>Ne</v>
      </c>
    </row>
    <row r="18" spans="1:27" ht="19.2" x14ac:dyDescent="0.2">
      <c r="A18" s="22">
        <v>70285314</v>
      </c>
      <c r="B18" s="8" t="s">
        <v>494</v>
      </c>
      <c r="C18" s="22">
        <v>70285314</v>
      </c>
      <c r="D18" s="2" t="s">
        <v>299</v>
      </c>
      <c r="E18" s="2" t="s">
        <v>495</v>
      </c>
      <c r="F18" s="3" t="s">
        <v>496</v>
      </c>
      <c r="G18" s="3" t="s">
        <v>497</v>
      </c>
      <c r="H18" s="3" t="s">
        <v>449</v>
      </c>
      <c r="I18" s="3" t="s">
        <v>498</v>
      </c>
      <c r="J18" s="5">
        <v>1277</v>
      </c>
      <c r="K18" s="5">
        <v>8</v>
      </c>
      <c r="L18" s="3" t="s">
        <v>284</v>
      </c>
      <c r="M18" s="3" t="s">
        <v>499</v>
      </c>
      <c r="N18" s="3" t="s">
        <v>500</v>
      </c>
      <c r="O18" s="10" t="s">
        <v>344</v>
      </c>
      <c r="P18" s="3" t="s">
        <v>501</v>
      </c>
      <c r="Q18" s="3" t="s">
        <v>502</v>
      </c>
      <c r="R18" s="3" t="s">
        <v>332</v>
      </c>
      <c r="S18" s="3" t="s">
        <v>503</v>
      </c>
      <c r="T18" s="3" t="s">
        <v>452</v>
      </c>
      <c r="U18" s="3" t="s">
        <v>293</v>
      </c>
      <c r="V18" s="3" t="s">
        <v>294</v>
      </c>
      <c r="W18" s="2" t="s">
        <v>504</v>
      </c>
      <c r="X18" s="3" t="s">
        <v>505</v>
      </c>
      <c r="Y18" s="133" t="s">
        <v>506</v>
      </c>
      <c r="Z18" s="191" t="s">
        <v>505</v>
      </c>
      <c r="AA18" s="189" t="str">
        <f>VLOOKUP(A18,'[1]Odpovědi formuláře 1'!A:F,6,0)</f>
        <v>Ano</v>
      </c>
    </row>
    <row r="19" spans="1:27" ht="19.2" x14ac:dyDescent="0.2">
      <c r="A19" s="22">
        <v>70841683</v>
      </c>
      <c r="B19" s="8" t="s">
        <v>507</v>
      </c>
      <c r="C19" s="22">
        <v>70841683</v>
      </c>
      <c r="D19" s="2" t="s">
        <v>299</v>
      </c>
      <c r="E19" s="2" t="s">
        <v>508</v>
      </c>
      <c r="F19" s="3" t="s">
        <v>509</v>
      </c>
      <c r="G19" s="3" t="s">
        <v>510</v>
      </c>
      <c r="H19" s="3" t="s">
        <v>449</v>
      </c>
      <c r="I19" s="3" t="s">
        <v>511</v>
      </c>
      <c r="J19" s="5">
        <v>955</v>
      </c>
      <c r="K19" s="5">
        <v>6</v>
      </c>
      <c r="L19" s="3" t="s">
        <v>284</v>
      </c>
      <c r="M19" s="3" t="s">
        <v>512</v>
      </c>
      <c r="N19" s="3" t="s">
        <v>513</v>
      </c>
      <c r="O19" s="3" t="s">
        <v>344</v>
      </c>
      <c r="P19" s="3" t="s">
        <v>514</v>
      </c>
      <c r="Q19" s="3" t="s">
        <v>515</v>
      </c>
      <c r="R19" s="3" t="s">
        <v>332</v>
      </c>
      <c r="S19" s="3" t="s">
        <v>516</v>
      </c>
      <c r="T19" s="3" t="s">
        <v>452</v>
      </c>
      <c r="U19" s="3" t="s">
        <v>293</v>
      </c>
      <c r="V19" s="3" t="s">
        <v>294</v>
      </c>
      <c r="W19" s="2" t="s">
        <v>517</v>
      </c>
      <c r="X19" s="2" t="s">
        <v>518</v>
      </c>
      <c r="Y19" s="112" t="s">
        <v>224</v>
      </c>
      <c r="Z19" s="191" t="s">
        <v>518</v>
      </c>
      <c r="AA19" s="189" t="str">
        <f>VLOOKUP(A19,'[1]Odpovědi formuláře 1'!A:F,6,0)</f>
        <v>Ne</v>
      </c>
    </row>
    <row r="20" spans="1:27" ht="19.2" x14ac:dyDescent="0.2">
      <c r="A20" s="22">
        <v>638081</v>
      </c>
      <c r="B20" s="1" t="s">
        <v>519</v>
      </c>
      <c r="C20" s="22" t="s">
        <v>176</v>
      </c>
      <c r="D20" s="2" t="s">
        <v>299</v>
      </c>
      <c r="E20" s="2" t="s">
        <v>520</v>
      </c>
      <c r="F20" s="3" t="s">
        <v>521</v>
      </c>
      <c r="G20" s="3" t="s">
        <v>522</v>
      </c>
      <c r="H20" s="3" t="s">
        <v>523</v>
      </c>
      <c r="I20" s="3" t="s">
        <v>511</v>
      </c>
      <c r="J20" s="5">
        <v>956</v>
      </c>
      <c r="K20" s="5">
        <v>8</v>
      </c>
      <c r="L20" s="3" t="s">
        <v>284</v>
      </c>
      <c r="M20" s="3" t="s">
        <v>524</v>
      </c>
      <c r="N20" s="3" t="s">
        <v>525</v>
      </c>
      <c r="O20" s="3" t="s">
        <v>287</v>
      </c>
      <c r="P20" s="3" t="s">
        <v>526</v>
      </c>
      <c r="Q20" s="3" t="s">
        <v>527</v>
      </c>
      <c r="R20" s="3" t="s">
        <v>290</v>
      </c>
      <c r="S20" s="3" t="s">
        <v>528</v>
      </c>
      <c r="T20" s="3" t="s">
        <v>452</v>
      </c>
      <c r="U20" s="3" t="s">
        <v>293</v>
      </c>
      <c r="V20" s="3" t="s">
        <v>294</v>
      </c>
      <c r="W20" s="2" t="s">
        <v>529</v>
      </c>
      <c r="X20" s="2" t="s">
        <v>175</v>
      </c>
      <c r="Y20" s="112" t="s">
        <v>530</v>
      </c>
      <c r="Z20" s="191" t="s">
        <v>175</v>
      </c>
      <c r="AA20" s="189" t="str">
        <f>VLOOKUP(A20,'[1]Odpovědi formuláře 1'!A:F,6,0)</f>
        <v>Ano</v>
      </c>
    </row>
    <row r="21" spans="1:27" ht="19.2" x14ac:dyDescent="0.2">
      <c r="A21" s="22">
        <v>49438867</v>
      </c>
      <c r="B21" s="1" t="s">
        <v>531</v>
      </c>
      <c r="C21" s="22">
        <v>49438867</v>
      </c>
      <c r="D21" s="2" t="s">
        <v>299</v>
      </c>
      <c r="E21" s="2" t="s">
        <v>532</v>
      </c>
      <c r="F21" s="3" t="s">
        <v>533</v>
      </c>
      <c r="G21" s="3" t="s">
        <v>534</v>
      </c>
      <c r="H21" s="3" t="s">
        <v>535</v>
      </c>
      <c r="I21" s="3" t="s">
        <v>536</v>
      </c>
      <c r="J21" s="5">
        <v>945</v>
      </c>
      <c r="K21" s="5">
        <v>4</v>
      </c>
      <c r="L21" s="3" t="s">
        <v>361</v>
      </c>
      <c r="M21" s="3" t="s">
        <v>537</v>
      </c>
      <c r="N21" s="3" t="s">
        <v>538</v>
      </c>
      <c r="O21" s="3" t="s">
        <v>287</v>
      </c>
      <c r="P21" s="3" t="s">
        <v>539</v>
      </c>
      <c r="Q21" s="3" t="s">
        <v>540</v>
      </c>
      <c r="R21" s="3" t="s">
        <v>290</v>
      </c>
      <c r="S21" s="3" t="s">
        <v>541</v>
      </c>
      <c r="T21" s="3" t="s">
        <v>452</v>
      </c>
      <c r="U21" s="3" t="s">
        <v>293</v>
      </c>
      <c r="V21" s="3" t="s">
        <v>294</v>
      </c>
      <c r="W21" s="2" t="s">
        <v>542</v>
      </c>
      <c r="X21" s="2" t="s">
        <v>543</v>
      </c>
      <c r="Y21" s="112" t="s">
        <v>544</v>
      </c>
      <c r="Z21" s="191" t="s">
        <v>3239</v>
      </c>
      <c r="AA21" s="189" t="str">
        <f>VLOOKUP(A21,'[1]Odpovědi formuláře 1'!A:F,6,0)</f>
        <v>Ne</v>
      </c>
    </row>
    <row r="22" spans="1:27" ht="19.2" x14ac:dyDescent="0.2">
      <c r="A22" s="22">
        <v>44993412</v>
      </c>
      <c r="B22" s="1" t="s">
        <v>545</v>
      </c>
      <c r="C22" s="22">
        <v>44993412</v>
      </c>
      <c r="D22" s="2" t="s">
        <v>299</v>
      </c>
      <c r="E22" s="2" t="s">
        <v>3175</v>
      </c>
      <c r="F22" s="3" t="s">
        <v>546</v>
      </c>
      <c r="G22" s="3" t="s">
        <v>547</v>
      </c>
      <c r="H22" s="3" t="s">
        <v>326</v>
      </c>
      <c r="I22" s="3" t="s">
        <v>548</v>
      </c>
      <c r="J22" s="5">
        <v>234</v>
      </c>
      <c r="K22" s="5">
        <v>4</v>
      </c>
      <c r="L22" s="3" t="s">
        <v>284</v>
      </c>
      <c r="M22" s="3" t="s">
        <v>549</v>
      </c>
      <c r="N22" s="3" t="s">
        <v>550</v>
      </c>
      <c r="O22" s="3" t="s">
        <v>344</v>
      </c>
      <c r="P22" s="3" t="s">
        <v>551</v>
      </c>
      <c r="Q22" s="3" t="s">
        <v>552</v>
      </c>
      <c r="R22" s="3" t="s">
        <v>332</v>
      </c>
      <c r="S22" s="3" t="s">
        <v>553</v>
      </c>
      <c r="T22" s="3" t="s">
        <v>292</v>
      </c>
      <c r="U22" s="3" t="s">
        <v>293</v>
      </c>
      <c r="V22" s="3" t="s">
        <v>294</v>
      </c>
      <c r="W22" s="2" t="s">
        <v>554</v>
      </c>
      <c r="X22" s="2" t="s">
        <v>555</v>
      </c>
      <c r="Y22" s="112" t="s">
        <v>556</v>
      </c>
      <c r="Z22" s="191" t="s">
        <v>200</v>
      </c>
      <c r="AA22" s="189" t="str">
        <f>VLOOKUP(A22,'[1]Odpovědi formuláře 1'!A:F,6,0)</f>
        <v>Ano</v>
      </c>
    </row>
    <row r="23" spans="1:27" ht="19.2" x14ac:dyDescent="0.2">
      <c r="A23" s="22">
        <v>566772</v>
      </c>
      <c r="B23" s="1" t="s">
        <v>557</v>
      </c>
      <c r="C23" s="22" t="s">
        <v>182</v>
      </c>
      <c r="D23" s="2" t="s">
        <v>299</v>
      </c>
      <c r="E23" s="2" t="s">
        <v>558</v>
      </c>
      <c r="F23" s="3" t="s">
        <v>559</v>
      </c>
      <c r="G23" s="3" t="s">
        <v>560</v>
      </c>
      <c r="H23" s="3" t="s">
        <v>326</v>
      </c>
      <c r="I23" s="3" t="s">
        <v>561</v>
      </c>
      <c r="J23" s="5">
        <v>254</v>
      </c>
      <c r="K23" s="5">
        <v>23</v>
      </c>
      <c r="L23" s="3" t="s">
        <v>284</v>
      </c>
      <c r="M23" s="3" t="s">
        <v>562</v>
      </c>
      <c r="N23" s="3" t="s">
        <v>563</v>
      </c>
      <c r="O23" s="3" t="s">
        <v>344</v>
      </c>
      <c r="P23" s="3" t="s">
        <v>564</v>
      </c>
      <c r="Q23" s="3" t="s">
        <v>565</v>
      </c>
      <c r="R23" s="3" t="s">
        <v>332</v>
      </c>
      <c r="S23" s="3" t="s">
        <v>566</v>
      </c>
      <c r="T23" s="3" t="s">
        <v>292</v>
      </c>
      <c r="U23" s="3" t="s">
        <v>293</v>
      </c>
      <c r="V23" s="3" t="s">
        <v>294</v>
      </c>
      <c r="W23" s="2" t="s">
        <v>567</v>
      </c>
      <c r="X23" s="2" t="s">
        <v>568</v>
      </c>
      <c r="Y23" s="112" t="s">
        <v>569</v>
      </c>
      <c r="Z23" s="191" t="s">
        <v>3240</v>
      </c>
      <c r="AA23" s="189" t="str">
        <f>VLOOKUP(A23,'[1]Odpovědi formuláře 1'!A:F,6,0)</f>
        <v>Ne</v>
      </c>
    </row>
    <row r="24" spans="1:27" ht="19.2" x14ac:dyDescent="0.2">
      <c r="A24" s="22">
        <v>566381</v>
      </c>
      <c r="B24" s="1" t="s">
        <v>570</v>
      </c>
      <c r="C24" s="22" t="s">
        <v>169</v>
      </c>
      <c r="D24" s="2" t="s">
        <v>571</v>
      </c>
      <c r="E24" s="2" t="s">
        <v>572</v>
      </c>
      <c r="F24" s="3" t="s">
        <v>573</v>
      </c>
      <c r="G24" s="3" t="s">
        <v>574</v>
      </c>
      <c r="H24" s="3" t="s">
        <v>575</v>
      </c>
      <c r="I24" s="3" t="s">
        <v>576</v>
      </c>
      <c r="J24" s="5">
        <v>263</v>
      </c>
      <c r="K24" s="5">
        <v>9</v>
      </c>
      <c r="L24" s="3" t="s">
        <v>284</v>
      </c>
      <c r="M24" s="3" t="s">
        <v>577</v>
      </c>
      <c r="N24" s="3" t="s">
        <v>578</v>
      </c>
      <c r="O24" s="3" t="s">
        <v>287</v>
      </c>
      <c r="P24" s="3" t="s">
        <v>579</v>
      </c>
      <c r="Q24" s="3" t="s">
        <v>580</v>
      </c>
      <c r="R24" s="3" t="s">
        <v>290</v>
      </c>
      <c r="S24" s="3" t="s">
        <v>581</v>
      </c>
      <c r="T24" s="3" t="s">
        <v>292</v>
      </c>
      <c r="U24" s="3" t="s">
        <v>293</v>
      </c>
      <c r="V24" s="3" t="s">
        <v>294</v>
      </c>
      <c r="W24" s="2" t="s">
        <v>582</v>
      </c>
      <c r="X24" s="114" t="s">
        <v>583</v>
      </c>
      <c r="Y24" s="112" t="s">
        <v>584</v>
      </c>
      <c r="Z24" s="191" t="s">
        <v>3241</v>
      </c>
      <c r="AA24" s="189" t="str">
        <f>VLOOKUP(A24,'[1]Odpovědi formuláře 1'!A:F,6,0)</f>
        <v>Ano</v>
      </c>
    </row>
    <row r="25" spans="1:27" ht="19.2" x14ac:dyDescent="0.2">
      <c r="A25" s="22">
        <v>559415</v>
      </c>
      <c r="B25" s="1" t="s">
        <v>585</v>
      </c>
      <c r="C25" s="22" t="s">
        <v>59</v>
      </c>
      <c r="D25" s="2" t="s">
        <v>586</v>
      </c>
      <c r="E25" s="2" t="s">
        <v>587</v>
      </c>
      <c r="F25" s="3" t="s">
        <v>588</v>
      </c>
      <c r="G25" s="3" t="s">
        <v>589</v>
      </c>
      <c r="H25" s="3" t="s">
        <v>326</v>
      </c>
      <c r="I25" s="3" t="s">
        <v>498</v>
      </c>
      <c r="J25" s="5">
        <v>366</v>
      </c>
      <c r="K25" s="5">
        <v>1</v>
      </c>
      <c r="L25" s="3" t="s">
        <v>284</v>
      </c>
      <c r="M25" s="3" t="s">
        <v>590</v>
      </c>
      <c r="N25" s="3" t="s">
        <v>591</v>
      </c>
      <c r="O25" s="3" t="s">
        <v>287</v>
      </c>
      <c r="P25" s="3" t="s">
        <v>592</v>
      </c>
      <c r="Q25" s="3" t="s">
        <v>593</v>
      </c>
      <c r="R25" s="3" t="s">
        <v>290</v>
      </c>
      <c r="S25" s="3" t="s">
        <v>594</v>
      </c>
      <c r="T25" s="3" t="s">
        <v>292</v>
      </c>
      <c r="U25" s="3" t="s">
        <v>293</v>
      </c>
      <c r="V25" s="3" t="s">
        <v>294</v>
      </c>
      <c r="W25" s="2">
        <v>541427191</v>
      </c>
      <c r="X25" s="2" t="s">
        <v>356</v>
      </c>
      <c r="Y25" s="112" t="s">
        <v>595</v>
      </c>
      <c r="Z25" s="191" t="s">
        <v>57</v>
      </c>
      <c r="AA25" s="189" t="str">
        <f>VLOOKUP(A25,'[1]Odpovědi formuláře 1'!A:F,6,0)</f>
        <v>Ano</v>
      </c>
    </row>
    <row r="26" spans="1:27" ht="19.2" x14ac:dyDescent="0.2">
      <c r="A26" s="22">
        <v>70932581</v>
      </c>
      <c r="B26" s="1" t="s">
        <v>596</v>
      </c>
      <c r="C26" s="22" t="s">
        <v>597</v>
      </c>
      <c r="D26" s="2" t="s">
        <v>598</v>
      </c>
      <c r="E26" s="2" t="s">
        <v>599</v>
      </c>
      <c r="F26" s="3" t="s">
        <v>600</v>
      </c>
      <c r="G26" s="3" t="s">
        <v>601</v>
      </c>
      <c r="H26" s="3" t="s">
        <v>326</v>
      </c>
      <c r="I26" s="3" t="s">
        <v>602</v>
      </c>
      <c r="J26" s="5">
        <v>449</v>
      </c>
      <c r="K26" s="5">
        <v>3</v>
      </c>
      <c r="L26" s="3" t="s">
        <v>284</v>
      </c>
      <c r="M26" s="3" t="s">
        <v>603</v>
      </c>
      <c r="N26" s="3" t="s">
        <v>604</v>
      </c>
      <c r="O26" s="3" t="s">
        <v>287</v>
      </c>
      <c r="P26" s="3" t="s">
        <v>605</v>
      </c>
      <c r="Q26" s="3" t="s">
        <v>606</v>
      </c>
      <c r="R26" s="3" t="s">
        <v>290</v>
      </c>
      <c r="S26" s="3" t="s">
        <v>607</v>
      </c>
      <c r="T26" s="3" t="s">
        <v>292</v>
      </c>
      <c r="U26" s="3" t="s">
        <v>608</v>
      </c>
      <c r="V26" s="192" t="s">
        <v>609</v>
      </c>
      <c r="W26" s="2" t="s">
        <v>610</v>
      </c>
      <c r="X26" s="2" t="s">
        <v>611</v>
      </c>
      <c r="Y26" s="113" t="s">
        <v>612</v>
      </c>
      <c r="Z26" s="191" t="s">
        <v>3242</v>
      </c>
      <c r="AA26" s="189" t="str">
        <f>VLOOKUP(A26,'[1]Odpovědi formuláře 1'!A:F,6,0)</f>
        <v>Ano</v>
      </c>
    </row>
    <row r="27" spans="1:27" ht="38.4" x14ac:dyDescent="0.2">
      <c r="A27" s="22">
        <v>44993633</v>
      </c>
      <c r="B27" s="8" t="s">
        <v>613</v>
      </c>
      <c r="C27" s="22">
        <v>44993633</v>
      </c>
      <c r="D27" s="2" t="s">
        <v>299</v>
      </c>
      <c r="E27" s="2" t="s">
        <v>614</v>
      </c>
      <c r="F27" s="3" t="s">
        <v>615</v>
      </c>
      <c r="G27" s="3" t="s">
        <v>616</v>
      </c>
      <c r="H27" s="3" t="s">
        <v>281</v>
      </c>
      <c r="I27" s="3" t="s">
        <v>303</v>
      </c>
      <c r="J27" s="5">
        <v>244</v>
      </c>
      <c r="K27" s="5">
        <v>26</v>
      </c>
      <c r="L27" s="3" t="s">
        <v>284</v>
      </c>
      <c r="M27" s="3" t="s">
        <v>617</v>
      </c>
      <c r="N27" s="3" t="s">
        <v>618</v>
      </c>
      <c r="O27" s="3" t="s">
        <v>287</v>
      </c>
      <c r="P27" s="3" t="s">
        <v>618</v>
      </c>
      <c r="Q27" s="3" t="s">
        <v>618</v>
      </c>
      <c r="R27" s="3" t="s">
        <v>332</v>
      </c>
      <c r="S27" s="3" t="s">
        <v>619</v>
      </c>
      <c r="T27" s="3" t="s">
        <v>292</v>
      </c>
      <c r="U27" s="3" t="s">
        <v>293</v>
      </c>
      <c r="V27" s="3" t="s">
        <v>294</v>
      </c>
      <c r="W27" s="2" t="s">
        <v>620</v>
      </c>
      <c r="X27" s="2" t="s">
        <v>356</v>
      </c>
      <c r="Y27" s="112" t="s">
        <v>3176</v>
      </c>
      <c r="Z27" s="191" t="s">
        <v>3243</v>
      </c>
      <c r="AA27" s="189" t="str">
        <f>VLOOKUP(A27,'[1]Odpovědi formuláře 1'!A:F,6,0)</f>
        <v>Ano</v>
      </c>
    </row>
    <row r="28" spans="1:27" ht="19.2" x14ac:dyDescent="0.2">
      <c r="A28" s="22">
        <v>559032</v>
      </c>
      <c r="B28" s="8" t="s">
        <v>621</v>
      </c>
      <c r="C28" s="22" t="s">
        <v>158</v>
      </c>
      <c r="D28" s="2" t="s">
        <v>299</v>
      </c>
      <c r="E28" s="2" t="s">
        <v>622</v>
      </c>
      <c r="F28" s="3" t="s">
        <v>623</v>
      </c>
      <c r="G28" s="3" t="s">
        <v>624</v>
      </c>
      <c r="H28" s="3" t="s">
        <v>625</v>
      </c>
      <c r="I28" s="3" t="s">
        <v>626</v>
      </c>
      <c r="J28" s="5">
        <v>1829</v>
      </c>
      <c r="K28" s="5">
        <v>14</v>
      </c>
      <c r="L28" s="3" t="s">
        <v>627</v>
      </c>
      <c r="M28" s="3" t="s">
        <v>628</v>
      </c>
      <c r="N28" s="3" t="s">
        <v>3722</v>
      </c>
      <c r="O28" s="3" t="s">
        <v>287</v>
      </c>
      <c r="P28" s="111" t="s">
        <v>3722</v>
      </c>
      <c r="Q28" s="3" t="s">
        <v>3723</v>
      </c>
      <c r="R28" s="3" t="s">
        <v>290</v>
      </c>
      <c r="S28" s="3" t="s">
        <v>3724</v>
      </c>
      <c r="T28" s="3" t="s">
        <v>292</v>
      </c>
      <c r="U28" s="3" t="s">
        <v>293</v>
      </c>
      <c r="V28" s="3" t="s">
        <v>294</v>
      </c>
      <c r="W28" s="2">
        <v>545577371</v>
      </c>
      <c r="X28" s="2" t="s">
        <v>629</v>
      </c>
      <c r="Y28" s="193" t="s">
        <v>3725</v>
      </c>
      <c r="Z28" s="10" t="s">
        <v>3244</v>
      </c>
      <c r="AA28" s="189" t="str">
        <f>VLOOKUP(A28,'[1]Odpovědi formuláře 1'!A:F,6,0)</f>
        <v>Ano</v>
      </c>
    </row>
    <row r="29" spans="1:27" ht="28.8" x14ac:dyDescent="0.2">
      <c r="A29" s="22">
        <v>62157213</v>
      </c>
      <c r="B29" s="8" t="s">
        <v>630</v>
      </c>
      <c r="C29" s="22">
        <v>62157213</v>
      </c>
      <c r="D29" s="2" t="s">
        <v>299</v>
      </c>
      <c r="E29" s="2" t="s">
        <v>631</v>
      </c>
      <c r="F29" s="3" t="s">
        <v>632</v>
      </c>
      <c r="G29" s="3" t="s">
        <v>633</v>
      </c>
      <c r="H29" s="3" t="s">
        <v>634</v>
      </c>
      <c r="I29" s="3" t="s">
        <v>626</v>
      </c>
      <c r="J29" s="5">
        <v>1890</v>
      </c>
      <c r="K29" s="5">
        <v>45</v>
      </c>
      <c r="L29" s="3" t="s">
        <v>284</v>
      </c>
      <c r="M29" s="3" t="s">
        <v>635</v>
      </c>
      <c r="N29" s="3" t="s">
        <v>636</v>
      </c>
      <c r="O29" s="3" t="s">
        <v>287</v>
      </c>
      <c r="P29" s="3" t="s">
        <v>637</v>
      </c>
      <c r="Q29" s="3" t="s">
        <v>638</v>
      </c>
      <c r="R29" s="3" t="s">
        <v>290</v>
      </c>
      <c r="S29" s="3" t="s">
        <v>639</v>
      </c>
      <c r="T29" s="3" t="s">
        <v>292</v>
      </c>
      <c r="U29" s="3" t="s">
        <v>293</v>
      </c>
      <c r="V29" s="3" t="s">
        <v>294</v>
      </c>
      <c r="W29" s="2" t="s">
        <v>640</v>
      </c>
      <c r="X29" s="131" t="s">
        <v>3245</v>
      </c>
      <c r="Y29" s="112" t="s">
        <v>641</v>
      </c>
      <c r="Z29" s="191" t="s">
        <v>3246</v>
      </c>
      <c r="AA29" s="189" t="str">
        <f>VLOOKUP(A29,'[1]Odpovědi formuláře 1'!A:F,6,0)</f>
        <v>Ne</v>
      </c>
    </row>
    <row r="30" spans="1:27" ht="19.2" x14ac:dyDescent="0.2">
      <c r="A30" s="22">
        <v>44993510</v>
      </c>
      <c r="B30" s="8" t="s">
        <v>642</v>
      </c>
      <c r="C30" s="22">
        <v>44993510</v>
      </c>
      <c r="D30" s="2" t="s">
        <v>299</v>
      </c>
      <c r="E30" s="2" t="s">
        <v>643</v>
      </c>
      <c r="F30" s="3" t="s">
        <v>644</v>
      </c>
      <c r="G30" s="3" t="s">
        <v>645</v>
      </c>
      <c r="H30" s="3" t="s">
        <v>326</v>
      </c>
      <c r="I30" s="3" t="s">
        <v>626</v>
      </c>
      <c r="J30" s="5">
        <v>1939</v>
      </c>
      <c r="K30" s="5">
        <v>24</v>
      </c>
      <c r="L30" s="3" t="s">
        <v>422</v>
      </c>
      <c r="M30" s="3" t="s">
        <v>646</v>
      </c>
      <c r="N30" s="3" t="s">
        <v>647</v>
      </c>
      <c r="O30" s="3" t="s">
        <v>344</v>
      </c>
      <c r="P30" s="3" t="s">
        <v>648</v>
      </c>
      <c r="Q30" s="3" t="s">
        <v>649</v>
      </c>
      <c r="R30" s="3" t="s">
        <v>332</v>
      </c>
      <c r="S30" s="3" t="s">
        <v>650</v>
      </c>
      <c r="T30" s="3" t="s">
        <v>292</v>
      </c>
      <c r="U30" s="3" t="s">
        <v>293</v>
      </c>
      <c r="V30" s="3" t="s">
        <v>294</v>
      </c>
      <c r="W30" s="2" t="s">
        <v>651</v>
      </c>
      <c r="X30" s="2" t="s">
        <v>652</v>
      </c>
      <c r="Y30" s="112" t="s">
        <v>653</v>
      </c>
      <c r="Z30" s="191" t="s">
        <v>3247</v>
      </c>
      <c r="AA30" s="189" t="str">
        <f>VLOOKUP(A30,'[1]Odpovědi formuláře 1'!A:F,6,0)</f>
        <v>Ano</v>
      </c>
    </row>
    <row r="31" spans="1:27" ht="19.2" x14ac:dyDescent="0.2">
      <c r="A31" s="22">
        <v>49438816</v>
      </c>
      <c r="B31" s="8" t="s">
        <v>654</v>
      </c>
      <c r="C31" s="22">
        <v>49438816</v>
      </c>
      <c r="D31" s="2" t="s">
        <v>655</v>
      </c>
      <c r="E31" s="2" t="s">
        <v>656</v>
      </c>
      <c r="F31" s="3" t="s">
        <v>657</v>
      </c>
      <c r="G31" s="3" t="s">
        <v>658</v>
      </c>
      <c r="H31" s="3" t="s">
        <v>449</v>
      </c>
      <c r="I31" s="3" t="s">
        <v>659</v>
      </c>
      <c r="J31" s="5">
        <v>350</v>
      </c>
      <c r="K31" s="5">
        <v>3</v>
      </c>
      <c r="L31" s="3" t="s">
        <v>284</v>
      </c>
      <c r="M31" s="3" t="s">
        <v>660</v>
      </c>
      <c r="N31" s="3" t="s">
        <v>661</v>
      </c>
      <c r="O31" s="3" t="s">
        <v>287</v>
      </c>
      <c r="P31" s="3" t="s">
        <v>662</v>
      </c>
      <c r="Q31" s="3" t="s">
        <v>663</v>
      </c>
      <c r="R31" s="3" t="s">
        <v>290</v>
      </c>
      <c r="S31" s="3" t="s">
        <v>664</v>
      </c>
      <c r="T31" s="3" t="s">
        <v>452</v>
      </c>
      <c r="U31" s="3" t="s">
        <v>293</v>
      </c>
      <c r="V31" s="3" t="s">
        <v>294</v>
      </c>
      <c r="W31" s="2" t="s">
        <v>665</v>
      </c>
      <c r="X31" s="2" t="s">
        <v>666</v>
      </c>
      <c r="Y31" s="113" t="s">
        <v>667</v>
      </c>
      <c r="Z31" s="191" t="s">
        <v>3248</v>
      </c>
      <c r="AA31" s="189" t="str">
        <f>VLOOKUP(A31,'[1]Odpovědi formuláře 1'!A:F,6,0)</f>
        <v>Ano</v>
      </c>
    </row>
    <row r="32" spans="1:27" ht="19.2" x14ac:dyDescent="0.2">
      <c r="A32" s="22">
        <v>838993</v>
      </c>
      <c r="B32" s="8" t="s">
        <v>668</v>
      </c>
      <c r="C32" s="22" t="s">
        <v>239</v>
      </c>
      <c r="D32" s="2" t="s">
        <v>299</v>
      </c>
      <c r="E32" s="9" t="s">
        <v>3726</v>
      </c>
      <c r="F32" s="3" t="s">
        <v>669</v>
      </c>
      <c r="G32" s="3" t="s">
        <v>670</v>
      </c>
      <c r="H32" s="3" t="s">
        <v>449</v>
      </c>
      <c r="I32" s="3" t="s">
        <v>671</v>
      </c>
      <c r="J32" s="5">
        <v>1020</v>
      </c>
      <c r="K32" s="5">
        <v>10</v>
      </c>
      <c r="L32" s="3" t="s">
        <v>284</v>
      </c>
      <c r="M32" s="3" t="s">
        <v>672</v>
      </c>
      <c r="N32" s="3" t="s">
        <v>673</v>
      </c>
      <c r="O32" s="3" t="s">
        <v>287</v>
      </c>
      <c r="P32" s="3" t="s">
        <v>674</v>
      </c>
      <c r="Q32" s="3" t="s">
        <v>675</v>
      </c>
      <c r="R32" s="3" t="s">
        <v>290</v>
      </c>
      <c r="S32" s="3" t="s">
        <v>676</v>
      </c>
      <c r="T32" s="3" t="s">
        <v>452</v>
      </c>
      <c r="U32" s="3" t="s">
        <v>453</v>
      </c>
      <c r="V32" s="3" t="s">
        <v>677</v>
      </c>
      <c r="W32" s="2">
        <v>515220760</v>
      </c>
      <c r="X32" s="114" t="s">
        <v>678</v>
      </c>
      <c r="Y32" s="112" t="s">
        <v>679</v>
      </c>
      <c r="Z32" s="191" t="s">
        <v>3249</v>
      </c>
      <c r="AA32" s="189" t="str">
        <f>VLOOKUP(A32,'[1]Odpovědi formuláře 1'!A:F,6,0)</f>
        <v>Ano</v>
      </c>
    </row>
    <row r="33" spans="1:85" ht="19.2" x14ac:dyDescent="0.2">
      <c r="A33" s="22">
        <v>70285756</v>
      </c>
      <c r="B33" s="8" t="s">
        <v>680</v>
      </c>
      <c r="C33" s="22">
        <v>70285756</v>
      </c>
      <c r="D33" s="2" t="s">
        <v>299</v>
      </c>
      <c r="E33" s="2" t="s">
        <v>681</v>
      </c>
      <c r="F33" s="3" t="s">
        <v>682</v>
      </c>
      <c r="G33" s="3" t="s">
        <v>683</v>
      </c>
      <c r="H33" s="3" t="s">
        <v>449</v>
      </c>
      <c r="I33" s="3" t="s">
        <v>684</v>
      </c>
      <c r="J33" s="5">
        <v>999</v>
      </c>
      <c r="K33" s="5">
        <v>21</v>
      </c>
      <c r="L33" s="3" t="s">
        <v>422</v>
      </c>
      <c r="M33" s="3" t="s">
        <v>685</v>
      </c>
      <c r="N33" s="3" t="s">
        <v>38</v>
      </c>
      <c r="O33" s="3" t="s">
        <v>287</v>
      </c>
      <c r="P33" s="3" t="s">
        <v>686</v>
      </c>
      <c r="Q33" s="3" t="s">
        <v>687</v>
      </c>
      <c r="R33" s="3" t="s">
        <v>290</v>
      </c>
      <c r="S33" s="3" t="s">
        <v>688</v>
      </c>
      <c r="T33" s="3" t="s">
        <v>452</v>
      </c>
      <c r="U33" s="3" t="s">
        <v>293</v>
      </c>
      <c r="V33" s="3" t="s">
        <v>294</v>
      </c>
      <c r="W33" s="2">
        <v>515224437</v>
      </c>
      <c r="X33" s="2" t="s">
        <v>37</v>
      </c>
      <c r="Y33" s="112" t="s">
        <v>689</v>
      </c>
      <c r="Z33" s="191" t="s">
        <v>37</v>
      </c>
      <c r="AA33" s="189" t="str">
        <f>VLOOKUP(A33,'[1]Odpovědi formuláře 1'!A:F,6,0)</f>
        <v>Ne</v>
      </c>
    </row>
    <row r="34" spans="1:85" ht="19.2" x14ac:dyDescent="0.2">
      <c r="A34" s="22">
        <v>530506</v>
      </c>
      <c r="B34" s="1" t="s">
        <v>690</v>
      </c>
      <c r="C34" s="22" t="s">
        <v>199</v>
      </c>
      <c r="D34" s="2" t="s">
        <v>299</v>
      </c>
      <c r="E34" s="2" t="s">
        <v>691</v>
      </c>
      <c r="F34" s="3" t="s">
        <v>692</v>
      </c>
      <c r="G34" s="3" t="s">
        <v>693</v>
      </c>
      <c r="H34" s="3" t="s">
        <v>449</v>
      </c>
      <c r="I34" s="3" t="s">
        <v>694</v>
      </c>
      <c r="J34" s="5">
        <v>3264</v>
      </c>
      <c r="K34" s="5">
        <v>6</v>
      </c>
      <c r="L34" s="3" t="s">
        <v>284</v>
      </c>
      <c r="M34" s="3" t="s">
        <v>695</v>
      </c>
      <c r="N34" s="3" t="s">
        <v>696</v>
      </c>
      <c r="O34" s="3" t="s">
        <v>287</v>
      </c>
      <c r="P34" s="3" t="s">
        <v>697</v>
      </c>
      <c r="Q34" s="3" t="s">
        <v>698</v>
      </c>
      <c r="R34" s="3" t="s">
        <v>290</v>
      </c>
      <c r="S34" s="3" t="s">
        <v>699</v>
      </c>
      <c r="T34" s="3" t="s">
        <v>452</v>
      </c>
      <c r="U34" s="3" t="s">
        <v>293</v>
      </c>
      <c r="V34" s="3" t="s">
        <v>294</v>
      </c>
      <c r="W34" s="2" t="s">
        <v>700</v>
      </c>
      <c r="X34" s="2" t="s">
        <v>701</v>
      </c>
      <c r="Y34" s="112" t="s">
        <v>702</v>
      </c>
      <c r="Z34" s="191"/>
      <c r="AA34" s="189" t="str">
        <f>VLOOKUP(A34,'[1]Odpovědi formuláře 1'!A:F,6,0)</f>
        <v>Ano</v>
      </c>
    </row>
    <row r="35" spans="1:85" ht="19.2" x14ac:dyDescent="0.2">
      <c r="A35" s="22">
        <v>49439723</v>
      </c>
      <c r="B35" s="8" t="s">
        <v>703</v>
      </c>
      <c r="C35" s="22">
        <v>49439723</v>
      </c>
      <c r="D35" s="2" t="s">
        <v>299</v>
      </c>
      <c r="E35" s="2" t="s">
        <v>704</v>
      </c>
      <c r="F35" s="3" t="s">
        <v>705</v>
      </c>
      <c r="G35" s="3" t="s">
        <v>706</v>
      </c>
      <c r="H35" s="3" t="s">
        <v>449</v>
      </c>
      <c r="I35" s="3" t="s">
        <v>707</v>
      </c>
      <c r="J35" s="5">
        <v>716</v>
      </c>
      <c r="K35" s="5">
        <v>18</v>
      </c>
      <c r="L35" s="3" t="s">
        <v>284</v>
      </c>
      <c r="M35" s="3" t="s">
        <v>708</v>
      </c>
      <c r="N35" s="3" t="s">
        <v>709</v>
      </c>
      <c r="O35" s="3" t="s">
        <v>344</v>
      </c>
      <c r="P35" s="3" t="s">
        <v>710</v>
      </c>
      <c r="Q35" s="3" t="s">
        <v>711</v>
      </c>
      <c r="R35" s="3" t="s">
        <v>332</v>
      </c>
      <c r="S35" s="3" t="s">
        <v>712</v>
      </c>
      <c r="T35" s="3" t="s">
        <v>452</v>
      </c>
      <c r="U35" s="3" t="s">
        <v>293</v>
      </c>
      <c r="V35" s="3" t="s">
        <v>294</v>
      </c>
      <c r="W35" s="2" t="s">
        <v>713</v>
      </c>
      <c r="X35" s="2" t="s">
        <v>201</v>
      </c>
      <c r="Y35" s="112" t="s">
        <v>714</v>
      </c>
      <c r="Z35" s="191" t="s">
        <v>201</v>
      </c>
      <c r="AA35" s="189" t="str">
        <f>VLOOKUP(A35,'[1]Odpovědi formuláře 1'!A:F,6,0)</f>
        <v>Ano</v>
      </c>
    </row>
    <row r="36" spans="1:85" ht="19.2" x14ac:dyDescent="0.2">
      <c r="A36" s="22">
        <v>70285306</v>
      </c>
      <c r="B36" s="8" t="s">
        <v>715</v>
      </c>
      <c r="C36" s="22">
        <v>70285306</v>
      </c>
      <c r="D36" s="2" t="s">
        <v>299</v>
      </c>
      <c r="E36" s="2" t="s">
        <v>716</v>
      </c>
      <c r="F36" s="3" t="s">
        <v>717</v>
      </c>
      <c r="G36" s="3" t="s">
        <v>718</v>
      </c>
      <c r="H36" s="3" t="s">
        <v>719</v>
      </c>
      <c r="I36" s="3" t="s">
        <v>720</v>
      </c>
      <c r="J36" s="5">
        <v>197</v>
      </c>
      <c r="K36" s="5">
        <v>16</v>
      </c>
      <c r="L36" s="3" t="s">
        <v>422</v>
      </c>
      <c r="M36" s="3" t="s">
        <v>721</v>
      </c>
      <c r="N36" s="3" t="s">
        <v>3693</v>
      </c>
      <c r="O36" s="3" t="s">
        <v>344</v>
      </c>
      <c r="P36" s="3" t="s">
        <v>3727</v>
      </c>
      <c r="Q36" s="3" t="s">
        <v>3728</v>
      </c>
      <c r="R36" s="3" t="s">
        <v>332</v>
      </c>
      <c r="S36" s="3" t="s">
        <v>3729</v>
      </c>
      <c r="T36" s="3" t="s">
        <v>722</v>
      </c>
      <c r="U36" s="3" t="s">
        <v>293</v>
      </c>
      <c r="V36" s="3" t="s">
        <v>294</v>
      </c>
      <c r="W36" s="2" t="s">
        <v>3730</v>
      </c>
      <c r="X36" s="2" t="s">
        <v>723</v>
      </c>
      <c r="Y36" s="112" t="s">
        <v>3250</v>
      </c>
      <c r="Z36" s="191" t="s">
        <v>3250</v>
      </c>
      <c r="AA36" s="189" t="str">
        <f>VLOOKUP(A36,'[1]Odpovědi formuláře 1'!A:F,6,0)</f>
        <v>Ne</v>
      </c>
    </row>
    <row r="37" spans="1:85" ht="19.2" x14ac:dyDescent="0.2">
      <c r="A37" s="22">
        <v>70841829</v>
      </c>
      <c r="B37" s="8" t="s">
        <v>724</v>
      </c>
      <c r="C37" s="22">
        <v>70841829</v>
      </c>
      <c r="D37" s="2" t="s">
        <v>299</v>
      </c>
      <c r="E37" s="2" t="s">
        <v>725</v>
      </c>
      <c r="F37" s="3" t="s">
        <v>726</v>
      </c>
      <c r="G37" s="3" t="s">
        <v>727</v>
      </c>
      <c r="H37" s="3" t="s">
        <v>719</v>
      </c>
      <c r="I37" s="3" t="s">
        <v>728</v>
      </c>
      <c r="J37" s="5">
        <v>177</v>
      </c>
      <c r="K37" s="5">
        <v>1</v>
      </c>
      <c r="L37" s="3" t="s">
        <v>361</v>
      </c>
      <c r="M37" s="3" t="s">
        <v>729</v>
      </c>
      <c r="N37" s="3" t="s">
        <v>730</v>
      </c>
      <c r="O37" s="3" t="s">
        <v>287</v>
      </c>
      <c r="P37" s="3" t="s">
        <v>731</v>
      </c>
      <c r="Q37" s="3" t="s">
        <v>732</v>
      </c>
      <c r="R37" s="3" t="s">
        <v>290</v>
      </c>
      <c r="S37" s="3" t="s">
        <v>733</v>
      </c>
      <c r="T37" s="3" t="s">
        <v>722</v>
      </c>
      <c r="U37" s="3" t="s">
        <v>293</v>
      </c>
      <c r="V37" s="3" t="s">
        <v>294</v>
      </c>
      <c r="W37" s="2" t="s">
        <v>734</v>
      </c>
      <c r="X37" s="2" t="s">
        <v>356</v>
      </c>
      <c r="Y37" s="112" t="s">
        <v>64</v>
      </c>
      <c r="Z37" s="191" t="s">
        <v>64</v>
      </c>
      <c r="AA37" s="189" t="str">
        <f>VLOOKUP(A37,'[1]Odpovědi formuláře 1'!A:F,6,0)</f>
        <v>Ne</v>
      </c>
    </row>
    <row r="38" spans="1:85" ht="19.2" x14ac:dyDescent="0.2">
      <c r="A38" s="22">
        <v>45671729</v>
      </c>
      <c r="B38" s="8" t="s">
        <v>735</v>
      </c>
      <c r="C38" s="22" t="s">
        <v>736</v>
      </c>
      <c r="D38" s="2" t="s">
        <v>299</v>
      </c>
      <c r="E38" s="2" t="s">
        <v>737</v>
      </c>
      <c r="F38" s="3" t="s">
        <v>738</v>
      </c>
      <c r="G38" s="3" t="s">
        <v>739</v>
      </c>
      <c r="H38" s="3" t="s">
        <v>740</v>
      </c>
      <c r="I38" s="3" t="s">
        <v>741</v>
      </c>
      <c r="J38" s="5">
        <v>1</v>
      </c>
      <c r="K38" s="5"/>
      <c r="L38" s="3" t="s">
        <v>284</v>
      </c>
      <c r="M38" s="3" t="s">
        <v>742</v>
      </c>
      <c r="N38" s="3" t="s">
        <v>743</v>
      </c>
      <c r="O38" s="3" t="s">
        <v>344</v>
      </c>
      <c r="P38" s="3" t="s">
        <v>744</v>
      </c>
      <c r="Q38" s="3" t="s">
        <v>745</v>
      </c>
      <c r="R38" s="3" t="s">
        <v>332</v>
      </c>
      <c r="S38" s="3" t="s">
        <v>746</v>
      </c>
      <c r="T38" s="3" t="s">
        <v>747</v>
      </c>
      <c r="U38" s="3" t="s">
        <v>380</v>
      </c>
      <c r="V38" s="3" t="s">
        <v>748</v>
      </c>
      <c r="W38" s="2">
        <v>515339157</v>
      </c>
      <c r="X38" s="2" t="s">
        <v>356</v>
      </c>
      <c r="Y38" s="112" t="s">
        <v>3251</v>
      </c>
      <c r="Z38" s="191" t="s">
        <v>3252</v>
      </c>
      <c r="AA38" s="189" t="str">
        <f>VLOOKUP(A38,'[1]Odpovědi formuláře 1'!A:F,6,0)</f>
        <v>Ano</v>
      </c>
    </row>
    <row r="39" spans="1:85" ht="19.2" x14ac:dyDescent="0.2">
      <c r="A39" s="22">
        <v>559008</v>
      </c>
      <c r="B39" s="8" t="s">
        <v>749</v>
      </c>
      <c r="C39" s="22" t="s">
        <v>130</v>
      </c>
      <c r="D39" s="2" t="s">
        <v>299</v>
      </c>
      <c r="E39" s="2" t="s">
        <v>750</v>
      </c>
      <c r="F39" s="3" t="s">
        <v>751</v>
      </c>
      <c r="G39" s="3" t="s">
        <v>752</v>
      </c>
      <c r="H39" s="3" t="s">
        <v>753</v>
      </c>
      <c r="I39" s="3" t="s">
        <v>754</v>
      </c>
      <c r="J39" s="5">
        <v>980</v>
      </c>
      <c r="K39" s="5">
        <v>55</v>
      </c>
      <c r="L39" s="3" t="s">
        <v>284</v>
      </c>
      <c r="M39" s="3" t="s">
        <v>755</v>
      </c>
      <c r="N39" s="3" t="s">
        <v>756</v>
      </c>
      <c r="O39" s="3" t="s">
        <v>287</v>
      </c>
      <c r="P39" s="3" t="s">
        <v>3731</v>
      </c>
      <c r="Q39" s="3" t="s">
        <v>3732</v>
      </c>
      <c r="R39" s="3" t="s">
        <v>290</v>
      </c>
      <c r="S39" s="3" t="s">
        <v>3733</v>
      </c>
      <c r="T39" s="3" t="s">
        <v>292</v>
      </c>
      <c r="U39" s="3" t="s">
        <v>293</v>
      </c>
      <c r="V39" s="3" t="s">
        <v>294</v>
      </c>
      <c r="W39" s="2">
        <v>549122069</v>
      </c>
      <c r="X39" s="2" t="s">
        <v>757</v>
      </c>
      <c r="Y39" s="112" t="s">
        <v>3734</v>
      </c>
      <c r="Z39" s="191" t="s">
        <v>3253</v>
      </c>
      <c r="AA39" s="189" t="str">
        <f>VLOOKUP(A39,'[1]Odpovědi formuláře 1'!A:F,6,0)</f>
        <v>Ano</v>
      </c>
    </row>
    <row r="40" spans="1:85" ht="19.2" x14ac:dyDescent="0.2">
      <c r="A40" s="194">
        <v>44993528</v>
      </c>
      <c r="B40" s="195" t="s">
        <v>758</v>
      </c>
      <c r="C40" s="194">
        <v>44993528</v>
      </c>
      <c r="D40" s="196" t="s">
        <v>299</v>
      </c>
      <c r="E40" s="196" t="s">
        <v>759</v>
      </c>
      <c r="F40" s="197" t="s">
        <v>760</v>
      </c>
      <c r="G40" s="197" t="s">
        <v>761</v>
      </c>
      <c r="H40" s="197" t="s">
        <v>753</v>
      </c>
      <c r="I40" s="197" t="s">
        <v>762</v>
      </c>
      <c r="J40" s="198">
        <v>944</v>
      </c>
      <c r="K40" s="198">
        <v>133</v>
      </c>
      <c r="L40" s="197" t="s">
        <v>284</v>
      </c>
      <c r="M40" s="197" t="s">
        <v>763</v>
      </c>
      <c r="N40" s="197" t="s">
        <v>764</v>
      </c>
      <c r="O40" s="197" t="s">
        <v>287</v>
      </c>
      <c r="P40" s="197" t="s">
        <v>765</v>
      </c>
      <c r="Q40" s="197" t="s">
        <v>766</v>
      </c>
      <c r="R40" s="197" t="s">
        <v>290</v>
      </c>
      <c r="S40" s="197" t="s">
        <v>767</v>
      </c>
      <c r="T40" s="197" t="s">
        <v>292</v>
      </c>
      <c r="U40" s="197" t="s">
        <v>293</v>
      </c>
      <c r="V40" s="197" t="s">
        <v>294</v>
      </c>
      <c r="W40" s="196">
        <v>541424421</v>
      </c>
      <c r="X40" s="196" t="s">
        <v>768</v>
      </c>
      <c r="Y40" s="199" t="s">
        <v>769</v>
      </c>
      <c r="Z40" s="200" t="s">
        <v>3254</v>
      </c>
      <c r="AA40" s="201" t="e">
        <f>VLOOKUP(A40,'[1]Odpovědi formuláře 1'!A:F,6,0)</f>
        <v>#N/A</v>
      </c>
      <c r="AB40" s="202" t="s">
        <v>3735</v>
      </c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</row>
    <row r="41" spans="1:85" ht="28.8" x14ac:dyDescent="0.2">
      <c r="A41" s="22">
        <v>567582</v>
      </c>
      <c r="B41" s="8" t="s">
        <v>770</v>
      </c>
      <c r="C41" s="22" t="s">
        <v>87</v>
      </c>
      <c r="D41" s="2" t="s">
        <v>299</v>
      </c>
      <c r="E41" s="2" t="s">
        <v>771</v>
      </c>
      <c r="F41" s="3" t="s">
        <v>772</v>
      </c>
      <c r="G41" s="3" t="s">
        <v>773</v>
      </c>
      <c r="H41" s="3" t="s">
        <v>326</v>
      </c>
      <c r="I41" s="3" t="s">
        <v>774</v>
      </c>
      <c r="J41" s="5">
        <v>63</v>
      </c>
      <c r="K41" s="5">
        <v>70</v>
      </c>
      <c r="L41" s="3" t="s">
        <v>284</v>
      </c>
      <c r="M41" s="3" t="s">
        <v>775</v>
      </c>
      <c r="N41" s="3" t="s">
        <v>776</v>
      </c>
      <c r="O41" s="3" t="s">
        <v>287</v>
      </c>
      <c r="P41" s="3" t="s">
        <v>777</v>
      </c>
      <c r="Q41" s="3" t="s">
        <v>778</v>
      </c>
      <c r="R41" s="3" t="s">
        <v>290</v>
      </c>
      <c r="S41" s="3" t="s">
        <v>779</v>
      </c>
      <c r="T41" s="3" t="s">
        <v>292</v>
      </c>
      <c r="U41" s="3" t="s">
        <v>293</v>
      </c>
      <c r="V41" s="3" t="s">
        <v>294</v>
      </c>
      <c r="W41" s="2" t="s">
        <v>780</v>
      </c>
      <c r="X41" s="2" t="s">
        <v>86</v>
      </c>
      <c r="Y41" s="112" t="s">
        <v>781</v>
      </c>
      <c r="Z41" s="191" t="s">
        <v>86</v>
      </c>
      <c r="AA41" s="189" t="str">
        <f>VLOOKUP(A41,'[1]Odpovědi formuláře 1'!A:F,6,0)</f>
        <v>Ano</v>
      </c>
    </row>
    <row r="42" spans="1:85" ht="19.2" x14ac:dyDescent="0.2">
      <c r="A42" s="22">
        <v>62156586</v>
      </c>
      <c r="B42" s="8" t="s">
        <v>782</v>
      </c>
      <c r="C42" s="22">
        <v>62156586</v>
      </c>
      <c r="D42" s="2" t="s">
        <v>299</v>
      </c>
      <c r="E42" s="2" t="s">
        <v>783</v>
      </c>
      <c r="F42" s="3" t="s">
        <v>784</v>
      </c>
      <c r="G42" s="3" t="s">
        <v>785</v>
      </c>
      <c r="H42" s="3" t="s">
        <v>786</v>
      </c>
      <c r="I42" s="14" t="s">
        <v>787</v>
      </c>
      <c r="J42" s="5">
        <v>822</v>
      </c>
      <c r="K42" s="5">
        <v>70</v>
      </c>
      <c r="L42" s="3" t="s">
        <v>284</v>
      </c>
      <c r="M42" s="3" t="s">
        <v>788</v>
      </c>
      <c r="N42" s="3" t="s">
        <v>789</v>
      </c>
      <c r="O42" s="3" t="s">
        <v>344</v>
      </c>
      <c r="P42" s="3" t="s">
        <v>790</v>
      </c>
      <c r="Q42" s="3" t="s">
        <v>791</v>
      </c>
      <c r="R42" s="3" t="s">
        <v>332</v>
      </c>
      <c r="S42" s="3" t="s">
        <v>792</v>
      </c>
      <c r="T42" s="3" t="s">
        <v>292</v>
      </c>
      <c r="U42" s="3" t="s">
        <v>293</v>
      </c>
      <c r="V42" s="3" t="s">
        <v>294</v>
      </c>
      <c r="W42" s="2">
        <v>541213946</v>
      </c>
      <c r="X42" s="2" t="s">
        <v>124</v>
      </c>
      <c r="Y42" s="112" t="s">
        <v>124</v>
      </c>
      <c r="Z42" s="191" t="s">
        <v>124</v>
      </c>
      <c r="AA42" s="189" t="str">
        <f>VLOOKUP(A42,'[1]Odpovědi formuláře 1'!A:F,6,0)</f>
        <v>Ne</v>
      </c>
    </row>
    <row r="43" spans="1:85" ht="19.2" x14ac:dyDescent="0.2">
      <c r="A43" s="22">
        <v>64327981</v>
      </c>
      <c r="B43" s="8" t="s">
        <v>793</v>
      </c>
      <c r="C43" s="22">
        <v>64327981</v>
      </c>
      <c r="D43" s="2" t="s">
        <v>299</v>
      </c>
      <c r="E43" s="2" t="s">
        <v>93</v>
      </c>
      <c r="F43" s="3" t="s">
        <v>794</v>
      </c>
      <c r="G43" s="3" t="s">
        <v>795</v>
      </c>
      <c r="H43" s="3" t="s">
        <v>786</v>
      </c>
      <c r="I43" s="14" t="s">
        <v>787</v>
      </c>
      <c r="J43" s="5">
        <v>343</v>
      </c>
      <c r="K43" s="5">
        <v>68</v>
      </c>
      <c r="L43" s="3" t="s">
        <v>284</v>
      </c>
      <c r="M43" s="3" t="s">
        <v>796</v>
      </c>
      <c r="N43" s="115" t="s">
        <v>797</v>
      </c>
      <c r="O43" s="115" t="s">
        <v>344</v>
      </c>
      <c r="P43" s="115" t="s">
        <v>798</v>
      </c>
      <c r="Q43" s="115" t="s">
        <v>799</v>
      </c>
      <c r="R43" s="115" t="s">
        <v>332</v>
      </c>
      <c r="S43" s="115" t="s">
        <v>800</v>
      </c>
      <c r="T43" s="3" t="s">
        <v>292</v>
      </c>
      <c r="U43" s="3" t="s">
        <v>293</v>
      </c>
      <c r="V43" s="3" t="s">
        <v>294</v>
      </c>
      <c r="W43" s="2" t="s">
        <v>801</v>
      </c>
      <c r="X43" s="2" t="s">
        <v>356</v>
      </c>
      <c r="Y43" s="135" t="s">
        <v>3256</v>
      </c>
      <c r="Z43" s="119" t="s">
        <v>92</v>
      </c>
      <c r="AA43" s="189" t="str">
        <f>VLOOKUP(A43,'[1]Odpovědi formuláře 1'!A:F,6,0)</f>
        <v>Ano</v>
      </c>
    </row>
    <row r="44" spans="1:85" ht="19.2" x14ac:dyDescent="0.2">
      <c r="A44" s="22">
        <v>559016</v>
      </c>
      <c r="B44" s="1" t="s">
        <v>802</v>
      </c>
      <c r="C44" s="22" t="s">
        <v>203</v>
      </c>
      <c r="D44" s="2" t="s">
        <v>299</v>
      </c>
      <c r="E44" s="2" t="s">
        <v>803</v>
      </c>
      <c r="F44" s="3" t="s">
        <v>804</v>
      </c>
      <c r="G44" s="3" t="s">
        <v>805</v>
      </c>
      <c r="H44" s="3" t="s">
        <v>786</v>
      </c>
      <c r="I44" s="3" t="s">
        <v>806</v>
      </c>
      <c r="J44" s="5">
        <v>1804</v>
      </c>
      <c r="K44" s="5">
        <v>7</v>
      </c>
      <c r="L44" s="3" t="s">
        <v>627</v>
      </c>
      <c r="M44" s="3" t="s">
        <v>807</v>
      </c>
      <c r="N44" s="3" t="s">
        <v>808</v>
      </c>
      <c r="O44" s="3" t="s">
        <v>287</v>
      </c>
      <c r="P44" s="3" t="s">
        <v>809</v>
      </c>
      <c r="Q44" s="3" t="s">
        <v>810</v>
      </c>
      <c r="R44" s="3" t="s">
        <v>290</v>
      </c>
      <c r="S44" s="3" t="s">
        <v>811</v>
      </c>
      <c r="T44" s="3" t="s">
        <v>292</v>
      </c>
      <c r="U44" s="3" t="s">
        <v>293</v>
      </c>
      <c r="V44" s="3" t="s">
        <v>294</v>
      </c>
      <c r="W44" s="2" t="s">
        <v>812</v>
      </c>
      <c r="X44" s="2" t="s">
        <v>813</v>
      </c>
      <c r="Y44" s="112" t="s">
        <v>814</v>
      </c>
      <c r="Z44" s="191" t="s">
        <v>3257</v>
      </c>
      <c r="AA44" s="189" t="str">
        <f>VLOOKUP(A44,'[1]Odpovědi formuláře 1'!A:F,6,0)</f>
        <v>Ano</v>
      </c>
    </row>
    <row r="45" spans="1:85" ht="38.4" x14ac:dyDescent="0.2">
      <c r="A45" s="22">
        <v>15530213</v>
      </c>
      <c r="B45" s="1" t="s">
        <v>815</v>
      </c>
      <c r="C45" s="22">
        <v>15530213</v>
      </c>
      <c r="D45" s="2" t="s">
        <v>299</v>
      </c>
      <c r="E45" s="2" t="s">
        <v>816</v>
      </c>
      <c r="F45" s="3" t="s">
        <v>817</v>
      </c>
      <c r="G45" s="3" t="s">
        <v>818</v>
      </c>
      <c r="H45" s="3" t="s">
        <v>786</v>
      </c>
      <c r="I45" s="3" t="s">
        <v>819</v>
      </c>
      <c r="J45" s="5">
        <v>2832</v>
      </c>
      <c r="K45" s="5">
        <v>97</v>
      </c>
      <c r="L45" s="3" t="s">
        <v>284</v>
      </c>
      <c r="M45" s="3" t="s">
        <v>820</v>
      </c>
      <c r="N45" s="3" t="s">
        <v>821</v>
      </c>
      <c r="O45" s="3" t="s">
        <v>287</v>
      </c>
      <c r="P45" s="3" t="s">
        <v>822</v>
      </c>
      <c r="Q45" s="3" t="s">
        <v>823</v>
      </c>
      <c r="R45" s="3" t="s">
        <v>290</v>
      </c>
      <c r="S45" s="3" t="s">
        <v>824</v>
      </c>
      <c r="T45" s="3" t="s">
        <v>292</v>
      </c>
      <c r="U45" s="3" t="s">
        <v>293</v>
      </c>
      <c r="V45" s="3" t="s">
        <v>294</v>
      </c>
      <c r="W45" s="2" t="s">
        <v>825</v>
      </c>
      <c r="X45" s="6" t="s">
        <v>826</v>
      </c>
      <c r="Y45" s="112" t="s">
        <v>827</v>
      </c>
      <c r="Z45" s="191" t="s">
        <v>3258</v>
      </c>
      <c r="AA45" s="189" t="str">
        <f>VLOOKUP(A45,'[1]Odpovědi formuláře 1'!A:F,6,0)</f>
        <v>Ne</v>
      </c>
    </row>
    <row r="46" spans="1:85" ht="19.2" x14ac:dyDescent="0.2">
      <c r="A46" s="22">
        <v>48513512</v>
      </c>
      <c r="B46" s="8" t="s">
        <v>828</v>
      </c>
      <c r="C46" s="22">
        <v>48513512</v>
      </c>
      <c r="D46" s="2" t="s">
        <v>299</v>
      </c>
      <c r="E46" s="2" t="s">
        <v>829</v>
      </c>
      <c r="F46" s="3" t="s">
        <v>830</v>
      </c>
      <c r="G46" s="3" t="s">
        <v>831</v>
      </c>
      <c r="H46" s="3" t="s">
        <v>832</v>
      </c>
      <c r="I46" s="3" t="s">
        <v>833</v>
      </c>
      <c r="J46" s="5">
        <v>936</v>
      </c>
      <c r="K46" s="5">
        <v>2</v>
      </c>
      <c r="L46" s="3" t="s">
        <v>284</v>
      </c>
      <c r="M46" s="3" t="s">
        <v>834</v>
      </c>
      <c r="N46" s="3" t="s">
        <v>835</v>
      </c>
      <c r="O46" s="3" t="s">
        <v>287</v>
      </c>
      <c r="P46" s="3" t="s">
        <v>836</v>
      </c>
      <c r="Q46" s="3" t="s">
        <v>837</v>
      </c>
      <c r="R46" s="3" t="s">
        <v>290</v>
      </c>
      <c r="S46" s="3" t="s">
        <v>838</v>
      </c>
      <c r="T46" s="3" t="s">
        <v>292</v>
      </c>
      <c r="U46" s="3" t="s">
        <v>293</v>
      </c>
      <c r="V46" s="3" t="s">
        <v>294</v>
      </c>
      <c r="W46" s="2" t="s">
        <v>839</v>
      </c>
      <c r="X46" s="2" t="s">
        <v>840</v>
      </c>
      <c r="Y46" s="112" t="s">
        <v>250</v>
      </c>
      <c r="Z46" s="203" t="s">
        <v>3259</v>
      </c>
      <c r="AA46" s="189" t="str">
        <f>VLOOKUP(A46,'[1]Odpovědi formuláře 1'!A:F,6,0)</f>
        <v>Ano</v>
      </c>
    </row>
    <row r="47" spans="1:85" ht="28.8" x14ac:dyDescent="0.2">
      <c r="A47" s="22">
        <v>401803</v>
      </c>
      <c r="B47" s="1" t="s">
        <v>841</v>
      </c>
      <c r="C47" s="22" t="s">
        <v>251</v>
      </c>
      <c r="D47" s="2" t="s">
        <v>842</v>
      </c>
      <c r="E47" s="2" t="s">
        <v>843</v>
      </c>
      <c r="F47" s="3" t="s">
        <v>844</v>
      </c>
      <c r="G47" s="3" t="s">
        <v>845</v>
      </c>
      <c r="H47" s="3" t="s">
        <v>326</v>
      </c>
      <c r="I47" s="3" t="s">
        <v>846</v>
      </c>
      <c r="J47" s="5">
        <v>1880</v>
      </c>
      <c r="K47" s="5">
        <v>50</v>
      </c>
      <c r="L47" s="3" t="s">
        <v>847</v>
      </c>
      <c r="M47" s="3" t="s">
        <v>848</v>
      </c>
      <c r="N47" s="3" t="s">
        <v>849</v>
      </c>
      <c r="O47" s="3" t="s">
        <v>287</v>
      </c>
      <c r="P47" s="3" t="s">
        <v>849</v>
      </c>
      <c r="Q47" s="3" t="s">
        <v>850</v>
      </c>
      <c r="R47" s="3" t="s">
        <v>290</v>
      </c>
      <c r="S47" s="3" t="s">
        <v>851</v>
      </c>
      <c r="T47" s="3" t="s">
        <v>292</v>
      </c>
      <c r="U47" s="3" t="s">
        <v>293</v>
      </c>
      <c r="V47" s="3" t="s">
        <v>294</v>
      </c>
      <c r="W47" s="2" t="s">
        <v>852</v>
      </c>
      <c r="X47" s="2" t="s">
        <v>853</v>
      </c>
      <c r="Y47" s="112" t="s">
        <v>854</v>
      </c>
      <c r="Z47" s="191" t="s">
        <v>3260</v>
      </c>
      <c r="AA47" s="189" t="str">
        <f>VLOOKUP(A47,'[1]Odpovědi formuláře 1'!A:F,6,0)</f>
        <v>Ne</v>
      </c>
    </row>
    <row r="48" spans="1:85" ht="19.2" x14ac:dyDescent="0.2">
      <c r="A48" s="22">
        <v>559466</v>
      </c>
      <c r="B48" s="1" t="s">
        <v>855</v>
      </c>
      <c r="C48" s="22" t="s">
        <v>193</v>
      </c>
      <c r="D48" s="2" t="s">
        <v>856</v>
      </c>
      <c r="E48" s="2" t="s">
        <v>857</v>
      </c>
      <c r="F48" s="3" t="s">
        <v>858</v>
      </c>
      <c r="G48" s="3" t="s">
        <v>859</v>
      </c>
      <c r="H48" s="3" t="s">
        <v>860</v>
      </c>
      <c r="I48" s="3" t="s">
        <v>861</v>
      </c>
      <c r="J48" s="5">
        <v>1855</v>
      </c>
      <c r="K48" s="5">
        <v>8</v>
      </c>
      <c r="L48" s="3" t="s">
        <v>284</v>
      </c>
      <c r="M48" s="3" t="s">
        <v>862</v>
      </c>
      <c r="N48" s="3" t="s">
        <v>863</v>
      </c>
      <c r="O48" s="3" t="s">
        <v>287</v>
      </c>
      <c r="P48" s="3" t="s">
        <v>864</v>
      </c>
      <c r="Q48" s="3" t="s">
        <v>865</v>
      </c>
      <c r="R48" s="3" t="s">
        <v>290</v>
      </c>
      <c r="S48" s="3" t="s">
        <v>866</v>
      </c>
      <c r="T48" s="3" t="s">
        <v>292</v>
      </c>
      <c r="U48" s="3" t="s">
        <v>293</v>
      </c>
      <c r="V48" s="3" t="s">
        <v>294</v>
      </c>
      <c r="W48" s="2" t="s">
        <v>867</v>
      </c>
      <c r="X48" s="2" t="s">
        <v>868</v>
      </c>
      <c r="Y48" s="112" t="s">
        <v>869</v>
      </c>
      <c r="Z48" s="191" t="s">
        <v>868</v>
      </c>
      <c r="AA48" s="189" t="str">
        <f>VLOOKUP(A48,'[1]Odpovědi formuláře 1'!A:F,6,0)</f>
        <v>Ano</v>
      </c>
    </row>
    <row r="49" spans="1:27" ht="19.2" x14ac:dyDescent="0.2">
      <c r="A49" s="22">
        <v>346292</v>
      </c>
      <c r="B49" s="13" t="s">
        <v>870</v>
      </c>
      <c r="C49" s="22" t="s">
        <v>237</v>
      </c>
      <c r="D49" s="2" t="s">
        <v>871</v>
      </c>
      <c r="E49" s="2" t="s">
        <v>872</v>
      </c>
      <c r="F49" s="3" t="s">
        <v>873</v>
      </c>
      <c r="G49" s="3" t="s">
        <v>874</v>
      </c>
      <c r="H49" s="3" t="s">
        <v>875</v>
      </c>
      <c r="I49" s="3" t="s">
        <v>876</v>
      </c>
      <c r="J49" s="5">
        <v>798</v>
      </c>
      <c r="K49" s="5" t="s">
        <v>877</v>
      </c>
      <c r="L49" s="3" t="s">
        <v>627</v>
      </c>
      <c r="M49" s="3" t="s">
        <v>878</v>
      </c>
      <c r="N49" s="3" t="s">
        <v>879</v>
      </c>
      <c r="O49" s="3" t="s">
        <v>344</v>
      </c>
      <c r="P49" s="3" t="s">
        <v>880</v>
      </c>
      <c r="Q49" s="3" t="s">
        <v>881</v>
      </c>
      <c r="R49" s="3" t="s">
        <v>332</v>
      </c>
      <c r="S49" s="3" t="s">
        <v>882</v>
      </c>
      <c r="T49" s="3" t="s">
        <v>292</v>
      </c>
      <c r="U49" s="3" t="s">
        <v>453</v>
      </c>
      <c r="V49" s="3" t="s">
        <v>883</v>
      </c>
      <c r="W49" s="2">
        <v>545113101</v>
      </c>
      <c r="X49" s="6" t="s">
        <v>884</v>
      </c>
      <c r="Y49" s="112" t="s">
        <v>885</v>
      </c>
      <c r="Z49" s="191" t="s">
        <v>3261</v>
      </c>
      <c r="AA49" s="189" t="str">
        <f>VLOOKUP(A49,'[1]Odpovědi formuláře 1'!A:F,6,0)</f>
        <v>Ano</v>
      </c>
    </row>
    <row r="50" spans="1:27" ht="19.2" x14ac:dyDescent="0.2">
      <c r="A50" s="22">
        <v>638005</v>
      </c>
      <c r="B50" s="1" t="s">
        <v>886</v>
      </c>
      <c r="C50" s="22" t="s">
        <v>48</v>
      </c>
      <c r="D50" s="2" t="s">
        <v>299</v>
      </c>
      <c r="E50" s="2" t="s">
        <v>887</v>
      </c>
      <c r="F50" s="3" t="s">
        <v>888</v>
      </c>
      <c r="G50" s="3" t="s">
        <v>889</v>
      </c>
      <c r="H50" s="3" t="s">
        <v>890</v>
      </c>
      <c r="I50" s="3" t="s">
        <v>891</v>
      </c>
      <c r="J50" s="5">
        <v>590</v>
      </c>
      <c r="K50" s="5">
        <v>15</v>
      </c>
      <c r="L50" s="3" t="s">
        <v>284</v>
      </c>
      <c r="M50" s="3" t="s">
        <v>892</v>
      </c>
      <c r="N50" s="3" t="s">
        <v>893</v>
      </c>
      <c r="O50" s="3" t="s">
        <v>344</v>
      </c>
      <c r="P50" s="3" t="s">
        <v>894</v>
      </c>
      <c r="Q50" s="3" t="s">
        <v>895</v>
      </c>
      <c r="R50" s="3" t="s">
        <v>332</v>
      </c>
      <c r="S50" s="3" t="s">
        <v>896</v>
      </c>
      <c r="T50" s="3" t="s">
        <v>292</v>
      </c>
      <c r="U50" s="3" t="s">
        <v>293</v>
      </c>
      <c r="V50" s="3" t="s">
        <v>294</v>
      </c>
      <c r="W50" s="2" t="s">
        <v>897</v>
      </c>
      <c r="X50" s="6" t="s">
        <v>898</v>
      </c>
      <c r="Y50" s="113" t="s">
        <v>47</v>
      </c>
      <c r="Z50" s="191" t="s">
        <v>3262</v>
      </c>
      <c r="AA50" s="189" t="str">
        <f>VLOOKUP(A50,'[1]Odpovědi formuláře 1'!A:F,6,0)</f>
        <v>Ano</v>
      </c>
    </row>
    <row r="51" spans="1:27" ht="19.2" x14ac:dyDescent="0.2">
      <c r="A51" s="22">
        <v>44993668</v>
      </c>
      <c r="B51" s="1" t="s">
        <v>899</v>
      </c>
      <c r="C51" s="22">
        <v>44993668</v>
      </c>
      <c r="D51" s="2" t="s">
        <v>299</v>
      </c>
      <c r="E51" s="2" t="s">
        <v>900</v>
      </c>
      <c r="F51" s="3" t="s">
        <v>901</v>
      </c>
      <c r="G51" s="3" t="s">
        <v>902</v>
      </c>
      <c r="H51" s="3" t="s">
        <v>903</v>
      </c>
      <c r="I51" s="3" t="s">
        <v>904</v>
      </c>
      <c r="J51" s="5">
        <v>895</v>
      </c>
      <c r="K51" s="5">
        <v>1</v>
      </c>
      <c r="L51" s="3" t="s">
        <v>284</v>
      </c>
      <c r="M51" s="3" t="s">
        <v>905</v>
      </c>
      <c r="N51" s="3" t="s">
        <v>906</v>
      </c>
      <c r="O51" s="3" t="s">
        <v>344</v>
      </c>
      <c r="P51" s="3" t="s">
        <v>907</v>
      </c>
      <c r="Q51" s="3" t="s">
        <v>908</v>
      </c>
      <c r="R51" s="3" t="s">
        <v>332</v>
      </c>
      <c r="S51" s="3" t="s">
        <v>909</v>
      </c>
      <c r="T51" s="3" t="s">
        <v>292</v>
      </c>
      <c r="U51" s="3" t="s">
        <v>293</v>
      </c>
      <c r="V51" s="3" t="s">
        <v>294</v>
      </c>
      <c r="W51" s="2">
        <v>545212334</v>
      </c>
      <c r="X51" s="2" t="s">
        <v>24</v>
      </c>
      <c r="Y51" s="112" t="s">
        <v>910</v>
      </c>
      <c r="Z51" s="191" t="s">
        <v>910</v>
      </c>
      <c r="AA51" s="189" t="str">
        <f>VLOOKUP(A51,'[1]Odpovědi formuláře 1'!A:F,6,0)</f>
        <v>Ano</v>
      </c>
    </row>
    <row r="52" spans="1:27" ht="19.2" x14ac:dyDescent="0.2">
      <c r="A52" s="22">
        <v>62156756</v>
      </c>
      <c r="B52" s="8" t="s">
        <v>911</v>
      </c>
      <c r="C52" s="22">
        <v>62156756</v>
      </c>
      <c r="D52" s="2" t="s">
        <v>299</v>
      </c>
      <c r="E52" s="2" t="s">
        <v>912</v>
      </c>
      <c r="F52" s="3" t="s">
        <v>913</v>
      </c>
      <c r="G52" s="3" t="s">
        <v>914</v>
      </c>
      <c r="H52" s="3" t="s">
        <v>903</v>
      </c>
      <c r="I52" s="3" t="s">
        <v>915</v>
      </c>
      <c r="J52" s="5">
        <v>842</v>
      </c>
      <c r="K52" s="5">
        <v>41</v>
      </c>
      <c r="L52" s="3" t="s">
        <v>284</v>
      </c>
      <c r="M52" s="3" t="s">
        <v>916</v>
      </c>
      <c r="N52" s="3" t="s">
        <v>917</v>
      </c>
      <c r="O52" s="3" t="s">
        <v>344</v>
      </c>
      <c r="P52" s="3" t="s">
        <v>918</v>
      </c>
      <c r="Q52" s="3" t="s">
        <v>919</v>
      </c>
      <c r="R52" s="3" t="s">
        <v>332</v>
      </c>
      <c r="S52" s="3" t="s">
        <v>920</v>
      </c>
      <c r="T52" s="3" t="s">
        <v>292</v>
      </c>
      <c r="U52" s="3" t="s">
        <v>293</v>
      </c>
      <c r="V52" s="3" t="s">
        <v>294</v>
      </c>
      <c r="W52" s="2" t="s">
        <v>921</v>
      </c>
      <c r="X52" s="2" t="s">
        <v>356</v>
      </c>
      <c r="Y52" s="112" t="s">
        <v>21</v>
      </c>
      <c r="Z52" s="191" t="s">
        <v>3263</v>
      </c>
      <c r="AA52" s="189" t="str">
        <f>VLOOKUP(A52,'[1]Odpovědi formuláře 1'!A:F,6,0)</f>
        <v>Ano</v>
      </c>
    </row>
    <row r="53" spans="1:27" ht="19.2" x14ac:dyDescent="0.2">
      <c r="A53" s="22">
        <v>62157264</v>
      </c>
      <c r="B53" s="8" t="s">
        <v>922</v>
      </c>
      <c r="C53" s="22">
        <v>62157264</v>
      </c>
      <c r="D53" s="2" t="s">
        <v>923</v>
      </c>
      <c r="E53" s="2" t="s">
        <v>3736</v>
      </c>
      <c r="F53" s="3" t="s">
        <v>924</v>
      </c>
      <c r="G53" s="3" t="s">
        <v>925</v>
      </c>
      <c r="H53" s="3" t="s">
        <v>903</v>
      </c>
      <c r="I53" s="3" t="s">
        <v>915</v>
      </c>
      <c r="J53" s="5">
        <v>1364</v>
      </c>
      <c r="K53" s="5">
        <v>65</v>
      </c>
      <c r="L53" s="3" t="s">
        <v>284</v>
      </c>
      <c r="M53" s="3" t="s">
        <v>926</v>
      </c>
      <c r="N53" s="3" t="s">
        <v>927</v>
      </c>
      <c r="O53" s="3" t="s">
        <v>287</v>
      </c>
      <c r="P53" s="3" t="s">
        <v>928</v>
      </c>
      <c r="Q53" s="3" t="s">
        <v>929</v>
      </c>
      <c r="R53" s="3" t="s">
        <v>290</v>
      </c>
      <c r="S53" s="3" t="s">
        <v>930</v>
      </c>
      <c r="T53" s="3" t="s">
        <v>292</v>
      </c>
      <c r="U53" s="3" t="s">
        <v>293</v>
      </c>
      <c r="V53" s="3" t="s">
        <v>294</v>
      </c>
      <c r="W53" s="2">
        <v>545544414</v>
      </c>
      <c r="X53" s="2" t="s">
        <v>173</v>
      </c>
      <c r="Y53" s="112" t="s">
        <v>931</v>
      </c>
      <c r="Z53" s="204" t="s">
        <v>3265</v>
      </c>
      <c r="AA53" s="189" t="str">
        <f>VLOOKUP(A53,'[1]Odpovědi formuláře 1'!A:F,6,0)</f>
        <v>Ano</v>
      </c>
    </row>
    <row r="54" spans="1:27" ht="19.2" x14ac:dyDescent="0.2">
      <c r="A54" s="22">
        <v>558974</v>
      </c>
      <c r="B54" s="8" t="s">
        <v>932</v>
      </c>
      <c r="C54" s="22" t="s">
        <v>181</v>
      </c>
      <c r="D54" s="2" t="s">
        <v>299</v>
      </c>
      <c r="E54" s="2" t="s">
        <v>933</v>
      </c>
      <c r="F54" s="3" t="s">
        <v>934</v>
      </c>
      <c r="G54" s="3" t="s">
        <v>935</v>
      </c>
      <c r="H54" s="3" t="s">
        <v>903</v>
      </c>
      <c r="I54" s="3" t="s">
        <v>936</v>
      </c>
      <c r="J54" s="5">
        <v>689</v>
      </c>
      <c r="K54" s="5">
        <v>3</v>
      </c>
      <c r="L54" s="3" t="s">
        <v>284</v>
      </c>
      <c r="M54" s="3" t="s">
        <v>937</v>
      </c>
      <c r="N54" s="3" t="s">
        <v>938</v>
      </c>
      <c r="O54" s="3" t="s">
        <v>344</v>
      </c>
      <c r="P54" s="3" t="s">
        <v>939</v>
      </c>
      <c r="Q54" s="3" t="s">
        <v>940</v>
      </c>
      <c r="R54" s="3" t="s">
        <v>332</v>
      </c>
      <c r="S54" s="3" t="s">
        <v>941</v>
      </c>
      <c r="T54" s="3" t="s">
        <v>292</v>
      </c>
      <c r="U54" s="3" t="s">
        <v>293</v>
      </c>
      <c r="V54" s="3" t="s">
        <v>294</v>
      </c>
      <c r="W54" s="2" t="s">
        <v>942</v>
      </c>
      <c r="X54" s="2" t="s">
        <v>943</v>
      </c>
      <c r="Y54" s="112" t="s">
        <v>944</v>
      </c>
      <c r="Z54" s="191" t="s">
        <v>943</v>
      </c>
      <c r="AA54" s="189" t="str">
        <f>VLOOKUP(A54,'[1]Odpovědi formuláře 1'!A:F,6,0)</f>
        <v>Ne</v>
      </c>
    </row>
    <row r="55" spans="1:27" ht="28.8" x14ac:dyDescent="0.2">
      <c r="A55" s="22">
        <v>48511005</v>
      </c>
      <c r="B55" s="116" t="s">
        <v>945</v>
      </c>
      <c r="C55" s="22">
        <v>48511005</v>
      </c>
      <c r="D55" s="2" t="s">
        <v>946</v>
      </c>
      <c r="E55" s="2" t="s">
        <v>947</v>
      </c>
      <c r="F55" s="3" t="s">
        <v>948</v>
      </c>
      <c r="G55" s="3" t="s">
        <v>949</v>
      </c>
      <c r="H55" s="3" t="s">
        <v>903</v>
      </c>
      <c r="I55" s="3" t="s">
        <v>950</v>
      </c>
      <c r="J55" s="5">
        <v>1321</v>
      </c>
      <c r="K55" s="5">
        <v>30</v>
      </c>
      <c r="L55" s="3" t="s">
        <v>284</v>
      </c>
      <c r="M55" s="3" t="s">
        <v>951</v>
      </c>
      <c r="N55" s="3" t="s">
        <v>952</v>
      </c>
      <c r="O55" s="3" t="s">
        <v>287</v>
      </c>
      <c r="P55" s="3" t="s">
        <v>953</v>
      </c>
      <c r="Q55" s="3" t="s">
        <v>954</v>
      </c>
      <c r="R55" s="3" t="s">
        <v>290</v>
      </c>
      <c r="S55" s="3" t="s">
        <v>954</v>
      </c>
      <c r="T55" s="3" t="s">
        <v>292</v>
      </c>
      <c r="U55" s="3" t="s">
        <v>479</v>
      </c>
      <c r="V55" s="3" t="s">
        <v>955</v>
      </c>
      <c r="W55" s="2" t="s">
        <v>956</v>
      </c>
      <c r="X55" s="11" t="s">
        <v>957</v>
      </c>
      <c r="Y55" s="117" t="s">
        <v>88</v>
      </c>
      <c r="Z55" s="191" t="s">
        <v>957</v>
      </c>
      <c r="AA55" s="189" t="str">
        <f>VLOOKUP(A55,'[1]Odpovědi formuláře 1'!A:F,6,0)</f>
        <v>Ne</v>
      </c>
    </row>
    <row r="56" spans="1:27" ht="19.2" x14ac:dyDescent="0.2">
      <c r="A56" s="22">
        <v>566756</v>
      </c>
      <c r="B56" s="8" t="s">
        <v>958</v>
      </c>
      <c r="C56" s="22" t="s">
        <v>192</v>
      </c>
      <c r="D56" s="2" t="s">
        <v>299</v>
      </c>
      <c r="E56" s="2" t="s">
        <v>3737</v>
      </c>
      <c r="F56" s="3" t="s">
        <v>959</v>
      </c>
      <c r="G56" s="3" t="s">
        <v>960</v>
      </c>
      <c r="H56" s="3" t="s">
        <v>326</v>
      </c>
      <c r="I56" s="3" t="s">
        <v>961</v>
      </c>
      <c r="J56" s="5">
        <v>537</v>
      </c>
      <c r="K56" s="5">
        <v>10</v>
      </c>
      <c r="L56" s="3" t="s">
        <v>284</v>
      </c>
      <c r="M56" s="3" t="s">
        <v>3738</v>
      </c>
      <c r="N56" s="14" t="s">
        <v>962</v>
      </c>
      <c r="O56" s="3" t="s">
        <v>287</v>
      </c>
      <c r="P56" s="3" t="s">
        <v>963</v>
      </c>
      <c r="Q56" s="3" t="s">
        <v>964</v>
      </c>
      <c r="R56" s="3" t="s">
        <v>290</v>
      </c>
      <c r="S56" s="3" t="s">
        <v>965</v>
      </c>
      <c r="T56" s="3" t="s">
        <v>292</v>
      </c>
      <c r="U56" s="3" t="s">
        <v>293</v>
      </c>
      <c r="V56" s="3" t="s">
        <v>294</v>
      </c>
      <c r="W56" s="2" t="s">
        <v>3177</v>
      </c>
      <c r="X56" s="14" t="s">
        <v>966</v>
      </c>
      <c r="Y56" s="123" t="s">
        <v>3178</v>
      </c>
      <c r="Z56" s="191" t="s">
        <v>3266</v>
      </c>
      <c r="AA56" s="189" t="str">
        <f>VLOOKUP(A56,'[1]Odpovědi formuláře 1'!A:F,6,0)</f>
        <v>Ano</v>
      </c>
    </row>
    <row r="57" spans="1:27" ht="19.2" x14ac:dyDescent="0.2">
      <c r="A57" s="22">
        <v>567370</v>
      </c>
      <c r="B57" s="8" t="s">
        <v>967</v>
      </c>
      <c r="C57" s="22" t="s">
        <v>242</v>
      </c>
      <c r="D57" s="2" t="s">
        <v>968</v>
      </c>
      <c r="E57" s="2" t="s">
        <v>969</v>
      </c>
      <c r="F57" s="3" t="s">
        <v>970</v>
      </c>
      <c r="G57" s="3" t="s">
        <v>971</v>
      </c>
      <c r="H57" s="3" t="s">
        <v>326</v>
      </c>
      <c r="I57" s="3" t="s">
        <v>972</v>
      </c>
      <c r="J57" s="5">
        <v>604</v>
      </c>
      <c r="K57" s="5">
        <v>21</v>
      </c>
      <c r="L57" s="3" t="s">
        <v>284</v>
      </c>
      <c r="M57" s="3" t="s">
        <v>973</v>
      </c>
      <c r="N57" s="3" t="s">
        <v>974</v>
      </c>
      <c r="O57" s="3" t="s">
        <v>344</v>
      </c>
      <c r="P57" s="3" t="s">
        <v>975</v>
      </c>
      <c r="Q57" s="3" t="s">
        <v>976</v>
      </c>
      <c r="R57" s="3" t="s">
        <v>332</v>
      </c>
      <c r="S57" s="3" t="s">
        <v>977</v>
      </c>
      <c r="T57" s="3" t="s">
        <v>292</v>
      </c>
      <c r="U57" s="3" t="s">
        <v>293</v>
      </c>
      <c r="V57" s="3" t="s">
        <v>294</v>
      </c>
      <c r="W57" s="2" t="s">
        <v>978</v>
      </c>
      <c r="X57" s="2" t="s">
        <v>979</v>
      </c>
      <c r="Y57" s="112" t="s">
        <v>980</v>
      </c>
      <c r="Z57" s="191" t="s">
        <v>979</v>
      </c>
      <c r="AA57" s="189" t="str">
        <f>VLOOKUP(A57,'[1]Odpovědi formuláře 1'!A:F,6,0)</f>
        <v>Ano</v>
      </c>
    </row>
    <row r="58" spans="1:27" ht="28.8" x14ac:dyDescent="0.2">
      <c r="A58" s="22">
        <v>173843</v>
      </c>
      <c r="B58" s="8" t="s">
        <v>981</v>
      </c>
      <c r="C58" s="22" t="s">
        <v>144</v>
      </c>
      <c r="D58" s="2" t="s">
        <v>982</v>
      </c>
      <c r="E58" s="2" t="s">
        <v>983</v>
      </c>
      <c r="F58" s="3" t="s">
        <v>984</v>
      </c>
      <c r="G58" s="3" t="s">
        <v>985</v>
      </c>
      <c r="H58" s="3" t="s">
        <v>986</v>
      </c>
      <c r="I58" s="3" t="s">
        <v>987</v>
      </c>
      <c r="J58" s="5">
        <v>636</v>
      </c>
      <c r="K58" s="5" t="s">
        <v>988</v>
      </c>
      <c r="L58" s="3" t="s">
        <v>284</v>
      </c>
      <c r="M58" s="3" t="s">
        <v>989</v>
      </c>
      <c r="N58" s="3" t="s">
        <v>990</v>
      </c>
      <c r="O58" s="3" t="s">
        <v>287</v>
      </c>
      <c r="P58" s="3" t="s">
        <v>991</v>
      </c>
      <c r="Q58" s="3" t="s">
        <v>992</v>
      </c>
      <c r="R58" s="3" t="s">
        <v>290</v>
      </c>
      <c r="S58" s="3" t="s">
        <v>993</v>
      </c>
      <c r="T58" s="3" t="s">
        <v>292</v>
      </c>
      <c r="U58" s="3" t="s">
        <v>293</v>
      </c>
      <c r="V58" s="3" t="s">
        <v>294</v>
      </c>
      <c r="W58" s="2" t="s">
        <v>994</v>
      </c>
      <c r="X58" s="2" t="s">
        <v>995</v>
      </c>
      <c r="Y58" s="112" t="s">
        <v>996</v>
      </c>
      <c r="Z58" s="191" t="s">
        <v>3267</v>
      </c>
      <c r="AA58" s="189" t="str">
        <f>VLOOKUP(A58,'[1]Odpovědi formuláře 1'!A:F,6,0)</f>
        <v>Ano</v>
      </c>
    </row>
    <row r="59" spans="1:27" ht="19.2" x14ac:dyDescent="0.2">
      <c r="A59" s="22">
        <v>44993447</v>
      </c>
      <c r="B59" s="8" t="s">
        <v>997</v>
      </c>
      <c r="C59" s="22">
        <v>44993447</v>
      </c>
      <c r="D59" s="2" t="s">
        <v>998</v>
      </c>
      <c r="E59" s="2" t="s">
        <v>110</v>
      </c>
      <c r="F59" s="3" t="s">
        <v>999</v>
      </c>
      <c r="G59" s="3" t="s">
        <v>1000</v>
      </c>
      <c r="H59" s="3" t="s">
        <v>326</v>
      </c>
      <c r="I59" s="3" t="s">
        <v>1001</v>
      </c>
      <c r="J59" s="5">
        <v>233</v>
      </c>
      <c r="K59" s="5">
        <v>20</v>
      </c>
      <c r="L59" s="3" t="s">
        <v>284</v>
      </c>
      <c r="M59" s="3" t="s">
        <v>1002</v>
      </c>
      <c r="N59" s="3" t="s">
        <v>1003</v>
      </c>
      <c r="O59" s="3" t="s">
        <v>344</v>
      </c>
      <c r="P59" s="3" t="s">
        <v>1004</v>
      </c>
      <c r="Q59" s="3" t="s">
        <v>1005</v>
      </c>
      <c r="R59" s="3" t="s">
        <v>332</v>
      </c>
      <c r="S59" s="3" t="s">
        <v>1006</v>
      </c>
      <c r="T59" s="3" t="s">
        <v>292</v>
      </c>
      <c r="U59" s="3" t="s">
        <v>293</v>
      </c>
      <c r="V59" s="3" t="s">
        <v>294</v>
      </c>
      <c r="W59" s="2" t="s">
        <v>1007</v>
      </c>
      <c r="X59" s="2" t="s">
        <v>1008</v>
      </c>
      <c r="Y59" s="112" t="s">
        <v>1009</v>
      </c>
      <c r="Z59" s="191" t="s">
        <v>3268</v>
      </c>
      <c r="AA59" s="189" t="str">
        <f>VLOOKUP(A59,'[1]Odpovědi formuláře 1'!A:F,6,0)</f>
        <v>Ano</v>
      </c>
    </row>
    <row r="60" spans="1:27" ht="28.8" x14ac:dyDescent="0.2">
      <c r="A60" s="22">
        <v>62073117</v>
      </c>
      <c r="B60" s="8" t="s">
        <v>1010</v>
      </c>
      <c r="C60" s="22">
        <v>62073117</v>
      </c>
      <c r="D60" s="2" t="s">
        <v>299</v>
      </c>
      <c r="E60" s="2" t="s">
        <v>1011</v>
      </c>
      <c r="F60" s="3" t="s">
        <v>1012</v>
      </c>
      <c r="G60" s="3" t="s">
        <v>1013</v>
      </c>
      <c r="H60" s="3" t="s">
        <v>1014</v>
      </c>
      <c r="I60" s="3" t="s">
        <v>728</v>
      </c>
      <c r="J60" s="5">
        <v>343</v>
      </c>
      <c r="K60" s="5">
        <v>5</v>
      </c>
      <c r="L60" s="205" t="s">
        <v>3739</v>
      </c>
      <c r="M60" s="3" t="s">
        <v>3740</v>
      </c>
      <c r="N60" s="3" t="s">
        <v>1015</v>
      </c>
      <c r="O60" s="3" t="s">
        <v>344</v>
      </c>
      <c r="P60" s="3" t="s">
        <v>1016</v>
      </c>
      <c r="Q60" s="3" t="s">
        <v>1017</v>
      </c>
      <c r="R60" s="3" t="s">
        <v>332</v>
      </c>
      <c r="S60" s="3" t="s">
        <v>1018</v>
      </c>
      <c r="T60" s="3" t="s">
        <v>1019</v>
      </c>
      <c r="U60" s="3" t="s">
        <v>293</v>
      </c>
      <c r="V60" s="3" t="s">
        <v>294</v>
      </c>
      <c r="W60" s="2" t="s">
        <v>1020</v>
      </c>
      <c r="X60" s="2" t="s">
        <v>1021</v>
      </c>
      <c r="Y60" s="112" t="s">
        <v>1022</v>
      </c>
      <c r="Z60" s="191" t="s">
        <v>1021</v>
      </c>
      <c r="AA60" s="189" t="str">
        <f>VLOOKUP(A60,'[1]Odpovědi formuláře 1'!A:F,6,0)</f>
        <v>Ano</v>
      </c>
    </row>
    <row r="61" spans="1:27" ht="28.8" x14ac:dyDescent="0.2">
      <c r="A61" s="22">
        <v>62073109</v>
      </c>
      <c r="B61" s="8" t="s">
        <v>1023</v>
      </c>
      <c r="C61" s="22" t="s">
        <v>1024</v>
      </c>
      <c r="D61" s="2" t="s">
        <v>299</v>
      </c>
      <c r="E61" s="2" t="s">
        <v>1025</v>
      </c>
      <c r="F61" s="3" t="s">
        <v>1026</v>
      </c>
      <c r="G61" s="3" t="s">
        <v>1027</v>
      </c>
      <c r="H61" s="3" t="s">
        <v>1014</v>
      </c>
      <c r="I61" s="3" t="s">
        <v>1028</v>
      </c>
      <c r="J61" s="5">
        <v>222</v>
      </c>
      <c r="K61" s="5">
        <v>1</v>
      </c>
      <c r="L61" s="205" t="s">
        <v>3739</v>
      </c>
      <c r="M61" s="3" t="s">
        <v>3741</v>
      </c>
      <c r="N61" s="3" t="s">
        <v>1029</v>
      </c>
      <c r="O61" s="3" t="s">
        <v>344</v>
      </c>
      <c r="P61" s="3" t="s">
        <v>1030</v>
      </c>
      <c r="Q61" s="3" t="s">
        <v>1031</v>
      </c>
      <c r="R61" s="3" t="s">
        <v>332</v>
      </c>
      <c r="S61" s="3" t="s">
        <v>1032</v>
      </c>
      <c r="T61" s="3" t="s">
        <v>1019</v>
      </c>
      <c r="U61" s="3" t="s">
        <v>293</v>
      </c>
      <c r="V61" s="3" t="s">
        <v>294</v>
      </c>
      <c r="W61" s="2">
        <v>516802216</v>
      </c>
      <c r="X61" s="2" t="s">
        <v>1033</v>
      </c>
      <c r="Y61" s="112" t="s">
        <v>1034</v>
      </c>
      <c r="Z61" s="191" t="s">
        <v>3269</v>
      </c>
      <c r="AA61" s="189" t="str">
        <f>VLOOKUP(A61,'[1]Odpovědi formuláře 1'!A:F,6,0)</f>
        <v>Ne</v>
      </c>
    </row>
    <row r="62" spans="1:27" ht="19.2" x14ac:dyDescent="0.2">
      <c r="A62" s="22">
        <v>390348</v>
      </c>
      <c r="B62" s="8" t="s">
        <v>1035</v>
      </c>
      <c r="C62" s="22" t="s">
        <v>156</v>
      </c>
      <c r="D62" s="2" t="s">
        <v>299</v>
      </c>
      <c r="E62" s="2" t="s">
        <v>1036</v>
      </c>
      <c r="F62" s="3" t="s">
        <v>1037</v>
      </c>
      <c r="G62" s="3" t="s">
        <v>1038</v>
      </c>
      <c r="H62" s="3" t="s">
        <v>1039</v>
      </c>
      <c r="I62" s="3" t="s">
        <v>1040</v>
      </c>
      <c r="J62" s="5">
        <v>153</v>
      </c>
      <c r="K62" s="5">
        <v>1</v>
      </c>
      <c r="L62" s="3" t="s">
        <v>422</v>
      </c>
      <c r="M62" s="3" t="s">
        <v>1041</v>
      </c>
      <c r="N62" s="3" t="s">
        <v>3742</v>
      </c>
      <c r="O62" s="3" t="s">
        <v>287</v>
      </c>
      <c r="P62" s="3" t="s">
        <v>3743</v>
      </c>
      <c r="Q62" s="3" t="s">
        <v>3744</v>
      </c>
      <c r="R62" s="3" t="s">
        <v>290</v>
      </c>
      <c r="S62" s="3" t="s">
        <v>3745</v>
      </c>
      <c r="T62" s="3" t="s">
        <v>1019</v>
      </c>
      <c r="U62" s="3" t="s">
        <v>293</v>
      </c>
      <c r="V62" s="3" t="s">
        <v>294</v>
      </c>
      <c r="W62" s="2" t="s">
        <v>1042</v>
      </c>
      <c r="X62" s="2" t="s">
        <v>356</v>
      </c>
      <c r="Y62" s="134" t="s">
        <v>3746</v>
      </c>
      <c r="Z62" s="191" t="s">
        <v>155</v>
      </c>
      <c r="AA62" s="189" t="str">
        <f>VLOOKUP(A62,'[1]Odpovědi formuláře 1'!A:F,6,0)</f>
        <v>Ne</v>
      </c>
    </row>
    <row r="63" spans="1:27" ht="28.8" x14ac:dyDescent="0.2">
      <c r="A63" s="22">
        <v>839680</v>
      </c>
      <c r="B63" s="8" t="s">
        <v>1043</v>
      </c>
      <c r="C63" s="22" t="s">
        <v>132</v>
      </c>
      <c r="D63" s="2" t="s">
        <v>299</v>
      </c>
      <c r="E63" s="2" t="s">
        <v>1044</v>
      </c>
      <c r="F63" s="3" t="s">
        <v>1045</v>
      </c>
      <c r="G63" s="3" t="s">
        <v>1046</v>
      </c>
      <c r="H63" s="3" t="s">
        <v>1039</v>
      </c>
      <c r="I63" s="3" t="s">
        <v>1047</v>
      </c>
      <c r="J63" s="5">
        <v>951</v>
      </c>
      <c r="K63" s="5">
        <v>7</v>
      </c>
      <c r="L63" s="205" t="s">
        <v>3739</v>
      </c>
      <c r="M63" s="3" t="s">
        <v>3747</v>
      </c>
      <c r="N63" s="3" t="s">
        <v>1048</v>
      </c>
      <c r="O63" s="3" t="s">
        <v>287</v>
      </c>
      <c r="P63" s="3" t="s">
        <v>1049</v>
      </c>
      <c r="Q63" s="3" t="s">
        <v>1050</v>
      </c>
      <c r="R63" s="3" t="s">
        <v>290</v>
      </c>
      <c r="S63" s="3" t="s">
        <v>1051</v>
      </c>
      <c r="T63" s="3" t="s">
        <v>1019</v>
      </c>
      <c r="U63" s="3" t="s">
        <v>293</v>
      </c>
      <c r="V63" s="3" t="s">
        <v>294</v>
      </c>
      <c r="W63" s="2" t="s">
        <v>1052</v>
      </c>
      <c r="X63" s="2" t="s">
        <v>356</v>
      </c>
      <c r="Y63" s="112" t="s">
        <v>1053</v>
      </c>
      <c r="Z63" s="191" t="s">
        <v>1053</v>
      </c>
      <c r="AA63" s="189" t="str">
        <f>VLOOKUP(A63,'[1]Odpovědi formuláře 1'!A:F,6,0)</f>
        <v>Ano</v>
      </c>
    </row>
    <row r="64" spans="1:27" ht="28.8" x14ac:dyDescent="0.2">
      <c r="A64" s="22">
        <v>56324</v>
      </c>
      <c r="B64" s="8" t="s">
        <v>1054</v>
      </c>
      <c r="C64" s="22" t="s">
        <v>168</v>
      </c>
      <c r="D64" s="2" t="s">
        <v>1055</v>
      </c>
      <c r="E64" s="2" t="s">
        <v>1056</v>
      </c>
      <c r="F64" s="3" t="s">
        <v>1057</v>
      </c>
      <c r="G64" s="3" t="s">
        <v>1058</v>
      </c>
      <c r="H64" s="3" t="s">
        <v>1014</v>
      </c>
      <c r="I64" s="3" t="s">
        <v>1047</v>
      </c>
      <c r="J64" s="5">
        <v>2153</v>
      </c>
      <c r="K64" s="5" t="s">
        <v>1059</v>
      </c>
      <c r="L64" s="3" t="s">
        <v>284</v>
      </c>
      <c r="M64" s="3" t="s">
        <v>1060</v>
      </c>
      <c r="N64" s="3" t="s">
        <v>3748</v>
      </c>
      <c r="O64" s="3" t="s">
        <v>287</v>
      </c>
      <c r="P64" s="3" t="s">
        <v>3749</v>
      </c>
      <c r="Q64" s="3" t="s">
        <v>3750</v>
      </c>
      <c r="R64" s="3" t="s">
        <v>290</v>
      </c>
      <c r="S64" s="3" t="s">
        <v>3751</v>
      </c>
      <c r="T64" s="3" t="s">
        <v>1019</v>
      </c>
      <c r="U64" s="3" t="s">
        <v>293</v>
      </c>
      <c r="V64" s="3" t="s">
        <v>294</v>
      </c>
      <c r="W64" s="2" t="s">
        <v>1063</v>
      </c>
      <c r="X64" s="2" t="s">
        <v>1064</v>
      </c>
      <c r="Y64" s="134" t="s">
        <v>3752</v>
      </c>
      <c r="Z64" s="191" t="s">
        <v>3753</v>
      </c>
      <c r="AA64" s="189" t="str">
        <f>VLOOKUP(A64,'[1]Odpovědi formuláře 1'!A:F,6,0)</f>
        <v>Ano</v>
      </c>
    </row>
    <row r="65" spans="1:27" ht="19.2" x14ac:dyDescent="0.2">
      <c r="A65" s="22">
        <v>70285772</v>
      </c>
      <c r="B65" s="8" t="s">
        <v>1065</v>
      </c>
      <c r="C65" s="22">
        <v>70285772</v>
      </c>
      <c r="D65" s="2" t="s">
        <v>299</v>
      </c>
      <c r="E65" s="2" t="s">
        <v>138</v>
      </c>
      <c r="F65" s="3" t="s">
        <v>1066</v>
      </c>
      <c r="G65" s="3" t="s">
        <v>1067</v>
      </c>
      <c r="H65" s="3" t="s">
        <v>1068</v>
      </c>
      <c r="I65" s="3" t="s">
        <v>819</v>
      </c>
      <c r="J65" s="5">
        <v>1685</v>
      </c>
      <c r="K65" s="5"/>
      <c r="L65" s="3" t="s">
        <v>284</v>
      </c>
      <c r="M65" s="3" t="s">
        <v>1069</v>
      </c>
      <c r="N65" s="3" t="s">
        <v>1070</v>
      </c>
      <c r="O65" s="3" t="s">
        <v>344</v>
      </c>
      <c r="P65" s="3" t="s">
        <v>1071</v>
      </c>
      <c r="Q65" s="3" t="s">
        <v>1072</v>
      </c>
      <c r="R65" s="3" t="s">
        <v>332</v>
      </c>
      <c r="S65" s="3" t="s">
        <v>1073</v>
      </c>
      <c r="T65" s="3" t="s">
        <v>1074</v>
      </c>
      <c r="U65" s="3" t="s">
        <v>293</v>
      </c>
      <c r="V65" s="3" t="s">
        <v>294</v>
      </c>
      <c r="W65" s="2">
        <v>549410200</v>
      </c>
      <c r="X65" s="2" t="s">
        <v>137</v>
      </c>
      <c r="Y65" s="112" t="s">
        <v>1075</v>
      </c>
      <c r="Z65" s="191" t="s">
        <v>137</v>
      </c>
      <c r="AA65" s="189" t="str">
        <f>VLOOKUP(A65,'[1]Odpovědi formuláře 1'!A:F,6,0)</f>
        <v>Ano</v>
      </c>
    </row>
    <row r="66" spans="1:27" ht="19.2" x14ac:dyDescent="0.2">
      <c r="A66" s="22">
        <v>44947909</v>
      </c>
      <c r="B66" s="13" t="s">
        <v>1076</v>
      </c>
      <c r="C66" s="22">
        <v>44947909</v>
      </c>
      <c r="D66" s="2" t="s">
        <v>299</v>
      </c>
      <c r="E66" s="2" t="s">
        <v>1077</v>
      </c>
      <c r="F66" s="3" t="s">
        <v>1078</v>
      </c>
      <c r="G66" s="3" t="s">
        <v>1079</v>
      </c>
      <c r="H66" s="3" t="s">
        <v>1080</v>
      </c>
      <c r="I66" s="3" t="s">
        <v>819</v>
      </c>
      <c r="J66" s="5">
        <v>279</v>
      </c>
      <c r="K66" s="5"/>
      <c r="L66" s="2" t="s">
        <v>284</v>
      </c>
      <c r="M66" s="3" t="s">
        <v>1081</v>
      </c>
      <c r="N66" s="3" t="s">
        <v>1082</v>
      </c>
      <c r="O66" s="3" t="s">
        <v>287</v>
      </c>
      <c r="P66" s="3" t="s">
        <v>1083</v>
      </c>
      <c r="Q66" s="3" t="s">
        <v>1084</v>
      </c>
      <c r="R66" s="3" t="s">
        <v>290</v>
      </c>
      <c r="S66" s="3" t="s">
        <v>1085</v>
      </c>
      <c r="T66" s="3" t="s">
        <v>1074</v>
      </c>
      <c r="U66" s="3" t="s">
        <v>453</v>
      </c>
      <c r="V66" s="3" t="s">
        <v>1086</v>
      </c>
      <c r="W66" s="2" t="s">
        <v>1087</v>
      </c>
      <c r="X66" s="2" t="s">
        <v>1088</v>
      </c>
      <c r="Y66" s="112" t="s">
        <v>152</v>
      </c>
      <c r="Z66" s="191" t="s">
        <v>3272</v>
      </c>
      <c r="AA66" s="189" t="str">
        <f>VLOOKUP(A66,'[1]Odpovědi formuláře 1'!A:F,6,0)</f>
        <v>Ano</v>
      </c>
    </row>
    <row r="67" spans="1:27" ht="19.2" x14ac:dyDescent="0.2">
      <c r="A67" s="22">
        <v>49459881</v>
      </c>
      <c r="B67" s="8" t="s">
        <v>1089</v>
      </c>
      <c r="C67" s="22">
        <v>49459881</v>
      </c>
      <c r="D67" s="2" t="s">
        <v>299</v>
      </c>
      <c r="E67" s="2" t="s">
        <v>1090</v>
      </c>
      <c r="F67" s="3" t="s">
        <v>1091</v>
      </c>
      <c r="G67" s="3" t="s">
        <v>1092</v>
      </c>
      <c r="H67" s="3" t="s">
        <v>1068</v>
      </c>
      <c r="I67" s="3" t="s">
        <v>1093</v>
      </c>
      <c r="J67" s="5">
        <v>20</v>
      </c>
      <c r="K67" s="5"/>
      <c r="L67" s="3" t="s">
        <v>284</v>
      </c>
      <c r="M67" s="3" t="s">
        <v>1094</v>
      </c>
      <c r="N67" s="3" t="s">
        <v>1095</v>
      </c>
      <c r="O67" s="3" t="s">
        <v>344</v>
      </c>
      <c r="P67" s="3" t="s">
        <v>1096</v>
      </c>
      <c r="Q67" s="3" t="s">
        <v>1097</v>
      </c>
      <c r="R67" s="3" t="s">
        <v>332</v>
      </c>
      <c r="S67" s="3" t="s">
        <v>1098</v>
      </c>
      <c r="T67" s="3" t="s">
        <v>1074</v>
      </c>
      <c r="U67" s="3" t="s">
        <v>293</v>
      </c>
      <c r="V67" s="3" t="s">
        <v>294</v>
      </c>
      <c r="W67" s="2" t="s">
        <v>1099</v>
      </c>
      <c r="X67" s="2" t="s">
        <v>1100</v>
      </c>
      <c r="Y67" s="112" t="s">
        <v>1101</v>
      </c>
      <c r="Z67" s="191" t="s">
        <v>146</v>
      </c>
      <c r="AA67" s="189" t="str">
        <f>VLOOKUP(A67,'[1]Odpovědi formuláře 1'!A:F,6,0)</f>
        <v>Ano</v>
      </c>
    </row>
    <row r="68" spans="1:27" ht="19.2" x14ac:dyDescent="0.2">
      <c r="A68" s="22">
        <v>44947721</v>
      </c>
      <c r="B68" s="8" t="s">
        <v>1102</v>
      </c>
      <c r="C68" s="22">
        <v>44947721</v>
      </c>
      <c r="D68" s="2" t="s">
        <v>299</v>
      </c>
      <c r="E68" s="2" t="s">
        <v>1103</v>
      </c>
      <c r="F68" s="3" t="s">
        <v>1104</v>
      </c>
      <c r="G68" s="3" t="s">
        <v>1105</v>
      </c>
      <c r="H68" s="3" t="s">
        <v>1068</v>
      </c>
      <c r="I68" s="3" t="s">
        <v>1106</v>
      </c>
      <c r="J68" s="5">
        <v>316</v>
      </c>
      <c r="K68" s="5"/>
      <c r="L68" s="3" t="s">
        <v>284</v>
      </c>
      <c r="M68" s="3" t="s">
        <v>1107</v>
      </c>
      <c r="N68" s="3" t="s">
        <v>1108</v>
      </c>
      <c r="O68" s="3" t="s">
        <v>287</v>
      </c>
      <c r="P68" s="3" t="s">
        <v>1109</v>
      </c>
      <c r="Q68" s="3" t="s">
        <v>1110</v>
      </c>
      <c r="R68" s="3" t="s">
        <v>290</v>
      </c>
      <c r="S68" s="3" t="s">
        <v>1111</v>
      </c>
      <c r="T68" s="3" t="s">
        <v>1074</v>
      </c>
      <c r="U68" s="3" t="s">
        <v>293</v>
      </c>
      <c r="V68" s="3" t="s">
        <v>294</v>
      </c>
      <c r="W68" s="2" t="s">
        <v>1112</v>
      </c>
      <c r="X68" s="2" t="s">
        <v>1113</v>
      </c>
      <c r="Y68" s="112" t="s">
        <v>1114</v>
      </c>
      <c r="Z68" s="191" t="s">
        <v>3273</v>
      </c>
      <c r="AA68" s="189" t="str">
        <f>VLOOKUP(A68,'[1]Odpovědi formuláře 1'!A:F,6,0)</f>
        <v>Ne</v>
      </c>
    </row>
    <row r="69" spans="1:27" ht="19.2" x14ac:dyDescent="0.2">
      <c r="A69" s="22">
        <v>70842680</v>
      </c>
      <c r="B69" s="8" t="s">
        <v>1115</v>
      </c>
      <c r="C69" s="22">
        <v>70842680</v>
      </c>
      <c r="D69" s="2" t="s">
        <v>299</v>
      </c>
      <c r="E69" s="2" t="s">
        <v>1116</v>
      </c>
      <c r="F69" s="3" t="s">
        <v>1117</v>
      </c>
      <c r="G69" s="3" t="s">
        <v>1118</v>
      </c>
      <c r="H69" s="3" t="s">
        <v>1119</v>
      </c>
      <c r="I69" s="3" t="s">
        <v>1120</v>
      </c>
      <c r="J69" s="5">
        <v>160</v>
      </c>
      <c r="K69" s="5"/>
      <c r="L69" s="3" t="s">
        <v>284</v>
      </c>
      <c r="M69" s="3" t="s">
        <v>1121</v>
      </c>
      <c r="N69" s="3" t="s">
        <v>1122</v>
      </c>
      <c r="O69" s="3" t="s">
        <v>287</v>
      </c>
      <c r="P69" s="3" t="s">
        <v>1123</v>
      </c>
      <c r="Q69" s="3" t="s">
        <v>1124</v>
      </c>
      <c r="R69" s="3" t="s">
        <v>290</v>
      </c>
      <c r="S69" s="3" t="s">
        <v>1125</v>
      </c>
      <c r="T69" s="3" t="s">
        <v>1126</v>
      </c>
      <c r="U69" s="3" t="s">
        <v>293</v>
      </c>
      <c r="V69" s="3" t="s">
        <v>294</v>
      </c>
      <c r="W69" s="2" t="s">
        <v>1127</v>
      </c>
      <c r="X69" s="2" t="s">
        <v>356</v>
      </c>
      <c r="Y69" s="112" t="s">
        <v>246</v>
      </c>
      <c r="Z69" s="191" t="s">
        <v>246</v>
      </c>
      <c r="AA69" s="189" t="str">
        <f>VLOOKUP(A69,'[1]Odpovědi formuláře 1'!A:F,6,0)</f>
        <v>Ano</v>
      </c>
    </row>
    <row r="70" spans="1:27" ht="19.2" x14ac:dyDescent="0.2">
      <c r="A70" s="22">
        <v>65761774</v>
      </c>
      <c r="B70" s="8" t="s">
        <v>1128</v>
      </c>
      <c r="C70" s="22" t="s">
        <v>1129</v>
      </c>
      <c r="D70" s="2" t="s">
        <v>299</v>
      </c>
      <c r="E70" s="2" t="s">
        <v>1130</v>
      </c>
      <c r="F70" s="3" t="s">
        <v>1131</v>
      </c>
      <c r="G70" s="3" t="s">
        <v>1132</v>
      </c>
      <c r="H70" s="3" t="s">
        <v>1133</v>
      </c>
      <c r="I70" s="3" t="s">
        <v>1134</v>
      </c>
      <c r="J70" s="5">
        <v>1438</v>
      </c>
      <c r="K70" s="5"/>
      <c r="L70" s="3" t="s">
        <v>284</v>
      </c>
      <c r="M70" s="3" t="s">
        <v>1135</v>
      </c>
      <c r="N70" s="3" t="s">
        <v>1136</v>
      </c>
      <c r="O70" s="3" t="s">
        <v>287</v>
      </c>
      <c r="P70" s="3" t="s">
        <v>1137</v>
      </c>
      <c r="Q70" s="3" t="s">
        <v>1138</v>
      </c>
      <c r="R70" s="3" t="s">
        <v>290</v>
      </c>
      <c r="S70" s="3" t="s">
        <v>1139</v>
      </c>
      <c r="T70" s="3" t="s">
        <v>1140</v>
      </c>
      <c r="U70" s="3" t="s">
        <v>380</v>
      </c>
      <c r="V70" s="3" t="s">
        <v>1141</v>
      </c>
      <c r="W70" s="2">
        <v>549439612</v>
      </c>
      <c r="X70" s="2" t="s">
        <v>356</v>
      </c>
      <c r="Y70" s="112" t="s">
        <v>1142</v>
      </c>
      <c r="Z70" s="191" t="s">
        <v>3274</v>
      </c>
      <c r="AA70" s="189" t="str">
        <f>VLOOKUP(A70,'[1]Odpovědi formuláře 1'!A:F,6,0)</f>
        <v>Ano</v>
      </c>
    </row>
    <row r="71" spans="1:27" ht="28.8" x14ac:dyDescent="0.2">
      <c r="A71" s="22">
        <v>89257</v>
      </c>
      <c r="B71" s="8" t="s">
        <v>1143</v>
      </c>
      <c r="C71" s="22" t="s">
        <v>209</v>
      </c>
      <c r="D71" s="2" t="s">
        <v>1144</v>
      </c>
      <c r="E71" s="2" t="s">
        <v>1145</v>
      </c>
      <c r="F71" s="3" t="s">
        <v>1146</v>
      </c>
      <c r="G71" s="3" t="s">
        <v>1147</v>
      </c>
      <c r="H71" s="3" t="s">
        <v>1133</v>
      </c>
      <c r="I71" s="3" t="s">
        <v>1148</v>
      </c>
      <c r="J71" s="5">
        <v>1001</v>
      </c>
      <c r="K71" s="5"/>
      <c r="L71" s="3" t="s">
        <v>284</v>
      </c>
      <c r="M71" s="3" t="s">
        <v>1149</v>
      </c>
      <c r="N71" s="3" t="s">
        <v>1150</v>
      </c>
      <c r="O71" s="3" t="s">
        <v>287</v>
      </c>
      <c r="P71" s="3" t="s">
        <v>1151</v>
      </c>
      <c r="Q71" s="3" t="s">
        <v>1152</v>
      </c>
      <c r="R71" s="3" t="s">
        <v>290</v>
      </c>
      <c r="S71" s="3" t="s">
        <v>1153</v>
      </c>
      <c r="T71" s="3" t="s">
        <v>1140</v>
      </c>
      <c r="U71" s="3" t="s">
        <v>479</v>
      </c>
      <c r="V71" s="3" t="s">
        <v>1154</v>
      </c>
      <c r="W71" s="7">
        <v>733542400</v>
      </c>
      <c r="X71" s="2" t="s">
        <v>356</v>
      </c>
      <c r="Y71" s="112" t="s">
        <v>1155</v>
      </c>
      <c r="Z71" s="191" t="s">
        <v>3276</v>
      </c>
      <c r="AA71" s="189" t="str">
        <f>VLOOKUP(A71,'[1]Odpovědi formuláře 1'!A:F,6,0)</f>
        <v>Ano</v>
      </c>
    </row>
    <row r="72" spans="1:27" ht="19.2" x14ac:dyDescent="0.2">
      <c r="A72" s="22">
        <v>62073257</v>
      </c>
      <c r="B72" s="8" t="s">
        <v>1156</v>
      </c>
      <c r="C72" s="22">
        <v>62073257</v>
      </c>
      <c r="D72" s="2" t="s">
        <v>299</v>
      </c>
      <c r="E72" s="2" t="s">
        <v>1157</v>
      </c>
      <c r="F72" s="3" t="s">
        <v>1158</v>
      </c>
      <c r="G72" s="3" t="s">
        <v>1159</v>
      </c>
      <c r="H72" s="3" t="s">
        <v>1160</v>
      </c>
      <c r="I72" s="3" t="s">
        <v>1161</v>
      </c>
      <c r="J72" s="5">
        <v>15</v>
      </c>
      <c r="K72" s="5"/>
      <c r="L72" s="3" t="s">
        <v>1162</v>
      </c>
      <c r="M72" s="3" t="s">
        <v>1163</v>
      </c>
      <c r="N72" s="3" t="s">
        <v>244</v>
      </c>
      <c r="O72" s="3" t="s">
        <v>287</v>
      </c>
      <c r="P72" s="3" t="s">
        <v>1164</v>
      </c>
      <c r="Q72" s="3" t="s">
        <v>1165</v>
      </c>
      <c r="R72" s="3" t="s">
        <v>290</v>
      </c>
      <c r="S72" s="3" t="s">
        <v>1166</v>
      </c>
      <c r="T72" s="3" t="s">
        <v>1167</v>
      </c>
      <c r="U72" s="3" t="s">
        <v>293</v>
      </c>
      <c r="V72" s="3" t="s">
        <v>294</v>
      </c>
      <c r="W72" s="2" t="s">
        <v>1168</v>
      </c>
      <c r="X72" s="2" t="s">
        <v>356</v>
      </c>
      <c r="Y72" s="112" t="s">
        <v>243</v>
      </c>
      <c r="Z72" s="191" t="s">
        <v>3277</v>
      </c>
      <c r="AA72" s="189" t="str">
        <f>VLOOKUP(A72,'[1]Odpovědi formuláře 1'!A:F,6,0)</f>
        <v>Ano</v>
      </c>
    </row>
    <row r="73" spans="1:27" ht="28.8" x14ac:dyDescent="0.2">
      <c r="A73" s="22">
        <v>92401</v>
      </c>
      <c r="B73" s="8" t="s">
        <v>1169</v>
      </c>
      <c r="C73" s="22" t="s">
        <v>162</v>
      </c>
      <c r="D73" s="2" t="s">
        <v>299</v>
      </c>
      <c r="E73" s="2" t="s">
        <v>1170</v>
      </c>
      <c r="F73" s="3" t="s">
        <v>1171</v>
      </c>
      <c r="G73" s="3" t="s">
        <v>1172</v>
      </c>
      <c r="H73" s="3" t="s">
        <v>1173</v>
      </c>
      <c r="I73" s="3" t="s">
        <v>1174</v>
      </c>
      <c r="J73" s="5">
        <v>475</v>
      </c>
      <c r="K73" s="5">
        <v>2</v>
      </c>
      <c r="L73" s="3" t="s">
        <v>284</v>
      </c>
      <c r="M73" s="3" t="s">
        <v>1175</v>
      </c>
      <c r="N73" s="3" t="s">
        <v>1176</v>
      </c>
      <c r="O73" s="3" t="s">
        <v>344</v>
      </c>
      <c r="P73" s="3" t="s">
        <v>1177</v>
      </c>
      <c r="Q73" s="3" t="s">
        <v>1178</v>
      </c>
      <c r="R73" s="3" t="s">
        <v>332</v>
      </c>
      <c r="S73" s="3" t="s">
        <v>1179</v>
      </c>
      <c r="T73" s="3" t="s">
        <v>1180</v>
      </c>
      <c r="U73" s="3" t="s">
        <v>479</v>
      </c>
      <c r="V73" s="3" t="s">
        <v>1181</v>
      </c>
      <c r="W73" s="2" t="s">
        <v>1182</v>
      </c>
      <c r="X73" s="2" t="s">
        <v>1183</v>
      </c>
      <c r="Y73" s="112" t="s">
        <v>1184</v>
      </c>
      <c r="Z73" s="191" t="s">
        <v>3278</v>
      </c>
      <c r="AA73" s="189" t="str">
        <f>VLOOKUP(A73,'[1]Odpovědi formuláře 1'!A:F,6,0)</f>
        <v>Ano</v>
      </c>
    </row>
    <row r="74" spans="1:27" ht="19.2" x14ac:dyDescent="0.2">
      <c r="A74" s="22">
        <v>70285829</v>
      </c>
      <c r="B74" s="1" t="s">
        <v>1185</v>
      </c>
      <c r="C74" s="22">
        <v>70285829</v>
      </c>
      <c r="D74" s="2" t="s">
        <v>299</v>
      </c>
      <c r="E74" s="2" t="s">
        <v>1186</v>
      </c>
      <c r="F74" s="3" t="s">
        <v>1187</v>
      </c>
      <c r="G74" s="3" t="s">
        <v>1188</v>
      </c>
      <c r="H74" s="3" t="s">
        <v>1173</v>
      </c>
      <c r="I74" s="3" t="s">
        <v>1189</v>
      </c>
      <c r="J74" s="5">
        <v>124</v>
      </c>
      <c r="K74" s="5">
        <v>4</v>
      </c>
      <c r="L74" s="3" t="s">
        <v>284</v>
      </c>
      <c r="M74" s="3" t="s">
        <v>1190</v>
      </c>
      <c r="N74" s="3" t="s">
        <v>1191</v>
      </c>
      <c r="O74" s="3" t="s">
        <v>287</v>
      </c>
      <c r="P74" s="3" t="s">
        <v>1192</v>
      </c>
      <c r="Q74" s="3" t="s">
        <v>1193</v>
      </c>
      <c r="R74" s="3" t="s">
        <v>290</v>
      </c>
      <c r="S74" s="3" t="s">
        <v>1194</v>
      </c>
      <c r="T74" s="3" t="s">
        <v>1180</v>
      </c>
      <c r="U74" s="3" t="s">
        <v>293</v>
      </c>
      <c r="V74" s="3" t="s">
        <v>294</v>
      </c>
      <c r="W74" s="2">
        <v>517348648</v>
      </c>
      <c r="X74" s="2" t="s">
        <v>78</v>
      </c>
      <c r="Y74" s="112" t="s">
        <v>1195</v>
      </c>
      <c r="Z74" s="191" t="s">
        <v>78</v>
      </c>
      <c r="AA74" s="189" t="str">
        <f>VLOOKUP(A74,'[1]Odpovědi formuláře 1'!A:F,6,0)</f>
        <v>Ano</v>
      </c>
    </row>
    <row r="75" spans="1:27" ht="19.2" x14ac:dyDescent="0.2">
      <c r="A75" s="22">
        <v>559270</v>
      </c>
      <c r="B75" s="8" t="s">
        <v>1196</v>
      </c>
      <c r="C75" s="22" t="s">
        <v>233</v>
      </c>
      <c r="D75" s="2" t="s">
        <v>299</v>
      </c>
      <c r="E75" s="2" t="s">
        <v>3754</v>
      </c>
      <c r="F75" s="3" t="s">
        <v>1197</v>
      </c>
      <c r="G75" s="3" t="s">
        <v>1198</v>
      </c>
      <c r="H75" s="3" t="s">
        <v>1173</v>
      </c>
      <c r="I75" s="3" t="s">
        <v>728</v>
      </c>
      <c r="J75" s="5">
        <v>16</v>
      </c>
      <c r="K75" s="5">
        <v>5</v>
      </c>
      <c r="L75" s="3" t="s">
        <v>422</v>
      </c>
      <c r="M75" s="3" t="s">
        <v>1199</v>
      </c>
      <c r="N75" s="3" t="s">
        <v>1200</v>
      </c>
      <c r="O75" s="3" t="s">
        <v>287</v>
      </c>
      <c r="P75" s="3" t="s">
        <v>1201</v>
      </c>
      <c r="Q75" s="3" t="s">
        <v>1202</v>
      </c>
      <c r="R75" s="3" t="s">
        <v>290</v>
      </c>
      <c r="S75" s="3" t="s">
        <v>1203</v>
      </c>
      <c r="T75" s="3" t="s">
        <v>1180</v>
      </c>
      <c r="U75" s="3" t="s">
        <v>293</v>
      </c>
      <c r="V75" s="3" t="s">
        <v>294</v>
      </c>
      <c r="W75" s="2">
        <v>517307010</v>
      </c>
      <c r="X75" s="114" t="s">
        <v>1204</v>
      </c>
      <c r="Y75" s="112" t="s">
        <v>1205</v>
      </c>
      <c r="Z75" s="206" t="s">
        <v>1204</v>
      </c>
      <c r="AA75" s="189" t="str">
        <f>VLOOKUP(A75,'[1]Odpovědi formuláře 1'!A:F,6,0)</f>
        <v>Ne</v>
      </c>
    </row>
    <row r="76" spans="1:27" ht="19.2" x14ac:dyDescent="0.2">
      <c r="A76" s="22">
        <v>70843180</v>
      </c>
      <c r="B76" s="8" t="s">
        <v>1206</v>
      </c>
      <c r="C76" s="22">
        <v>70843180</v>
      </c>
      <c r="D76" s="2" t="s">
        <v>299</v>
      </c>
      <c r="E76" s="2" t="s">
        <v>1207</v>
      </c>
      <c r="F76" s="3" t="s">
        <v>1208</v>
      </c>
      <c r="G76" s="3" t="s">
        <v>1209</v>
      </c>
      <c r="H76" s="3" t="s">
        <v>1173</v>
      </c>
      <c r="I76" s="3" t="s">
        <v>1210</v>
      </c>
      <c r="J76" s="5">
        <v>76</v>
      </c>
      <c r="K76" s="5">
        <v>2</v>
      </c>
      <c r="L76" s="3" t="s">
        <v>284</v>
      </c>
      <c r="M76" s="3" t="s">
        <v>1211</v>
      </c>
      <c r="N76" s="3" t="s">
        <v>1212</v>
      </c>
      <c r="O76" s="3" t="s">
        <v>287</v>
      </c>
      <c r="P76" s="3" t="s">
        <v>1213</v>
      </c>
      <c r="Q76" s="3" t="s">
        <v>1214</v>
      </c>
      <c r="R76" s="3" t="s">
        <v>290</v>
      </c>
      <c r="S76" s="3" t="s">
        <v>1215</v>
      </c>
      <c r="T76" s="3" t="s">
        <v>1180</v>
      </c>
      <c r="U76" s="3" t="s">
        <v>293</v>
      </c>
      <c r="V76" s="3" t="s">
        <v>294</v>
      </c>
      <c r="W76" s="2">
        <v>517348706</v>
      </c>
      <c r="X76" s="2" t="s">
        <v>356</v>
      </c>
      <c r="Y76" s="112" t="s">
        <v>1216</v>
      </c>
      <c r="Z76" s="191" t="s">
        <v>3279</v>
      </c>
      <c r="AA76" s="189" t="str">
        <f>VLOOKUP(A76,'[1]Odpovědi formuláře 1'!A:F,6,0)</f>
        <v>Ne</v>
      </c>
    </row>
    <row r="77" spans="1:27" ht="19.2" x14ac:dyDescent="0.2">
      <c r="A77" s="22">
        <v>13692933</v>
      </c>
      <c r="B77" s="8" t="s">
        <v>1217</v>
      </c>
      <c r="C77" s="22">
        <v>13692933</v>
      </c>
      <c r="D77" s="2" t="s">
        <v>299</v>
      </c>
      <c r="E77" s="2" t="s">
        <v>1218</v>
      </c>
      <c r="F77" s="3" t="s">
        <v>1219</v>
      </c>
      <c r="G77" s="3" t="s">
        <v>1220</v>
      </c>
      <c r="H77" s="3" t="s">
        <v>1173</v>
      </c>
      <c r="I77" s="3" t="s">
        <v>1221</v>
      </c>
      <c r="J77" s="5">
        <v>552</v>
      </c>
      <c r="K77" s="5">
        <v>15</v>
      </c>
      <c r="L77" s="3" t="s">
        <v>284</v>
      </c>
      <c r="M77" s="3" t="s">
        <v>1222</v>
      </c>
      <c r="N77" s="3" t="s">
        <v>1223</v>
      </c>
      <c r="O77" s="3" t="s">
        <v>287</v>
      </c>
      <c r="P77" s="3" t="s">
        <v>1224</v>
      </c>
      <c r="Q77" s="3" t="s">
        <v>1225</v>
      </c>
      <c r="R77" s="3" t="s">
        <v>290</v>
      </c>
      <c r="S77" s="3" t="s">
        <v>1226</v>
      </c>
      <c r="T77" s="3" t="s">
        <v>1180</v>
      </c>
      <c r="U77" s="3" t="s">
        <v>293</v>
      </c>
      <c r="V77" s="3" t="s">
        <v>294</v>
      </c>
      <c r="W77" s="2" t="s">
        <v>1227</v>
      </c>
      <c r="X77" s="2" t="s">
        <v>1228</v>
      </c>
      <c r="Y77" s="112" t="s">
        <v>1229</v>
      </c>
      <c r="Z77" s="191" t="s">
        <v>3280</v>
      </c>
      <c r="AA77" s="189" t="str">
        <f>VLOOKUP(A77,'[1]Odpovědi formuláře 1'!A:F,6,0)</f>
        <v>Ano</v>
      </c>
    </row>
    <row r="78" spans="1:27" ht="38.4" x14ac:dyDescent="0.2">
      <c r="A78" s="22">
        <v>70843082</v>
      </c>
      <c r="B78" s="8" t="s">
        <v>1230</v>
      </c>
      <c r="C78" s="22">
        <v>70843082</v>
      </c>
      <c r="D78" s="2" t="s">
        <v>299</v>
      </c>
      <c r="E78" s="2" t="s">
        <v>1231</v>
      </c>
      <c r="F78" s="3" t="s">
        <v>1232</v>
      </c>
      <c r="G78" s="3" t="s">
        <v>1233</v>
      </c>
      <c r="H78" s="3" t="s">
        <v>1173</v>
      </c>
      <c r="I78" s="3" t="s">
        <v>1234</v>
      </c>
      <c r="J78" s="5">
        <v>681</v>
      </c>
      <c r="K78" s="5">
        <v>55</v>
      </c>
      <c r="L78" s="3" t="s">
        <v>284</v>
      </c>
      <c r="M78" s="3" t="s">
        <v>1235</v>
      </c>
      <c r="N78" s="3" t="s">
        <v>1236</v>
      </c>
      <c r="O78" s="3" t="s">
        <v>344</v>
      </c>
      <c r="P78" s="3" t="s">
        <v>1236</v>
      </c>
      <c r="Q78" s="3" t="s">
        <v>1236</v>
      </c>
      <c r="R78" s="3" t="s">
        <v>332</v>
      </c>
      <c r="S78" s="3" t="s">
        <v>1237</v>
      </c>
      <c r="T78" s="3" t="s">
        <v>1180</v>
      </c>
      <c r="U78" s="3" t="s">
        <v>293</v>
      </c>
      <c r="V78" s="3" t="s">
        <v>294</v>
      </c>
      <c r="W78" s="2">
        <v>517348909</v>
      </c>
      <c r="X78" s="2" t="s">
        <v>3281</v>
      </c>
      <c r="Y78" s="112" t="s">
        <v>1238</v>
      </c>
      <c r="Z78" s="191" t="s">
        <v>3282</v>
      </c>
      <c r="AA78" s="189" t="str">
        <f>VLOOKUP(A78,'[1]Odpovědi formuláře 1'!A:F,6,0)</f>
        <v>Ano</v>
      </c>
    </row>
    <row r="79" spans="1:27" ht="38.4" x14ac:dyDescent="0.2">
      <c r="A79" s="22">
        <v>839205</v>
      </c>
      <c r="B79" s="13" t="s">
        <v>1239</v>
      </c>
      <c r="C79" s="22" t="s">
        <v>119</v>
      </c>
      <c r="D79" s="2" t="s">
        <v>1240</v>
      </c>
      <c r="E79" s="2" t="s">
        <v>1241</v>
      </c>
      <c r="F79" s="3" t="s">
        <v>1242</v>
      </c>
      <c r="G79" s="3" t="s">
        <v>1243</v>
      </c>
      <c r="H79" s="3" t="s">
        <v>1173</v>
      </c>
      <c r="I79" s="3" t="s">
        <v>819</v>
      </c>
      <c r="J79" s="5">
        <v>235</v>
      </c>
      <c r="K79" s="5">
        <v>36</v>
      </c>
      <c r="L79" s="3" t="s">
        <v>284</v>
      </c>
      <c r="M79" s="3" t="s">
        <v>1244</v>
      </c>
      <c r="N79" s="3" t="s">
        <v>1245</v>
      </c>
      <c r="O79" s="3" t="s">
        <v>287</v>
      </c>
      <c r="P79" s="3" t="s">
        <v>1246</v>
      </c>
      <c r="Q79" s="3" t="s">
        <v>1247</v>
      </c>
      <c r="R79" s="3" t="s">
        <v>290</v>
      </c>
      <c r="S79" s="3" t="s">
        <v>1248</v>
      </c>
      <c r="T79" s="3" t="s">
        <v>1180</v>
      </c>
      <c r="U79" s="3" t="s">
        <v>453</v>
      </c>
      <c r="V79" s="3" t="s">
        <v>1249</v>
      </c>
      <c r="W79" s="2" t="s">
        <v>1250</v>
      </c>
      <c r="X79" s="2" t="s">
        <v>1251</v>
      </c>
      <c r="Y79" s="112" t="s">
        <v>1252</v>
      </c>
      <c r="Z79" s="10" t="s">
        <v>3283</v>
      </c>
      <c r="AA79" s="189" t="str">
        <f>VLOOKUP(A79,'[1]Odpovědi formuláře 1'!A:F,6,0)</f>
        <v>Ano</v>
      </c>
    </row>
    <row r="80" spans="1:27" ht="19.2" x14ac:dyDescent="0.2">
      <c r="A80" s="22">
        <v>62073516</v>
      </c>
      <c r="B80" s="8" t="s">
        <v>1253</v>
      </c>
      <c r="C80" s="22">
        <v>62073516</v>
      </c>
      <c r="D80" s="2" t="s">
        <v>1254</v>
      </c>
      <c r="E80" s="2" t="s">
        <v>1255</v>
      </c>
      <c r="F80" s="3" t="s">
        <v>1256</v>
      </c>
      <c r="G80" s="3" t="s">
        <v>1257</v>
      </c>
      <c r="H80" s="3" t="s">
        <v>1039</v>
      </c>
      <c r="I80" s="3" t="s">
        <v>1258</v>
      </c>
      <c r="J80" s="5">
        <v>982</v>
      </c>
      <c r="K80" s="5">
        <v>53</v>
      </c>
      <c r="L80" s="3" t="s">
        <v>284</v>
      </c>
      <c r="M80" s="3" t="s">
        <v>1259</v>
      </c>
      <c r="N80" s="3" t="s">
        <v>1260</v>
      </c>
      <c r="O80" s="3" t="s">
        <v>287</v>
      </c>
      <c r="P80" s="3" t="s">
        <v>1261</v>
      </c>
      <c r="Q80" s="3" t="s">
        <v>1262</v>
      </c>
      <c r="R80" s="3" t="s">
        <v>290</v>
      </c>
      <c r="S80" s="4" t="s">
        <v>1263</v>
      </c>
      <c r="T80" s="3" t="s">
        <v>1019</v>
      </c>
      <c r="U80" s="3" t="s">
        <v>293</v>
      </c>
      <c r="V80" s="3" t="s">
        <v>294</v>
      </c>
      <c r="W80" s="2">
        <v>511123111</v>
      </c>
      <c r="X80" s="12" t="s">
        <v>1264</v>
      </c>
      <c r="Y80" s="111" t="s">
        <v>1265</v>
      </c>
      <c r="Z80" s="191" t="s">
        <v>3284</v>
      </c>
      <c r="AA80" s="189" t="str">
        <f>VLOOKUP(A80,'[1]Odpovědi formuláře 1'!A:F,6,0)</f>
        <v>Ne</v>
      </c>
    </row>
    <row r="81" spans="1:27" ht="19.2" x14ac:dyDescent="0.2">
      <c r="A81" s="22">
        <v>558991</v>
      </c>
      <c r="B81" s="8" t="s">
        <v>1266</v>
      </c>
      <c r="C81" s="22" t="s">
        <v>121</v>
      </c>
      <c r="D81" s="2" t="s">
        <v>299</v>
      </c>
      <c r="E81" s="2" t="s">
        <v>1267</v>
      </c>
      <c r="F81" s="3" t="s">
        <v>1268</v>
      </c>
      <c r="G81" s="3" t="s">
        <v>1269</v>
      </c>
      <c r="H81" s="3" t="s">
        <v>326</v>
      </c>
      <c r="I81" s="3" t="s">
        <v>1270</v>
      </c>
      <c r="J81" s="5">
        <v>304</v>
      </c>
      <c r="K81" s="5">
        <v>36</v>
      </c>
      <c r="L81" s="3" t="s">
        <v>284</v>
      </c>
      <c r="M81" s="3" t="s">
        <v>1271</v>
      </c>
      <c r="N81" s="3" t="s">
        <v>1272</v>
      </c>
      <c r="O81" s="3" t="s">
        <v>287</v>
      </c>
      <c r="P81" s="3" t="s">
        <v>1273</v>
      </c>
      <c r="Q81" s="3" t="s">
        <v>1274</v>
      </c>
      <c r="R81" s="3" t="s">
        <v>290</v>
      </c>
      <c r="S81" s="3" t="s">
        <v>1275</v>
      </c>
      <c r="T81" s="3" t="s">
        <v>292</v>
      </c>
      <c r="U81" s="3" t="s">
        <v>293</v>
      </c>
      <c r="V81" s="3" t="s">
        <v>294</v>
      </c>
      <c r="W81" s="2">
        <v>543211598</v>
      </c>
      <c r="X81" s="2" t="s">
        <v>356</v>
      </c>
      <c r="Y81" s="112" t="s">
        <v>1276</v>
      </c>
      <c r="Z81" s="191" t="s">
        <v>120</v>
      </c>
      <c r="AA81" s="189" t="str">
        <f>VLOOKUP(A81,'[1]Odpovědi formuláře 1'!A:F,6,0)</f>
        <v>Ano</v>
      </c>
    </row>
    <row r="82" spans="1:27" ht="28.8" x14ac:dyDescent="0.2">
      <c r="A82" s="22">
        <v>44993463</v>
      </c>
      <c r="B82" s="8" t="s">
        <v>1277</v>
      </c>
      <c r="C82" s="22">
        <v>44993463</v>
      </c>
      <c r="D82" s="2" t="s">
        <v>299</v>
      </c>
      <c r="E82" s="2" t="s">
        <v>1278</v>
      </c>
      <c r="F82" s="3" t="s">
        <v>1279</v>
      </c>
      <c r="G82" s="3" t="s">
        <v>1280</v>
      </c>
      <c r="H82" s="3" t="s">
        <v>1281</v>
      </c>
      <c r="I82" s="3" t="s">
        <v>1282</v>
      </c>
      <c r="J82" s="5">
        <v>108</v>
      </c>
      <c r="K82" s="5">
        <v>84</v>
      </c>
      <c r="L82" s="3" t="s">
        <v>284</v>
      </c>
      <c r="M82" s="3" t="s">
        <v>1283</v>
      </c>
      <c r="N82" s="3" t="s">
        <v>16</v>
      </c>
      <c r="O82" s="3" t="s">
        <v>287</v>
      </c>
      <c r="P82" s="3" t="s">
        <v>1284</v>
      </c>
      <c r="Q82" s="3" t="s">
        <v>1285</v>
      </c>
      <c r="R82" s="3" t="s">
        <v>290</v>
      </c>
      <c r="S82" s="3" t="s">
        <v>1286</v>
      </c>
      <c r="T82" s="3" t="s">
        <v>292</v>
      </c>
      <c r="U82" s="3" t="s">
        <v>293</v>
      </c>
      <c r="V82" s="3" t="s">
        <v>294</v>
      </c>
      <c r="W82" s="2" t="s">
        <v>1287</v>
      </c>
      <c r="X82" s="2" t="s">
        <v>356</v>
      </c>
      <c r="Y82" s="118" t="s">
        <v>1288</v>
      </c>
      <c r="Z82" s="191" t="s">
        <v>3285</v>
      </c>
      <c r="AA82" s="189" t="str">
        <f>VLOOKUP(A82,'[1]Odpovědi formuláře 1'!A:F,6,0)</f>
        <v>Ne</v>
      </c>
    </row>
    <row r="83" spans="1:27" ht="19.2" x14ac:dyDescent="0.2">
      <c r="A83" s="22">
        <v>60552255</v>
      </c>
      <c r="B83" s="8" t="s">
        <v>1289</v>
      </c>
      <c r="C83" s="22">
        <v>60552255</v>
      </c>
      <c r="D83" s="2" t="s">
        <v>1290</v>
      </c>
      <c r="E83" s="2" t="s">
        <v>1291</v>
      </c>
      <c r="F83" s="3" t="s">
        <v>1292</v>
      </c>
      <c r="G83" s="3" t="s">
        <v>1293</v>
      </c>
      <c r="H83" s="3" t="s">
        <v>1281</v>
      </c>
      <c r="I83" s="3" t="s">
        <v>1282</v>
      </c>
      <c r="J83" s="5">
        <v>1072</v>
      </c>
      <c r="K83" s="5">
        <v>106</v>
      </c>
      <c r="L83" s="3" t="s">
        <v>284</v>
      </c>
      <c r="M83" s="3" t="s">
        <v>1294</v>
      </c>
      <c r="N83" s="3" t="s">
        <v>1295</v>
      </c>
      <c r="O83" s="3" t="s">
        <v>344</v>
      </c>
      <c r="P83" s="3" t="s">
        <v>1296</v>
      </c>
      <c r="Q83" s="3" t="s">
        <v>1297</v>
      </c>
      <c r="R83" s="3" t="s">
        <v>332</v>
      </c>
      <c r="S83" s="3" t="s">
        <v>1298</v>
      </c>
      <c r="T83" s="3" t="s">
        <v>292</v>
      </c>
      <c r="U83" s="3" t="s">
        <v>293</v>
      </c>
      <c r="V83" s="3" t="s">
        <v>294</v>
      </c>
      <c r="W83" s="2" t="s">
        <v>1299</v>
      </c>
      <c r="X83" s="2" t="s">
        <v>217</v>
      </c>
      <c r="Y83" s="112" t="s">
        <v>1300</v>
      </c>
      <c r="Z83" s="191" t="s">
        <v>3286</v>
      </c>
      <c r="AA83" s="189" t="str">
        <f>VLOOKUP(A83,'[1]Odpovědi formuláře 1'!A:F,6,0)</f>
        <v>Ano</v>
      </c>
    </row>
    <row r="84" spans="1:27" ht="19.2" x14ac:dyDescent="0.2">
      <c r="A84" s="22">
        <v>219321</v>
      </c>
      <c r="B84" s="8" t="s">
        <v>1301</v>
      </c>
      <c r="C84" s="22" t="s">
        <v>97</v>
      </c>
      <c r="D84" s="2" t="s">
        <v>1302</v>
      </c>
      <c r="E84" s="2" t="s">
        <v>1303</v>
      </c>
      <c r="F84" s="3" t="s">
        <v>1304</v>
      </c>
      <c r="G84" s="3" t="s">
        <v>1305</v>
      </c>
      <c r="H84" s="3" t="s">
        <v>786</v>
      </c>
      <c r="I84" s="3" t="s">
        <v>1306</v>
      </c>
      <c r="J84" s="5">
        <v>106</v>
      </c>
      <c r="K84" s="5">
        <v>15</v>
      </c>
      <c r="L84" s="3" t="s">
        <v>284</v>
      </c>
      <c r="M84" s="3" t="s">
        <v>1307</v>
      </c>
      <c r="N84" s="3" t="s">
        <v>1308</v>
      </c>
      <c r="O84" s="3" t="s">
        <v>287</v>
      </c>
      <c r="P84" s="3" t="s">
        <v>1309</v>
      </c>
      <c r="Q84" s="3" t="s">
        <v>1310</v>
      </c>
      <c r="R84" s="3" t="s">
        <v>290</v>
      </c>
      <c r="S84" s="3" t="s">
        <v>1311</v>
      </c>
      <c r="T84" s="3" t="s">
        <v>292</v>
      </c>
      <c r="U84" s="3" t="s">
        <v>293</v>
      </c>
      <c r="V84" s="3" t="s">
        <v>294</v>
      </c>
      <c r="W84" s="2">
        <v>533433149</v>
      </c>
      <c r="X84" s="2" t="s">
        <v>356</v>
      </c>
      <c r="Y84" s="135" t="s">
        <v>3287</v>
      </c>
      <c r="Z84" s="191" t="s">
        <v>3288</v>
      </c>
      <c r="AA84" s="189" t="str">
        <f>VLOOKUP(A84,'[1]Odpovědi formuláře 1'!A:F,6,0)</f>
        <v>Ano</v>
      </c>
    </row>
    <row r="85" spans="1:27" ht="19.2" x14ac:dyDescent="0.2">
      <c r="A85" s="22">
        <v>567566</v>
      </c>
      <c r="B85" s="8" t="s">
        <v>1312</v>
      </c>
      <c r="C85" s="22" t="s">
        <v>114</v>
      </c>
      <c r="D85" s="2" t="s">
        <v>1313</v>
      </c>
      <c r="E85" s="2" t="s">
        <v>1314</v>
      </c>
      <c r="F85" s="3" t="s">
        <v>1315</v>
      </c>
      <c r="G85" s="3" t="s">
        <v>1316</v>
      </c>
      <c r="H85" s="3" t="s">
        <v>1317</v>
      </c>
      <c r="I85" s="3" t="s">
        <v>1318</v>
      </c>
      <c r="J85" s="5">
        <v>375</v>
      </c>
      <c r="K85" s="5">
        <v>3</v>
      </c>
      <c r="L85" s="3" t="s">
        <v>627</v>
      </c>
      <c r="M85" s="3" t="s">
        <v>3755</v>
      </c>
      <c r="N85" s="3" t="s">
        <v>3756</v>
      </c>
      <c r="O85" s="3" t="s">
        <v>344</v>
      </c>
      <c r="P85" s="3" t="s">
        <v>3757</v>
      </c>
      <c r="Q85" s="3" t="s">
        <v>3758</v>
      </c>
      <c r="R85" s="3" t="s">
        <v>332</v>
      </c>
      <c r="S85" s="3" t="s">
        <v>3758</v>
      </c>
      <c r="T85" s="3" t="s">
        <v>292</v>
      </c>
      <c r="U85" s="3" t="s">
        <v>293</v>
      </c>
      <c r="V85" s="3" t="s">
        <v>294</v>
      </c>
      <c r="W85" s="2" t="s">
        <v>3759</v>
      </c>
      <c r="X85" s="2" t="s">
        <v>356</v>
      </c>
      <c r="Y85" s="134" t="s">
        <v>3760</v>
      </c>
      <c r="Z85" s="191" t="s">
        <v>3289</v>
      </c>
      <c r="AA85" s="189" t="str">
        <f>VLOOKUP(A85,'[1]Odpovědi formuláře 1'!A:F,6,0)</f>
        <v>Ne</v>
      </c>
    </row>
    <row r="86" spans="1:27" ht="19.2" x14ac:dyDescent="0.2">
      <c r="A86" s="22">
        <v>567191</v>
      </c>
      <c r="B86" s="1" t="s">
        <v>1319</v>
      </c>
      <c r="C86" s="22" t="s">
        <v>143</v>
      </c>
      <c r="D86" s="2" t="s">
        <v>299</v>
      </c>
      <c r="E86" s="2" t="s">
        <v>1320</v>
      </c>
      <c r="F86" s="3" t="s">
        <v>1321</v>
      </c>
      <c r="G86" s="3" t="s">
        <v>1322</v>
      </c>
      <c r="H86" s="3" t="s">
        <v>786</v>
      </c>
      <c r="I86" s="3" t="s">
        <v>1306</v>
      </c>
      <c r="J86" s="5">
        <v>1694</v>
      </c>
      <c r="K86" s="5">
        <v>11</v>
      </c>
      <c r="L86" s="3" t="s">
        <v>1162</v>
      </c>
      <c r="M86" s="3" t="s">
        <v>1323</v>
      </c>
      <c r="N86" s="3" t="s">
        <v>1324</v>
      </c>
      <c r="O86" s="3" t="s">
        <v>344</v>
      </c>
      <c r="P86" s="3" t="s">
        <v>1325</v>
      </c>
      <c r="Q86" s="3" t="s">
        <v>1326</v>
      </c>
      <c r="R86" s="3" t="s">
        <v>332</v>
      </c>
      <c r="S86" s="3" t="s">
        <v>1327</v>
      </c>
      <c r="T86" s="3" t="s">
        <v>292</v>
      </c>
      <c r="U86" s="3" t="s">
        <v>293</v>
      </c>
      <c r="V86" s="3" t="s">
        <v>294</v>
      </c>
      <c r="W86" s="2" t="s">
        <v>1328</v>
      </c>
      <c r="X86" s="2" t="s">
        <v>356</v>
      </c>
      <c r="Y86" s="112" t="s">
        <v>1329</v>
      </c>
      <c r="Z86" s="191" t="s">
        <v>3290</v>
      </c>
      <c r="AA86" s="189" t="str">
        <f>VLOOKUP(A86,'[1]Odpovědi formuláře 1'!A:F,6,0)</f>
        <v>Ne</v>
      </c>
    </row>
    <row r="87" spans="1:27" ht="19.2" x14ac:dyDescent="0.2">
      <c r="A87" s="22">
        <v>70285837</v>
      </c>
      <c r="B87" s="8" t="s">
        <v>1330</v>
      </c>
      <c r="C87" s="22">
        <v>70285837</v>
      </c>
      <c r="D87" s="2" t="s">
        <v>299</v>
      </c>
      <c r="E87" s="2" t="s">
        <v>1331</v>
      </c>
      <c r="F87" s="3" t="s">
        <v>1332</v>
      </c>
      <c r="G87" s="3" t="s">
        <v>1333</v>
      </c>
      <c r="H87" s="3" t="s">
        <v>1173</v>
      </c>
      <c r="I87" s="3" t="s">
        <v>1334</v>
      </c>
      <c r="J87" s="5">
        <v>139</v>
      </c>
      <c r="K87" s="5">
        <v>7</v>
      </c>
      <c r="L87" s="3" t="s">
        <v>284</v>
      </c>
      <c r="M87" s="3" t="s">
        <v>1335</v>
      </c>
      <c r="N87" s="3" t="s">
        <v>3761</v>
      </c>
      <c r="O87" s="3" t="s">
        <v>344</v>
      </c>
      <c r="P87" s="3" t="s">
        <v>3762</v>
      </c>
      <c r="Q87" s="3" t="s">
        <v>3763</v>
      </c>
      <c r="R87" s="3" t="s">
        <v>332</v>
      </c>
      <c r="S87" s="3" t="s">
        <v>3764</v>
      </c>
      <c r="T87" s="3" t="s">
        <v>1180</v>
      </c>
      <c r="U87" s="3" t="s">
        <v>293</v>
      </c>
      <c r="V87" s="3" t="s">
        <v>294</v>
      </c>
      <c r="W87" s="2" t="s">
        <v>1336</v>
      </c>
      <c r="X87" s="2" t="s">
        <v>3765</v>
      </c>
      <c r="Y87" s="112" t="s">
        <v>3766</v>
      </c>
      <c r="Z87" s="10" t="s">
        <v>3766</v>
      </c>
      <c r="AA87" s="189" t="str">
        <f>VLOOKUP(A87,'[1]Odpovědi formuláře 1'!A:F,6,0)</f>
        <v>Ano</v>
      </c>
    </row>
    <row r="88" spans="1:27" ht="28.8" x14ac:dyDescent="0.2">
      <c r="A88" s="22">
        <v>70843155</v>
      </c>
      <c r="B88" s="8" t="s">
        <v>1337</v>
      </c>
      <c r="C88" s="22">
        <v>70843155</v>
      </c>
      <c r="D88" s="2" t="s">
        <v>1338</v>
      </c>
      <c r="E88" s="2" t="s">
        <v>1339</v>
      </c>
      <c r="F88" s="3" t="s">
        <v>1340</v>
      </c>
      <c r="G88" s="3" t="s">
        <v>1341</v>
      </c>
      <c r="H88" s="3" t="s">
        <v>326</v>
      </c>
      <c r="I88" s="3" t="s">
        <v>1258</v>
      </c>
      <c r="J88" s="5">
        <v>253</v>
      </c>
      <c r="K88" s="5">
        <v>15</v>
      </c>
      <c r="L88" s="3" t="s">
        <v>284</v>
      </c>
      <c r="M88" s="3" t="s">
        <v>1342</v>
      </c>
      <c r="N88" s="3" t="s">
        <v>1343</v>
      </c>
      <c r="O88" s="3" t="s">
        <v>287</v>
      </c>
      <c r="P88" s="3" t="s">
        <v>1344</v>
      </c>
      <c r="Q88" s="3" t="s">
        <v>1345</v>
      </c>
      <c r="R88" s="3" t="s">
        <v>290</v>
      </c>
      <c r="S88" s="3" t="s">
        <v>1346</v>
      </c>
      <c r="T88" s="3" t="s">
        <v>292</v>
      </c>
      <c r="U88" s="3" t="s">
        <v>293</v>
      </c>
      <c r="V88" s="3" t="s">
        <v>294</v>
      </c>
      <c r="W88" s="2" t="s">
        <v>1347</v>
      </c>
      <c r="X88" s="114"/>
      <c r="Y88" s="112" t="s">
        <v>1348</v>
      </c>
      <c r="Z88" s="10" t="s">
        <v>3291</v>
      </c>
      <c r="AA88" s="189" t="str">
        <f>VLOOKUP(A88,'[1]Odpovědi formuláře 1'!A:F,6,0)</f>
        <v>Ano</v>
      </c>
    </row>
    <row r="89" spans="1:27" ht="19.2" x14ac:dyDescent="0.2">
      <c r="A89" s="22">
        <v>60555980</v>
      </c>
      <c r="B89" s="8" t="s">
        <v>1349</v>
      </c>
      <c r="C89" s="22">
        <v>60555980</v>
      </c>
      <c r="D89" s="2" t="s">
        <v>1350</v>
      </c>
      <c r="E89" s="2" t="s">
        <v>1351</v>
      </c>
      <c r="F89" s="3" t="s">
        <v>1340</v>
      </c>
      <c r="G89" s="3" t="s">
        <v>1341</v>
      </c>
      <c r="H89" s="3" t="s">
        <v>326</v>
      </c>
      <c r="I89" s="3" t="s">
        <v>1258</v>
      </c>
      <c r="J89" s="5">
        <v>253</v>
      </c>
      <c r="K89" s="5">
        <v>15</v>
      </c>
      <c r="L89" s="3" t="s">
        <v>284</v>
      </c>
      <c r="M89" s="3" t="s">
        <v>1352</v>
      </c>
      <c r="N89" s="3" t="s">
        <v>1353</v>
      </c>
      <c r="O89" s="3" t="s">
        <v>344</v>
      </c>
      <c r="P89" s="3" t="s">
        <v>1354</v>
      </c>
      <c r="Q89" s="115" t="s">
        <v>1355</v>
      </c>
      <c r="R89" s="115" t="s">
        <v>1356</v>
      </c>
      <c r="S89" s="115" t="s">
        <v>1357</v>
      </c>
      <c r="T89" s="3" t="s">
        <v>292</v>
      </c>
      <c r="U89" s="3" t="s">
        <v>293</v>
      </c>
      <c r="V89" s="3" t="s">
        <v>294</v>
      </c>
      <c r="W89" s="2" t="s">
        <v>1358</v>
      </c>
      <c r="X89" s="2" t="s">
        <v>1359</v>
      </c>
      <c r="Y89" s="112" t="s">
        <v>1360</v>
      </c>
      <c r="Z89" s="191" t="s">
        <v>3292</v>
      </c>
      <c r="AA89" s="189" t="str">
        <f>VLOOKUP(A89,'[1]Odpovědi formuláře 1'!A:F,6,0)</f>
        <v>Ano</v>
      </c>
    </row>
    <row r="90" spans="1:27" ht="19.2" x14ac:dyDescent="0.2">
      <c r="A90" s="22">
        <v>401293</v>
      </c>
      <c r="B90" s="8" t="s">
        <v>1361</v>
      </c>
      <c r="C90" s="22" t="s">
        <v>245</v>
      </c>
      <c r="D90" s="2" t="s">
        <v>299</v>
      </c>
      <c r="E90" s="2" t="s">
        <v>1362</v>
      </c>
      <c r="F90" s="3" t="s">
        <v>1363</v>
      </c>
      <c r="G90" s="3" t="s">
        <v>1364</v>
      </c>
      <c r="H90" s="3" t="s">
        <v>281</v>
      </c>
      <c r="I90" s="3" t="s">
        <v>282</v>
      </c>
      <c r="J90" s="5">
        <v>119</v>
      </c>
      <c r="K90" s="5">
        <v>13</v>
      </c>
      <c r="L90" s="3" t="s">
        <v>627</v>
      </c>
      <c r="M90" s="3" t="s">
        <v>1365</v>
      </c>
      <c r="N90" s="115" t="s">
        <v>1366</v>
      </c>
      <c r="O90" s="3" t="s">
        <v>344</v>
      </c>
      <c r="P90" s="3" t="s">
        <v>1367</v>
      </c>
      <c r="Q90" s="115" t="s">
        <v>1368</v>
      </c>
      <c r="R90" s="3" t="s">
        <v>332</v>
      </c>
      <c r="S90" s="3" t="s">
        <v>1369</v>
      </c>
      <c r="T90" s="3" t="s">
        <v>292</v>
      </c>
      <c r="U90" s="3" t="s">
        <v>293</v>
      </c>
      <c r="V90" s="3" t="s">
        <v>294</v>
      </c>
      <c r="W90" s="2" t="s">
        <v>1370</v>
      </c>
      <c r="X90" s="2" t="s">
        <v>356</v>
      </c>
      <c r="Y90" s="112" t="s">
        <v>1371</v>
      </c>
      <c r="Z90" s="191" t="s">
        <v>3293</v>
      </c>
      <c r="AA90" s="189" t="str">
        <f>VLOOKUP(A90,'[1]Odpovědi formuláře 1'!A:F,6,0)</f>
        <v>Ne</v>
      </c>
    </row>
    <row r="91" spans="1:27" ht="28.8" x14ac:dyDescent="0.2">
      <c r="A91" s="22">
        <v>567396</v>
      </c>
      <c r="B91" s="8" t="s">
        <v>1372</v>
      </c>
      <c r="C91" s="22" t="s">
        <v>84</v>
      </c>
      <c r="D91" s="2" t="s">
        <v>299</v>
      </c>
      <c r="E91" s="2" t="s">
        <v>1373</v>
      </c>
      <c r="F91" s="3" t="s">
        <v>1374</v>
      </c>
      <c r="G91" s="3" t="s">
        <v>1375</v>
      </c>
      <c r="H91" s="3" t="s">
        <v>1376</v>
      </c>
      <c r="I91" s="3" t="s">
        <v>1377</v>
      </c>
      <c r="J91" s="5">
        <v>620</v>
      </c>
      <c r="K91" s="5">
        <v>4</v>
      </c>
      <c r="L91" s="3" t="s">
        <v>284</v>
      </c>
      <c r="M91" s="3" t="s">
        <v>1378</v>
      </c>
      <c r="N91" s="3" t="s">
        <v>1379</v>
      </c>
      <c r="O91" s="3" t="s">
        <v>287</v>
      </c>
      <c r="P91" s="3" t="s">
        <v>1380</v>
      </c>
      <c r="Q91" s="3" t="s">
        <v>1381</v>
      </c>
      <c r="R91" s="3" t="s">
        <v>290</v>
      </c>
      <c r="S91" s="3" t="s">
        <v>1382</v>
      </c>
      <c r="T91" s="3" t="s">
        <v>292</v>
      </c>
      <c r="U91" s="3" t="s">
        <v>293</v>
      </c>
      <c r="V91" s="3" t="s">
        <v>294</v>
      </c>
      <c r="W91" s="2" t="s">
        <v>1383</v>
      </c>
      <c r="X91" s="2" t="s">
        <v>1384</v>
      </c>
      <c r="Y91" s="112" t="s">
        <v>1385</v>
      </c>
      <c r="Z91" s="191" t="s">
        <v>3294</v>
      </c>
      <c r="AA91" s="189" t="str">
        <f>VLOOKUP(A91,'[1]Odpovědi formuláře 1'!A:F,6,0)</f>
        <v>Ano</v>
      </c>
    </row>
    <row r="92" spans="1:27" ht="19.2" x14ac:dyDescent="0.2">
      <c r="A92" s="22">
        <v>44993498</v>
      </c>
      <c r="B92" s="8" t="s">
        <v>1386</v>
      </c>
      <c r="C92" s="22">
        <v>44993498</v>
      </c>
      <c r="D92" s="2" t="s">
        <v>299</v>
      </c>
      <c r="E92" s="2" t="s">
        <v>1387</v>
      </c>
      <c r="F92" s="3" t="s">
        <v>1388</v>
      </c>
      <c r="G92" s="3" t="s">
        <v>1389</v>
      </c>
      <c r="H92" s="3" t="s">
        <v>1376</v>
      </c>
      <c r="I92" s="3" t="s">
        <v>1390</v>
      </c>
      <c r="J92" s="5">
        <v>193</v>
      </c>
      <c r="K92" s="5">
        <v>11</v>
      </c>
      <c r="L92" s="3" t="s">
        <v>1162</v>
      </c>
      <c r="M92" s="3" t="s">
        <v>1391</v>
      </c>
      <c r="N92" s="3" t="s">
        <v>1392</v>
      </c>
      <c r="O92" s="3" t="s">
        <v>344</v>
      </c>
      <c r="P92" s="3" t="s">
        <v>1393</v>
      </c>
      <c r="Q92" s="3" t="s">
        <v>1394</v>
      </c>
      <c r="R92" s="3" t="s">
        <v>332</v>
      </c>
      <c r="S92" s="3" t="s">
        <v>1395</v>
      </c>
      <c r="T92" s="3" t="s">
        <v>292</v>
      </c>
      <c r="U92" s="3" t="s">
        <v>293</v>
      </c>
      <c r="V92" s="3" t="s">
        <v>294</v>
      </c>
      <c r="W92" s="2" t="s">
        <v>1396</v>
      </c>
      <c r="X92" s="2" t="s">
        <v>356</v>
      </c>
      <c r="Y92" s="112" t="s">
        <v>27</v>
      </c>
      <c r="Z92" s="191" t="s">
        <v>27</v>
      </c>
      <c r="AA92" s="189" t="str">
        <f>VLOOKUP(A92,'[1]Odpovědi formuláře 1'!A:F,6,0)</f>
        <v>Ne</v>
      </c>
    </row>
    <row r="93" spans="1:27" ht="19.2" x14ac:dyDescent="0.2">
      <c r="A93" s="22">
        <v>567213</v>
      </c>
      <c r="B93" s="8" t="s">
        <v>1397</v>
      </c>
      <c r="C93" s="22" t="s">
        <v>115</v>
      </c>
      <c r="D93" s="2" t="s">
        <v>1398</v>
      </c>
      <c r="E93" s="2" t="s">
        <v>1399</v>
      </c>
      <c r="F93" s="3" t="s">
        <v>1400</v>
      </c>
      <c r="G93" s="3" t="s">
        <v>1401</v>
      </c>
      <c r="H93" s="3" t="s">
        <v>1376</v>
      </c>
      <c r="I93" s="3" t="s">
        <v>1402</v>
      </c>
      <c r="J93" s="5">
        <v>530</v>
      </c>
      <c r="K93" s="5">
        <v>44</v>
      </c>
      <c r="L93" s="3" t="s">
        <v>284</v>
      </c>
      <c r="M93" s="3" t="s">
        <v>1403</v>
      </c>
      <c r="N93" s="3" t="s">
        <v>1404</v>
      </c>
      <c r="O93" s="3" t="s">
        <v>344</v>
      </c>
      <c r="P93" s="3" t="s">
        <v>1405</v>
      </c>
      <c r="Q93" s="3" t="s">
        <v>1406</v>
      </c>
      <c r="R93" s="3" t="s">
        <v>332</v>
      </c>
      <c r="S93" s="3" t="s">
        <v>1407</v>
      </c>
      <c r="T93" s="3" t="s">
        <v>292</v>
      </c>
      <c r="U93" s="3" t="s">
        <v>293</v>
      </c>
      <c r="V93" s="3" t="s">
        <v>294</v>
      </c>
      <c r="W93" s="2">
        <v>545128748</v>
      </c>
      <c r="X93" s="2" t="s">
        <v>356</v>
      </c>
      <c r="Y93" s="112" t="s">
        <v>1408</v>
      </c>
      <c r="Z93" s="191" t="s">
        <v>3295</v>
      </c>
      <c r="AA93" s="189" t="str">
        <f>VLOOKUP(A93,'[1]Odpovědi formuláře 1'!A:F,6,0)</f>
        <v>Ano</v>
      </c>
    </row>
    <row r="94" spans="1:27" ht="19.2" x14ac:dyDescent="0.2">
      <c r="A94" s="22">
        <v>62157299</v>
      </c>
      <c r="B94" s="8" t="s">
        <v>1409</v>
      </c>
      <c r="C94" s="22">
        <v>62157299</v>
      </c>
      <c r="D94" s="2" t="s">
        <v>299</v>
      </c>
      <c r="E94" s="2" t="s">
        <v>1410</v>
      </c>
      <c r="F94" s="3" t="s">
        <v>1411</v>
      </c>
      <c r="G94" s="3" t="s">
        <v>1412</v>
      </c>
      <c r="H94" s="3" t="s">
        <v>1281</v>
      </c>
      <c r="I94" s="3" t="s">
        <v>1413</v>
      </c>
      <c r="J94" s="5">
        <v>301</v>
      </c>
      <c r="K94" s="5">
        <v>16</v>
      </c>
      <c r="L94" s="3" t="s">
        <v>284</v>
      </c>
      <c r="M94" s="3" t="s">
        <v>1414</v>
      </c>
      <c r="N94" s="3" t="s">
        <v>1415</v>
      </c>
      <c r="O94" s="3" t="s">
        <v>287</v>
      </c>
      <c r="P94" s="3" t="s">
        <v>1416</v>
      </c>
      <c r="Q94" s="3" t="s">
        <v>1417</v>
      </c>
      <c r="R94" s="3" t="s">
        <v>290</v>
      </c>
      <c r="S94" s="3" t="s">
        <v>1418</v>
      </c>
      <c r="T94" s="3" t="s">
        <v>292</v>
      </c>
      <c r="U94" s="3" t="s">
        <v>293</v>
      </c>
      <c r="V94" s="3" t="s">
        <v>294</v>
      </c>
      <c r="W94" s="2" t="s">
        <v>1419</v>
      </c>
      <c r="X94" s="2" t="s">
        <v>1420</v>
      </c>
      <c r="Y94" s="118" t="s">
        <v>1421</v>
      </c>
      <c r="Z94" s="191" t="s">
        <v>1420</v>
      </c>
      <c r="AA94" s="189" t="str">
        <f>VLOOKUP(A94,'[1]Odpovědi formuláře 1'!A:F,6,0)</f>
        <v>Ano</v>
      </c>
    </row>
    <row r="95" spans="1:27" ht="19.2" x14ac:dyDescent="0.2">
      <c r="A95" s="22">
        <v>226467</v>
      </c>
      <c r="B95" s="8" t="s">
        <v>1422</v>
      </c>
      <c r="C95" s="22" t="s">
        <v>228</v>
      </c>
      <c r="D95" s="2" t="s">
        <v>299</v>
      </c>
      <c r="E95" s="2" t="s">
        <v>1423</v>
      </c>
      <c r="F95" s="3" t="s">
        <v>1424</v>
      </c>
      <c r="G95" s="3" t="s">
        <v>1425</v>
      </c>
      <c r="H95" s="3" t="s">
        <v>1426</v>
      </c>
      <c r="I95" s="3" t="s">
        <v>1427</v>
      </c>
      <c r="J95" s="5">
        <v>364</v>
      </c>
      <c r="K95" s="5">
        <v>110</v>
      </c>
      <c r="L95" s="3" t="s">
        <v>284</v>
      </c>
      <c r="M95" s="3" t="s">
        <v>1428</v>
      </c>
      <c r="N95" s="3" t="s">
        <v>1429</v>
      </c>
      <c r="O95" s="3" t="s">
        <v>287</v>
      </c>
      <c r="P95" s="3" t="s">
        <v>1430</v>
      </c>
      <c r="Q95" s="3" t="s">
        <v>1431</v>
      </c>
      <c r="R95" s="3" t="s">
        <v>290</v>
      </c>
      <c r="S95" s="3" t="s">
        <v>1432</v>
      </c>
      <c r="T95" s="3" t="s">
        <v>292</v>
      </c>
      <c r="U95" s="3" t="s">
        <v>293</v>
      </c>
      <c r="V95" s="3" t="s">
        <v>294</v>
      </c>
      <c r="W95" s="2">
        <v>517810140</v>
      </c>
      <c r="X95" s="2" t="s">
        <v>356</v>
      </c>
      <c r="Y95" s="112" t="s">
        <v>1433</v>
      </c>
      <c r="Z95" s="191" t="s">
        <v>3296</v>
      </c>
      <c r="AA95" s="189" t="str">
        <f>VLOOKUP(A95,'[1]Odpovědi formuláře 1'!A:F,6,0)</f>
        <v>Ano</v>
      </c>
    </row>
    <row r="96" spans="1:27" ht="19.2" x14ac:dyDescent="0.2">
      <c r="A96" s="22">
        <v>44993501</v>
      </c>
      <c r="B96" s="8" t="s">
        <v>1434</v>
      </c>
      <c r="C96" s="22">
        <v>44993501</v>
      </c>
      <c r="D96" s="2" t="s">
        <v>299</v>
      </c>
      <c r="E96" s="2" t="s">
        <v>1435</v>
      </c>
      <c r="F96" s="3" t="s">
        <v>1436</v>
      </c>
      <c r="G96" s="3" t="s">
        <v>1437</v>
      </c>
      <c r="H96" s="3" t="s">
        <v>1438</v>
      </c>
      <c r="I96" s="3" t="s">
        <v>1439</v>
      </c>
      <c r="J96" s="5">
        <v>1784</v>
      </c>
      <c r="K96" s="5">
        <v>81</v>
      </c>
      <c r="L96" s="3" t="s">
        <v>1162</v>
      </c>
      <c r="M96" s="3" t="s">
        <v>1440</v>
      </c>
      <c r="N96" s="3" t="s">
        <v>1441</v>
      </c>
      <c r="O96" s="3" t="s">
        <v>287</v>
      </c>
      <c r="P96" s="3" t="s">
        <v>1442</v>
      </c>
      <c r="Q96" s="3" t="s">
        <v>1443</v>
      </c>
      <c r="R96" s="3" t="s">
        <v>290</v>
      </c>
      <c r="S96" s="3" t="s">
        <v>1444</v>
      </c>
      <c r="T96" s="3" t="s">
        <v>292</v>
      </c>
      <c r="U96" s="3" t="s">
        <v>293</v>
      </c>
      <c r="V96" s="3" t="s">
        <v>294</v>
      </c>
      <c r="W96" s="2" t="s">
        <v>1445</v>
      </c>
      <c r="X96" s="2" t="s">
        <v>356</v>
      </c>
      <c r="Y96" s="112" t="s">
        <v>240</v>
      </c>
      <c r="Z96" s="191" t="s">
        <v>240</v>
      </c>
      <c r="AA96" s="189" t="str">
        <f>VLOOKUP(A96,'[1]Odpovědi formuláře 1'!A:F,6,0)</f>
        <v>Ano</v>
      </c>
    </row>
    <row r="97" spans="1:27" ht="28.8" x14ac:dyDescent="0.2">
      <c r="A97" s="22">
        <v>380431</v>
      </c>
      <c r="B97" s="8" t="s">
        <v>1446</v>
      </c>
      <c r="C97" s="22" t="s">
        <v>241</v>
      </c>
      <c r="D97" s="2" t="s">
        <v>1447</v>
      </c>
      <c r="E97" s="2" t="s">
        <v>1448</v>
      </c>
      <c r="F97" s="3" t="s">
        <v>1449</v>
      </c>
      <c r="G97" s="3" t="s">
        <v>1450</v>
      </c>
      <c r="H97" s="3" t="s">
        <v>1438</v>
      </c>
      <c r="I97" s="3" t="s">
        <v>1439</v>
      </c>
      <c r="J97" s="5">
        <v>2482</v>
      </c>
      <c r="K97" s="5">
        <v>113</v>
      </c>
      <c r="L97" s="3" t="s">
        <v>284</v>
      </c>
      <c r="M97" s="3" t="s">
        <v>1451</v>
      </c>
      <c r="N97" s="3" t="s">
        <v>1452</v>
      </c>
      <c r="O97" s="3" t="s">
        <v>287</v>
      </c>
      <c r="P97" s="3" t="s">
        <v>1453</v>
      </c>
      <c r="Q97" s="3" t="s">
        <v>1454</v>
      </c>
      <c r="R97" s="3" t="s">
        <v>290</v>
      </c>
      <c r="S97" s="3" t="s">
        <v>1455</v>
      </c>
      <c r="T97" s="3" t="s">
        <v>292</v>
      </c>
      <c r="U97" s="3" t="s">
        <v>293</v>
      </c>
      <c r="V97" s="3" t="s">
        <v>294</v>
      </c>
      <c r="W97" s="2">
        <v>544422813</v>
      </c>
      <c r="X97" s="119" t="s">
        <v>1456</v>
      </c>
      <c r="Y97" s="112" t="s">
        <v>1457</v>
      </c>
      <c r="Z97" s="191" t="s">
        <v>3297</v>
      </c>
      <c r="AA97" s="189" t="str">
        <f>VLOOKUP(A97,'[1]Odpovědi formuláře 1'!A:F,6,0)</f>
        <v>Ano</v>
      </c>
    </row>
    <row r="98" spans="1:27" ht="19.2" x14ac:dyDescent="0.2">
      <c r="A98" s="22">
        <v>62156748</v>
      </c>
      <c r="B98" s="8" t="s">
        <v>1458</v>
      </c>
      <c r="C98" s="22">
        <v>62156748</v>
      </c>
      <c r="D98" s="2" t="s">
        <v>299</v>
      </c>
      <c r="E98" s="2" t="s">
        <v>1459</v>
      </c>
      <c r="F98" s="3" t="s">
        <v>1460</v>
      </c>
      <c r="G98" s="3" t="s">
        <v>1461</v>
      </c>
      <c r="H98" s="3" t="s">
        <v>1462</v>
      </c>
      <c r="I98" s="3" t="s">
        <v>1463</v>
      </c>
      <c r="J98" s="5">
        <v>4185</v>
      </c>
      <c r="K98" s="5">
        <v>48</v>
      </c>
      <c r="L98" s="3" t="s">
        <v>284</v>
      </c>
      <c r="M98" s="3" t="s">
        <v>1464</v>
      </c>
      <c r="N98" s="3" t="s">
        <v>3767</v>
      </c>
      <c r="O98" s="3" t="s">
        <v>344</v>
      </c>
      <c r="P98" s="3" t="s">
        <v>3768</v>
      </c>
      <c r="Q98" s="3" t="s">
        <v>3769</v>
      </c>
      <c r="R98" s="3" t="s">
        <v>332</v>
      </c>
      <c r="S98" s="3" t="s">
        <v>3770</v>
      </c>
      <c r="T98" s="3" t="s">
        <v>292</v>
      </c>
      <c r="U98" s="3" t="s">
        <v>293</v>
      </c>
      <c r="V98" s="3" t="s">
        <v>294</v>
      </c>
      <c r="W98" s="2">
        <v>548212105</v>
      </c>
      <c r="X98" s="2" t="s">
        <v>356</v>
      </c>
      <c r="Y98" s="112" t="s">
        <v>216</v>
      </c>
      <c r="Z98" s="191" t="s">
        <v>216</v>
      </c>
      <c r="AA98" s="189" t="str">
        <f>VLOOKUP(A98,'[1]Odpovědi formuláře 1'!A:F,6,0)</f>
        <v>Ne</v>
      </c>
    </row>
    <row r="99" spans="1:27" ht="19.2" x14ac:dyDescent="0.2">
      <c r="A99" s="22">
        <v>226475</v>
      </c>
      <c r="B99" s="8" t="s">
        <v>1465</v>
      </c>
      <c r="C99" s="22" t="s">
        <v>207</v>
      </c>
      <c r="D99" s="2" t="s">
        <v>1466</v>
      </c>
      <c r="E99" s="2" t="s">
        <v>1467</v>
      </c>
      <c r="F99" s="3" t="s">
        <v>1468</v>
      </c>
      <c r="G99" s="3" t="s">
        <v>1469</v>
      </c>
      <c r="H99" s="3" t="s">
        <v>1426</v>
      </c>
      <c r="I99" s="3" t="s">
        <v>1470</v>
      </c>
      <c r="J99" s="5">
        <v>1140</v>
      </c>
      <c r="K99" s="5">
        <v>61</v>
      </c>
      <c r="L99" s="3" t="s">
        <v>284</v>
      </c>
      <c r="M99" s="3" t="s">
        <v>1471</v>
      </c>
      <c r="N99" s="3" t="s">
        <v>1472</v>
      </c>
      <c r="O99" s="3" t="s">
        <v>287</v>
      </c>
      <c r="P99" s="3" t="s">
        <v>1473</v>
      </c>
      <c r="Q99" s="3" t="s">
        <v>1474</v>
      </c>
      <c r="R99" s="3" t="s">
        <v>290</v>
      </c>
      <c r="S99" s="3" t="s">
        <v>1475</v>
      </c>
      <c r="T99" s="3" t="s">
        <v>292</v>
      </c>
      <c r="U99" s="3" t="s">
        <v>293</v>
      </c>
      <c r="V99" s="3" t="s">
        <v>294</v>
      </c>
      <c r="W99" s="2" t="s">
        <v>1476</v>
      </c>
      <c r="X99" s="2" t="s">
        <v>1477</v>
      </c>
      <c r="Y99" s="112" t="s">
        <v>1478</v>
      </c>
      <c r="Z99" s="191" t="s">
        <v>1477</v>
      </c>
      <c r="AA99" s="189" t="str">
        <f>VLOOKUP(A99,'[1]Odpovědi formuláře 1'!A:F,6,0)</f>
        <v>Ano</v>
      </c>
    </row>
    <row r="100" spans="1:27" ht="19.2" x14ac:dyDescent="0.2">
      <c r="A100" s="22">
        <v>62160095</v>
      </c>
      <c r="B100" s="8" t="s">
        <v>1479</v>
      </c>
      <c r="C100" s="22">
        <v>62160095</v>
      </c>
      <c r="D100" s="2" t="s">
        <v>299</v>
      </c>
      <c r="E100" s="2" t="s">
        <v>1480</v>
      </c>
      <c r="F100" s="3" t="s">
        <v>1481</v>
      </c>
      <c r="G100" s="3" t="s">
        <v>1482</v>
      </c>
      <c r="H100" s="3" t="s">
        <v>1483</v>
      </c>
      <c r="I100" s="3" t="s">
        <v>1484</v>
      </c>
      <c r="J100" s="5">
        <v>803</v>
      </c>
      <c r="K100" s="5">
        <v>2</v>
      </c>
      <c r="L100" s="3" t="s">
        <v>284</v>
      </c>
      <c r="M100" s="3" t="s">
        <v>3771</v>
      </c>
      <c r="N100" s="3" t="s">
        <v>1485</v>
      </c>
      <c r="O100" s="3" t="s">
        <v>344</v>
      </c>
      <c r="P100" s="3" t="s">
        <v>1486</v>
      </c>
      <c r="Q100" s="3" t="s">
        <v>1487</v>
      </c>
      <c r="R100" s="3" t="s">
        <v>332</v>
      </c>
      <c r="S100" s="3" t="s">
        <v>1488</v>
      </c>
      <c r="T100" s="3" t="s">
        <v>292</v>
      </c>
      <c r="U100" s="3" t="s">
        <v>293</v>
      </c>
      <c r="V100" s="3" t="s">
        <v>294</v>
      </c>
      <c r="W100" s="2" t="s">
        <v>1489</v>
      </c>
      <c r="X100" s="2" t="s">
        <v>356</v>
      </c>
      <c r="Y100" s="120" t="s">
        <v>19</v>
      </c>
      <c r="Z100" s="4" t="s">
        <v>19</v>
      </c>
      <c r="AA100" s="189" t="str">
        <f>VLOOKUP(A100,'[1]Odpovědi formuláře 1'!A:F,6,0)</f>
        <v>Ano</v>
      </c>
    </row>
    <row r="101" spans="1:27" ht="19.2" x14ac:dyDescent="0.2">
      <c r="A101" s="8">
        <v>64327809</v>
      </c>
      <c r="B101" s="8" t="s">
        <v>1490</v>
      </c>
      <c r="C101" s="8">
        <v>64327809</v>
      </c>
      <c r="D101" s="13" t="s">
        <v>299</v>
      </c>
      <c r="E101" s="13" t="s">
        <v>1491</v>
      </c>
      <c r="F101" s="3" t="s">
        <v>1492</v>
      </c>
      <c r="G101" s="3" t="s">
        <v>1493</v>
      </c>
      <c r="H101" s="3" t="s">
        <v>890</v>
      </c>
      <c r="I101" s="3" t="s">
        <v>1494</v>
      </c>
      <c r="J101" s="5">
        <v>212</v>
      </c>
      <c r="K101" s="5">
        <v>9</v>
      </c>
      <c r="L101" s="3" t="s">
        <v>284</v>
      </c>
      <c r="M101" s="3" t="s">
        <v>1495</v>
      </c>
      <c r="N101" s="3" t="s">
        <v>1496</v>
      </c>
      <c r="O101" s="3" t="s">
        <v>344</v>
      </c>
      <c r="P101" s="3" t="s">
        <v>1497</v>
      </c>
      <c r="Q101" s="3" t="s">
        <v>1498</v>
      </c>
      <c r="R101" s="3" t="s">
        <v>332</v>
      </c>
      <c r="S101" s="3" t="s">
        <v>1499</v>
      </c>
      <c r="T101" s="3" t="s">
        <v>292</v>
      </c>
      <c r="U101" s="3" t="s">
        <v>293</v>
      </c>
      <c r="V101" s="3" t="s">
        <v>294</v>
      </c>
      <c r="W101" s="2" t="s">
        <v>1500</v>
      </c>
      <c r="X101" s="2" t="s">
        <v>105</v>
      </c>
      <c r="Y101" s="136" t="s">
        <v>1501</v>
      </c>
      <c r="Z101" s="191" t="s">
        <v>3298</v>
      </c>
      <c r="AA101" s="189" t="str">
        <f>VLOOKUP(A101,'[1]Odpovědi formuláře 1'!A:F,6,0)</f>
        <v>Ano</v>
      </c>
    </row>
    <row r="102" spans="1:27" ht="19.2" x14ac:dyDescent="0.2">
      <c r="A102" s="22">
        <v>62158465</v>
      </c>
      <c r="B102" s="8" t="s">
        <v>1502</v>
      </c>
      <c r="C102" s="22">
        <v>62158465</v>
      </c>
      <c r="D102" s="2" t="s">
        <v>299</v>
      </c>
      <c r="E102" s="2" t="s">
        <v>1503</v>
      </c>
      <c r="F102" s="3" t="s">
        <v>1504</v>
      </c>
      <c r="G102" s="3" t="s">
        <v>1505</v>
      </c>
      <c r="H102" s="3" t="s">
        <v>753</v>
      </c>
      <c r="I102" s="3" t="s">
        <v>1506</v>
      </c>
      <c r="J102" s="5">
        <v>825</v>
      </c>
      <c r="K102" s="5">
        <v>51</v>
      </c>
      <c r="L102" s="3" t="s">
        <v>284</v>
      </c>
      <c r="M102" s="3" t="s">
        <v>1507</v>
      </c>
      <c r="N102" s="3" t="s">
        <v>1508</v>
      </c>
      <c r="O102" s="3" t="s">
        <v>287</v>
      </c>
      <c r="P102" s="3" t="s">
        <v>1509</v>
      </c>
      <c r="Q102" s="3" t="s">
        <v>1510</v>
      </c>
      <c r="R102" s="3" t="s">
        <v>290</v>
      </c>
      <c r="S102" s="3" t="s">
        <v>1511</v>
      </c>
      <c r="T102" s="3" t="s">
        <v>292</v>
      </c>
      <c r="U102" s="3" t="s">
        <v>293</v>
      </c>
      <c r="V102" s="3" t="s">
        <v>294</v>
      </c>
      <c r="W102" s="2" t="s">
        <v>1512</v>
      </c>
      <c r="X102" s="2" t="s">
        <v>356</v>
      </c>
      <c r="Y102" s="112" t="s">
        <v>22</v>
      </c>
      <c r="Z102" s="191" t="s">
        <v>22</v>
      </c>
      <c r="AA102" s="189" t="str">
        <f>VLOOKUP(A102,'[1]Odpovědi formuláře 1'!A:F,6,0)</f>
        <v>Ne</v>
      </c>
    </row>
    <row r="103" spans="1:27" ht="19.2" x14ac:dyDescent="0.2">
      <c r="A103" s="22">
        <v>380385</v>
      </c>
      <c r="B103" s="8" t="s">
        <v>1513</v>
      </c>
      <c r="C103" s="22" t="s">
        <v>249</v>
      </c>
      <c r="D103" s="2" t="s">
        <v>1514</v>
      </c>
      <c r="E103" s="2" t="s">
        <v>1515</v>
      </c>
      <c r="F103" s="3" t="s">
        <v>1516</v>
      </c>
      <c r="G103" s="3" t="s">
        <v>1517</v>
      </c>
      <c r="H103" s="3" t="s">
        <v>1518</v>
      </c>
      <c r="I103" s="3" t="s">
        <v>1519</v>
      </c>
      <c r="J103" s="5">
        <v>982</v>
      </c>
      <c r="K103" s="5">
        <v>23</v>
      </c>
      <c r="L103" s="3" t="s">
        <v>284</v>
      </c>
      <c r="M103" s="3" t="s">
        <v>1520</v>
      </c>
      <c r="N103" s="3" t="s">
        <v>1521</v>
      </c>
      <c r="O103" s="3" t="s">
        <v>344</v>
      </c>
      <c r="P103" s="3" t="s">
        <v>1522</v>
      </c>
      <c r="Q103" s="3" t="s">
        <v>1523</v>
      </c>
      <c r="R103" s="3" t="s">
        <v>332</v>
      </c>
      <c r="S103" s="3" t="s">
        <v>1524</v>
      </c>
      <c r="T103" s="3" t="s">
        <v>292</v>
      </c>
      <c r="U103" s="3" t="s">
        <v>293</v>
      </c>
      <c r="V103" s="3" t="s">
        <v>294</v>
      </c>
      <c r="W103" s="2">
        <v>541123111</v>
      </c>
      <c r="X103" s="2" t="s">
        <v>356</v>
      </c>
      <c r="Y103" s="112" t="s">
        <v>1525</v>
      </c>
      <c r="Z103" s="191" t="s">
        <v>3299</v>
      </c>
      <c r="AA103" s="189" t="str">
        <f>VLOOKUP(A103,'[1]Odpovědi formuláře 1'!A:F,6,0)</f>
        <v>Ne</v>
      </c>
    </row>
    <row r="104" spans="1:27" ht="28.8" x14ac:dyDescent="0.2">
      <c r="A104" s="22">
        <v>62157655</v>
      </c>
      <c r="B104" s="8" t="s">
        <v>1526</v>
      </c>
      <c r="C104" s="22">
        <v>62157655</v>
      </c>
      <c r="D104" s="2" t="s">
        <v>299</v>
      </c>
      <c r="E104" s="2" t="s">
        <v>1527</v>
      </c>
      <c r="F104" s="3" t="s">
        <v>1528</v>
      </c>
      <c r="G104" s="3" t="s">
        <v>1529</v>
      </c>
      <c r="H104" s="3" t="s">
        <v>1530</v>
      </c>
      <c r="I104" s="3" t="s">
        <v>1531</v>
      </c>
      <c r="J104" s="5">
        <v>66</v>
      </c>
      <c r="K104" s="5">
        <v>1</v>
      </c>
      <c r="L104" s="3" t="s">
        <v>284</v>
      </c>
      <c r="M104" s="3" t="s">
        <v>1532</v>
      </c>
      <c r="N104" s="3" t="s">
        <v>1533</v>
      </c>
      <c r="O104" s="3" t="s">
        <v>287</v>
      </c>
      <c r="P104" s="3" t="s">
        <v>1534</v>
      </c>
      <c r="Q104" s="3" t="s">
        <v>1535</v>
      </c>
      <c r="R104" s="3" t="s">
        <v>290</v>
      </c>
      <c r="S104" s="3" t="s">
        <v>1536</v>
      </c>
      <c r="T104" s="3" t="s">
        <v>292</v>
      </c>
      <c r="U104" s="3" t="s">
        <v>293</v>
      </c>
      <c r="V104" s="3" t="s">
        <v>294</v>
      </c>
      <c r="W104" s="2" t="s">
        <v>1537</v>
      </c>
      <c r="X104" s="6" t="s">
        <v>1538</v>
      </c>
      <c r="Y104" s="112" t="s">
        <v>1539</v>
      </c>
      <c r="Z104" s="191" t="s">
        <v>3300</v>
      </c>
      <c r="AA104" s="189" t="str">
        <f>VLOOKUP(A104,'[1]Odpovědi formuláře 1'!A:F,6,0)</f>
        <v>Ano</v>
      </c>
    </row>
    <row r="105" spans="1:27" ht="19.2" x14ac:dyDescent="0.2">
      <c r="A105" s="22">
        <v>62157396</v>
      </c>
      <c r="B105" s="1" t="s">
        <v>1540</v>
      </c>
      <c r="C105" s="22">
        <v>62157396</v>
      </c>
      <c r="D105" s="2" t="s">
        <v>299</v>
      </c>
      <c r="E105" s="2" t="s">
        <v>1541</v>
      </c>
      <c r="F105" s="3" t="s">
        <v>1542</v>
      </c>
      <c r="G105" s="3" t="s">
        <v>1543</v>
      </c>
      <c r="H105" s="3" t="s">
        <v>786</v>
      </c>
      <c r="I105" s="3" t="s">
        <v>1544</v>
      </c>
      <c r="J105" s="5">
        <v>2129</v>
      </c>
      <c r="K105" s="5">
        <v>6</v>
      </c>
      <c r="L105" s="3" t="s">
        <v>1162</v>
      </c>
      <c r="M105" s="3" t="s">
        <v>3772</v>
      </c>
      <c r="N105" s="3" t="s">
        <v>1545</v>
      </c>
      <c r="O105" s="3" t="s">
        <v>344</v>
      </c>
      <c r="P105" s="3" t="s">
        <v>1546</v>
      </c>
      <c r="Q105" s="3" t="s">
        <v>1547</v>
      </c>
      <c r="R105" s="3" t="s">
        <v>332</v>
      </c>
      <c r="S105" s="3" t="s">
        <v>1548</v>
      </c>
      <c r="T105" s="3" t="s">
        <v>292</v>
      </c>
      <c r="U105" s="3" t="s">
        <v>293</v>
      </c>
      <c r="V105" s="3" t="s">
        <v>294</v>
      </c>
      <c r="W105" s="2">
        <v>541246641</v>
      </c>
      <c r="X105" s="2" t="s">
        <v>1549</v>
      </c>
      <c r="Y105" s="112" t="s">
        <v>1550</v>
      </c>
      <c r="Z105" s="119" t="s">
        <v>3301</v>
      </c>
      <c r="AA105" s="189" t="str">
        <f>VLOOKUP(A105,'[1]Odpovědi formuláře 1'!A:F,6,0)</f>
        <v>Ano</v>
      </c>
    </row>
    <row r="106" spans="1:27" ht="19.2" x14ac:dyDescent="0.2">
      <c r="A106" s="22">
        <v>48515027</v>
      </c>
      <c r="B106" s="8" t="s">
        <v>1551</v>
      </c>
      <c r="C106" s="22">
        <v>48515027</v>
      </c>
      <c r="D106" s="2" t="s">
        <v>299</v>
      </c>
      <c r="E106" s="2" t="s">
        <v>1552</v>
      </c>
      <c r="F106" s="3" t="s">
        <v>1553</v>
      </c>
      <c r="G106" s="3" t="s">
        <v>1554</v>
      </c>
      <c r="H106" s="3" t="s">
        <v>1317</v>
      </c>
      <c r="I106" s="3" t="s">
        <v>1555</v>
      </c>
      <c r="J106" s="5">
        <v>259</v>
      </c>
      <c r="K106" s="5">
        <v>14</v>
      </c>
      <c r="L106" s="3" t="s">
        <v>284</v>
      </c>
      <c r="M106" s="3" t="s">
        <v>1556</v>
      </c>
      <c r="N106" s="3" t="s">
        <v>1557</v>
      </c>
      <c r="O106" s="3" t="s">
        <v>287</v>
      </c>
      <c r="P106" s="3" t="s">
        <v>1558</v>
      </c>
      <c r="Q106" s="3" t="s">
        <v>1559</v>
      </c>
      <c r="R106" s="3" t="s">
        <v>290</v>
      </c>
      <c r="S106" s="3" t="s">
        <v>1560</v>
      </c>
      <c r="T106" s="3" t="s">
        <v>292</v>
      </c>
      <c r="U106" s="3" t="s">
        <v>293</v>
      </c>
      <c r="V106" s="3" t="s">
        <v>294</v>
      </c>
      <c r="W106" s="2">
        <v>545222089</v>
      </c>
      <c r="X106" s="2" t="s">
        <v>356</v>
      </c>
      <c r="Y106" s="112" t="s">
        <v>1561</v>
      </c>
      <c r="Z106" s="191" t="s">
        <v>3302</v>
      </c>
      <c r="AA106" s="189" t="str">
        <f>VLOOKUP(A106,'[1]Odpovědi formuláře 1'!A:F,6,0)</f>
        <v>Ano</v>
      </c>
    </row>
    <row r="107" spans="1:27" ht="19.2" x14ac:dyDescent="0.2">
      <c r="A107" s="22">
        <v>60555998</v>
      </c>
      <c r="B107" s="8" t="s">
        <v>1562</v>
      </c>
      <c r="C107" s="22" t="s">
        <v>1563</v>
      </c>
      <c r="D107" s="2" t="s">
        <v>299</v>
      </c>
      <c r="E107" s="2" t="s">
        <v>1564</v>
      </c>
      <c r="F107" s="3" t="s">
        <v>1565</v>
      </c>
      <c r="G107" s="3" t="s">
        <v>1566</v>
      </c>
      <c r="H107" s="3" t="s">
        <v>1317</v>
      </c>
      <c r="I107" s="3" t="s">
        <v>1567</v>
      </c>
      <c r="J107" s="5">
        <v>114</v>
      </c>
      <c r="K107" s="5">
        <v>1</v>
      </c>
      <c r="L107" s="3" t="s">
        <v>284</v>
      </c>
      <c r="M107" s="3" t="s">
        <v>1568</v>
      </c>
      <c r="N107" s="3" t="s">
        <v>1569</v>
      </c>
      <c r="O107" s="3" t="s">
        <v>287</v>
      </c>
      <c r="P107" s="3" t="s">
        <v>1570</v>
      </c>
      <c r="Q107" s="3" t="s">
        <v>1571</v>
      </c>
      <c r="R107" s="3" t="s">
        <v>290</v>
      </c>
      <c r="S107" s="3" t="s">
        <v>1572</v>
      </c>
      <c r="T107" s="3" t="s">
        <v>292</v>
      </c>
      <c r="U107" s="3" t="s">
        <v>293</v>
      </c>
      <c r="V107" s="3" t="s">
        <v>294</v>
      </c>
      <c r="W107" s="2" t="s">
        <v>1573</v>
      </c>
      <c r="X107" s="2" t="s">
        <v>356</v>
      </c>
      <c r="Y107" s="112" t="s">
        <v>1574</v>
      </c>
      <c r="Z107" s="191" t="s">
        <v>3303</v>
      </c>
      <c r="AA107" s="189" t="str">
        <f>VLOOKUP(A107,'[1]Odpovědi formuláře 1'!A:F,6,0)</f>
        <v>Ne</v>
      </c>
    </row>
    <row r="108" spans="1:27" ht="19.2" x14ac:dyDescent="0.2">
      <c r="A108" s="22">
        <v>49461249</v>
      </c>
      <c r="B108" s="8" t="s">
        <v>1575</v>
      </c>
      <c r="C108" s="22">
        <v>49461249</v>
      </c>
      <c r="D108" s="2" t="s">
        <v>299</v>
      </c>
      <c r="E108" s="2" t="s">
        <v>1576</v>
      </c>
      <c r="F108" s="3" t="s">
        <v>1577</v>
      </c>
      <c r="G108" s="3" t="s">
        <v>1578</v>
      </c>
      <c r="H108" s="3" t="s">
        <v>1579</v>
      </c>
      <c r="I108" s="3" t="s">
        <v>1580</v>
      </c>
      <c r="J108" s="5">
        <v>40</v>
      </c>
      <c r="K108" s="5">
        <v>17</v>
      </c>
      <c r="L108" s="3" t="s">
        <v>422</v>
      </c>
      <c r="M108" s="3" t="s">
        <v>1581</v>
      </c>
      <c r="N108" s="3" t="s">
        <v>1582</v>
      </c>
      <c r="O108" s="3" t="s">
        <v>344</v>
      </c>
      <c r="P108" s="3" t="s">
        <v>1583</v>
      </c>
      <c r="Q108" s="3" t="s">
        <v>1584</v>
      </c>
      <c r="R108" s="3" t="s">
        <v>332</v>
      </c>
      <c r="S108" s="3" t="s">
        <v>1585</v>
      </c>
      <c r="T108" s="3" t="s">
        <v>1586</v>
      </c>
      <c r="U108" s="3" t="s">
        <v>293</v>
      </c>
      <c r="V108" s="3" t="s">
        <v>294</v>
      </c>
      <c r="W108" s="2" t="s">
        <v>1587</v>
      </c>
      <c r="X108" s="2" t="s">
        <v>356</v>
      </c>
      <c r="Y108" s="112" t="s">
        <v>1588</v>
      </c>
      <c r="Z108" s="191" t="s">
        <v>3305</v>
      </c>
      <c r="AA108" s="189" t="str">
        <f>VLOOKUP(A108,'[1]Odpovědi formuláře 1'!A:F,6,0)</f>
        <v>Ano</v>
      </c>
    </row>
    <row r="109" spans="1:27" ht="19.2" x14ac:dyDescent="0.2">
      <c r="A109" s="22">
        <v>49461524</v>
      </c>
      <c r="B109" s="8" t="s">
        <v>1589</v>
      </c>
      <c r="C109" s="22">
        <v>49461524</v>
      </c>
      <c r="D109" s="2" t="s">
        <v>299</v>
      </c>
      <c r="E109" s="2" t="s">
        <v>1590</v>
      </c>
      <c r="F109" s="3" t="s">
        <v>1591</v>
      </c>
      <c r="G109" s="3" t="s">
        <v>1592</v>
      </c>
      <c r="H109" s="3" t="s">
        <v>1593</v>
      </c>
      <c r="I109" s="3" t="s">
        <v>1594</v>
      </c>
      <c r="J109" s="5">
        <v>386</v>
      </c>
      <c r="K109" s="5"/>
      <c r="L109" s="3" t="s">
        <v>422</v>
      </c>
      <c r="M109" s="3" t="s">
        <v>1595</v>
      </c>
      <c r="N109" s="3" t="s">
        <v>44</v>
      </c>
      <c r="O109" s="3" t="s">
        <v>344</v>
      </c>
      <c r="P109" s="3" t="s">
        <v>1596</v>
      </c>
      <c r="Q109" s="3" t="s">
        <v>1597</v>
      </c>
      <c r="R109" s="3" t="s">
        <v>332</v>
      </c>
      <c r="S109" s="3" t="s">
        <v>1598</v>
      </c>
      <c r="T109" s="3" t="s">
        <v>1599</v>
      </c>
      <c r="U109" s="3" t="s">
        <v>293</v>
      </c>
      <c r="V109" s="3" t="s">
        <v>294</v>
      </c>
      <c r="W109" s="2" t="s">
        <v>1600</v>
      </c>
      <c r="X109" s="2" t="s">
        <v>356</v>
      </c>
      <c r="Y109" s="112" t="s">
        <v>43</v>
      </c>
      <c r="Z109" s="191" t="s">
        <v>43</v>
      </c>
      <c r="AA109" s="189" t="str">
        <f>VLOOKUP(A109,'[1]Odpovědi formuláře 1'!A:F,6,0)</f>
        <v>Ne</v>
      </c>
    </row>
    <row r="110" spans="1:27" ht="19.2" x14ac:dyDescent="0.2">
      <c r="A110" s="22">
        <v>49408381</v>
      </c>
      <c r="B110" s="8" t="s">
        <v>1601</v>
      </c>
      <c r="C110" s="22">
        <v>49408381</v>
      </c>
      <c r="D110" s="2" t="s">
        <v>1602</v>
      </c>
      <c r="E110" s="2" t="s">
        <v>3773</v>
      </c>
      <c r="F110" s="3" t="s">
        <v>1603</v>
      </c>
      <c r="G110" s="3" t="s">
        <v>1604</v>
      </c>
      <c r="H110" s="3" t="s">
        <v>1605</v>
      </c>
      <c r="I110" s="3" t="s">
        <v>1606</v>
      </c>
      <c r="J110" s="5">
        <v>479</v>
      </c>
      <c r="K110" s="5"/>
      <c r="L110" s="3" t="s">
        <v>284</v>
      </c>
      <c r="M110" s="3" t="s">
        <v>1607</v>
      </c>
      <c r="N110" s="3" t="s">
        <v>1608</v>
      </c>
      <c r="O110" s="3" t="s">
        <v>344</v>
      </c>
      <c r="P110" s="3" t="s">
        <v>1609</v>
      </c>
      <c r="Q110" s="3" t="s">
        <v>1610</v>
      </c>
      <c r="R110" s="3" t="s">
        <v>332</v>
      </c>
      <c r="S110" s="3" t="s">
        <v>1611</v>
      </c>
      <c r="T110" s="3" t="s">
        <v>1612</v>
      </c>
      <c r="U110" s="3" t="s">
        <v>293</v>
      </c>
      <c r="V110" s="3" t="s">
        <v>294</v>
      </c>
      <c r="W110" s="2" t="s">
        <v>1613</v>
      </c>
      <c r="X110" s="2" t="s">
        <v>3774</v>
      </c>
      <c r="Y110" s="112" t="s">
        <v>3560</v>
      </c>
      <c r="Z110" s="191" t="s">
        <v>3775</v>
      </c>
      <c r="AA110" s="189" t="str">
        <f>VLOOKUP(A110,'[1]Odpovědi formuláře 1'!A:F,6,0)</f>
        <v>Ano</v>
      </c>
    </row>
    <row r="111" spans="1:27" ht="19.2" x14ac:dyDescent="0.2">
      <c r="A111" s="22">
        <v>71197770</v>
      </c>
      <c r="B111" s="1" t="s">
        <v>1614</v>
      </c>
      <c r="C111" s="22">
        <v>71197770</v>
      </c>
      <c r="D111" s="2" t="s">
        <v>299</v>
      </c>
      <c r="E111" s="2" t="s">
        <v>104</v>
      </c>
      <c r="F111" s="3" t="s">
        <v>1615</v>
      </c>
      <c r="G111" s="3" t="s">
        <v>1616</v>
      </c>
      <c r="H111" s="3" t="s">
        <v>1605</v>
      </c>
      <c r="I111" s="3" t="s">
        <v>1617</v>
      </c>
      <c r="J111" s="5">
        <v>280</v>
      </c>
      <c r="K111" s="5"/>
      <c r="L111" s="3" t="s">
        <v>627</v>
      </c>
      <c r="M111" s="3" t="s">
        <v>1618</v>
      </c>
      <c r="N111" s="3" t="s">
        <v>1619</v>
      </c>
      <c r="O111" s="3" t="s">
        <v>287</v>
      </c>
      <c r="P111" s="3" t="s">
        <v>1620</v>
      </c>
      <c r="Q111" s="3" t="s">
        <v>1621</v>
      </c>
      <c r="R111" s="3" t="s">
        <v>290</v>
      </c>
      <c r="S111" s="3" t="s">
        <v>1622</v>
      </c>
      <c r="T111" s="3" t="s">
        <v>1612</v>
      </c>
      <c r="U111" s="3" t="s">
        <v>293</v>
      </c>
      <c r="V111" s="3" t="s">
        <v>294</v>
      </c>
      <c r="W111" s="2" t="s">
        <v>1623</v>
      </c>
      <c r="X111" s="2" t="s">
        <v>356</v>
      </c>
      <c r="Y111" s="112" t="s">
        <v>103</v>
      </c>
      <c r="Z111" s="191" t="s">
        <v>103</v>
      </c>
      <c r="AA111" s="189" t="str">
        <f>VLOOKUP(A111,'[1]Odpovědi formuláře 1'!A:F,6,0)</f>
        <v>Ne</v>
      </c>
    </row>
    <row r="112" spans="1:27" ht="38.4" x14ac:dyDescent="0.2">
      <c r="A112" s="22">
        <v>62075985</v>
      </c>
      <c r="B112" s="8" t="s">
        <v>1624</v>
      </c>
      <c r="C112" s="22">
        <v>62075985</v>
      </c>
      <c r="D112" s="2" t="s">
        <v>299</v>
      </c>
      <c r="E112" s="2" t="s">
        <v>1625</v>
      </c>
      <c r="F112" s="3" t="s">
        <v>1626</v>
      </c>
      <c r="G112" s="3" t="s">
        <v>1627</v>
      </c>
      <c r="H112" s="3" t="s">
        <v>1039</v>
      </c>
      <c r="I112" s="3" t="s">
        <v>1628</v>
      </c>
      <c r="J112" s="5">
        <v>1142</v>
      </c>
      <c r="K112" s="5">
        <v>2</v>
      </c>
      <c r="L112" s="3" t="s">
        <v>284</v>
      </c>
      <c r="M112" s="3" t="s">
        <v>1629</v>
      </c>
      <c r="N112" s="3" t="s">
        <v>1630</v>
      </c>
      <c r="O112" s="3" t="s">
        <v>344</v>
      </c>
      <c r="P112" s="3" t="s">
        <v>1631</v>
      </c>
      <c r="Q112" s="3" t="s">
        <v>1632</v>
      </c>
      <c r="R112" s="3" t="s">
        <v>332</v>
      </c>
      <c r="S112" s="3" t="s">
        <v>1633</v>
      </c>
      <c r="T112" s="3" t="s">
        <v>1019</v>
      </c>
      <c r="U112" s="3" t="s">
        <v>293</v>
      </c>
      <c r="V112" s="3" t="s">
        <v>294</v>
      </c>
      <c r="W112" s="2">
        <v>516453030</v>
      </c>
      <c r="X112" s="137" t="s">
        <v>3306</v>
      </c>
      <c r="Y112" s="136" t="s">
        <v>1634</v>
      </c>
      <c r="Z112" s="10" t="s">
        <v>3307</v>
      </c>
      <c r="AA112" s="189" t="str">
        <f>VLOOKUP(A112,'[1]Odpovědi formuláře 1'!A:F,6,0)</f>
        <v>Ano</v>
      </c>
    </row>
    <row r="113" spans="1:27" ht="19.2" x14ac:dyDescent="0.2">
      <c r="A113" s="22">
        <v>62077465</v>
      </c>
      <c r="B113" s="8" t="s">
        <v>1635</v>
      </c>
      <c r="C113" s="22">
        <v>62077465</v>
      </c>
      <c r="D113" s="2" t="s">
        <v>299</v>
      </c>
      <c r="E113" s="2" t="s">
        <v>1636</v>
      </c>
      <c r="F113" s="3" t="s">
        <v>1637</v>
      </c>
      <c r="G113" s="3" t="s">
        <v>1638</v>
      </c>
      <c r="H113" s="3" t="s">
        <v>1039</v>
      </c>
      <c r="I113" s="3" t="s">
        <v>1628</v>
      </c>
      <c r="J113" s="5">
        <v>2344</v>
      </c>
      <c r="K113" s="5" t="s">
        <v>1639</v>
      </c>
      <c r="L113" s="3" t="s">
        <v>284</v>
      </c>
      <c r="M113" s="3" t="s">
        <v>1640</v>
      </c>
      <c r="N113" s="3" t="s">
        <v>1641</v>
      </c>
      <c r="O113" s="3" t="s">
        <v>344</v>
      </c>
      <c r="P113" s="3" t="s">
        <v>1642</v>
      </c>
      <c r="Q113" s="3" t="s">
        <v>1643</v>
      </c>
      <c r="R113" s="3" t="s">
        <v>332</v>
      </c>
      <c r="S113" s="3" t="s">
        <v>1644</v>
      </c>
      <c r="T113" s="3" t="s">
        <v>1019</v>
      </c>
      <c r="U113" s="3" t="s">
        <v>293</v>
      </c>
      <c r="V113" s="3" t="s">
        <v>294</v>
      </c>
      <c r="W113" s="2" t="s">
        <v>1645</v>
      </c>
      <c r="X113" s="2" t="s">
        <v>89</v>
      </c>
      <c r="Y113" s="112" t="s">
        <v>1646</v>
      </c>
      <c r="Z113" s="191" t="s">
        <v>89</v>
      </c>
      <c r="AA113" s="189" t="str">
        <f>VLOOKUP(A113,'[1]Odpovědi formuláře 1'!A:F,6,0)</f>
        <v>Ano</v>
      </c>
    </row>
    <row r="114" spans="1:27" ht="19.2" x14ac:dyDescent="0.2">
      <c r="A114" s="22">
        <v>226564</v>
      </c>
      <c r="B114" s="8" t="s">
        <v>1647</v>
      </c>
      <c r="C114" s="22" t="s">
        <v>129</v>
      </c>
      <c r="D114" s="2" t="s">
        <v>299</v>
      </c>
      <c r="E114" s="2" t="s">
        <v>1648</v>
      </c>
      <c r="F114" s="3" t="s">
        <v>1649</v>
      </c>
      <c r="G114" s="3" t="s">
        <v>1650</v>
      </c>
      <c r="H114" s="3" t="s">
        <v>1651</v>
      </c>
      <c r="I114" s="3" t="s">
        <v>1652</v>
      </c>
      <c r="J114" s="5">
        <v>200</v>
      </c>
      <c r="K114" s="5"/>
      <c r="L114" s="3" t="s">
        <v>284</v>
      </c>
      <c r="M114" s="3" t="s">
        <v>1653</v>
      </c>
      <c r="N114" s="3" t="s">
        <v>3044</v>
      </c>
      <c r="O114" s="3" t="s">
        <v>2597</v>
      </c>
      <c r="P114" s="3" t="s">
        <v>3310</v>
      </c>
      <c r="Q114" s="3" t="s">
        <v>3046</v>
      </c>
      <c r="R114" s="3" t="s">
        <v>3007</v>
      </c>
      <c r="S114" s="3" t="s">
        <v>3311</v>
      </c>
      <c r="T114" s="3" t="s">
        <v>1654</v>
      </c>
      <c r="U114" s="3" t="s">
        <v>380</v>
      </c>
      <c r="V114" s="3" t="s">
        <v>1655</v>
      </c>
      <c r="W114" s="7" t="s">
        <v>3312</v>
      </c>
      <c r="X114" s="2" t="s">
        <v>128</v>
      </c>
      <c r="Y114" s="135" t="s">
        <v>3313</v>
      </c>
      <c r="Z114" s="191" t="s">
        <v>3314</v>
      </c>
      <c r="AA114" s="189" t="str">
        <f>VLOOKUP(A114,'[1]Odpovědi formuláře 1'!A:F,6,0)</f>
        <v>Ano</v>
      </c>
    </row>
    <row r="115" spans="1:27" ht="19.2" x14ac:dyDescent="0.2">
      <c r="A115" s="22">
        <v>70284849</v>
      </c>
      <c r="B115" s="8" t="s">
        <v>1656</v>
      </c>
      <c r="C115" s="22">
        <v>70284849</v>
      </c>
      <c r="D115" s="2" t="s">
        <v>299</v>
      </c>
      <c r="E115" s="2" t="s">
        <v>108</v>
      </c>
      <c r="F115" s="3" t="s">
        <v>1657</v>
      </c>
      <c r="G115" s="3" t="s">
        <v>1658</v>
      </c>
      <c r="H115" s="3" t="s">
        <v>1659</v>
      </c>
      <c r="I115" s="3" t="s">
        <v>1660</v>
      </c>
      <c r="J115" s="5">
        <v>3304</v>
      </c>
      <c r="K115" s="5">
        <v>46</v>
      </c>
      <c r="L115" s="3" t="s">
        <v>284</v>
      </c>
      <c r="M115" s="3" t="s">
        <v>3776</v>
      </c>
      <c r="N115" s="3" t="s">
        <v>1661</v>
      </c>
      <c r="O115" s="3" t="s">
        <v>287</v>
      </c>
      <c r="P115" s="3" t="s">
        <v>1662</v>
      </c>
      <c r="Q115" s="3" t="s">
        <v>1663</v>
      </c>
      <c r="R115" s="3" t="s">
        <v>290</v>
      </c>
      <c r="S115" s="3" t="s">
        <v>1664</v>
      </c>
      <c r="T115" s="3" t="s">
        <v>1665</v>
      </c>
      <c r="U115" s="3" t="s">
        <v>293</v>
      </c>
      <c r="V115" s="3" t="s">
        <v>294</v>
      </c>
      <c r="W115" s="2" t="s">
        <v>1666</v>
      </c>
      <c r="X115" s="2" t="s">
        <v>1667</v>
      </c>
      <c r="Y115" s="135" t="s">
        <v>1668</v>
      </c>
      <c r="Z115" s="191" t="s">
        <v>3315</v>
      </c>
      <c r="AA115" s="189" t="str">
        <f>VLOOKUP(A115,'[1]Odpovědi formuláře 1'!A:F,6,0)</f>
        <v>Ano</v>
      </c>
    </row>
    <row r="116" spans="1:27" ht="19.2" x14ac:dyDescent="0.2">
      <c r="A116" s="22">
        <v>567043</v>
      </c>
      <c r="B116" s="8" t="s">
        <v>1669</v>
      </c>
      <c r="C116" s="22" t="s">
        <v>69</v>
      </c>
      <c r="D116" s="2" t="s">
        <v>299</v>
      </c>
      <c r="E116" s="2" t="s">
        <v>1670</v>
      </c>
      <c r="F116" s="3" t="s">
        <v>1671</v>
      </c>
      <c r="G116" s="3" t="s">
        <v>1672</v>
      </c>
      <c r="H116" s="3" t="s">
        <v>1659</v>
      </c>
      <c r="I116" s="3" t="s">
        <v>1673</v>
      </c>
      <c r="J116" s="5">
        <v>3208</v>
      </c>
      <c r="K116" s="5">
        <v>51</v>
      </c>
      <c r="L116" s="3" t="s">
        <v>284</v>
      </c>
      <c r="M116" s="3" t="s">
        <v>1674</v>
      </c>
      <c r="N116" s="3" t="s">
        <v>3777</v>
      </c>
      <c r="O116" s="3" t="s">
        <v>287</v>
      </c>
      <c r="P116" s="3" t="s">
        <v>3778</v>
      </c>
      <c r="Q116" s="3" t="s">
        <v>3779</v>
      </c>
      <c r="R116" s="3" t="s">
        <v>290</v>
      </c>
      <c r="S116" s="3" t="s">
        <v>3780</v>
      </c>
      <c r="T116" s="3" t="s">
        <v>1665</v>
      </c>
      <c r="U116" s="3" t="s">
        <v>293</v>
      </c>
      <c r="V116" s="3" t="s">
        <v>294</v>
      </c>
      <c r="W116" s="7">
        <v>606777117</v>
      </c>
      <c r="X116" s="2" t="s">
        <v>1675</v>
      </c>
      <c r="Y116" s="136" t="s">
        <v>3781</v>
      </c>
      <c r="Z116" s="191" t="s">
        <v>3316</v>
      </c>
      <c r="AA116" s="189" t="str">
        <f>VLOOKUP(A116,'[1]Odpovědi formuláře 1'!A:F,6,0)</f>
        <v>Ano</v>
      </c>
    </row>
    <row r="117" spans="1:27" ht="19.2" x14ac:dyDescent="0.2">
      <c r="A117" s="22">
        <v>559148</v>
      </c>
      <c r="B117" s="8" t="s">
        <v>1676</v>
      </c>
      <c r="C117" s="22" t="s">
        <v>26</v>
      </c>
      <c r="D117" s="2" t="s">
        <v>299</v>
      </c>
      <c r="E117" s="2" t="s">
        <v>1677</v>
      </c>
      <c r="F117" s="3" t="s">
        <v>1678</v>
      </c>
      <c r="G117" s="3" t="s">
        <v>1679</v>
      </c>
      <c r="H117" s="3" t="s">
        <v>1659</v>
      </c>
      <c r="I117" s="3" t="s">
        <v>1680</v>
      </c>
      <c r="J117" s="5">
        <v>549</v>
      </c>
      <c r="K117" s="5">
        <v>23</v>
      </c>
      <c r="L117" s="3" t="s">
        <v>284</v>
      </c>
      <c r="M117" s="3" t="s">
        <v>1681</v>
      </c>
      <c r="N117" s="3" t="s">
        <v>1682</v>
      </c>
      <c r="O117" s="3" t="s">
        <v>344</v>
      </c>
      <c r="P117" s="3" t="s">
        <v>1683</v>
      </c>
      <c r="Q117" s="3" t="s">
        <v>1684</v>
      </c>
      <c r="R117" s="3" t="s">
        <v>332</v>
      </c>
      <c r="S117" s="3" t="s">
        <v>1685</v>
      </c>
      <c r="T117" s="3" t="s">
        <v>1665</v>
      </c>
      <c r="U117" s="3" t="s">
        <v>293</v>
      </c>
      <c r="V117" s="3" t="s">
        <v>294</v>
      </c>
      <c r="W117" s="2">
        <v>518612508</v>
      </c>
      <c r="X117" s="2" t="s">
        <v>25</v>
      </c>
      <c r="Y117" s="138" t="s">
        <v>1686</v>
      </c>
      <c r="Z117" s="191" t="s">
        <v>25</v>
      </c>
      <c r="AA117" s="189" t="str">
        <f>VLOOKUP(A117,'[1]Odpovědi formuláře 1'!A:F,6,0)</f>
        <v>Ano</v>
      </c>
    </row>
    <row r="118" spans="1:27" ht="19.2" x14ac:dyDescent="0.2">
      <c r="A118" s="22">
        <v>46937099</v>
      </c>
      <c r="B118" s="8" t="s">
        <v>1687</v>
      </c>
      <c r="C118" s="22">
        <v>46937099</v>
      </c>
      <c r="D118" s="2" t="s">
        <v>299</v>
      </c>
      <c r="E118" s="2" t="s">
        <v>1688</v>
      </c>
      <c r="F118" s="3" t="s">
        <v>1689</v>
      </c>
      <c r="G118" s="3" t="s">
        <v>1690</v>
      </c>
      <c r="H118" s="3" t="s">
        <v>1659</v>
      </c>
      <c r="I118" s="3" t="s">
        <v>1691</v>
      </c>
      <c r="J118" s="5">
        <v>1095</v>
      </c>
      <c r="K118" s="5">
        <v>1</v>
      </c>
      <c r="L118" s="3" t="s">
        <v>284</v>
      </c>
      <c r="M118" s="3" t="s">
        <v>1692</v>
      </c>
      <c r="N118" s="3" t="s">
        <v>1693</v>
      </c>
      <c r="O118" s="3" t="s">
        <v>344</v>
      </c>
      <c r="P118" s="3" t="s">
        <v>1694</v>
      </c>
      <c r="Q118" s="3" t="s">
        <v>1695</v>
      </c>
      <c r="R118" s="3" t="s">
        <v>332</v>
      </c>
      <c r="S118" s="3" t="s">
        <v>1696</v>
      </c>
      <c r="T118" s="3" t="s">
        <v>1665</v>
      </c>
      <c r="U118" s="3" t="s">
        <v>380</v>
      </c>
      <c r="V118" s="3" t="s">
        <v>1697</v>
      </c>
      <c r="W118" s="2" t="s">
        <v>3179</v>
      </c>
      <c r="X118" s="2" t="s">
        <v>356</v>
      </c>
      <c r="Y118" s="114" t="s">
        <v>1698</v>
      </c>
      <c r="Z118" s="191" t="s">
        <v>3317</v>
      </c>
      <c r="AA118" s="189" t="str">
        <f>VLOOKUP(A118,'[1]Odpovědi formuláře 1'!A:F,6,0)</f>
        <v>Ano</v>
      </c>
    </row>
    <row r="119" spans="1:27" ht="19.2" x14ac:dyDescent="0.2">
      <c r="A119" s="22">
        <v>46937145</v>
      </c>
      <c r="B119" s="8" t="s">
        <v>1699</v>
      </c>
      <c r="C119" s="22">
        <v>46937145</v>
      </c>
      <c r="D119" s="2" t="s">
        <v>299</v>
      </c>
      <c r="E119" s="2" t="s">
        <v>1700</v>
      </c>
      <c r="F119" s="3" t="s">
        <v>1701</v>
      </c>
      <c r="G119" s="3" t="s">
        <v>1702</v>
      </c>
      <c r="H119" s="3" t="s">
        <v>1659</v>
      </c>
      <c r="I119" s="3" t="s">
        <v>1691</v>
      </c>
      <c r="J119" s="5">
        <v>1096</v>
      </c>
      <c r="K119" s="5">
        <v>3</v>
      </c>
      <c r="L119" s="3" t="s">
        <v>284</v>
      </c>
      <c r="M119" s="3" t="s">
        <v>1703</v>
      </c>
      <c r="N119" s="3" t="s">
        <v>1704</v>
      </c>
      <c r="O119" s="3" t="s">
        <v>287</v>
      </c>
      <c r="P119" s="3" t="s">
        <v>1705</v>
      </c>
      <c r="Q119" s="3" t="s">
        <v>1706</v>
      </c>
      <c r="R119" s="3" t="s">
        <v>290</v>
      </c>
      <c r="S119" s="3" t="s">
        <v>1707</v>
      </c>
      <c r="T119" s="3" t="s">
        <v>1665</v>
      </c>
      <c r="U119" s="3" t="s">
        <v>380</v>
      </c>
      <c r="V119" s="3" t="s">
        <v>1708</v>
      </c>
      <c r="W119" s="7">
        <v>518614333</v>
      </c>
      <c r="X119" s="2" t="s">
        <v>356</v>
      </c>
      <c r="Y119" s="112" t="s">
        <v>1709</v>
      </c>
      <c r="Z119" s="191" t="s">
        <v>3318</v>
      </c>
      <c r="AA119" s="189" t="str">
        <f>VLOOKUP(A119,'[1]Odpovědi formuláře 1'!A:F,6,0)</f>
        <v>Ano</v>
      </c>
    </row>
    <row r="120" spans="1:27" ht="28.8" x14ac:dyDescent="0.2">
      <c r="A120" s="22">
        <v>47377445</v>
      </c>
      <c r="B120" s="1" t="s">
        <v>1710</v>
      </c>
      <c r="C120" s="22" t="s">
        <v>3180</v>
      </c>
      <c r="D120" s="2" t="s">
        <v>299</v>
      </c>
      <c r="E120" s="2" t="s">
        <v>1711</v>
      </c>
      <c r="F120" s="3" t="s">
        <v>1712</v>
      </c>
      <c r="G120" s="3" t="s">
        <v>1713</v>
      </c>
      <c r="H120" s="3" t="s">
        <v>1714</v>
      </c>
      <c r="I120" s="3" t="s">
        <v>1691</v>
      </c>
      <c r="J120" s="5">
        <v>965</v>
      </c>
      <c r="K120" s="5">
        <v>2</v>
      </c>
      <c r="L120" s="3" t="s">
        <v>284</v>
      </c>
      <c r="M120" s="3" t="s">
        <v>1715</v>
      </c>
      <c r="N120" s="3" t="s">
        <v>1716</v>
      </c>
      <c r="O120" s="3" t="s">
        <v>287</v>
      </c>
      <c r="P120" s="3" t="s">
        <v>1716</v>
      </c>
      <c r="Q120" s="3" t="s">
        <v>1717</v>
      </c>
      <c r="R120" s="3" t="s">
        <v>290</v>
      </c>
      <c r="S120" s="3" t="s">
        <v>1717</v>
      </c>
      <c r="T120" s="3" t="s">
        <v>1665</v>
      </c>
      <c r="U120" s="3" t="s">
        <v>453</v>
      </c>
      <c r="V120" s="3" t="s">
        <v>1718</v>
      </c>
      <c r="W120" s="2" t="s">
        <v>1719</v>
      </c>
      <c r="X120" s="2" t="s">
        <v>72</v>
      </c>
      <c r="Y120" s="120" t="s">
        <v>1720</v>
      </c>
      <c r="Z120" s="191" t="s">
        <v>3319</v>
      </c>
      <c r="AA120" s="189" t="str">
        <f>VLOOKUP(A120,'[1]Odpovědi formuláře 1'!A:F,6,0)</f>
        <v>Ne</v>
      </c>
    </row>
    <row r="121" spans="1:27" ht="38.4" x14ac:dyDescent="0.2">
      <c r="A121" s="22">
        <v>226912</v>
      </c>
      <c r="B121" s="13" t="s">
        <v>1721</v>
      </c>
      <c r="C121" s="22" t="s">
        <v>174</v>
      </c>
      <c r="D121" s="2" t="s">
        <v>1722</v>
      </c>
      <c r="E121" s="2" t="s">
        <v>1723</v>
      </c>
      <c r="F121" s="3" t="s">
        <v>1724</v>
      </c>
      <c r="G121" s="3" t="s">
        <v>1725</v>
      </c>
      <c r="H121" s="3" t="s">
        <v>1659</v>
      </c>
      <c r="I121" s="3" t="s">
        <v>1691</v>
      </c>
      <c r="J121" s="5">
        <v>1247</v>
      </c>
      <c r="K121" s="5">
        <v>22</v>
      </c>
      <c r="L121" s="3" t="s">
        <v>284</v>
      </c>
      <c r="M121" s="3" t="s">
        <v>1726</v>
      </c>
      <c r="N121" s="115" t="s">
        <v>1727</v>
      </c>
      <c r="O121" s="3" t="s">
        <v>287</v>
      </c>
      <c r="P121" s="115" t="s">
        <v>1728</v>
      </c>
      <c r="Q121" s="115" t="s">
        <v>1729</v>
      </c>
      <c r="R121" s="3" t="s">
        <v>290</v>
      </c>
      <c r="S121" s="3" t="s">
        <v>3181</v>
      </c>
      <c r="T121" s="3" t="s">
        <v>1665</v>
      </c>
      <c r="U121" s="3" t="s">
        <v>453</v>
      </c>
      <c r="V121" s="3" t="s">
        <v>1730</v>
      </c>
      <c r="W121" s="2">
        <v>518601038</v>
      </c>
      <c r="X121" s="4" t="s">
        <v>3320</v>
      </c>
      <c r="Y121" s="113" t="s">
        <v>1731</v>
      </c>
      <c r="Z121" s="10" t="s">
        <v>3321</v>
      </c>
      <c r="AA121" s="189" t="str">
        <f>VLOOKUP(A121,'[1]Odpovědi formuláře 1'!A:F,6,0)</f>
        <v>Ano</v>
      </c>
    </row>
    <row r="122" spans="1:27" ht="38.4" x14ac:dyDescent="0.2">
      <c r="A122" s="22">
        <v>53163</v>
      </c>
      <c r="B122" s="8" t="s">
        <v>1732</v>
      </c>
      <c r="C122" s="22" t="s">
        <v>197</v>
      </c>
      <c r="D122" s="2" t="s">
        <v>1733</v>
      </c>
      <c r="E122" s="2" t="s">
        <v>1734</v>
      </c>
      <c r="F122" s="3" t="s">
        <v>1735</v>
      </c>
      <c r="G122" s="3" t="s">
        <v>1736</v>
      </c>
      <c r="H122" s="3" t="s">
        <v>1659</v>
      </c>
      <c r="I122" s="3" t="s">
        <v>1737</v>
      </c>
      <c r="J122" s="5">
        <v>1223</v>
      </c>
      <c r="K122" s="5">
        <v>17</v>
      </c>
      <c r="L122" s="3" t="s">
        <v>284</v>
      </c>
      <c r="M122" s="3" t="s">
        <v>1738</v>
      </c>
      <c r="N122" s="3" t="s">
        <v>1739</v>
      </c>
      <c r="O122" s="3" t="s">
        <v>287</v>
      </c>
      <c r="P122" s="3" t="s">
        <v>1740</v>
      </c>
      <c r="Q122" s="3" t="s">
        <v>1741</v>
      </c>
      <c r="R122" s="3" t="s">
        <v>290</v>
      </c>
      <c r="S122" s="3" t="s">
        <v>1742</v>
      </c>
      <c r="T122" s="3" t="s">
        <v>1665</v>
      </c>
      <c r="U122" s="3" t="s">
        <v>293</v>
      </c>
      <c r="V122" s="3" t="s">
        <v>294</v>
      </c>
      <c r="W122" s="2" t="s">
        <v>1743</v>
      </c>
      <c r="X122" s="2" t="s">
        <v>3322</v>
      </c>
      <c r="Y122" s="118" t="s">
        <v>1744</v>
      </c>
      <c r="Z122" s="10" t="s">
        <v>3323</v>
      </c>
      <c r="AA122" s="189" t="str">
        <f>VLOOKUP(A122,'[1]Odpovědi formuláře 1'!A:F,6,0)</f>
        <v>Ano</v>
      </c>
    </row>
    <row r="123" spans="1:27" ht="19.2" x14ac:dyDescent="0.2">
      <c r="A123" s="22">
        <v>49939432</v>
      </c>
      <c r="B123" s="8" t="s">
        <v>1745</v>
      </c>
      <c r="C123" s="22">
        <v>49939432</v>
      </c>
      <c r="D123" s="2" t="s">
        <v>299</v>
      </c>
      <c r="E123" s="2" t="s">
        <v>1746</v>
      </c>
      <c r="F123" s="3" t="s">
        <v>1747</v>
      </c>
      <c r="G123" s="3" t="s">
        <v>1748</v>
      </c>
      <c r="H123" s="3" t="s">
        <v>1749</v>
      </c>
      <c r="I123" s="3" t="s">
        <v>498</v>
      </c>
      <c r="J123" s="5">
        <v>896</v>
      </c>
      <c r="K123" s="5"/>
      <c r="L123" s="3" t="s">
        <v>361</v>
      </c>
      <c r="M123" s="3" t="s">
        <v>1750</v>
      </c>
      <c r="N123" s="3" t="s">
        <v>1751</v>
      </c>
      <c r="O123" s="3" t="s">
        <v>344</v>
      </c>
      <c r="P123" s="3" t="s">
        <v>1752</v>
      </c>
      <c r="Q123" s="3" t="s">
        <v>1753</v>
      </c>
      <c r="R123" s="3" t="s">
        <v>332</v>
      </c>
      <c r="S123" s="3" t="s">
        <v>1754</v>
      </c>
      <c r="T123" s="3" t="s">
        <v>1755</v>
      </c>
      <c r="U123" s="3" t="s">
        <v>293</v>
      </c>
      <c r="V123" s="3" t="s">
        <v>294</v>
      </c>
      <c r="W123" s="2" t="s">
        <v>1756</v>
      </c>
      <c r="X123" s="2" t="s">
        <v>356</v>
      </c>
      <c r="Y123" s="113" t="s">
        <v>163</v>
      </c>
      <c r="Z123" s="191" t="s">
        <v>163</v>
      </c>
      <c r="AA123" s="189" t="str">
        <f>VLOOKUP(A123,'[1]Odpovědi formuláře 1'!A:F,6,0)</f>
        <v>Ne</v>
      </c>
    </row>
    <row r="124" spans="1:27" ht="19.2" x14ac:dyDescent="0.2">
      <c r="A124" s="22">
        <v>53155</v>
      </c>
      <c r="B124" s="8" t="s">
        <v>1757</v>
      </c>
      <c r="C124" s="22" t="s">
        <v>96</v>
      </c>
      <c r="D124" s="2" t="s">
        <v>1758</v>
      </c>
      <c r="E124" s="2" t="s">
        <v>1759</v>
      </c>
      <c r="F124" s="3" t="s">
        <v>1760</v>
      </c>
      <c r="G124" s="3" t="s">
        <v>1761</v>
      </c>
      <c r="H124" s="3" t="s">
        <v>1762</v>
      </c>
      <c r="I124" s="3" t="s">
        <v>1763</v>
      </c>
      <c r="J124" s="5">
        <v>318</v>
      </c>
      <c r="K124" s="5"/>
      <c r="L124" s="3" t="s">
        <v>284</v>
      </c>
      <c r="M124" s="3" t="s">
        <v>1764</v>
      </c>
      <c r="N124" s="3" t="s">
        <v>1765</v>
      </c>
      <c r="O124" s="3" t="s">
        <v>287</v>
      </c>
      <c r="P124" s="3" t="s">
        <v>1766</v>
      </c>
      <c r="Q124" s="3" t="s">
        <v>1767</v>
      </c>
      <c r="R124" s="3" t="s">
        <v>290</v>
      </c>
      <c r="S124" s="3" t="s">
        <v>1768</v>
      </c>
      <c r="T124" s="3" t="s">
        <v>1769</v>
      </c>
      <c r="U124" s="3" t="s">
        <v>293</v>
      </c>
      <c r="V124" s="3" t="s">
        <v>294</v>
      </c>
      <c r="W124" s="2" t="s">
        <v>1770</v>
      </c>
      <c r="X124" s="2" t="s">
        <v>1771</v>
      </c>
      <c r="Y124" s="112" t="s">
        <v>1772</v>
      </c>
      <c r="Z124" s="191" t="s">
        <v>1771</v>
      </c>
      <c r="AA124" s="189" t="str">
        <f>VLOOKUP(A124,'[1]Odpovědi formuláře 1'!A:F,6,0)</f>
        <v>Ne</v>
      </c>
    </row>
    <row r="125" spans="1:27" ht="28.8" x14ac:dyDescent="0.2">
      <c r="A125" s="22">
        <v>90395</v>
      </c>
      <c r="B125" s="8" t="s">
        <v>1773</v>
      </c>
      <c r="C125" s="22" t="s">
        <v>56</v>
      </c>
      <c r="D125" s="2" t="s">
        <v>299</v>
      </c>
      <c r="E125" s="2" t="s">
        <v>1774</v>
      </c>
      <c r="F125" s="3" t="s">
        <v>1775</v>
      </c>
      <c r="G125" s="3" t="s">
        <v>1776</v>
      </c>
      <c r="H125" s="3" t="s">
        <v>1777</v>
      </c>
      <c r="I125" s="3" t="s">
        <v>1778</v>
      </c>
      <c r="J125" s="5">
        <v>32</v>
      </c>
      <c r="K125" s="5"/>
      <c r="L125" s="3" t="s">
        <v>284</v>
      </c>
      <c r="M125" s="3" t="s">
        <v>3782</v>
      </c>
      <c r="N125" s="3" t="s">
        <v>55</v>
      </c>
      <c r="O125" s="3" t="s">
        <v>287</v>
      </c>
      <c r="P125" s="3" t="s">
        <v>1779</v>
      </c>
      <c r="Q125" s="3" t="s">
        <v>1780</v>
      </c>
      <c r="R125" s="3" t="s">
        <v>290</v>
      </c>
      <c r="S125" s="3" t="s">
        <v>1781</v>
      </c>
      <c r="T125" s="3" t="s">
        <v>1782</v>
      </c>
      <c r="U125" s="3" t="s">
        <v>479</v>
      </c>
      <c r="V125" s="3" t="s">
        <v>1783</v>
      </c>
      <c r="W125" s="2">
        <v>603879825</v>
      </c>
      <c r="X125" s="2" t="s">
        <v>356</v>
      </c>
      <c r="Y125" s="112" t="s">
        <v>54</v>
      </c>
      <c r="Z125" s="10" t="s">
        <v>3325</v>
      </c>
      <c r="AA125" s="189" t="str">
        <f>VLOOKUP(A125,'[1]Odpovědi formuláře 1'!A:F,6,0)</f>
        <v>Ne</v>
      </c>
    </row>
    <row r="126" spans="1:27" ht="28.8" x14ac:dyDescent="0.2">
      <c r="A126" s="22">
        <v>70839964</v>
      </c>
      <c r="B126" s="8" t="s">
        <v>1784</v>
      </c>
      <c r="C126" s="22">
        <v>70839964</v>
      </c>
      <c r="D126" s="2" t="s">
        <v>299</v>
      </c>
      <c r="E126" s="2" t="s">
        <v>1785</v>
      </c>
      <c r="F126" s="3" t="s">
        <v>1786</v>
      </c>
      <c r="G126" s="3" t="s">
        <v>1787</v>
      </c>
      <c r="H126" s="3" t="s">
        <v>1777</v>
      </c>
      <c r="I126" s="3" t="s">
        <v>1788</v>
      </c>
      <c r="J126" s="5">
        <v>1676</v>
      </c>
      <c r="K126" s="5"/>
      <c r="L126" s="3" t="s">
        <v>284</v>
      </c>
      <c r="M126" s="3" t="s">
        <v>1789</v>
      </c>
      <c r="N126" s="3" t="s">
        <v>1790</v>
      </c>
      <c r="O126" s="3" t="s">
        <v>287</v>
      </c>
      <c r="P126" s="3" t="s">
        <v>1791</v>
      </c>
      <c r="Q126" s="3" t="s">
        <v>1792</v>
      </c>
      <c r="R126" s="3" t="s">
        <v>290</v>
      </c>
      <c r="S126" s="3" t="s">
        <v>1793</v>
      </c>
      <c r="T126" s="3" t="s">
        <v>1782</v>
      </c>
      <c r="U126" s="3" t="s">
        <v>293</v>
      </c>
      <c r="V126" s="3" t="s">
        <v>294</v>
      </c>
      <c r="W126" s="2" t="s">
        <v>1794</v>
      </c>
      <c r="X126" s="2"/>
      <c r="Y126" s="121" t="s">
        <v>1795</v>
      </c>
      <c r="Z126" s="191" t="s">
        <v>3326</v>
      </c>
      <c r="AA126" s="189" t="str">
        <f>VLOOKUP(A126,'[1]Odpovědi formuláře 1'!A:F,6,0)</f>
        <v>Ano</v>
      </c>
    </row>
    <row r="127" spans="1:27" ht="19.2" x14ac:dyDescent="0.2">
      <c r="A127" s="22">
        <v>566438</v>
      </c>
      <c r="B127" s="8" t="s">
        <v>1796</v>
      </c>
      <c r="C127" s="22" t="s">
        <v>150</v>
      </c>
      <c r="D127" s="2" t="s">
        <v>1797</v>
      </c>
      <c r="E127" s="2" t="s">
        <v>1798</v>
      </c>
      <c r="F127" s="3" t="s">
        <v>1799</v>
      </c>
      <c r="G127" s="3" t="s">
        <v>1800</v>
      </c>
      <c r="H127" s="3" t="s">
        <v>1777</v>
      </c>
      <c r="I127" s="3" t="s">
        <v>1801</v>
      </c>
      <c r="J127" s="5">
        <v>1669</v>
      </c>
      <c r="K127" s="5"/>
      <c r="L127" s="3" t="s">
        <v>284</v>
      </c>
      <c r="M127" s="3" t="s">
        <v>1802</v>
      </c>
      <c r="N127" s="3" t="s">
        <v>1803</v>
      </c>
      <c r="O127" s="3" t="s">
        <v>344</v>
      </c>
      <c r="P127" s="3" t="s">
        <v>1804</v>
      </c>
      <c r="Q127" s="3" t="s">
        <v>1805</v>
      </c>
      <c r="R127" s="3" t="s">
        <v>332</v>
      </c>
      <c r="S127" s="3" t="s">
        <v>1806</v>
      </c>
      <c r="T127" s="3" t="s">
        <v>1782</v>
      </c>
      <c r="U127" s="3" t="s">
        <v>293</v>
      </c>
      <c r="V127" s="3" t="s">
        <v>294</v>
      </c>
      <c r="W127" s="2">
        <v>518322658</v>
      </c>
      <c r="X127" s="2" t="s">
        <v>1807</v>
      </c>
      <c r="Y127" s="112" t="s">
        <v>1808</v>
      </c>
      <c r="Z127" s="191" t="s">
        <v>1807</v>
      </c>
      <c r="AA127" s="189" t="str">
        <f>VLOOKUP(A127,'[1]Odpovědi formuláře 1'!A:F,6,0)</f>
        <v>Ano</v>
      </c>
    </row>
    <row r="128" spans="1:27" ht="19.2" x14ac:dyDescent="0.2">
      <c r="A128" s="22">
        <v>70840385</v>
      </c>
      <c r="B128" s="8" t="s">
        <v>1809</v>
      </c>
      <c r="C128" s="22">
        <v>70840385</v>
      </c>
      <c r="D128" s="2" t="s">
        <v>299</v>
      </c>
      <c r="E128" s="2" t="s">
        <v>1810</v>
      </c>
      <c r="F128" s="3" t="s">
        <v>1811</v>
      </c>
      <c r="G128" s="3" t="s">
        <v>1812</v>
      </c>
      <c r="H128" s="3" t="s">
        <v>1777</v>
      </c>
      <c r="I128" s="3" t="s">
        <v>1801</v>
      </c>
      <c r="J128" s="5">
        <v>1045</v>
      </c>
      <c r="K128" s="5"/>
      <c r="L128" s="3" t="s">
        <v>284</v>
      </c>
      <c r="M128" s="3" t="s">
        <v>1813</v>
      </c>
      <c r="N128" s="3" t="s">
        <v>1814</v>
      </c>
      <c r="O128" s="3" t="s">
        <v>344</v>
      </c>
      <c r="P128" s="3" t="s">
        <v>1815</v>
      </c>
      <c r="Q128" s="3" t="s">
        <v>1816</v>
      </c>
      <c r="R128" s="3" t="s">
        <v>332</v>
      </c>
      <c r="S128" s="3" t="s">
        <v>1817</v>
      </c>
      <c r="T128" s="3" t="s">
        <v>1782</v>
      </c>
      <c r="U128" s="3" t="s">
        <v>293</v>
      </c>
      <c r="V128" s="3" t="s">
        <v>294</v>
      </c>
      <c r="W128" s="2">
        <v>518322216</v>
      </c>
      <c r="X128" s="3" t="s">
        <v>1818</v>
      </c>
      <c r="Y128" s="113" t="s">
        <v>1819</v>
      </c>
      <c r="Z128" s="10" t="s">
        <v>3327</v>
      </c>
      <c r="AA128" s="189" t="str">
        <f>VLOOKUP(A128,'[1]Odpovědi formuláře 1'!A:F,6,0)</f>
        <v>Ano</v>
      </c>
    </row>
    <row r="129" spans="1:27" ht="19.2" x14ac:dyDescent="0.2">
      <c r="A129" s="22">
        <v>838420</v>
      </c>
      <c r="B129" s="8" t="s">
        <v>1820</v>
      </c>
      <c r="C129" s="22" t="s">
        <v>188</v>
      </c>
      <c r="D129" s="2" t="s">
        <v>299</v>
      </c>
      <c r="E129" s="2" t="s">
        <v>1821</v>
      </c>
      <c r="F129" s="3" t="s">
        <v>1822</v>
      </c>
      <c r="G129" s="3" t="s">
        <v>1823</v>
      </c>
      <c r="H129" s="3" t="s">
        <v>1824</v>
      </c>
      <c r="I129" s="3" t="s">
        <v>1825</v>
      </c>
      <c r="J129" s="5">
        <v>679</v>
      </c>
      <c r="K129" s="5"/>
      <c r="L129" s="3" t="s">
        <v>284</v>
      </c>
      <c r="M129" s="3" t="s">
        <v>3783</v>
      </c>
      <c r="N129" s="3" t="s">
        <v>1826</v>
      </c>
      <c r="O129" s="3" t="s">
        <v>344</v>
      </c>
      <c r="P129" s="3" t="s">
        <v>1827</v>
      </c>
      <c r="Q129" s="3" t="s">
        <v>1828</v>
      </c>
      <c r="R129" s="3" t="s">
        <v>332</v>
      </c>
      <c r="S129" s="3" t="s">
        <v>1829</v>
      </c>
      <c r="T129" s="3" t="s">
        <v>1830</v>
      </c>
      <c r="U129" s="3" t="s">
        <v>380</v>
      </c>
      <c r="V129" s="3" t="s">
        <v>1831</v>
      </c>
      <c r="W129" s="2" t="s">
        <v>1832</v>
      </c>
      <c r="X129" s="2"/>
      <c r="Y129" s="112" t="s">
        <v>1833</v>
      </c>
      <c r="Z129" s="191" t="s">
        <v>3328</v>
      </c>
      <c r="AA129" s="189" t="str">
        <f>VLOOKUP(A129,'[1]Odpovědi formuláře 1'!A:F,6,0)</f>
        <v>Ano</v>
      </c>
    </row>
    <row r="130" spans="1:27" ht="19.2" x14ac:dyDescent="0.2">
      <c r="A130" s="22">
        <v>840246</v>
      </c>
      <c r="B130" s="8" t="s">
        <v>1834</v>
      </c>
      <c r="C130" s="22" t="s">
        <v>184</v>
      </c>
      <c r="D130" s="2" t="s">
        <v>299</v>
      </c>
      <c r="E130" s="2" t="s">
        <v>1835</v>
      </c>
      <c r="F130" s="3" t="s">
        <v>1836</v>
      </c>
      <c r="G130" s="3" t="s">
        <v>1837</v>
      </c>
      <c r="H130" s="3" t="s">
        <v>1824</v>
      </c>
      <c r="I130" s="3" t="s">
        <v>1838</v>
      </c>
      <c r="J130" s="5">
        <v>499</v>
      </c>
      <c r="K130" s="5"/>
      <c r="L130" s="3" t="s">
        <v>361</v>
      </c>
      <c r="M130" s="3" t="s">
        <v>1839</v>
      </c>
      <c r="N130" s="3" t="s">
        <v>1840</v>
      </c>
      <c r="O130" s="3" t="s">
        <v>344</v>
      </c>
      <c r="P130" s="3" t="s">
        <v>1841</v>
      </c>
      <c r="Q130" s="3" t="s">
        <v>1842</v>
      </c>
      <c r="R130" s="3" t="s">
        <v>332</v>
      </c>
      <c r="S130" s="3" t="s">
        <v>1843</v>
      </c>
      <c r="T130" s="3" t="s">
        <v>1830</v>
      </c>
      <c r="U130" s="3" t="s">
        <v>293</v>
      </c>
      <c r="V130" s="3" t="s">
        <v>294</v>
      </c>
      <c r="W130" s="2">
        <v>516477222</v>
      </c>
      <c r="X130" s="2" t="s">
        <v>356</v>
      </c>
      <c r="Y130" s="112" t="s">
        <v>183</v>
      </c>
      <c r="Z130" s="191" t="s">
        <v>3329</v>
      </c>
      <c r="AA130" s="189" t="str">
        <f>VLOOKUP(A130,'[1]Odpovědi formuláře 1'!A:F,6,0)</f>
        <v>Ano</v>
      </c>
    </row>
    <row r="131" spans="1:27" ht="38.4" x14ac:dyDescent="0.2">
      <c r="A131" s="22">
        <v>838446</v>
      </c>
      <c r="B131" s="8" t="s">
        <v>1844</v>
      </c>
      <c r="C131" s="22" t="s">
        <v>80</v>
      </c>
      <c r="D131" s="2" t="s">
        <v>299</v>
      </c>
      <c r="E131" s="2" t="s">
        <v>1845</v>
      </c>
      <c r="F131" s="3" t="s">
        <v>1846</v>
      </c>
      <c r="G131" s="3" t="s">
        <v>1847</v>
      </c>
      <c r="H131" s="3" t="s">
        <v>1848</v>
      </c>
      <c r="I131" s="3" t="s">
        <v>1849</v>
      </c>
      <c r="J131" s="5">
        <v>1</v>
      </c>
      <c r="K131" s="5"/>
      <c r="L131" s="3" t="s">
        <v>284</v>
      </c>
      <c r="M131" s="3" t="s">
        <v>1850</v>
      </c>
      <c r="N131" s="3" t="s">
        <v>3330</v>
      </c>
      <c r="O131" s="3" t="s">
        <v>344</v>
      </c>
      <c r="P131" s="3" t="s">
        <v>3331</v>
      </c>
      <c r="Q131" s="3" t="s">
        <v>3332</v>
      </c>
      <c r="R131" s="3" t="s">
        <v>332</v>
      </c>
      <c r="S131" s="3" t="s">
        <v>3333</v>
      </c>
      <c r="T131" s="3" t="s">
        <v>1851</v>
      </c>
      <c r="U131" s="3" t="s">
        <v>380</v>
      </c>
      <c r="V131" s="3" t="s">
        <v>1852</v>
      </c>
      <c r="W131" s="2" t="s">
        <v>1853</v>
      </c>
      <c r="X131" s="6" t="s">
        <v>79</v>
      </c>
      <c r="Y131" s="113" t="s">
        <v>1854</v>
      </c>
      <c r="Z131" s="191" t="s">
        <v>3334</v>
      </c>
      <c r="AA131" s="189" t="str">
        <f>VLOOKUP(A131,'[1]Odpovědi formuláře 1'!A:F,6,0)</f>
        <v>Ano</v>
      </c>
    </row>
    <row r="132" spans="1:27" ht="19.2" x14ac:dyDescent="0.2">
      <c r="A132" s="22">
        <v>839809</v>
      </c>
      <c r="B132" s="8" t="s">
        <v>1855</v>
      </c>
      <c r="C132" s="22" t="s">
        <v>75</v>
      </c>
      <c r="D132" s="2" t="s">
        <v>299</v>
      </c>
      <c r="E132" s="2" t="s">
        <v>74</v>
      </c>
      <c r="F132" s="3" t="s">
        <v>1856</v>
      </c>
      <c r="G132" s="3" t="s">
        <v>1857</v>
      </c>
      <c r="H132" s="3" t="s">
        <v>1858</v>
      </c>
      <c r="I132" s="3" t="s">
        <v>1606</v>
      </c>
      <c r="J132" s="5">
        <v>1069</v>
      </c>
      <c r="K132" s="5">
        <v>25</v>
      </c>
      <c r="L132" s="3" t="s">
        <v>284</v>
      </c>
      <c r="M132" s="3" t="s">
        <v>1859</v>
      </c>
      <c r="N132" s="3" t="s">
        <v>3784</v>
      </c>
      <c r="O132" s="3" t="s">
        <v>3785</v>
      </c>
      <c r="P132" s="3" t="s">
        <v>3784</v>
      </c>
      <c r="Q132" s="3" t="s">
        <v>3784</v>
      </c>
      <c r="R132" s="3" t="s">
        <v>3785</v>
      </c>
      <c r="S132" s="3" t="s">
        <v>3786</v>
      </c>
      <c r="T132" s="3" t="s">
        <v>1860</v>
      </c>
      <c r="U132" s="3" t="s">
        <v>293</v>
      </c>
      <c r="V132" s="3" t="s">
        <v>294</v>
      </c>
      <c r="W132" s="7">
        <v>727889692</v>
      </c>
      <c r="X132" s="2" t="s">
        <v>1861</v>
      </c>
      <c r="Y132" s="207" t="s">
        <v>3787</v>
      </c>
      <c r="Z132" s="191" t="s">
        <v>3788</v>
      </c>
      <c r="AA132" s="189" t="str">
        <f>VLOOKUP(A132,'[1]Odpovědi formuláře 1'!A:F,6,0)</f>
        <v>Ne</v>
      </c>
    </row>
    <row r="133" spans="1:27" ht="19.2" x14ac:dyDescent="0.2">
      <c r="A133" s="22">
        <v>839639</v>
      </c>
      <c r="B133" s="8" t="s">
        <v>1862</v>
      </c>
      <c r="C133" s="22" t="s">
        <v>235</v>
      </c>
      <c r="D133" s="2" t="s">
        <v>299</v>
      </c>
      <c r="E133" s="2" t="s">
        <v>1863</v>
      </c>
      <c r="F133" s="3" t="s">
        <v>1864</v>
      </c>
      <c r="G133" s="3" t="s">
        <v>1865</v>
      </c>
      <c r="H133" s="3" t="s">
        <v>1858</v>
      </c>
      <c r="I133" s="3" t="s">
        <v>1866</v>
      </c>
      <c r="J133" s="5">
        <v>203</v>
      </c>
      <c r="K133" s="5">
        <v>29</v>
      </c>
      <c r="L133" s="3" t="s">
        <v>627</v>
      </c>
      <c r="M133" s="3" t="s">
        <v>1867</v>
      </c>
      <c r="N133" s="3" t="s">
        <v>3335</v>
      </c>
      <c r="O133" s="3" t="s">
        <v>287</v>
      </c>
      <c r="P133" s="3" t="s">
        <v>3336</v>
      </c>
      <c r="Q133" s="3" t="s">
        <v>3337</v>
      </c>
      <c r="R133" s="3" t="s">
        <v>290</v>
      </c>
      <c r="S133" s="3" t="s">
        <v>3338</v>
      </c>
      <c r="T133" s="3" t="s">
        <v>1860</v>
      </c>
      <c r="U133" s="3" t="s">
        <v>293</v>
      </c>
      <c r="V133" s="3" t="s">
        <v>294</v>
      </c>
      <c r="W133" s="7">
        <v>777674203</v>
      </c>
      <c r="X133" s="2" t="s">
        <v>356</v>
      </c>
      <c r="Y133" s="112" t="s">
        <v>234</v>
      </c>
      <c r="Z133" s="191" t="s">
        <v>234</v>
      </c>
      <c r="AA133" s="189" t="str">
        <f>VLOOKUP(A133,'[1]Odpovědi formuláře 1'!A:F,6,0)</f>
        <v>Ne</v>
      </c>
    </row>
    <row r="134" spans="1:27" ht="19.2" x14ac:dyDescent="0.2">
      <c r="A134" s="22">
        <v>387134</v>
      </c>
      <c r="B134" s="8" t="s">
        <v>1868</v>
      </c>
      <c r="C134" s="22" t="s">
        <v>131</v>
      </c>
      <c r="D134" s="2" t="s">
        <v>1869</v>
      </c>
      <c r="E134" s="2" t="s">
        <v>1870</v>
      </c>
      <c r="F134" s="3" t="s">
        <v>1871</v>
      </c>
      <c r="G134" s="3" t="s">
        <v>1872</v>
      </c>
      <c r="H134" s="3" t="s">
        <v>1858</v>
      </c>
      <c r="I134" s="3" t="s">
        <v>1873</v>
      </c>
      <c r="J134" s="5">
        <v>55</v>
      </c>
      <c r="K134" s="5">
        <v>17</v>
      </c>
      <c r="L134" s="3" t="s">
        <v>284</v>
      </c>
      <c r="M134" s="3" t="s">
        <v>1874</v>
      </c>
      <c r="N134" s="3" t="s">
        <v>1875</v>
      </c>
      <c r="O134" s="3" t="s">
        <v>344</v>
      </c>
      <c r="P134" s="3" t="s">
        <v>1876</v>
      </c>
      <c r="Q134" s="3" t="s">
        <v>1877</v>
      </c>
      <c r="R134" s="3" t="s">
        <v>332</v>
      </c>
      <c r="S134" s="3" t="s">
        <v>1878</v>
      </c>
      <c r="T134" s="3" t="s">
        <v>1860</v>
      </c>
      <c r="U134" s="3" t="s">
        <v>453</v>
      </c>
      <c r="V134" s="3" t="s">
        <v>1879</v>
      </c>
      <c r="W134" s="2" t="s">
        <v>1880</v>
      </c>
      <c r="X134" s="2" t="s">
        <v>1881</v>
      </c>
      <c r="Y134" s="112" t="s">
        <v>1882</v>
      </c>
      <c r="Z134" s="10" t="s">
        <v>3339</v>
      </c>
      <c r="AA134" s="189" t="str">
        <f>VLOOKUP(A134,'[1]Odpovědi formuláře 1'!A:F,6,0)</f>
        <v>Ano</v>
      </c>
    </row>
    <row r="135" spans="1:27" ht="48" x14ac:dyDescent="0.2">
      <c r="A135" s="22">
        <v>66596882</v>
      </c>
      <c r="B135" s="8" t="s">
        <v>1883</v>
      </c>
      <c r="C135" s="22">
        <v>66596882</v>
      </c>
      <c r="D135" s="2" t="s">
        <v>1884</v>
      </c>
      <c r="E135" s="2" t="s">
        <v>1885</v>
      </c>
      <c r="F135" s="3" t="s">
        <v>1886</v>
      </c>
      <c r="G135" s="3" t="s">
        <v>1887</v>
      </c>
      <c r="H135" s="3" t="s">
        <v>1858</v>
      </c>
      <c r="I135" s="3" t="s">
        <v>1606</v>
      </c>
      <c r="J135" s="5">
        <v>500</v>
      </c>
      <c r="K135" s="5">
        <v>6</v>
      </c>
      <c r="L135" s="3" t="s">
        <v>284</v>
      </c>
      <c r="M135" s="3" t="s">
        <v>1888</v>
      </c>
      <c r="N135" s="3" t="s">
        <v>3789</v>
      </c>
      <c r="O135" s="3" t="s">
        <v>344</v>
      </c>
      <c r="P135" s="3" t="s">
        <v>3790</v>
      </c>
      <c r="Q135" s="3" t="s">
        <v>3791</v>
      </c>
      <c r="R135" s="3" t="s">
        <v>332</v>
      </c>
      <c r="S135" s="3" t="s">
        <v>3792</v>
      </c>
      <c r="T135" s="3" t="s">
        <v>1860</v>
      </c>
      <c r="U135" s="3" t="s">
        <v>293</v>
      </c>
      <c r="V135" s="3" t="s">
        <v>294</v>
      </c>
      <c r="W135" s="2" t="s">
        <v>3793</v>
      </c>
      <c r="X135" s="2" t="s">
        <v>1889</v>
      </c>
      <c r="Y135" s="134" t="s">
        <v>3794</v>
      </c>
      <c r="Z135" s="191" t="s">
        <v>3340</v>
      </c>
      <c r="AA135" s="189" t="str">
        <f>VLOOKUP(A135,'[1]Odpovědi formuláře 1'!A:F,6,0)</f>
        <v>Ano</v>
      </c>
    </row>
    <row r="136" spans="1:27" ht="19.2" x14ac:dyDescent="0.2">
      <c r="A136" s="22">
        <v>386766</v>
      </c>
      <c r="B136" s="8" t="s">
        <v>1890</v>
      </c>
      <c r="C136" s="22" t="s">
        <v>122</v>
      </c>
      <c r="D136" s="2" t="s">
        <v>299</v>
      </c>
      <c r="E136" s="9" t="s">
        <v>1891</v>
      </c>
      <c r="F136" s="3" t="s">
        <v>1892</v>
      </c>
      <c r="G136" s="3" t="s">
        <v>1893</v>
      </c>
      <c r="H136" s="3" t="s">
        <v>1894</v>
      </c>
      <c r="I136" s="3" t="s">
        <v>1895</v>
      </c>
      <c r="J136" s="5">
        <v>12</v>
      </c>
      <c r="K136" s="5"/>
      <c r="L136" s="3" t="s">
        <v>284</v>
      </c>
      <c r="M136" s="3" t="s">
        <v>3795</v>
      </c>
      <c r="N136" s="3" t="s">
        <v>1896</v>
      </c>
      <c r="O136" s="3" t="s">
        <v>344</v>
      </c>
      <c r="P136" s="3" t="s">
        <v>1897</v>
      </c>
      <c r="Q136" s="3" t="s">
        <v>1898</v>
      </c>
      <c r="R136" s="3" t="s">
        <v>332</v>
      </c>
      <c r="S136" s="3" t="s">
        <v>1899</v>
      </c>
      <c r="T136" s="3" t="s">
        <v>1900</v>
      </c>
      <c r="U136" s="3" t="s">
        <v>453</v>
      </c>
      <c r="V136" s="3" t="s">
        <v>1901</v>
      </c>
      <c r="W136" s="2" t="s">
        <v>3796</v>
      </c>
      <c r="X136" s="6" t="s">
        <v>1902</v>
      </c>
      <c r="Y136" s="113" t="s">
        <v>1902</v>
      </c>
      <c r="Z136" s="191" t="s">
        <v>1902</v>
      </c>
      <c r="AA136" s="189" t="str">
        <f>VLOOKUP(A136,'[1]Odpovědi formuláře 1'!A:F,6,0)</f>
        <v>Ne</v>
      </c>
    </row>
    <row r="137" spans="1:27" ht="19.2" x14ac:dyDescent="0.2">
      <c r="A137" s="22">
        <v>62075993</v>
      </c>
      <c r="B137" s="1" t="s">
        <v>1903</v>
      </c>
      <c r="C137" s="22">
        <v>62075993</v>
      </c>
      <c r="D137" s="2" t="s">
        <v>299</v>
      </c>
      <c r="E137" s="2" t="s">
        <v>1904</v>
      </c>
      <c r="F137" s="3" t="s">
        <v>1892</v>
      </c>
      <c r="G137" s="3" t="s">
        <v>1893</v>
      </c>
      <c r="H137" s="3" t="s">
        <v>1894</v>
      </c>
      <c r="I137" s="3" t="s">
        <v>1895</v>
      </c>
      <c r="J137" s="5">
        <v>12</v>
      </c>
      <c r="K137" s="5"/>
      <c r="L137" s="3" t="s">
        <v>1162</v>
      </c>
      <c r="M137" s="3" t="s">
        <v>1905</v>
      </c>
      <c r="N137" s="3" t="s">
        <v>1906</v>
      </c>
      <c r="O137" s="3" t="s">
        <v>344</v>
      </c>
      <c r="P137" s="3" t="s">
        <v>1907</v>
      </c>
      <c r="Q137" s="3" t="s">
        <v>1908</v>
      </c>
      <c r="R137" s="3" t="s">
        <v>332</v>
      </c>
      <c r="S137" s="3" t="s">
        <v>1909</v>
      </c>
      <c r="T137" s="3" t="s">
        <v>1900</v>
      </c>
      <c r="U137" s="3" t="s">
        <v>293</v>
      </c>
      <c r="V137" s="3" t="s">
        <v>294</v>
      </c>
      <c r="W137" s="2" t="s">
        <v>1910</v>
      </c>
      <c r="X137" s="2" t="s">
        <v>356</v>
      </c>
      <c r="Y137" s="112" t="s">
        <v>185</v>
      </c>
      <c r="Z137" s="191" t="s">
        <v>185</v>
      </c>
      <c r="AA137" s="189" t="str">
        <f>VLOOKUP(A137,'[1]Odpovědi formuláře 1'!A:F,6,0)</f>
        <v>Ne</v>
      </c>
    </row>
    <row r="138" spans="1:27" ht="19.2" x14ac:dyDescent="0.2">
      <c r="A138" s="22">
        <v>70838771</v>
      </c>
      <c r="B138" s="8" t="s">
        <v>1911</v>
      </c>
      <c r="C138" s="22">
        <v>70838771</v>
      </c>
      <c r="D138" s="2" t="s">
        <v>299</v>
      </c>
      <c r="E138" s="2" t="s">
        <v>1912</v>
      </c>
      <c r="F138" s="3" t="s">
        <v>1913</v>
      </c>
      <c r="G138" s="3" t="s">
        <v>1914</v>
      </c>
      <c r="H138" s="3" t="s">
        <v>1915</v>
      </c>
      <c r="I138" s="3" t="s">
        <v>1916</v>
      </c>
      <c r="J138" s="5">
        <v>2969</v>
      </c>
      <c r="K138" s="5">
        <v>4</v>
      </c>
      <c r="L138" s="3" t="s">
        <v>284</v>
      </c>
      <c r="M138" s="3" t="s">
        <v>1917</v>
      </c>
      <c r="N138" s="3" t="s">
        <v>1918</v>
      </c>
      <c r="O138" s="3" t="s">
        <v>344</v>
      </c>
      <c r="P138" s="3" t="s">
        <v>1919</v>
      </c>
      <c r="Q138" s="3" t="s">
        <v>1920</v>
      </c>
      <c r="R138" s="3" t="s">
        <v>332</v>
      </c>
      <c r="S138" s="3" t="s">
        <v>1921</v>
      </c>
      <c r="T138" s="3" t="s">
        <v>1922</v>
      </c>
      <c r="U138" s="3" t="s">
        <v>293</v>
      </c>
      <c r="V138" s="3" t="s">
        <v>294</v>
      </c>
      <c r="W138" s="2" t="s">
        <v>3341</v>
      </c>
      <c r="X138" s="3" t="s">
        <v>3342</v>
      </c>
      <c r="Y138" s="112" t="s">
        <v>145</v>
      </c>
      <c r="Z138" s="191" t="s">
        <v>3343</v>
      </c>
      <c r="AA138" s="189" t="str">
        <f>VLOOKUP(A138,'[1]Odpovědi formuláře 1'!A:F,6,0)</f>
        <v>Ano</v>
      </c>
    </row>
    <row r="139" spans="1:27" ht="19.2" x14ac:dyDescent="0.2">
      <c r="A139" s="22">
        <v>60680351</v>
      </c>
      <c r="B139" s="8" t="s">
        <v>1923</v>
      </c>
      <c r="C139" s="22">
        <v>60680351</v>
      </c>
      <c r="D139" s="2" t="s">
        <v>299</v>
      </c>
      <c r="E139" s="2" t="s">
        <v>1924</v>
      </c>
      <c r="F139" s="3" t="s">
        <v>1925</v>
      </c>
      <c r="G139" s="3" t="s">
        <v>1926</v>
      </c>
      <c r="H139" s="3" t="s">
        <v>1927</v>
      </c>
      <c r="I139" s="3" t="s">
        <v>1928</v>
      </c>
      <c r="J139" s="5">
        <v>674</v>
      </c>
      <c r="K139" s="5">
        <v>1</v>
      </c>
      <c r="L139" s="3" t="s">
        <v>361</v>
      </c>
      <c r="M139" s="208" t="s">
        <v>3797</v>
      </c>
      <c r="N139" s="3" t="s">
        <v>1929</v>
      </c>
      <c r="O139" s="3" t="s">
        <v>344</v>
      </c>
      <c r="P139" s="3" t="s">
        <v>1930</v>
      </c>
      <c r="Q139" s="3" t="s">
        <v>1931</v>
      </c>
      <c r="R139" s="3" t="s">
        <v>332</v>
      </c>
      <c r="S139" s="3" t="s">
        <v>1932</v>
      </c>
      <c r="T139" s="3" t="s">
        <v>1922</v>
      </c>
      <c r="U139" s="3" t="s">
        <v>293</v>
      </c>
      <c r="V139" s="3" t="s">
        <v>294</v>
      </c>
      <c r="W139" s="2">
        <v>519326162</v>
      </c>
      <c r="X139" s="2" t="s">
        <v>1933</v>
      </c>
      <c r="Y139" s="112" t="s">
        <v>1934</v>
      </c>
      <c r="Z139" s="191" t="s">
        <v>3344</v>
      </c>
      <c r="AA139" s="189" t="str">
        <f>VLOOKUP(A139,'[1]Odpovědi formuláře 1'!A:F,6,0)</f>
        <v>Ano</v>
      </c>
    </row>
    <row r="140" spans="1:27" ht="19.2" x14ac:dyDescent="0.2">
      <c r="A140" s="22">
        <v>60680342</v>
      </c>
      <c r="B140" s="8" t="s">
        <v>1935</v>
      </c>
      <c r="C140" s="22">
        <v>60680342</v>
      </c>
      <c r="D140" s="2" t="s">
        <v>1936</v>
      </c>
      <c r="E140" s="2" t="s">
        <v>3182</v>
      </c>
      <c r="F140" s="3" t="s">
        <v>1937</v>
      </c>
      <c r="G140" s="3" t="s">
        <v>1938</v>
      </c>
      <c r="H140" s="3" t="s">
        <v>1939</v>
      </c>
      <c r="I140" s="3" t="s">
        <v>1940</v>
      </c>
      <c r="J140" s="5">
        <v>1126</v>
      </c>
      <c r="K140" s="5">
        <v>1</v>
      </c>
      <c r="L140" s="3" t="s">
        <v>284</v>
      </c>
      <c r="M140" s="3" t="s">
        <v>1941</v>
      </c>
      <c r="N140" s="3" t="s">
        <v>1942</v>
      </c>
      <c r="O140" s="3" t="s">
        <v>287</v>
      </c>
      <c r="P140" s="3" t="s">
        <v>1943</v>
      </c>
      <c r="Q140" s="3" t="s">
        <v>1944</v>
      </c>
      <c r="R140" s="3" t="s">
        <v>290</v>
      </c>
      <c r="S140" s="3" t="s">
        <v>3183</v>
      </c>
      <c r="T140" s="3" t="s">
        <v>1922</v>
      </c>
      <c r="U140" s="3" t="s">
        <v>293</v>
      </c>
      <c r="V140" s="3" t="s">
        <v>294</v>
      </c>
      <c r="W140" s="2" t="s">
        <v>1945</v>
      </c>
      <c r="X140" s="6" t="s">
        <v>1946</v>
      </c>
      <c r="Y140" s="113" t="s">
        <v>1947</v>
      </c>
      <c r="Z140" s="191" t="s">
        <v>3345</v>
      </c>
      <c r="AA140" s="189" t="str">
        <f>VLOOKUP(A140,'[1]Odpovědi formuláře 1'!A:F,6,0)</f>
        <v>Ano</v>
      </c>
    </row>
    <row r="141" spans="1:27" ht="19.2" x14ac:dyDescent="0.2">
      <c r="A141" s="22">
        <v>70848858</v>
      </c>
      <c r="B141" s="8" t="s">
        <v>1948</v>
      </c>
      <c r="C141" s="22">
        <v>70848858</v>
      </c>
      <c r="D141" s="2" t="s">
        <v>299</v>
      </c>
      <c r="E141" s="2" t="s">
        <v>1949</v>
      </c>
      <c r="F141" s="3" t="s">
        <v>1950</v>
      </c>
      <c r="G141" s="3" t="s">
        <v>1951</v>
      </c>
      <c r="H141" s="3" t="s">
        <v>1952</v>
      </c>
      <c r="I141" s="3" t="s">
        <v>1953</v>
      </c>
      <c r="J141" s="5">
        <v>2131</v>
      </c>
      <c r="K141" s="5">
        <v>30</v>
      </c>
      <c r="L141" s="3" t="s">
        <v>284</v>
      </c>
      <c r="M141" s="3" t="s">
        <v>3798</v>
      </c>
      <c r="N141" s="3" t="s">
        <v>3799</v>
      </c>
      <c r="O141" s="3" t="s">
        <v>344</v>
      </c>
      <c r="P141" s="3" t="s">
        <v>3800</v>
      </c>
      <c r="Q141" s="3" t="s">
        <v>3801</v>
      </c>
      <c r="R141" s="3" t="s">
        <v>332</v>
      </c>
      <c r="S141" s="3" t="s">
        <v>3802</v>
      </c>
      <c r="T141" s="3" t="s">
        <v>1922</v>
      </c>
      <c r="U141" s="3" t="s">
        <v>293</v>
      </c>
      <c r="V141" s="3" t="s">
        <v>294</v>
      </c>
      <c r="W141" s="2">
        <v>601376343</v>
      </c>
      <c r="X141" s="134" t="s">
        <v>3803</v>
      </c>
      <c r="Y141" s="134" t="s">
        <v>3657</v>
      </c>
      <c r="Z141" s="191" t="s">
        <v>3346</v>
      </c>
      <c r="AA141" s="189" t="str">
        <f>VLOOKUP(A141,'[1]Odpovědi formuláře 1'!A:F,6,0)</f>
        <v>Ano</v>
      </c>
    </row>
    <row r="142" spans="1:27" ht="19.2" x14ac:dyDescent="0.2">
      <c r="A142" s="22">
        <v>390780</v>
      </c>
      <c r="B142" s="13" t="s">
        <v>1954</v>
      </c>
      <c r="C142" s="22" t="s">
        <v>135</v>
      </c>
      <c r="D142" s="2" t="s">
        <v>1955</v>
      </c>
      <c r="E142" s="2" t="s">
        <v>1956</v>
      </c>
      <c r="F142" s="3" t="s">
        <v>1957</v>
      </c>
      <c r="G142" s="3" t="s">
        <v>1958</v>
      </c>
      <c r="H142" s="3" t="s">
        <v>1952</v>
      </c>
      <c r="I142" s="3" t="s">
        <v>1959</v>
      </c>
      <c r="J142" s="5">
        <v>3066</v>
      </c>
      <c r="K142" s="5">
        <v>1</v>
      </c>
      <c r="L142" s="3" t="s">
        <v>284</v>
      </c>
      <c r="M142" s="3" t="s">
        <v>1960</v>
      </c>
      <c r="N142" s="115" t="s">
        <v>1961</v>
      </c>
      <c r="O142" s="115" t="s">
        <v>287</v>
      </c>
      <c r="P142" s="115" t="s">
        <v>1962</v>
      </c>
      <c r="Q142" s="115" t="s">
        <v>1963</v>
      </c>
      <c r="R142" s="115" t="s">
        <v>290</v>
      </c>
      <c r="S142" s="115" t="s">
        <v>1964</v>
      </c>
      <c r="T142" s="3" t="s">
        <v>1922</v>
      </c>
      <c r="U142" s="3" t="s">
        <v>453</v>
      </c>
      <c r="V142" s="3" t="s">
        <v>1965</v>
      </c>
      <c r="W142" s="2" t="s">
        <v>1966</v>
      </c>
      <c r="X142" s="2" t="s">
        <v>1967</v>
      </c>
      <c r="Y142" s="112" t="s">
        <v>1968</v>
      </c>
      <c r="Z142" s="191"/>
      <c r="AA142" s="189" t="str">
        <f>VLOOKUP(A142,'[1]Odpovědi formuláře 1'!A:F,6,0)</f>
        <v>Ano</v>
      </c>
    </row>
    <row r="143" spans="1:27" ht="19.2" x14ac:dyDescent="0.2">
      <c r="A143" s="22">
        <v>60680318</v>
      </c>
      <c r="B143" s="8" t="s">
        <v>1969</v>
      </c>
      <c r="C143" s="22">
        <v>60680318</v>
      </c>
      <c r="D143" s="2" t="s">
        <v>1970</v>
      </c>
      <c r="E143" s="2" t="s">
        <v>1971</v>
      </c>
      <c r="F143" s="3" t="s">
        <v>1972</v>
      </c>
      <c r="G143" s="3" t="s">
        <v>1973</v>
      </c>
      <c r="H143" s="3" t="s">
        <v>1974</v>
      </c>
      <c r="I143" s="3" t="s">
        <v>1975</v>
      </c>
      <c r="J143" s="5">
        <v>116</v>
      </c>
      <c r="K143" s="5"/>
      <c r="L143" s="3" t="s">
        <v>361</v>
      </c>
      <c r="M143" s="3" t="s">
        <v>1976</v>
      </c>
      <c r="N143" s="3" t="s">
        <v>1977</v>
      </c>
      <c r="O143" s="3" t="s">
        <v>287</v>
      </c>
      <c r="P143" s="3" t="s">
        <v>1978</v>
      </c>
      <c r="Q143" s="3" t="s">
        <v>1979</v>
      </c>
      <c r="R143" s="3" t="s">
        <v>290</v>
      </c>
      <c r="S143" s="3" t="s">
        <v>1980</v>
      </c>
      <c r="T143" s="3" t="s">
        <v>1981</v>
      </c>
      <c r="U143" s="3" t="s">
        <v>293</v>
      </c>
      <c r="V143" s="3" t="s">
        <v>294</v>
      </c>
      <c r="W143" s="2" t="s">
        <v>1982</v>
      </c>
      <c r="X143" s="6" t="s">
        <v>1983</v>
      </c>
      <c r="Y143" s="113" t="s">
        <v>1984</v>
      </c>
      <c r="Z143" s="191" t="s">
        <v>3347</v>
      </c>
      <c r="AA143" s="189" t="str">
        <f>VLOOKUP(A143,'[1]Odpovědi formuláře 1'!A:F,6,0)</f>
        <v>Ano</v>
      </c>
    </row>
    <row r="144" spans="1:27" ht="19.2" x14ac:dyDescent="0.2">
      <c r="A144" s="22">
        <v>45671826</v>
      </c>
      <c r="B144" s="8" t="s">
        <v>1985</v>
      </c>
      <c r="C144" s="22">
        <v>45671826</v>
      </c>
      <c r="D144" s="2" t="s">
        <v>299</v>
      </c>
      <c r="E144" s="2" t="s">
        <v>1986</v>
      </c>
      <c r="F144" s="3" t="s">
        <v>3184</v>
      </c>
      <c r="G144" s="3" t="s">
        <v>1987</v>
      </c>
      <c r="H144" s="3" t="s">
        <v>3185</v>
      </c>
      <c r="I144" s="3" t="s">
        <v>1989</v>
      </c>
      <c r="J144" s="5">
        <v>275</v>
      </c>
      <c r="K144" s="5"/>
      <c r="L144" s="3" t="s">
        <v>284</v>
      </c>
      <c r="M144" s="3" t="s">
        <v>1990</v>
      </c>
      <c r="N144" s="3" t="s">
        <v>1991</v>
      </c>
      <c r="O144" s="115" t="s">
        <v>287</v>
      </c>
      <c r="P144" s="3" t="s">
        <v>1992</v>
      </c>
      <c r="Q144" s="3" t="s">
        <v>1993</v>
      </c>
      <c r="R144" s="3" t="s">
        <v>290</v>
      </c>
      <c r="S144" s="3" t="s">
        <v>1992</v>
      </c>
      <c r="T144" s="3" t="s">
        <v>1994</v>
      </c>
      <c r="U144" s="3" t="s">
        <v>380</v>
      </c>
      <c r="V144" s="3" t="s">
        <v>1995</v>
      </c>
      <c r="W144" s="2">
        <v>515238190</v>
      </c>
      <c r="X144" s="14" t="s">
        <v>1996</v>
      </c>
      <c r="Y144" s="122" t="s">
        <v>3186</v>
      </c>
      <c r="Z144" s="204" t="s">
        <v>3186</v>
      </c>
      <c r="AA144" s="189" t="str">
        <f>VLOOKUP(A144,'[1]Odpovědi formuláře 1'!A:F,6,0)</f>
        <v>Ano</v>
      </c>
    </row>
    <row r="145" spans="1:27" ht="38.4" x14ac:dyDescent="0.2">
      <c r="A145" s="22">
        <v>70841721</v>
      </c>
      <c r="B145" s="8" t="s">
        <v>1997</v>
      </c>
      <c r="C145" s="22">
        <v>70841721</v>
      </c>
      <c r="D145" s="2" t="s">
        <v>299</v>
      </c>
      <c r="E145" s="2" t="s">
        <v>1998</v>
      </c>
      <c r="F145" s="3" t="s">
        <v>1999</v>
      </c>
      <c r="G145" s="3" t="s">
        <v>2000</v>
      </c>
      <c r="H145" s="3" t="s">
        <v>1988</v>
      </c>
      <c r="I145" s="3" t="s">
        <v>2001</v>
      </c>
      <c r="J145" s="5">
        <v>210</v>
      </c>
      <c r="K145" s="5"/>
      <c r="L145" s="3" t="s">
        <v>284</v>
      </c>
      <c r="M145" s="3" t="s">
        <v>2002</v>
      </c>
      <c r="N145" s="3" t="s">
        <v>2003</v>
      </c>
      <c r="O145" s="3" t="s">
        <v>287</v>
      </c>
      <c r="P145" s="3" t="s">
        <v>2004</v>
      </c>
      <c r="Q145" s="3" t="s">
        <v>2005</v>
      </c>
      <c r="R145" s="3" t="s">
        <v>290</v>
      </c>
      <c r="S145" s="3" t="s">
        <v>2006</v>
      </c>
      <c r="T145" s="3" t="s">
        <v>2007</v>
      </c>
      <c r="U145" s="3" t="s">
        <v>293</v>
      </c>
      <c r="V145" s="3" t="s">
        <v>294</v>
      </c>
      <c r="W145" s="2">
        <v>515229971</v>
      </c>
      <c r="X145" s="2" t="s">
        <v>356</v>
      </c>
      <c r="Y145" s="112" t="s">
        <v>23</v>
      </c>
      <c r="Z145" s="191" t="s">
        <v>23</v>
      </c>
      <c r="AA145" s="189" t="str">
        <f>VLOOKUP(A145,'[1]Odpovědi formuláře 1'!A:F,6,0)</f>
        <v>Ne</v>
      </c>
    </row>
    <row r="146" spans="1:27" ht="19.2" x14ac:dyDescent="0.2">
      <c r="A146" s="22">
        <v>45671877</v>
      </c>
      <c r="B146" s="8" t="s">
        <v>2008</v>
      </c>
      <c r="C146" s="22">
        <v>45671877</v>
      </c>
      <c r="D146" s="2" t="s">
        <v>299</v>
      </c>
      <c r="E146" s="2" t="s">
        <v>2009</v>
      </c>
      <c r="F146" s="3" t="s">
        <v>2010</v>
      </c>
      <c r="G146" s="3" t="s">
        <v>2011</v>
      </c>
      <c r="H146" s="3" t="s">
        <v>2012</v>
      </c>
      <c r="I146" s="3" t="s">
        <v>2013</v>
      </c>
      <c r="J146" s="5">
        <v>188</v>
      </c>
      <c r="K146" s="5"/>
      <c r="L146" s="3" t="s">
        <v>422</v>
      </c>
      <c r="M146" s="3" t="s">
        <v>2014</v>
      </c>
      <c r="N146" s="115" t="s">
        <v>3170</v>
      </c>
      <c r="O146" s="3" t="s">
        <v>344</v>
      </c>
      <c r="P146" s="115" t="s">
        <v>3348</v>
      </c>
      <c r="Q146" s="115" t="s">
        <v>3173</v>
      </c>
      <c r="R146" s="3" t="s">
        <v>332</v>
      </c>
      <c r="S146" s="115" t="s">
        <v>3349</v>
      </c>
      <c r="T146" s="3" t="s">
        <v>2015</v>
      </c>
      <c r="U146" s="3" t="s">
        <v>380</v>
      </c>
      <c r="V146" s="3" t="s">
        <v>2016</v>
      </c>
      <c r="W146" s="2" t="s">
        <v>2017</v>
      </c>
      <c r="X146" s="2" t="s">
        <v>356</v>
      </c>
      <c r="Y146" s="112" t="s">
        <v>2018</v>
      </c>
      <c r="Z146" s="191" t="s">
        <v>3350</v>
      </c>
      <c r="AA146" s="189" t="str">
        <f>VLOOKUP(A146,'[1]Odpovědi formuláře 1'!A:F,6,0)</f>
        <v>Ano</v>
      </c>
    </row>
    <row r="147" spans="1:27" ht="19.2" x14ac:dyDescent="0.2">
      <c r="A147" s="22">
        <v>839621</v>
      </c>
      <c r="B147" s="1" t="s">
        <v>2019</v>
      </c>
      <c r="C147" s="22" t="s">
        <v>161</v>
      </c>
      <c r="D147" s="2" t="s">
        <v>299</v>
      </c>
      <c r="E147" s="2" t="s">
        <v>2020</v>
      </c>
      <c r="F147" s="3" t="s">
        <v>2021</v>
      </c>
      <c r="G147" s="3" t="s">
        <v>2022</v>
      </c>
      <c r="H147" s="3" t="s">
        <v>2023</v>
      </c>
      <c r="I147" s="3" t="s">
        <v>2024</v>
      </c>
      <c r="J147" s="5">
        <v>463</v>
      </c>
      <c r="K147" s="5"/>
      <c r="L147" s="3" t="s">
        <v>361</v>
      </c>
      <c r="M147" s="3" t="s">
        <v>2025</v>
      </c>
      <c r="N147" s="3" t="s">
        <v>2026</v>
      </c>
      <c r="O147" s="3" t="s">
        <v>287</v>
      </c>
      <c r="P147" s="3" t="s">
        <v>2027</v>
      </c>
      <c r="Q147" s="3" t="s">
        <v>2028</v>
      </c>
      <c r="R147" s="3" t="s">
        <v>290</v>
      </c>
      <c r="S147" s="3" t="s">
        <v>2029</v>
      </c>
      <c r="T147" s="3" t="s">
        <v>2030</v>
      </c>
      <c r="U147" s="3" t="s">
        <v>293</v>
      </c>
      <c r="V147" s="3" t="s">
        <v>294</v>
      </c>
      <c r="W147" s="2" t="s">
        <v>2031</v>
      </c>
      <c r="X147" s="2" t="s">
        <v>356</v>
      </c>
      <c r="Y147" s="112" t="s">
        <v>160</v>
      </c>
      <c r="Z147" s="191" t="s">
        <v>160</v>
      </c>
      <c r="AA147" s="189" t="str">
        <f>VLOOKUP(A147,'[1]Odpovědi formuláře 1'!A:F,6,0)</f>
        <v>Ano</v>
      </c>
    </row>
    <row r="148" spans="1:27" ht="19.2" x14ac:dyDescent="0.2">
      <c r="A148" s="22">
        <v>62073087</v>
      </c>
      <c r="B148" s="8" t="s">
        <v>2032</v>
      </c>
      <c r="C148" s="22">
        <v>62073087</v>
      </c>
      <c r="D148" s="2" t="s">
        <v>2033</v>
      </c>
      <c r="E148" s="2" t="s">
        <v>2034</v>
      </c>
      <c r="F148" s="3" t="s">
        <v>2021</v>
      </c>
      <c r="G148" s="3" t="s">
        <v>2022</v>
      </c>
      <c r="H148" s="3" t="s">
        <v>2023</v>
      </c>
      <c r="I148" s="3" t="s">
        <v>2024</v>
      </c>
      <c r="J148" s="5">
        <v>463</v>
      </c>
      <c r="K148" s="5"/>
      <c r="L148" s="3" t="s">
        <v>284</v>
      </c>
      <c r="M148" s="3" t="s">
        <v>2035</v>
      </c>
      <c r="N148" s="3" t="s">
        <v>2036</v>
      </c>
      <c r="O148" s="3" t="s">
        <v>287</v>
      </c>
      <c r="P148" s="3" t="s">
        <v>2037</v>
      </c>
      <c r="Q148" s="3" t="s">
        <v>2038</v>
      </c>
      <c r="R148" s="3" t="s">
        <v>290</v>
      </c>
      <c r="S148" s="3" t="s">
        <v>2039</v>
      </c>
      <c r="T148" s="3" t="s">
        <v>2030</v>
      </c>
      <c r="U148" s="3" t="s">
        <v>293</v>
      </c>
      <c r="V148" s="3" t="s">
        <v>294</v>
      </c>
      <c r="W148" s="2">
        <v>516490601</v>
      </c>
      <c r="X148" s="2" t="s">
        <v>2040</v>
      </c>
      <c r="Y148" s="112" t="s">
        <v>2041</v>
      </c>
      <c r="Z148" s="191" t="s">
        <v>3351</v>
      </c>
      <c r="AA148" s="189" t="str">
        <f>VLOOKUP(A148,'[1]Odpovědi formuláře 1'!A:F,6,0)</f>
        <v>Ano</v>
      </c>
    </row>
    <row r="149" spans="1:27" ht="19.2" x14ac:dyDescent="0.2">
      <c r="A149" s="22">
        <v>497126</v>
      </c>
      <c r="B149" s="8" t="s">
        <v>2042</v>
      </c>
      <c r="C149" s="22" t="s">
        <v>73</v>
      </c>
      <c r="D149" s="2" t="s">
        <v>2043</v>
      </c>
      <c r="E149" s="2" t="s">
        <v>2044</v>
      </c>
      <c r="F149" s="3" t="s">
        <v>2045</v>
      </c>
      <c r="G149" s="3" t="s">
        <v>2046</v>
      </c>
      <c r="H149" s="3" t="s">
        <v>2047</v>
      </c>
      <c r="I149" s="3" t="s">
        <v>2048</v>
      </c>
      <c r="J149" s="5">
        <v>1601</v>
      </c>
      <c r="K149" s="5">
        <v>33</v>
      </c>
      <c r="L149" s="3" t="s">
        <v>284</v>
      </c>
      <c r="M149" s="3" t="s">
        <v>3804</v>
      </c>
      <c r="N149" s="3" t="s">
        <v>2049</v>
      </c>
      <c r="O149" s="3" t="s">
        <v>287</v>
      </c>
      <c r="P149" s="3" t="s">
        <v>2050</v>
      </c>
      <c r="Q149" s="3" t="s">
        <v>2051</v>
      </c>
      <c r="R149" s="3" t="s">
        <v>290</v>
      </c>
      <c r="S149" s="3" t="s">
        <v>2052</v>
      </c>
      <c r="T149" s="3" t="s">
        <v>2053</v>
      </c>
      <c r="U149" s="3" t="s">
        <v>293</v>
      </c>
      <c r="V149" s="3" t="s">
        <v>294</v>
      </c>
      <c r="W149" s="2" t="s">
        <v>2054</v>
      </c>
      <c r="X149" s="2" t="s">
        <v>2055</v>
      </c>
      <c r="Y149" s="112" t="s">
        <v>2056</v>
      </c>
      <c r="Z149" s="191" t="s">
        <v>2055</v>
      </c>
      <c r="AA149" s="189" t="str">
        <f>VLOOKUP(A149,'[1]Odpovědi formuláře 1'!A:F,6,0)</f>
        <v>Ne</v>
      </c>
    </row>
    <row r="150" spans="1:27" ht="19.2" x14ac:dyDescent="0.2">
      <c r="A150" s="22">
        <v>380521</v>
      </c>
      <c r="B150" s="8" t="s">
        <v>2057</v>
      </c>
      <c r="C150" s="22" t="s">
        <v>113</v>
      </c>
      <c r="D150" s="2" t="s">
        <v>299</v>
      </c>
      <c r="E150" s="2" t="s">
        <v>112</v>
      </c>
      <c r="F150" s="3" t="s">
        <v>2058</v>
      </c>
      <c r="G150" s="3" t="s">
        <v>2059</v>
      </c>
      <c r="H150" s="3" t="s">
        <v>2047</v>
      </c>
      <c r="I150" s="3" t="s">
        <v>2060</v>
      </c>
      <c r="J150" s="5">
        <v>3</v>
      </c>
      <c r="K150" s="5">
        <v>3</v>
      </c>
      <c r="L150" s="3" t="s">
        <v>284</v>
      </c>
      <c r="M150" s="3" t="s">
        <v>2061</v>
      </c>
      <c r="N150" s="3" t="s">
        <v>2062</v>
      </c>
      <c r="O150" s="3" t="s">
        <v>287</v>
      </c>
      <c r="P150" s="3" t="s">
        <v>2063</v>
      </c>
      <c r="Q150" s="3" t="s">
        <v>2064</v>
      </c>
      <c r="R150" s="3" t="s">
        <v>290</v>
      </c>
      <c r="S150" s="3" t="s">
        <v>2065</v>
      </c>
      <c r="T150" s="3" t="s">
        <v>2053</v>
      </c>
      <c r="U150" s="3" t="s">
        <v>293</v>
      </c>
      <c r="V150" s="3" t="s">
        <v>294</v>
      </c>
      <c r="W150" s="2" t="s">
        <v>2066</v>
      </c>
      <c r="X150" s="2" t="s">
        <v>356</v>
      </c>
      <c r="Y150" s="112" t="s">
        <v>2067</v>
      </c>
      <c r="Z150" s="191" t="s">
        <v>3352</v>
      </c>
      <c r="AA150" s="189" t="str">
        <f>VLOOKUP(A150,'[1]Odpovědi formuláře 1'!A:F,6,0)</f>
        <v>Ano</v>
      </c>
    </row>
    <row r="151" spans="1:27" ht="19.2" x14ac:dyDescent="0.2">
      <c r="A151" s="22">
        <v>70997241</v>
      </c>
      <c r="B151" s="8" t="s">
        <v>2068</v>
      </c>
      <c r="C151" s="22">
        <v>70997241</v>
      </c>
      <c r="D151" s="2" t="s">
        <v>299</v>
      </c>
      <c r="E151" s="2" t="s">
        <v>2069</v>
      </c>
      <c r="F151" s="3" t="s">
        <v>2070</v>
      </c>
      <c r="G151" s="3" t="s">
        <v>2071</v>
      </c>
      <c r="H151" s="3" t="s">
        <v>2047</v>
      </c>
      <c r="I151" s="3" t="s">
        <v>2072</v>
      </c>
      <c r="J151" s="5">
        <v>2363</v>
      </c>
      <c r="K151" s="5">
        <v>3</v>
      </c>
      <c r="L151" s="3" t="s">
        <v>284</v>
      </c>
      <c r="M151" s="3" t="s">
        <v>2073</v>
      </c>
      <c r="N151" s="3" t="s">
        <v>2074</v>
      </c>
      <c r="O151" s="3" t="s">
        <v>287</v>
      </c>
      <c r="P151" s="3" t="s">
        <v>2075</v>
      </c>
      <c r="Q151" s="3" t="s">
        <v>2076</v>
      </c>
      <c r="R151" s="3" t="s">
        <v>290</v>
      </c>
      <c r="S151" s="3" t="s">
        <v>2077</v>
      </c>
      <c r="T151" s="3" t="s">
        <v>2053</v>
      </c>
      <c r="U151" s="3" t="s">
        <v>380</v>
      </c>
      <c r="V151" s="3" t="s">
        <v>2078</v>
      </c>
      <c r="W151" s="2">
        <v>516412357</v>
      </c>
      <c r="X151" s="2" t="s">
        <v>2079</v>
      </c>
      <c r="Y151" s="112" t="s">
        <v>2080</v>
      </c>
      <c r="Z151" s="191" t="s">
        <v>3353</v>
      </c>
      <c r="AA151" s="189" t="str">
        <f>VLOOKUP(A151,'[1]Odpovědi formuláře 1'!A:F,6,0)</f>
        <v>Ano</v>
      </c>
    </row>
    <row r="152" spans="1:27" ht="19.2" x14ac:dyDescent="0.2">
      <c r="A152" s="22">
        <v>62073133</v>
      </c>
      <c r="B152" s="8" t="s">
        <v>2081</v>
      </c>
      <c r="C152" s="22">
        <v>62073133</v>
      </c>
      <c r="D152" s="2" t="s">
        <v>299</v>
      </c>
      <c r="E152" s="2" t="s">
        <v>248</v>
      </c>
      <c r="F152" s="3" t="s">
        <v>2082</v>
      </c>
      <c r="G152" s="3" t="s">
        <v>2083</v>
      </c>
      <c r="H152" s="3" t="s">
        <v>2047</v>
      </c>
      <c r="I152" s="3" t="s">
        <v>2084</v>
      </c>
      <c r="J152" s="5">
        <v>33</v>
      </c>
      <c r="K152" s="5">
        <v>13</v>
      </c>
      <c r="L152" s="3" t="s">
        <v>284</v>
      </c>
      <c r="M152" s="3" t="s">
        <v>2085</v>
      </c>
      <c r="N152" s="3" t="s">
        <v>3805</v>
      </c>
      <c r="O152" s="3" t="s">
        <v>287</v>
      </c>
      <c r="P152" s="3" t="s">
        <v>3806</v>
      </c>
      <c r="Q152" s="3" t="s">
        <v>3807</v>
      </c>
      <c r="R152" s="3" t="s">
        <v>290</v>
      </c>
      <c r="S152" s="3" t="s">
        <v>3808</v>
      </c>
      <c r="T152" s="3" t="s">
        <v>2053</v>
      </c>
      <c r="U152" s="3" t="s">
        <v>293</v>
      </c>
      <c r="V152" s="3" t="s">
        <v>294</v>
      </c>
      <c r="W152" s="2" t="s">
        <v>2086</v>
      </c>
      <c r="X152" s="2" t="s">
        <v>356</v>
      </c>
      <c r="Y152" s="112" t="s">
        <v>3809</v>
      </c>
      <c r="Z152" s="191" t="s">
        <v>247</v>
      </c>
      <c r="AA152" s="189" t="str">
        <f>VLOOKUP(A152,'[1]Odpovědi formuláře 1'!A:F,6,0)</f>
        <v>Ano</v>
      </c>
    </row>
    <row r="153" spans="1:27" ht="19.2" x14ac:dyDescent="0.2">
      <c r="A153" s="22">
        <v>62073249</v>
      </c>
      <c r="B153" s="8" t="s">
        <v>2087</v>
      </c>
      <c r="C153" s="22">
        <v>62073249</v>
      </c>
      <c r="D153" s="2" t="s">
        <v>299</v>
      </c>
      <c r="E153" s="2" t="s">
        <v>91</v>
      </c>
      <c r="F153" s="3" t="s">
        <v>2088</v>
      </c>
      <c r="G153" s="3" t="s">
        <v>2089</v>
      </c>
      <c r="H153" s="3" t="s">
        <v>2047</v>
      </c>
      <c r="I153" s="3" t="s">
        <v>754</v>
      </c>
      <c r="J153" s="5">
        <v>1919</v>
      </c>
      <c r="K153" s="5">
        <v>27</v>
      </c>
      <c r="L153" s="3" t="s">
        <v>284</v>
      </c>
      <c r="M153" s="3" t="s">
        <v>2090</v>
      </c>
      <c r="N153" s="3" t="s">
        <v>2091</v>
      </c>
      <c r="O153" s="3" t="s">
        <v>287</v>
      </c>
      <c r="P153" s="3" t="s">
        <v>2092</v>
      </c>
      <c r="Q153" s="3" t="s">
        <v>2093</v>
      </c>
      <c r="R153" s="3" t="s">
        <v>290</v>
      </c>
      <c r="S153" s="3" t="s">
        <v>2094</v>
      </c>
      <c r="T153" s="3" t="s">
        <v>2053</v>
      </c>
      <c r="U153" s="3" t="s">
        <v>293</v>
      </c>
      <c r="V153" s="3" t="s">
        <v>294</v>
      </c>
      <c r="W153" s="2">
        <v>516418728</v>
      </c>
      <c r="X153" s="2" t="s">
        <v>356</v>
      </c>
      <c r="Y153" s="113" t="s">
        <v>2095</v>
      </c>
      <c r="Z153" s="191" t="s">
        <v>2095</v>
      </c>
      <c r="AA153" s="189" t="str">
        <f>VLOOKUP(A153,'[1]Odpovědi formuláře 1'!A:F,6,0)</f>
        <v>Ne</v>
      </c>
    </row>
    <row r="154" spans="1:27" ht="19.2" x14ac:dyDescent="0.2">
      <c r="A154" s="22">
        <v>43420656</v>
      </c>
      <c r="B154" s="8" t="s">
        <v>2096</v>
      </c>
      <c r="C154" s="22">
        <v>43420656</v>
      </c>
      <c r="D154" s="2" t="s">
        <v>299</v>
      </c>
      <c r="E154" s="2" t="s">
        <v>3187</v>
      </c>
      <c r="F154" s="3" t="s">
        <v>2097</v>
      </c>
      <c r="G154" s="3" t="s">
        <v>2098</v>
      </c>
      <c r="H154" s="3" t="s">
        <v>2047</v>
      </c>
      <c r="I154" s="3" t="s">
        <v>2099</v>
      </c>
      <c r="J154" s="5">
        <v>1200</v>
      </c>
      <c r="K154" s="5">
        <v>2</v>
      </c>
      <c r="L154" s="3" t="s">
        <v>284</v>
      </c>
      <c r="M154" s="3" t="s">
        <v>2100</v>
      </c>
      <c r="N154" s="3" t="s">
        <v>3810</v>
      </c>
      <c r="O154" s="3" t="s">
        <v>287</v>
      </c>
      <c r="P154" s="3" t="s">
        <v>3811</v>
      </c>
      <c r="Q154" s="3" t="s">
        <v>3812</v>
      </c>
      <c r="R154" s="3" t="s">
        <v>290</v>
      </c>
      <c r="S154" s="3" t="s">
        <v>3813</v>
      </c>
      <c r="T154" s="3" t="s">
        <v>2053</v>
      </c>
      <c r="U154" s="3" t="s">
        <v>293</v>
      </c>
      <c r="V154" s="3" t="s">
        <v>294</v>
      </c>
      <c r="W154" s="2">
        <v>516412790</v>
      </c>
      <c r="X154" s="12" t="s">
        <v>3188</v>
      </c>
      <c r="Y154" s="112" t="s">
        <v>3814</v>
      </c>
      <c r="Z154" s="4" t="s">
        <v>3188</v>
      </c>
      <c r="AA154" s="189" t="str">
        <f>VLOOKUP(A154,'[1]Odpovědi formuláře 1'!A:F,6,0)</f>
        <v>Ano</v>
      </c>
    </row>
    <row r="155" spans="1:27" ht="19.2" x14ac:dyDescent="0.2">
      <c r="A155" s="22">
        <v>62073176</v>
      </c>
      <c r="B155" s="8" t="s">
        <v>2101</v>
      </c>
      <c r="C155" s="22">
        <v>62073176</v>
      </c>
      <c r="D155" s="2" t="s">
        <v>299</v>
      </c>
      <c r="E155" s="2" t="s">
        <v>3815</v>
      </c>
      <c r="F155" s="3" t="s">
        <v>2102</v>
      </c>
      <c r="G155" s="3" t="s">
        <v>2103</v>
      </c>
      <c r="H155" s="3" t="s">
        <v>2047</v>
      </c>
      <c r="I155" s="3" t="s">
        <v>2104</v>
      </c>
      <c r="J155" s="5">
        <v>2272</v>
      </c>
      <c r="K155" s="5">
        <v>18</v>
      </c>
      <c r="L155" s="3" t="s">
        <v>284</v>
      </c>
      <c r="M155" s="3" t="s">
        <v>2105</v>
      </c>
      <c r="N155" s="3" t="s">
        <v>35</v>
      </c>
      <c r="O155" s="3" t="s">
        <v>287</v>
      </c>
      <c r="P155" s="3" t="s">
        <v>2106</v>
      </c>
      <c r="Q155" s="3" t="s">
        <v>2107</v>
      </c>
      <c r="R155" s="3" t="s">
        <v>290</v>
      </c>
      <c r="S155" s="3" t="s">
        <v>2108</v>
      </c>
      <c r="T155" s="3" t="s">
        <v>2053</v>
      </c>
      <c r="U155" s="3" t="s">
        <v>293</v>
      </c>
      <c r="V155" s="3" t="s">
        <v>294</v>
      </c>
      <c r="W155" s="2" t="s">
        <v>2109</v>
      </c>
      <c r="X155" s="2" t="s">
        <v>356</v>
      </c>
      <c r="Y155" s="112" t="s">
        <v>2110</v>
      </c>
      <c r="Z155" s="191" t="s">
        <v>3355</v>
      </c>
      <c r="AA155" s="189" t="str">
        <f>VLOOKUP(A155,'[1]Odpovědi formuláře 1'!A:F,6,0)</f>
        <v>Ne</v>
      </c>
    </row>
    <row r="156" spans="1:27" ht="28.8" x14ac:dyDescent="0.2">
      <c r="A156" s="22">
        <v>226556</v>
      </c>
      <c r="B156" s="8" t="s">
        <v>2111</v>
      </c>
      <c r="C156" s="22" t="s">
        <v>2112</v>
      </c>
      <c r="D156" s="2" t="s">
        <v>299</v>
      </c>
      <c r="E156" s="2" t="s">
        <v>3189</v>
      </c>
      <c r="F156" s="3" t="s">
        <v>2113</v>
      </c>
      <c r="G156" s="3" t="s">
        <v>2114</v>
      </c>
      <c r="H156" s="3" t="s">
        <v>1173</v>
      </c>
      <c r="I156" s="3" t="s">
        <v>2115</v>
      </c>
      <c r="J156" s="5">
        <v>252</v>
      </c>
      <c r="K156" s="5">
        <v>1</v>
      </c>
      <c r="L156" s="3" t="s">
        <v>284</v>
      </c>
      <c r="M156" s="3" t="s">
        <v>2116</v>
      </c>
      <c r="N156" s="3" t="s">
        <v>2117</v>
      </c>
      <c r="O156" s="3" t="s">
        <v>344</v>
      </c>
      <c r="P156" s="3" t="s">
        <v>2117</v>
      </c>
      <c r="Q156" s="3" t="s">
        <v>2118</v>
      </c>
      <c r="R156" s="3" t="s">
        <v>332</v>
      </c>
      <c r="S156" s="3" t="s">
        <v>2118</v>
      </c>
      <c r="T156" s="3" t="s">
        <v>1180</v>
      </c>
      <c r="U156" s="3" t="s">
        <v>380</v>
      </c>
      <c r="V156" s="3" t="s">
        <v>2119</v>
      </c>
      <c r="W156" s="2" t="s">
        <v>3356</v>
      </c>
      <c r="X156" s="4" t="s">
        <v>3190</v>
      </c>
      <c r="Y156" s="12" t="s">
        <v>3191</v>
      </c>
      <c r="Z156" s="4" t="s">
        <v>3357</v>
      </c>
      <c r="AA156" s="189" t="str">
        <f>VLOOKUP(A156,'[1]Odpovědi formuláře 1'!A:F,6,0)</f>
        <v>Ano</v>
      </c>
    </row>
    <row r="157" spans="1:27" ht="19.2" x14ac:dyDescent="0.2">
      <c r="A157" s="22">
        <v>63434610</v>
      </c>
      <c r="B157" s="8" t="s">
        <v>2120</v>
      </c>
      <c r="C157" s="22">
        <v>63434610</v>
      </c>
      <c r="D157" s="2" t="s">
        <v>299</v>
      </c>
      <c r="E157" s="2" t="s">
        <v>2121</v>
      </c>
      <c r="F157" s="3" t="s">
        <v>2122</v>
      </c>
      <c r="G157" s="3" t="s">
        <v>2123</v>
      </c>
      <c r="H157" s="3" t="s">
        <v>2124</v>
      </c>
      <c r="I157" s="3" t="s">
        <v>1189</v>
      </c>
      <c r="J157" s="5">
        <v>974</v>
      </c>
      <c r="K157" s="5">
        <v>26</v>
      </c>
      <c r="L157" s="3" t="s">
        <v>284</v>
      </c>
      <c r="M157" s="3" t="s">
        <v>2125</v>
      </c>
      <c r="N157" s="3" t="s">
        <v>2126</v>
      </c>
      <c r="O157" s="3" t="s">
        <v>344</v>
      </c>
      <c r="P157" s="3" t="s">
        <v>2127</v>
      </c>
      <c r="Q157" s="3" t="s">
        <v>2128</v>
      </c>
      <c r="R157" s="3" t="s">
        <v>332</v>
      </c>
      <c r="S157" s="3" t="s">
        <v>2129</v>
      </c>
      <c r="T157" s="3" t="s">
        <v>2130</v>
      </c>
      <c r="U157" s="3" t="s">
        <v>293</v>
      </c>
      <c r="V157" s="3" t="s">
        <v>294</v>
      </c>
      <c r="W157" s="2">
        <v>519512376</v>
      </c>
      <c r="X157" s="6" t="s">
        <v>2131</v>
      </c>
      <c r="Y157" s="113" t="s">
        <v>2132</v>
      </c>
      <c r="Z157" s="191" t="s">
        <v>3358</v>
      </c>
      <c r="AA157" s="189" t="str">
        <f>VLOOKUP(A157,'[1]Odpovědi formuláře 1'!A:F,6,0)</f>
        <v>Ne</v>
      </c>
    </row>
    <row r="158" spans="1:27" ht="19.2" x14ac:dyDescent="0.2">
      <c r="A158" s="22">
        <v>60680377</v>
      </c>
      <c r="B158" s="8" t="s">
        <v>2133</v>
      </c>
      <c r="C158" s="22" t="s">
        <v>2134</v>
      </c>
      <c r="D158" s="2" t="s">
        <v>2135</v>
      </c>
      <c r="E158" s="2" t="s">
        <v>2136</v>
      </c>
      <c r="F158" s="3" t="s">
        <v>2137</v>
      </c>
      <c r="G158" s="3" t="s">
        <v>2138</v>
      </c>
      <c r="H158" s="3" t="s">
        <v>2139</v>
      </c>
      <c r="I158" s="3" t="s">
        <v>728</v>
      </c>
      <c r="J158" s="5">
        <v>273</v>
      </c>
      <c r="K158" s="5">
        <v>7</v>
      </c>
      <c r="L158" s="3" t="s">
        <v>284</v>
      </c>
      <c r="M158" s="3" t="s">
        <v>2140</v>
      </c>
      <c r="N158" s="3" t="s">
        <v>2141</v>
      </c>
      <c r="O158" s="3" t="s">
        <v>287</v>
      </c>
      <c r="P158" s="3" t="s">
        <v>2142</v>
      </c>
      <c r="Q158" s="115" t="s">
        <v>2143</v>
      </c>
      <c r="R158" s="3" t="s">
        <v>290</v>
      </c>
      <c r="S158" s="3" t="s">
        <v>2144</v>
      </c>
      <c r="T158" s="3" t="s">
        <v>2130</v>
      </c>
      <c r="U158" s="3" t="s">
        <v>293</v>
      </c>
      <c r="V158" s="3" t="s">
        <v>294</v>
      </c>
      <c r="W158" s="2">
        <v>516499400</v>
      </c>
      <c r="X158" s="2" t="s">
        <v>60</v>
      </c>
      <c r="Y158" s="112" t="s">
        <v>2145</v>
      </c>
      <c r="Z158" s="191"/>
      <c r="AA158" s="189" t="str">
        <f>VLOOKUP(A158,'[1]Odpovědi formuláře 1'!A:F,6,0)</f>
        <v>Ne</v>
      </c>
    </row>
    <row r="159" spans="1:27" ht="19.2" x14ac:dyDescent="0.2">
      <c r="A159" s="22">
        <v>65337913</v>
      </c>
      <c r="B159" s="8" t="s">
        <v>2146</v>
      </c>
      <c r="C159" s="22">
        <v>65337913</v>
      </c>
      <c r="D159" s="2" t="s">
        <v>299</v>
      </c>
      <c r="E159" s="2" t="s">
        <v>2147</v>
      </c>
      <c r="F159" s="3" t="s">
        <v>2148</v>
      </c>
      <c r="G159" s="3" t="s">
        <v>2149</v>
      </c>
      <c r="H159" s="3" t="s">
        <v>2124</v>
      </c>
      <c r="I159" s="3" t="s">
        <v>2150</v>
      </c>
      <c r="J159" s="5">
        <v>23</v>
      </c>
      <c r="K159" s="5">
        <v>28</v>
      </c>
      <c r="L159" s="3" t="s">
        <v>284</v>
      </c>
      <c r="M159" s="3" t="s">
        <v>2151</v>
      </c>
      <c r="N159" s="3" t="s">
        <v>2152</v>
      </c>
      <c r="O159" s="3" t="s">
        <v>287</v>
      </c>
      <c r="P159" s="3" t="s">
        <v>2153</v>
      </c>
      <c r="Q159" s="3" t="s">
        <v>2154</v>
      </c>
      <c r="R159" s="3" t="s">
        <v>290</v>
      </c>
      <c r="S159" s="3" t="s">
        <v>2155</v>
      </c>
      <c r="T159" s="3" t="s">
        <v>2130</v>
      </c>
      <c r="U159" s="3" t="s">
        <v>293</v>
      </c>
      <c r="V159" s="3" t="s">
        <v>294</v>
      </c>
      <c r="W159" s="2" t="s">
        <v>2156</v>
      </c>
      <c r="X159" s="2" t="s">
        <v>211</v>
      </c>
      <c r="Y159" s="112" t="s">
        <v>2157</v>
      </c>
      <c r="Z159" s="191" t="s">
        <v>211</v>
      </c>
      <c r="AA159" s="189" t="str">
        <f>VLOOKUP(A159,'[1]Odpovědi formuláře 1'!A:F,6,0)</f>
        <v>Ne</v>
      </c>
    </row>
    <row r="160" spans="1:27" ht="19.2" x14ac:dyDescent="0.2">
      <c r="A160" s="22">
        <v>60575905</v>
      </c>
      <c r="B160" s="8" t="s">
        <v>2158</v>
      </c>
      <c r="C160" s="22">
        <v>60575905</v>
      </c>
      <c r="D160" s="2" t="s">
        <v>299</v>
      </c>
      <c r="E160" s="2" t="s">
        <v>2159</v>
      </c>
      <c r="F160" s="3" t="s">
        <v>2160</v>
      </c>
      <c r="G160" s="3" t="s">
        <v>2161</v>
      </c>
      <c r="H160" s="3" t="s">
        <v>2124</v>
      </c>
      <c r="I160" s="3" t="s">
        <v>2162</v>
      </c>
      <c r="J160" s="5">
        <v>241</v>
      </c>
      <c r="K160" s="5">
        <v>6</v>
      </c>
      <c r="L160" s="3" t="s">
        <v>284</v>
      </c>
      <c r="M160" s="3" t="s">
        <v>2163</v>
      </c>
      <c r="N160" s="3" t="s">
        <v>2164</v>
      </c>
      <c r="O160" s="3" t="s">
        <v>344</v>
      </c>
      <c r="P160" s="3" t="s">
        <v>2165</v>
      </c>
      <c r="Q160" s="3" t="s">
        <v>2166</v>
      </c>
      <c r="R160" s="3" t="s">
        <v>332</v>
      </c>
      <c r="S160" s="3" t="s">
        <v>2167</v>
      </c>
      <c r="T160" s="3" t="s">
        <v>2130</v>
      </c>
      <c r="U160" s="3" t="s">
        <v>293</v>
      </c>
      <c r="V160" s="3" t="s">
        <v>294</v>
      </c>
      <c r="W160" s="2" t="s">
        <v>2168</v>
      </c>
      <c r="X160" s="2" t="s">
        <v>356</v>
      </c>
      <c r="Y160" s="112" t="s">
        <v>28</v>
      </c>
      <c r="Z160" s="191" t="s">
        <v>28</v>
      </c>
      <c r="AA160" s="189" t="str">
        <f>VLOOKUP(A160,'[1]Odpovědi formuláře 1'!A:F,6,0)</f>
        <v>Ne</v>
      </c>
    </row>
    <row r="161" spans="1:85" ht="28.8" x14ac:dyDescent="0.2">
      <c r="A161" s="22">
        <v>89613</v>
      </c>
      <c r="B161" s="8" t="s">
        <v>2169</v>
      </c>
      <c r="C161" s="22" t="s">
        <v>220</v>
      </c>
      <c r="D161" s="2" t="s">
        <v>2170</v>
      </c>
      <c r="E161" s="2" t="s">
        <v>2171</v>
      </c>
      <c r="F161" s="3" t="s">
        <v>2172</v>
      </c>
      <c r="G161" s="3" t="s">
        <v>2173</v>
      </c>
      <c r="H161" s="3" t="s">
        <v>2124</v>
      </c>
      <c r="I161" s="3" t="s">
        <v>2060</v>
      </c>
      <c r="J161" s="5">
        <v>1</v>
      </c>
      <c r="K161" s="5">
        <v>4</v>
      </c>
      <c r="L161" s="3" t="s">
        <v>284</v>
      </c>
      <c r="M161" s="3" t="s">
        <v>2174</v>
      </c>
      <c r="N161" s="3" t="s">
        <v>2175</v>
      </c>
      <c r="O161" s="3" t="s">
        <v>287</v>
      </c>
      <c r="P161" s="3" t="s">
        <v>2176</v>
      </c>
      <c r="Q161" s="3" t="s">
        <v>2177</v>
      </c>
      <c r="R161" s="3" t="s">
        <v>290</v>
      </c>
      <c r="S161" s="3" t="s">
        <v>2178</v>
      </c>
      <c r="T161" s="3" t="s">
        <v>2130</v>
      </c>
      <c r="U161" s="3" t="s">
        <v>479</v>
      </c>
      <c r="V161" s="3" t="s">
        <v>2179</v>
      </c>
      <c r="W161" s="2">
        <v>519309019</v>
      </c>
      <c r="X161" s="2" t="s">
        <v>2180</v>
      </c>
      <c r="Y161" s="112" t="s">
        <v>2181</v>
      </c>
      <c r="Z161" s="10" t="s">
        <v>3359</v>
      </c>
      <c r="AA161" s="189" t="str">
        <f>VLOOKUP(A161,'[1]Odpovědi formuláře 1'!A:F,6,0)</f>
        <v>Ano</v>
      </c>
    </row>
    <row r="162" spans="1:85" ht="19.2" x14ac:dyDescent="0.2">
      <c r="A162" s="22">
        <v>70838763</v>
      </c>
      <c r="B162" s="8" t="s">
        <v>2182</v>
      </c>
      <c r="C162" s="22">
        <v>70838763</v>
      </c>
      <c r="D162" s="2" t="s">
        <v>299</v>
      </c>
      <c r="E162" s="2" t="s">
        <v>2183</v>
      </c>
      <c r="F162" s="3" t="s">
        <v>2184</v>
      </c>
      <c r="G162" s="3" t="s">
        <v>2185</v>
      </c>
      <c r="H162" s="3" t="s">
        <v>2124</v>
      </c>
      <c r="I162" s="3" t="s">
        <v>1673</v>
      </c>
      <c r="J162" s="5">
        <v>184</v>
      </c>
      <c r="K162" s="5">
        <v>1</v>
      </c>
      <c r="L162" s="3" t="s">
        <v>284</v>
      </c>
      <c r="M162" s="3" t="s">
        <v>2186</v>
      </c>
      <c r="N162" s="3" t="s">
        <v>2187</v>
      </c>
      <c r="O162" s="3" t="s">
        <v>344</v>
      </c>
      <c r="P162" s="3" t="s">
        <v>2188</v>
      </c>
      <c r="Q162" s="3" t="s">
        <v>2189</v>
      </c>
      <c r="R162" s="3" t="s">
        <v>332</v>
      </c>
      <c r="S162" s="3" t="s">
        <v>2190</v>
      </c>
      <c r="T162" s="3" t="s">
        <v>2130</v>
      </c>
      <c r="U162" s="3" t="s">
        <v>293</v>
      </c>
      <c r="V162" s="3" t="s">
        <v>294</v>
      </c>
      <c r="W162" s="2" t="s">
        <v>2191</v>
      </c>
      <c r="X162" s="6" t="s">
        <v>2192</v>
      </c>
      <c r="Y162" s="112" t="s">
        <v>2193</v>
      </c>
      <c r="Z162" s="191" t="s">
        <v>3360</v>
      </c>
      <c r="AA162" s="189" t="str">
        <f>VLOOKUP(A162,'[1]Odpovědi formuláře 1'!A:F,6,0)</f>
        <v>Ano</v>
      </c>
    </row>
    <row r="163" spans="1:85" ht="19.2" x14ac:dyDescent="0.2">
      <c r="A163" s="22">
        <v>48452751</v>
      </c>
      <c r="B163" s="8" t="s">
        <v>2194</v>
      </c>
      <c r="C163" s="22">
        <v>48452751</v>
      </c>
      <c r="D163" s="2" t="s">
        <v>299</v>
      </c>
      <c r="E163" s="2" t="s">
        <v>2195</v>
      </c>
      <c r="F163" s="3" t="s">
        <v>2196</v>
      </c>
      <c r="G163" s="3" t="s">
        <v>2197</v>
      </c>
      <c r="H163" s="3" t="s">
        <v>2124</v>
      </c>
      <c r="I163" s="3" t="s">
        <v>2198</v>
      </c>
      <c r="J163" s="5">
        <v>81</v>
      </c>
      <c r="K163" s="5"/>
      <c r="L163" s="3" t="s">
        <v>284</v>
      </c>
      <c r="M163" s="3" t="s">
        <v>2199</v>
      </c>
      <c r="N163" s="3" t="s">
        <v>377</v>
      </c>
      <c r="O163" s="3" t="s">
        <v>287</v>
      </c>
      <c r="P163" s="3" t="s">
        <v>2200</v>
      </c>
      <c r="Q163" s="3" t="s">
        <v>378</v>
      </c>
      <c r="R163" s="3" t="s">
        <v>290</v>
      </c>
      <c r="S163" s="3" t="s">
        <v>2201</v>
      </c>
      <c r="T163" s="3" t="s">
        <v>2202</v>
      </c>
      <c r="U163" s="3" t="s">
        <v>380</v>
      </c>
      <c r="V163" s="3" t="s">
        <v>2203</v>
      </c>
      <c r="W163" s="2">
        <v>519515187</v>
      </c>
      <c r="X163" s="2" t="s">
        <v>356</v>
      </c>
      <c r="Y163" s="112" t="s">
        <v>2204</v>
      </c>
      <c r="Z163" s="191" t="s">
        <v>134</v>
      </c>
      <c r="AA163" s="189" t="str">
        <f>VLOOKUP(A163,'[1]Odpovědi formuláře 1'!A:F,6,0)</f>
        <v>Ano</v>
      </c>
    </row>
    <row r="164" spans="1:85" ht="19.2" x14ac:dyDescent="0.2">
      <c r="A164" s="22">
        <v>62076051</v>
      </c>
      <c r="B164" s="1" t="s">
        <v>2206</v>
      </c>
      <c r="C164" s="22">
        <v>62076051</v>
      </c>
      <c r="D164" s="2" t="s">
        <v>299</v>
      </c>
      <c r="E164" s="2" t="s">
        <v>2207</v>
      </c>
      <c r="F164" s="3" t="s">
        <v>2208</v>
      </c>
      <c r="G164" s="3" t="s">
        <v>2209</v>
      </c>
      <c r="H164" s="3" t="s">
        <v>2210</v>
      </c>
      <c r="I164" s="3" t="s">
        <v>1673</v>
      </c>
      <c r="J164" s="5">
        <v>490</v>
      </c>
      <c r="K164" s="5"/>
      <c r="L164" s="3" t="s">
        <v>284</v>
      </c>
      <c r="M164" s="208" t="s">
        <v>3816</v>
      </c>
      <c r="N164" s="3" t="s">
        <v>2211</v>
      </c>
      <c r="O164" s="3" t="s">
        <v>344</v>
      </c>
      <c r="P164" s="3" t="s">
        <v>2212</v>
      </c>
      <c r="Q164" s="3" t="s">
        <v>2213</v>
      </c>
      <c r="R164" s="3" t="s">
        <v>332</v>
      </c>
      <c r="S164" s="3" t="s">
        <v>2214</v>
      </c>
      <c r="T164" s="3" t="s">
        <v>2215</v>
      </c>
      <c r="U164" s="3" t="s">
        <v>293</v>
      </c>
      <c r="V164" s="3" t="s">
        <v>294</v>
      </c>
      <c r="W164" s="2" t="s">
        <v>2216</v>
      </c>
      <c r="X164" s="2" t="s">
        <v>356</v>
      </c>
      <c r="Y164" s="112" t="s">
        <v>225</v>
      </c>
      <c r="Z164" s="191" t="s">
        <v>225</v>
      </c>
      <c r="AA164" s="189" t="str">
        <f>VLOOKUP(A164,'[1]Odpovědi formuláře 1'!A:F,6,0)</f>
        <v>Ano</v>
      </c>
    </row>
    <row r="165" spans="1:85" ht="19.2" x14ac:dyDescent="0.2">
      <c r="A165" s="22">
        <v>45671788</v>
      </c>
      <c r="B165" s="8" t="s">
        <v>2217</v>
      </c>
      <c r="C165" s="22">
        <v>45671788</v>
      </c>
      <c r="D165" s="2" t="s">
        <v>299</v>
      </c>
      <c r="E165" s="2" t="s">
        <v>2218</v>
      </c>
      <c r="F165" s="3" t="s">
        <v>2219</v>
      </c>
      <c r="G165" s="3" t="s">
        <v>2220</v>
      </c>
      <c r="H165" s="3" t="s">
        <v>2221</v>
      </c>
      <c r="I165" s="3" t="s">
        <v>2222</v>
      </c>
      <c r="J165" s="5">
        <v>1</v>
      </c>
      <c r="K165" s="5"/>
      <c r="L165" s="3" t="s">
        <v>284</v>
      </c>
      <c r="M165" s="3" t="s">
        <v>2223</v>
      </c>
      <c r="N165" s="3" t="s">
        <v>1991</v>
      </c>
      <c r="O165" s="3" t="s">
        <v>287</v>
      </c>
      <c r="P165" s="3" t="s">
        <v>1992</v>
      </c>
      <c r="Q165" s="3" t="s">
        <v>1993</v>
      </c>
      <c r="R165" s="3" t="s">
        <v>290</v>
      </c>
      <c r="S165" s="3" t="s">
        <v>2224</v>
      </c>
      <c r="T165" s="3" t="s">
        <v>2225</v>
      </c>
      <c r="U165" s="3" t="s">
        <v>380</v>
      </c>
      <c r="V165" s="3" t="s">
        <v>2226</v>
      </c>
      <c r="W165" s="2" t="s">
        <v>2227</v>
      </c>
      <c r="X165" s="2" t="s">
        <v>2228</v>
      </c>
      <c r="Y165" s="112" t="s">
        <v>36</v>
      </c>
      <c r="Z165" s="191" t="s">
        <v>3361</v>
      </c>
      <c r="AA165" s="189" t="str">
        <f>VLOOKUP(A165,'[1]Odpovědi formuláře 1'!A:F,6,0)</f>
        <v>Ano</v>
      </c>
    </row>
    <row r="166" spans="1:85" ht="19.2" x14ac:dyDescent="0.2">
      <c r="A166" s="22">
        <v>45671818</v>
      </c>
      <c r="B166" s="8" t="s">
        <v>2229</v>
      </c>
      <c r="C166" s="22">
        <v>45671818</v>
      </c>
      <c r="D166" s="2" t="s">
        <v>299</v>
      </c>
      <c r="E166" s="2" t="s">
        <v>2230</v>
      </c>
      <c r="F166" s="3" t="s">
        <v>2231</v>
      </c>
      <c r="G166" s="3" t="s">
        <v>2232</v>
      </c>
      <c r="H166" s="3" t="s">
        <v>2233</v>
      </c>
      <c r="I166" s="3" t="s">
        <v>2234</v>
      </c>
      <c r="J166" s="5">
        <v>153</v>
      </c>
      <c r="K166" s="5"/>
      <c r="L166" s="3" t="s">
        <v>284</v>
      </c>
      <c r="M166" s="3" t="s">
        <v>2235</v>
      </c>
      <c r="N166" s="3" t="s">
        <v>3362</v>
      </c>
      <c r="O166" s="3" t="s">
        <v>2597</v>
      </c>
      <c r="P166" s="3" t="s">
        <v>3363</v>
      </c>
      <c r="Q166" s="3" t="s">
        <v>3364</v>
      </c>
      <c r="R166" s="3" t="s">
        <v>3007</v>
      </c>
      <c r="S166" s="3" t="s">
        <v>3365</v>
      </c>
      <c r="T166" s="3" t="s">
        <v>2236</v>
      </c>
      <c r="U166" s="3" t="s">
        <v>380</v>
      </c>
      <c r="V166" s="3" t="s">
        <v>2237</v>
      </c>
      <c r="W166" s="2">
        <v>515300512</v>
      </c>
      <c r="X166" s="2" t="s">
        <v>2238</v>
      </c>
      <c r="Y166" s="110" t="s">
        <v>3366</v>
      </c>
      <c r="Z166" s="191" t="s">
        <v>3367</v>
      </c>
      <c r="AA166" s="189" t="str">
        <f>VLOOKUP(A166,'[1]Odpovědi formuláře 1'!A:F,6,0)</f>
        <v>Ano</v>
      </c>
    </row>
    <row r="167" spans="1:85" ht="19.2" x14ac:dyDescent="0.2">
      <c r="A167" s="22">
        <v>60555211</v>
      </c>
      <c r="B167" s="8" t="s">
        <v>2239</v>
      </c>
      <c r="C167" s="22">
        <v>60555211</v>
      </c>
      <c r="D167" s="2" t="s">
        <v>2240</v>
      </c>
      <c r="E167" s="2" t="s">
        <v>2241</v>
      </c>
      <c r="F167" s="3" t="s">
        <v>2242</v>
      </c>
      <c r="G167" s="3" t="s">
        <v>2243</v>
      </c>
      <c r="H167" s="3" t="s">
        <v>2244</v>
      </c>
      <c r="I167" s="3" t="s">
        <v>2245</v>
      </c>
      <c r="J167" s="5">
        <v>1143</v>
      </c>
      <c r="K167" s="5">
        <v>2</v>
      </c>
      <c r="L167" s="3" t="s">
        <v>284</v>
      </c>
      <c r="M167" s="3" t="s">
        <v>2246</v>
      </c>
      <c r="N167" s="3" t="s">
        <v>2247</v>
      </c>
      <c r="O167" s="3" t="s">
        <v>287</v>
      </c>
      <c r="P167" s="3" t="s">
        <v>2248</v>
      </c>
      <c r="Q167" s="3" t="s">
        <v>2249</v>
      </c>
      <c r="R167" s="3" t="s">
        <v>290</v>
      </c>
      <c r="S167" s="3" t="s">
        <v>2250</v>
      </c>
      <c r="T167" s="3" t="s">
        <v>292</v>
      </c>
      <c r="U167" s="3" t="s">
        <v>293</v>
      </c>
      <c r="V167" s="3" t="s">
        <v>294</v>
      </c>
      <c r="W167" s="2" t="s">
        <v>2251</v>
      </c>
      <c r="X167" s="2" t="s">
        <v>2252</v>
      </c>
      <c r="Y167" s="112" t="s">
        <v>2253</v>
      </c>
      <c r="Z167" s="191" t="s">
        <v>3368</v>
      </c>
      <c r="AA167" s="189" t="str">
        <f>VLOOKUP(A167,'[1]Odpovědi formuláře 1'!A:F,6,0)</f>
        <v>Ano</v>
      </c>
    </row>
    <row r="168" spans="1:85" s="126" customFormat="1" ht="48" x14ac:dyDescent="0.2">
      <c r="A168" s="194">
        <v>70853584</v>
      </c>
      <c r="B168" s="194" t="s">
        <v>2254</v>
      </c>
      <c r="C168" s="194">
        <v>70853584</v>
      </c>
      <c r="D168" s="196" t="s">
        <v>299</v>
      </c>
      <c r="E168" s="196" t="s">
        <v>2255</v>
      </c>
      <c r="F168" s="197" t="s">
        <v>2256</v>
      </c>
      <c r="G168" s="197" t="s">
        <v>2257</v>
      </c>
      <c r="H168" s="197" t="s">
        <v>2258</v>
      </c>
      <c r="I168" s="197" t="s">
        <v>2259</v>
      </c>
      <c r="J168" s="198">
        <v>178</v>
      </c>
      <c r="K168" s="198">
        <v>30</v>
      </c>
      <c r="L168" s="197" t="s">
        <v>284</v>
      </c>
      <c r="M168" s="197" t="s">
        <v>2260</v>
      </c>
      <c r="N168" s="197" t="s">
        <v>3817</v>
      </c>
      <c r="O168" s="197" t="s">
        <v>287</v>
      </c>
      <c r="P168" s="197" t="s">
        <v>3818</v>
      </c>
      <c r="Q168" s="197" t="s">
        <v>3819</v>
      </c>
      <c r="R168" s="197" t="s">
        <v>290</v>
      </c>
      <c r="S168" s="197" t="s">
        <v>3820</v>
      </c>
      <c r="T168" s="197" t="s">
        <v>2261</v>
      </c>
      <c r="U168" s="197" t="s">
        <v>293</v>
      </c>
      <c r="V168" s="197" t="s">
        <v>294</v>
      </c>
      <c r="W168" s="209" t="s">
        <v>3821</v>
      </c>
      <c r="X168" s="210" t="s">
        <v>3822</v>
      </c>
      <c r="Y168" s="211" t="s">
        <v>3822</v>
      </c>
      <c r="Z168" s="200" t="s">
        <v>3823</v>
      </c>
      <c r="AA168" s="201" t="e">
        <f>VLOOKUP(A168,'[1]Odpovědi formuláře 1'!A:F,6,0)</f>
        <v>#N/A</v>
      </c>
      <c r="AB168" s="212" t="s">
        <v>3824</v>
      </c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3"/>
      <c r="BM168" s="213"/>
      <c r="BN168" s="213"/>
      <c r="BO168" s="213"/>
      <c r="BP168" s="213"/>
      <c r="BQ168" s="213"/>
      <c r="BR168" s="213"/>
      <c r="BS168" s="213"/>
      <c r="BT168" s="213"/>
      <c r="BU168" s="213"/>
      <c r="BV168" s="213"/>
      <c r="BW168" s="213"/>
      <c r="BX168" s="213"/>
      <c r="BY168" s="213"/>
      <c r="BZ168" s="213"/>
      <c r="CA168" s="213"/>
      <c r="CB168" s="213"/>
      <c r="CC168" s="213"/>
      <c r="CD168" s="213"/>
      <c r="CE168" s="213"/>
      <c r="CF168" s="213"/>
      <c r="CG168" s="213"/>
    </row>
    <row r="169" spans="1:85" ht="19.2" x14ac:dyDescent="0.2">
      <c r="A169" s="22">
        <v>60680369</v>
      </c>
      <c r="B169" s="8" t="s">
        <v>2262</v>
      </c>
      <c r="C169" s="22">
        <v>60680369</v>
      </c>
      <c r="D169" s="2" t="s">
        <v>299</v>
      </c>
      <c r="E169" s="2" t="s">
        <v>2263</v>
      </c>
      <c r="F169" s="3" t="s">
        <v>2264</v>
      </c>
      <c r="G169" s="3" t="s">
        <v>2265</v>
      </c>
      <c r="H169" s="3" t="s">
        <v>2266</v>
      </c>
      <c r="I169" s="3" t="s">
        <v>2267</v>
      </c>
      <c r="J169" s="5">
        <v>31</v>
      </c>
      <c r="K169" s="5">
        <v>7</v>
      </c>
      <c r="L169" s="3" t="s">
        <v>284</v>
      </c>
      <c r="M169" s="3" t="s">
        <v>2268</v>
      </c>
      <c r="N169" s="3" t="s">
        <v>2269</v>
      </c>
      <c r="O169" s="3" t="s">
        <v>287</v>
      </c>
      <c r="P169" s="3" t="s">
        <v>2270</v>
      </c>
      <c r="Q169" s="3" t="s">
        <v>2271</v>
      </c>
      <c r="R169" s="3" t="s">
        <v>290</v>
      </c>
      <c r="S169" s="3" t="s">
        <v>2272</v>
      </c>
      <c r="T169" s="3" t="s">
        <v>2273</v>
      </c>
      <c r="U169" s="3" t="s">
        <v>293</v>
      </c>
      <c r="V169" s="3" t="s">
        <v>294</v>
      </c>
      <c r="W169" s="2" t="s">
        <v>2274</v>
      </c>
      <c r="X169" s="2" t="s">
        <v>2275</v>
      </c>
      <c r="Y169" s="112" t="s">
        <v>2276</v>
      </c>
      <c r="Z169" s="119" t="s">
        <v>3369</v>
      </c>
      <c r="AA169" s="189" t="str">
        <f>VLOOKUP(A169,'[1]Odpovědi formuláře 1'!A:F,6,0)</f>
        <v>Ano</v>
      </c>
    </row>
    <row r="170" spans="1:85" ht="38.4" x14ac:dyDescent="0.2">
      <c r="A170" s="22">
        <v>16355474</v>
      </c>
      <c r="B170" s="8" t="s">
        <v>2277</v>
      </c>
      <c r="C170" s="22">
        <v>16355474</v>
      </c>
      <c r="D170" s="2" t="s">
        <v>2278</v>
      </c>
      <c r="E170" s="2" t="s">
        <v>2279</v>
      </c>
      <c r="F170" s="3" t="s">
        <v>2280</v>
      </c>
      <c r="G170" s="3" t="s">
        <v>2281</v>
      </c>
      <c r="H170" s="3" t="s">
        <v>2282</v>
      </c>
      <c r="I170" s="3" t="s">
        <v>2283</v>
      </c>
      <c r="J170" s="5">
        <v>136</v>
      </c>
      <c r="K170" s="5">
        <v>1</v>
      </c>
      <c r="L170" s="3" t="s">
        <v>627</v>
      </c>
      <c r="M170" s="3" t="s">
        <v>2284</v>
      </c>
      <c r="N170" s="3" t="s">
        <v>2285</v>
      </c>
      <c r="O170" s="3" t="s">
        <v>287</v>
      </c>
      <c r="P170" s="3" t="s">
        <v>2286</v>
      </c>
      <c r="Q170" s="3" t="s">
        <v>2287</v>
      </c>
      <c r="R170" s="3" t="s">
        <v>290</v>
      </c>
      <c r="S170" s="3" t="s">
        <v>2288</v>
      </c>
      <c r="T170" s="3" t="s">
        <v>2273</v>
      </c>
      <c r="U170" s="3" t="s">
        <v>293</v>
      </c>
      <c r="V170" s="3" t="s">
        <v>294</v>
      </c>
      <c r="W170" s="2" t="s">
        <v>2289</v>
      </c>
      <c r="X170" s="2" t="s">
        <v>2290</v>
      </c>
      <c r="Y170" s="112" t="s">
        <v>2291</v>
      </c>
      <c r="Z170" s="191" t="s">
        <v>3371</v>
      </c>
      <c r="AA170" s="189" t="str">
        <f>VLOOKUP(A170,'[1]Odpovědi formuláře 1'!A:F,6,0)</f>
        <v>Ano</v>
      </c>
    </row>
    <row r="171" spans="1:85" ht="19.2" x14ac:dyDescent="0.2">
      <c r="A171" s="22">
        <v>70849510</v>
      </c>
      <c r="B171" s="8" t="s">
        <v>2292</v>
      </c>
      <c r="C171" s="22">
        <v>70849510</v>
      </c>
      <c r="D171" s="2" t="s">
        <v>299</v>
      </c>
      <c r="E171" s="2" t="s">
        <v>2293</v>
      </c>
      <c r="F171" s="3" t="s">
        <v>2294</v>
      </c>
      <c r="G171" s="3" t="s">
        <v>2295</v>
      </c>
      <c r="H171" s="3" t="s">
        <v>2282</v>
      </c>
      <c r="I171" s="3" t="s">
        <v>728</v>
      </c>
      <c r="J171" s="5">
        <v>684</v>
      </c>
      <c r="K171" s="5">
        <v>4</v>
      </c>
      <c r="L171" s="3" t="s">
        <v>284</v>
      </c>
      <c r="M171" s="3" t="s">
        <v>3825</v>
      </c>
      <c r="N171" s="3" t="s">
        <v>2296</v>
      </c>
      <c r="O171" s="3" t="s">
        <v>287</v>
      </c>
      <c r="P171" s="3" t="s">
        <v>2297</v>
      </c>
      <c r="Q171" s="3" t="s">
        <v>2298</v>
      </c>
      <c r="R171" s="3" t="s">
        <v>290</v>
      </c>
      <c r="S171" s="3" t="s">
        <v>2299</v>
      </c>
      <c r="T171" s="3" t="s">
        <v>2273</v>
      </c>
      <c r="U171" s="3" t="s">
        <v>293</v>
      </c>
      <c r="V171" s="3" t="s">
        <v>294</v>
      </c>
      <c r="W171" s="2" t="s">
        <v>2300</v>
      </c>
      <c r="X171" s="2" t="s">
        <v>356</v>
      </c>
      <c r="Y171" s="112" t="s">
        <v>53</v>
      </c>
      <c r="Z171" s="191" t="s">
        <v>53</v>
      </c>
      <c r="AA171" s="189" t="str">
        <f>VLOOKUP(A171,'[1]Odpovědi formuláře 1'!A:F,6,0)</f>
        <v>Ne</v>
      </c>
    </row>
    <row r="172" spans="1:85" ht="19.2" x14ac:dyDescent="0.2">
      <c r="A172" s="22">
        <v>70839034</v>
      </c>
      <c r="B172" s="8" t="s">
        <v>2301</v>
      </c>
      <c r="C172" s="22" t="s">
        <v>2302</v>
      </c>
      <c r="D172" s="2" t="s">
        <v>299</v>
      </c>
      <c r="E172" s="2" t="s">
        <v>2303</v>
      </c>
      <c r="F172" s="3" t="s">
        <v>2304</v>
      </c>
      <c r="G172" s="3" t="s">
        <v>2305</v>
      </c>
      <c r="H172" s="3" t="s">
        <v>2282</v>
      </c>
      <c r="I172" s="3" t="s">
        <v>2306</v>
      </c>
      <c r="J172" s="5">
        <v>999</v>
      </c>
      <c r="K172" s="5">
        <v>24</v>
      </c>
      <c r="L172" s="3" t="s">
        <v>284</v>
      </c>
      <c r="M172" s="3" t="s">
        <v>3826</v>
      </c>
      <c r="N172" s="3" t="s">
        <v>2307</v>
      </c>
      <c r="O172" s="3" t="s">
        <v>344</v>
      </c>
      <c r="P172" s="3" t="s">
        <v>2308</v>
      </c>
      <c r="Q172" s="3" t="s">
        <v>2309</v>
      </c>
      <c r="R172" s="3" t="s">
        <v>332</v>
      </c>
      <c r="S172" s="3" t="s">
        <v>2310</v>
      </c>
      <c r="T172" s="3" t="s">
        <v>2273</v>
      </c>
      <c r="U172" s="3" t="s">
        <v>293</v>
      </c>
      <c r="V172" s="3" t="s">
        <v>294</v>
      </c>
      <c r="W172" s="2">
        <v>519412659</v>
      </c>
      <c r="X172" s="2" t="s">
        <v>198</v>
      </c>
      <c r="Y172" s="112" t="s">
        <v>2311</v>
      </c>
      <c r="Z172" s="191" t="s">
        <v>198</v>
      </c>
      <c r="AA172" s="189" t="str">
        <f>VLOOKUP(A172,'[1]Odpovědi formuláře 1'!A:F,6,0)</f>
        <v>Ne</v>
      </c>
    </row>
    <row r="173" spans="1:85" s="126" customFormat="1" ht="19.2" x14ac:dyDescent="0.2">
      <c r="A173" s="8">
        <v>46937102</v>
      </c>
      <c r="B173" s="8" t="s">
        <v>2312</v>
      </c>
      <c r="C173" s="8">
        <v>46937102</v>
      </c>
      <c r="D173" s="13" t="s">
        <v>299</v>
      </c>
      <c r="E173" s="13" t="s">
        <v>3827</v>
      </c>
      <c r="F173" s="115" t="s">
        <v>2313</v>
      </c>
      <c r="G173" s="115" t="s">
        <v>2314</v>
      </c>
      <c r="H173" s="115" t="s">
        <v>2315</v>
      </c>
      <c r="I173" s="115" t="s">
        <v>2316</v>
      </c>
      <c r="J173" s="124">
        <v>1717</v>
      </c>
      <c r="K173" s="124">
        <v>3</v>
      </c>
      <c r="L173" s="115" t="s">
        <v>284</v>
      </c>
      <c r="M173" s="115" t="s">
        <v>2317</v>
      </c>
      <c r="N173" s="115" t="s">
        <v>2318</v>
      </c>
      <c r="O173" s="115" t="s">
        <v>287</v>
      </c>
      <c r="P173" s="115" t="s">
        <v>2319</v>
      </c>
      <c r="Q173" s="115" t="s">
        <v>2320</v>
      </c>
      <c r="R173" s="115" t="s">
        <v>290</v>
      </c>
      <c r="S173" s="115" t="s">
        <v>2321</v>
      </c>
      <c r="T173" s="115" t="s">
        <v>2322</v>
      </c>
      <c r="U173" s="115" t="s">
        <v>380</v>
      </c>
      <c r="V173" s="115" t="s">
        <v>2323</v>
      </c>
      <c r="W173" s="8">
        <v>734325870</v>
      </c>
      <c r="X173" s="13" t="s">
        <v>2324</v>
      </c>
      <c r="Y173" s="125" t="s">
        <v>2325</v>
      </c>
      <c r="Z173" s="214" t="s">
        <v>3372</v>
      </c>
      <c r="AA173" s="189" t="str">
        <f>VLOOKUP(A173,'[1]Odpovědi formuláře 1'!A:F,6,0)</f>
        <v>Ano</v>
      </c>
    </row>
    <row r="174" spans="1:85" ht="19.2" x14ac:dyDescent="0.2">
      <c r="A174" s="22">
        <v>62076060</v>
      </c>
      <c r="B174" s="8" t="s">
        <v>2326</v>
      </c>
      <c r="C174" s="22">
        <v>62076060</v>
      </c>
      <c r="D174" s="2" t="s">
        <v>299</v>
      </c>
      <c r="E174" s="2" t="s">
        <v>2327</v>
      </c>
      <c r="F174" s="3" t="s">
        <v>2328</v>
      </c>
      <c r="G174" s="3" t="s">
        <v>2329</v>
      </c>
      <c r="H174" s="3" t="s">
        <v>2047</v>
      </c>
      <c r="I174" s="3" t="s">
        <v>2104</v>
      </c>
      <c r="J174" s="5">
        <v>2304</v>
      </c>
      <c r="K174" s="5">
        <v>17</v>
      </c>
      <c r="L174" s="3" t="s">
        <v>361</v>
      </c>
      <c r="M174" s="3" t="s">
        <v>3828</v>
      </c>
      <c r="N174" s="3" t="s">
        <v>3829</v>
      </c>
      <c r="O174" s="3" t="s">
        <v>344</v>
      </c>
      <c r="P174" s="3" t="s">
        <v>3830</v>
      </c>
      <c r="Q174" s="3" t="s">
        <v>3831</v>
      </c>
      <c r="R174" s="3" t="s">
        <v>332</v>
      </c>
      <c r="S174" s="3" t="s">
        <v>3832</v>
      </c>
      <c r="T174" s="3" t="s">
        <v>2053</v>
      </c>
      <c r="U174" s="3" t="s">
        <v>293</v>
      </c>
      <c r="V174" s="3" t="s">
        <v>294</v>
      </c>
      <c r="W174" s="2">
        <v>516410631</v>
      </c>
      <c r="X174" s="131" t="s">
        <v>3683</v>
      </c>
      <c r="Y174" s="136" t="s">
        <v>3833</v>
      </c>
      <c r="Z174" s="191" t="s">
        <v>3834</v>
      </c>
      <c r="AA174" s="189" t="str">
        <f>VLOOKUP(A174,'[1]Odpovědi formuláře 1'!A:F,6,0)</f>
        <v>Ano</v>
      </c>
    </row>
    <row r="175" spans="1:85" ht="28.8" x14ac:dyDescent="0.2">
      <c r="A175" s="22">
        <v>70851212</v>
      </c>
      <c r="B175" s="8" t="s">
        <v>2330</v>
      </c>
      <c r="C175" s="22">
        <v>70851212</v>
      </c>
      <c r="D175" s="2" t="s">
        <v>299</v>
      </c>
      <c r="E175" s="2" t="s">
        <v>2331</v>
      </c>
      <c r="F175" s="3" t="s">
        <v>2332</v>
      </c>
      <c r="G175" s="3" t="s">
        <v>2333</v>
      </c>
      <c r="H175" s="3" t="s">
        <v>2334</v>
      </c>
      <c r="I175" s="3" t="s">
        <v>1673</v>
      </c>
      <c r="J175" s="5">
        <v>462</v>
      </c>
      <c r="K175" s="5"/>
      <c r="L175" s="3" t="s">
        <v>847</v>
      </c>
      <c r="M175" s="3" t="s">
        <v>3835</v>
      </c>
      <c r="N175" s="3" t="s">
        <v>2335</v>
      </c>
      <c r="O175" s="3" t="s">
        <v>344</v>
      </c>
      <c r="P175" s="3" t="s">
        <v>2336</v>
      </c>
      <c r="Q175" s="3" t="s">
        <v>2337</v>
      </c>
      <c r="R175" s="3" t="s">
        <v>332</v>
      </c>
      <c r="S175" s="3" t="s">
        <v>2338</v>
      </c>
      <c r="T175" s="3" t="s">
        <v>2339</v>
      </c>
      <c r="U175" s="3" t="s">
        <v>293</v>
      </c>
      <c r="V175" s="3" t="s">
        <v>294</v>
      </c>
      <c r="W175" s="2" t="s">
        <v>2340</v>
      </c>
      <c r="X175" s="6" t="s">
        <v>2341</v>
      </c>
      <c r="Y175" s="112" t="s">
        <v>2342</v>
      </c>
      <c r="Z175" s="10" t="s">
        <v>2341</v>
      </c>
      <c r="AA175" s="189" t="str">
        <f>VLOOKUP(A175,'[1]Odpovědi formuláře 1'!A:F,6,0)</f>
        <v>Ne</v>
      </c>
    </row>
    <row r="176" spans="1:85" ht="19.2" x14ac:dyDescent="0.2">
      <c r="A176" s="22">
        <v>60680300</v>
      </c>
      <c r="B176" s="8" t="s">
        <v>2343</v>
      </c>
      <c r="C176" s="22">
        <v>60680300</v>
      </c>
      <c r="D176" s="2" t="s">
        <v>2344</v>
      </c>
      <c r="E176" s="2" t="s">
        <v>2345</v>
      </c>
      <c r="F176" s="3" t="s">
        <v>2346</v>
      </c>
      <c r="G176" s="3" t="s">
        <v>2347</v>
      </c>
      <c r="H176" s="3" t="s">
        <v>2334</v>
      </c>
      <c r="I176" s="3" t="s">
        <v>2348</v>
      </c>
      <c r="J176" s="5">
        <v>131</v>
      </c>
      <c r="K176" s="5"/>
      <c r="L176" s="3" t="s">
        <v>627</v>
      </c>
      <c r="M176" s="3" t="s">
        <v>2349</v>
      </c>
      <c r="N176" s="3" t="s">
        <v>3374</v>
      </c>
      <c r="O176" s="3" t="s">
        <v>344</v>
      </c>
      <c r="P176" s="3" t="s">
        <v>3375</v>
      </c>
      <c r="Q176" s="3" t="s">
        <v>3376</v>
      </c>
      <c r="R176" s="3" t="s">
        <v>332</v>
      </c>
      <c r="S176" s="3" t="s">
        <v>3376</v>
      </c>
      <c r="T176" s="3" t="s">
        <v>2350</v>
      </c>
      <c r="U176" s="3" t="s">
        <v>293</v>
      </c>
      <c r="V176" s="3" t="s">
        <v>294</v>
      </c>
      <c r="W176" s="2">
        <v>519424829</v>
      </c>
      <c r="X176" s="2" t="s">
        <v>356</v>
      </c>
      <c r="Y176" s="139" t="s">
        <v>3377</v>
      </c>
      <c r="Z176" s="191" t="s">
        <v>210</v>
      </c>
      <c r="AA176" s="189" t="str">
        <f>VLOOKUP(A176,'[1]Odpovědi formuláře 1'!A:F,6,0)</f>
        <v>Ano</v>
      </c>
    </row>
    <row r="177" spans="1:27" ht="19.2" x14ac:dyDescent="0.2">
      <c r="A177" s="22">
        <v>70841675</v>
      </c>
      <c r="B177" s="8" t="s">
        <v>2351</v>
      </c>
      <c r="C177" s="22">
        <v>70841675</v>
      </c>
      <c r="D177" s="2" t="s">
        <v>299</v>
      </c>
      <c r="E177" s="2" t="s">
        <v>3192</v>
      </c>
      <c r="F177" s="3" t="s">
        <v>2352</v>
      </c>
      <c r="G177" s="3" t="s">
        <v>2353</v>
      </c>
      <c r="H177" s="3" t="s">
        <v>2354</v>
      </c>
      <c r="I177" s="3" t="s">
        <v>1673</v>
      </c>
      <c r="J177" s="5">
        <v>139</v>
      </c>
      <c r="K177" s="5"/>
      <c r="L177" s="3" t="s">
        <v>627</v>
      </c>
      <c r="M177" s="3" t="s">
        <v>3836</v>
      </c>
      <c r="N177" s="3" t="s">
        <v>2355</v>
      </c>
      <c r="O177" s="3" t="s">
        <v>344</v>
      </c>
      <c r="P177" s="3" t="s">
        <v>2356</v>
      </c>
      <c r="Q177" s="3" t="s">
        <v>2357</v>
      </c>
      <c r="R177" s="3" t="s">
        <v>332</v>
      </c>
      <c r="S177" s="3" t="s">
        <v>2358</v>
      </c>
      <c r="T177" s="3" t="s">
        <v>2359</v>
      </c>
      <c r="U177" s="3" t="s">
        <v>293</v>
      </c>
      <c r="V177" s="3" t="s">
        <v>294</v>
      </c>
      <c r="W177" s="2" t="s">
        <v>2360</v>
      </c>
      <c r="X177" s="2" t="s">
        <v>356</v>
      </c>
      <c r="Y177" s="112" t="s">
        <v>139</v>
      </c>
      <c r="Z177" s="191" t="s">
        <v>139</v>
      </c>
      <c r="AA177" s="189" t="str">
        <f>VLOOKUP(A177,'[1]Odpovědi formuláře 1'!A:F,6,0)</f>
        <v>Ano</v>
      </c>
    </row>
    <row r="178" spans="1:27" ht="19.2" x14ac:dyDescent="0.2">
      <c r="A178" s="22">
        <v>55166</v>
      </c>
      <c r="B178" s="8" t="s">
        <v>2361</v>
      </c>
      <c r="C178" s="22" t="s">
        <v>126</v>
      </c>
      <c r="D178" s="2" t="s">
        <v>2362</v>
      </c>
      <c r="E178" s="2" t="s">
        <v>2363</v>
      </c>
      <c r="F178" s="3" t="s">
        <v>2364</v>
      </c>
      <c r="G178" s="3" t="s">
        <v>2365</v>
      </c>
      <c r="H178" s="3" t="s">
        <v>2354</v>
      </c>
      <c r="I178" s="3" t="s">
        <v>2366</v>
      </c>
      <c r="J178" s="5">
        <v>127</v>
      </c>
      <c r="K178" s="5"/>
      <c r="L178" s="3" t="s">
        <v>284</v>
      </c>
      <c r="M178" s="3" t="s">
        <v>2367</v>
      </c>
      <c r="N178" s="3" t="s">
        <v>2368</v>
      </c>
      <c r="O178" s="3" t="s">
        <v>287</v>
      </c>
      <c r="P178" s="3" t="s">
        <v>2369</v>
      </c>
      <c r="Q178" s="3" t="s">
        <v>2370</v>
      </c>
      <c r="R178" s="3" t="s">
        <v>290</v>
      </c>
      <c r="S178" s="3" t="s">
        <v>2371</v>
      </c>
      <c r="T178" s="3" t="s">
        <v>2359</v>
      </c>
      <c r="U178" s="3" t="s">
        <v>293</v>
      </c>
      <c r="V178" s="3" t="s">
        <v>294</v>
      </c>
      <c r="W178" s="2" t="s">
        <v>2372</v>
      </c>
      <c r="X178" s="2" t="s">
        <v>356</v>
      </c>
      <c r="Y178" s="112" t="s">
        <v>2373</v>
      </c>
      <c r="Z178" s="215" t="s">
        <v>3378</v>
      </c>
      <c r="AA178" s="189" t="str">
        <f>VLOOKUP(A178,'[1]Odpovědi formuláře 1'!A:F,6,0)</f>
        <v>Ano</v>
      </c>
    </row>
    <row r="179" spans="1:27" ht="19.2" x14ac:dyDescent="0.2">
      <c r="A179" s="22">
        <v>49438875</v>
      </c>
      <c r="B179" s="8" t="s">
        <v>2374</v>
      </c>
      <c r="C179" s="22">
        <v>49438875</v>
      </c>
      <c r="D179" s="2" t="s">
        <v>299</v>
      </c>
      <c r="E179" s="2" t="s">
        <v>2375</v>
      </c>
      <c r="F179" s="3" t="s">
        <v>2376</v>
      </c>
      <c r="G179" s="3" t="s">
        <v>2377</v>
      </c>
      <c r="H179" s="3" t="s">
        <v>2354</v>
      </c>
      <c r="I179" s="3" t="s">
        <v>354</v>
      </c>
      <c r="J179" s="5">
        <v>168</v>
      </c>
      <c r="K179" s="5"/>
      <c r="L179" s="3" t="s">
        <v>284</v>
      </c>
      <c r="M179" s="3" t="s">
        <v>2378</v>
      </c>
      <c r="N179" s="3" t="s">
        <v>2379</v>
      </c>
      <c r="O179" s="3" t="s">
        <v>344</v>
      </c>
      <c r="P179" s="3" t="s">
        <v>2380</v>
      </c>
      <c r="Q179" s="3" t="s">
        <v>2381</v>
      </c>
      <c r="R179" s="3" t="s">
        <v>332</v>
      </c>
      <c r="S179" s="3" t="s">
        <v>2382</v>
      </c>
      <c r="T179" s="3" t="s">
        <v>2359</v>
      </c>
      <c r="U179" s="3" t="s">
        <v>293</v>
      </c>
      <c r="V179" s="3" t="s">
        <v>294</v>
      </c>
      <c r="W179" s="2" t="s">
        <v>2383</v>
      </c>
      <c r="X179" s="2" t="s">
        <v>356</v>
      </c>
      <c r="Y179" s="112" t="s">
        <v>62</v>
      </c>
      <c r="Z179" s="191" t="s">
        <v>3379</v>
      </c>
      <c r="AA179" s="189" t="str">
        <f>VLOOKUP(A179,'[1]Odpovědi formuláře 1'!A:F,6,0)</f>
        <v>Ano</v>
      </c>
    </row>
    <row r="180" spans="1:27" ht="19.2" x14ac:dyDescent="0.2">
      <c r="A180" s="22">
        <v>44946805</v>
      </c>
      <c r="B180" s="8" t="s">
        <v>2384</v>
      </c>
      <c r="C180" s="22">
        <v>44946805</v>
      </c>
      <c r="D180" s="2" t="s">
        <v>299</v>
      </c>
      <c r="E180" s="2" t="s">
        <v>2385</v>
      </c>
      <c r="F180" s="3" t="s">
        <v>2386</v>
      </c>
      <c r="G180" s="3" t="s">
        <v>2387</v>
      </c>
      <c r="H180" s="3" t="s">
        <v>2388</v>
      </c>
      <c r="I180" s="3" t="s">
        <v>1028</v>
      </c>
      <c r="J180" s="5">
        <v>1607</v>
      </c>
      <c r="K180" s="5" t="s">
        <v>2389</v>
      </c>
      <c r="L180" s="3" t="s">
        <v>284</v>
      </c>
      <c r="M180" s="3" t="s">
        <v>2390</v>
      </c>
      <c r="N180" s="3" t="s">
        <v>3380</v>
      </c>
      <c r="O180" s="3" t="s">
        <v>287</v>
      </c>
      <c r="P180" s="3" t="s">
        <v>3837</v>
      </c>
      <c r="Q180" s="3" t="s">
        <v>3838</v>
      </c>
      <c r="R180" s="3" t="s">
        <v>290</v>
      </c>
      <c r="S180" s="3" t="s">
        <v>3839</v>
      </c>
      <c r="T180" s="3" t="s">
        <v>2391</v>
      </c>
      <c r="U180" s="3" t="s">
        <v>293</v>
      </c>
      <c r="V180" s="3" t="s">
        <v>294</v>
      </c>
      <c r="W180" s="22" t="s">
        <v>3840</v>
      </c>
      <c r="X180" s="3" t="s">
        <v>221</v>
      </c>
      <c r="Y180" s="134" t="s">
        <v>3841</v>
      </c>
      <c r="Z180" s="191" t="s">
        <v>221</v>
      </c>
      <c r="AA180" s="189" t="str">
        <f>VLOOKUP(A180,'[1]Odpovědi formuláře 1'!A:F,6,0)</f>
        <v>Ne</v>
      </c>
    </row>
    <row r="181" spans="1:27" ht="19.2" x14ac:dyDescent="0.2">
      <c r="A181" s="22">
        <v>44946902</v>
      </c>
      <c r="B181" s="115" t="s">
        <v>2392</v>
      </c>
      <c r="C181" s="22">
        <v>44946902</v>
      </c>
      <c r="D181" s="22" t="s">
        <v>2393</v>
      </c>
      <c r="E181" s="2" t="s">
        <v>3193</v>
      </c>
      <c r="F181" s="3" t="s">
        <v>2394</v>
      </c>
      <c r="G181" s="3" t="s">
        <v>2395</v>
      </c>
      <c r="H181" s="3" t="s">
        <v>2388</v>
      </c>
      <c r="I181" s="3" t="s">
        <v>2396</v>
      </c>
      <c r="J181" s="5">
        <v>619</v>
      </c>
      <c r="K181" s="5">
        <v>2</v>
      </c>
      <c r="L181" s="3" t="s">
        <v>284</v>
      </c>
      <c r="M181" s="3" t="s">
        <v>2397</v>
      </c>
      <c r="N181" s="3" t="s">
        <v>2398</v>
      </c>
      <c r="O181" s="3" t="s">
        <v>344</v>
      </c>
      <c r="P181" s="3" t="s">
        <v>2399</v>
      </c>
      <c r="Q181" s="3" t="s">
        <v>2400</v>
      </c>
      <c r="R181" s="3" t="s">
        <v>332</v>
      </c>
      <c r="S181" s="3" t="s">
        <v>2401</v>
      </c>
      <c r="T181" s="3" t="s">
        <v>2391</v>
      </c>
      <c r="U181" s="3" t="s">
        <v>293</v>
      </c>
      <c r="V181" s="3" t="s">
        <v>294</v>
      </c>
      <c r="W181" s="216" t="s">
        <v>2402</v>
      </c>
      <c r="X181" s="2" t="s">
        <v>2403</v>
      </c>
      <c r="Y181" s="112" t="s">
        <v>63</v>
      </c>
      <c r="Z181" s="10" t="s">
        <v>3381</v>
      </c>
      <c r="AA181" s="189" t="str">
        <f>VLOOKUP(A181,'[1]Odpovědi formuláře 1'!A:F,6,0)</f>
        <v>Ne</v>
      </c>
    </row>
    <row r="182" spans="1:27" ht="67.2" x14ac:dyDescent="0.2">
      <c r="A182" s="22">
        <v>225827</v>
      </c>
      <c r="B182" s="13" t="s">
        <v>2404</v>
      </c>
      <c r="C182" s="22" t="s">
        <v>102</v>
      </c>
      <c r="D182" s="2" t="s">
        <v>2405</v>
      </c>
      <c r="E182" s="2" t="s">
        <v>2406</v>
      </c>
      <c r="F182" s="3" t="s">
        <v>2407</v>
      </c>
      <c r="G182" s="3" t="s">
        <v>2408</v>
      </c>
      <c r="H182" s="3" t="s">
        <v>2388</v>
      </c>
      <c r="I182" s="3" t="s">
        <v>2409</v>
      </c>
      <c r="J182" s="5"/>
      <c r="K182" s="5">
        <v>16</v>
      </c>
      <c r="L182" s="3" t="s">
        <v>284</v>
      </c>
      <c r="M182" s="3" t="s">
        <v>2410</v>
      </c>
      <c r="N182" s="3" t="s">
        <v>3842</v>
      </c>
      <c r="O182" s="3" t="s">
        <v>3843</v>
      </c>
      <c r="P182" s="3" t="s">
        <v>3844</v>
      </c>
      <c r="Q182" s="3" t="s">
        <v>3845</v>
      </c>
      <c r="R182" s="3" t="s">
        <v>3846</v>
      </c>
      <c r="S182" s="3" t="s">
        <v>3847</v>
      </c>
      <c r="T182" s="3" t="s">
        <v>2391</v>
      </c>
      <c r="U182" s="3" t="s">
        <v>453</v>
      </c>
      <c r="V182" s="3" t="s">
        <v>2411</v>
      </c>
      <c r="W182" s="2" t="s">
        <v>2412</v>
      </c>
      <c r="X182" s="2" t="s">
        <v>356</v>
      </c>
      <c r="Y182" s="112" t="s">
        <v>3848</v>
      </c>
      <c r="Z182" s="10" t="s">
        <v>3382</v>
      </c>
      <c r="AA182" s="189" t="str">
        <f>VLOOKUP(A182,'[1]Odpovědi formuláře 1'!A:F,6,0)</f>
        <v>Ano</v>
      </c>
    </row>
    <row r="183" spans="1:27" ht="19.2" x14ac:dyDescent="0.2">
      <c r="A183" s="22">
        <v>70840661</v>
      </c>
      <c r="B183" s="8" t="s">
        <v>2413</v>
      </c>
      <c r="C183" s="22">
        <v>70840661</v>
      </c>
      <c r="D183" s="2" t="s">
        <v>299</v>
      </c>
      <c r="E183" s="2" t="s">
        <v>2414</v>
      </c>
      <c r="F183" s="3" t="s">
        <v>2415</v>
      </c>
      <c r="G183" s="3" t="s">
        <v>2416</v>
      </c>
      <c r="H183" s="3" t="s">
        <v>2388</v>
      </c>
      <c r="I183" s="3" t="s">
        <v>2409</v>
      </c>
      <c r="J183" s="5">
        <v>484</v>
      </c>
      <c r="K183" s="5">
        <v>42</v>
      </c>
      <c r="L183" s="3" t="s">
        <v>284</v>
      </c>
      <c r="M183" s="3" t="s">
        <v>3849</v>
      </c>
      <c r="N183" s="3" t="s">
        <v>2417</v>
      </c>
      <c r="O183" s="3" t="s">
        <v>344</v>
      </c>
      <c r="P183" s="3" t="s">
        <v>2418</v>
      </c>
      <c r="Q183" s="3" t="s">
        <v>2419</v>
      </c>
      <c r="R183" s="3" t="s">
        <v>332</v>
      </c>
      <c r="S183" s="3" t="s">
        <v>2420</v>
      </c>
      <c r="T183" s="3" t="s">
        <v>2391</v>
      </c>
      <c r="U183" s="3" t="s">
        <v>293</v>
      </c>
      <c r="V183" s="3" t="s">
        <v>294</v>
      </c>
      <c r="W183" s="2" t="s">
        <v>2421</v>
      </c>
      <c r="X183" s="2" t="s">
        <v>99</v>
      </c>
      <c r="Y183" s="112" t="s">
        <v>2422</v>
      </c>
      <c r="Z183" s="191" t="s">
        <v>3383</v>
      </c>
      <c r="AA183" s="189" t="str">
        <f>VLOOKUP(A183,'[1]Odpovědi formuláře 1'!A:F,6,0)</f>
        <v>Ne</v>
      </c>
    </row>
    <row r="184" spans="1:27" ht="19.2" x14ac:dyDescent="0.2">
      <c r="A184" s="22">
        <v>66596769</v>
      </c>
      <c r="B184" s="8" t="s">
        <v>2423</v>
      </c>
      <c r="C184" s="22">
        <v>66596769</v>
      </c>
      <c r="D184" s="2" t="s">
        <v>299</v>
      </c>
      <c r="E184" s="2" t="s">
        <v>2424</v>
      </c>
      <c r="F184" s="3" t="s">
        <v>2425</v>
      </c>
      <c r="G184" s="3" t="s">
        <v>2426</v>
      </c>
      <c r="H184" s="3" t="s">
        <v>2388</v>
      </c>
      <c r="I184" s="3" t="s">
        <v>2427</v>
      </c>
      <c r="J184" s="5">
        <v>859</v>
      </c>
      <c r="K184" s="5">
        <v>2</v>
      </c>
      <c r="L184" s="3" t="s">
        <v>284</v>
      </c>
      <c r="M184" s="3" t="s">
        <v>2428</v>
      </c>
      <c r="N184" s="3" t="s">
        <v>2429</v>
      </c>
      <c r="O184" s="3" t="s">
        <v>344</v>
      </c>
      <c r="P184" s="3" t="s">
        <v>2430</v>
      </c>
      <c r="Q184" s="3" t="s">
        <v>2431</v>
      </c>
      <c r="R184" s="3" t="s">
        <v>332</v>
      </c>
      <c r="S184" s="3" t="s">
        <v>2432</v>
      </c>
      <c r="T184" s="3" t="s">
        <v>2391</v>
      </c>
      <c r="U184" s="3" t="s">
        <v>293</v>
      </c>
      <c r="V184" s="3" t="s">
        <v>294</v>
      </c>
      <c r="W184" s="2" t="s">
        <v>2433</v>
      </c>
      <c r="X184" s="2" t="s">
        <v>2434</v>
      </c>
      <c r="Y184" s="112" t="s">
        <v>2435</v>
      </c>
      <c r="Z184" s="191" t="s">
        <v>154</v>
      </c>
      <c r="AA184" s="189" t="str">
        <f>VLOOKUP(A184,'[1]Odpovědi formuláře 1'!A:F,6,0)</f>
        <v>Ano</v>
      </c>
    </row>
    <row r="185" spans="1:27" ht="19.2" x14ac:dyDescent="0.2">
      <c r="A185" s="22">
        <v>44946775</v>
      </c>
      <c r="B185" s="8" t="s">
        <v>2436</v>
      </c>
      <c r="C185" s="22">
        <v>44946775</v>
      </c>
      <c r="D185" s="2" t="s">
        <v>299</v>
      </c>
      <c r="E185" s="2" t="s">
        <v>2437</v>
      </c>
      <c r="F185" s="3" t="s">
        <v>2438</v>
      </c>
      <c r="G185" s="3" t="s">
        <v>2439</v>
      </c>
      <c r="H185" s="3" t="s">
        <v>2440</v>
      </c>
      <c r="I185" s="3" t="s">
        <v>2441</v>
      </c>
      <c r="J185" s="5">
        <v>144</v>
      </c>
      <c r="K185" s="5">
        <v>12</v>
      </c>
      <c r="L185" s="3" t="s">
        <v>361</v>
      </c>
      <c r="M185" s="3" t="s">
        <v>2442</v>
      </c>
      <c r="N185" s="3" t="s">
        <v>2443</v>
      </c>
      <c r="O185" s="3" t="s">
        <v>344</v>
      </c>
      <c r="P185" s="3" t="s">
        <v>2444</v>
      </c>
      <c r="Q185" s="3" t="s">
        <v>2445</v>
      </c>
      <c r="R185" s="3" t="s">
        <v>332</v>
      </c>
      <c r="S185" s="3" t="s">
        <v>2446</v>
      </c>
      <c r="T185" s="3" t="s">
        <v>2447</v>
      </c>
      <c r="U185" s="3" t="s">
        <v>293</v>
      </c>
      <c r="V185" s="3" t="s">
        <v>294</v>
      </c>
      <c r="W185" s="2" t="s">
        <v>2448</v>
      </c>
      <c r="X185" s="2" t="s">
        <v>356</v>
      </c>
      <c r="Y185" s="118" t="s">
        <v>2449</v>
      </c>
      <c r="Z185" s="204" t="s">
        <v>3384</v>
      </c>
      <c r="AA185" s="189" t="str">
        <f>VLOOKUP(A185,'[1]Odpovědi formuláře 1'!A:F,6,0)</f>
        <v>Ano</v>
      </c>
    </row>
    <row r="186" spans="1:27" ht="28.8" x14ac:dyDescent="0.2">
      <c r="A186" s="22">
        <v>49461583</v>
      </c>
      <c r="B186" s="8" t="s">
        <v>2450</v>
      </c>
      <c r="C186" s="22">
        <v>49461583</v>
      </c>
      <c r="D186" s="2" t="s">
        <v>299</v>
      </c>
      <c r="E186" s="2" t="s">
        <v>2451</v>
      </c>
      <c r="F186" s="3" t="s">
        <v>2452</v>
      </c>
      <c r="G186" s="3" t="s">
        <v>2453</v>
      </c>
      <c r="H186" s="3" t="s">
        <v>2454</v>
      </c>
      <c r="I186" s="3" t="s">
        <v>1189</v>
      </c>
      <c r="J186" s="5">
        <v>232</v>
      </c>
      <c r="K186" s="5"/>
      <c r="L186" s="3" t="s">
        <v>284</v>
      </c>
      <c r="M186" s="3" t="s">
        <v>2455</v>
      </c>
      <c r="N186" s="3" t="s">
        <v>2456</v>
      </c>
      <c r="O186" s="3" t="s">
        <v>344</v>
      </c>
      <c r="P186" s="3" t="s">
        <v>2457</v>
      </c>
      <c r="Q186" s="3" t="s">
        <v>2458</v>
      </c>
      <c r="R186" s="3" t="s">
        <v>332</v>
      </c>
      <c r="S186" s="3" t="s">
        <v>2459</v>
      </c>
      <c r="T186" s="3" t="s">
        <v>2460</v>
      </c>
      <c r="U186" s="3" t="s">
        <v>293</v>
      </c>
      <c r="V186" s="3" t="s">
        <v>294</v>
      </c>
      <c r="W186" s="2" t="s">
        <v>2461</v>
      </c>
      <c r="X186" s="2" t="s">
        <v>356</v>
      </c>
      <c r="Y186" s="112" t="s">
        <v>2462</v>
      </c>
      <c r="Z186" s="191" t="s">
        <v>3385</v>
      </c>
      <c r="AA186" s="189" t="str">
        <f>VLOOKUP(A186,'[1]Odpovědi formuláře 1'!A:F,6,0)</f>
        <v>Ne</v>
      </c>
    </row>
    <row r="187" spans="1:27" ht="28.8" x14ac:dyDescent="0.2">
      <c r="A187" s="22">
        <v>49459171</v>
      </c>
      <c r="B187" s="8" t="s">
        <v>2463</v>
      </c>
      <c r="C187" s="22">
        <v>49459171</v>
      </c>
      <c r="D187" s="2" t="s">
        <v>299</v>
      </c>
      <c r="E187" s="2" t="s">
        <v>2464</v>
      </c>
      <c r="F187" s="3" t="s">
        <v>2465</v>
      </c>
      <c r="G187" s="3" t="s">
        <v>2466</v>
      </c>
      <c r="H187" s="3" t="s">
        <v>2454</v>
      </c>
      <c r="I187" s="3" t="s">
        <v>1606</v>
      </c>
      <c r="J187" s="5">
        <v>400</v>
      </c>
      <c r="K187" s="5"/>
      <c r="L187" s="3" t="s">
        <v>284</v>
      </c>
      <c r="M187" s="3" t="s">
        <v>2467</v>
      </c>
      <c r="N187" s="3" t="s">
        <v>2468</v>
      </c>
      <c r="O187" s="3" t="s">
        <v>287</v>
      </c>
      <c r="P187" s="3" t="s">
        <v>2469</v>
      </c>
      <c r="Q187" s="3" t="s">
        <v>2470</v>
      </c>
      <c r="R187" s="3" t="s">
        <v>290</v>
      </c>
      <c r="S187" s="3" t="s">
        <v>2471</v>
      </c>
      <c r="T187" s="3" t="s">
        <v>2460</v>
      </c>
      <c r="U187" s="3" t="s">
        <v>293</v>
      </c>
      <c r="V187" s="3" t="s">
        <v>294</v>
      </c>
      <c r="W187" s="2" t="s">
        <v>2472</v>
      </c>
      <c r="X187" s="2" t="s">
        <v>204</v>
      </c>
      <c r="Y187" s="112" t="s">
        <v>2473</v>
      </c>
      <c r="Z187" s="191" t="s">
        <v>2473</v>
      </c>
      <c r="AA187" s="189" t="str">
        <f>VLOOKUP(A187,'[1]Odpovědi formuláře 1'!A:F,6,0)</f>
        <v>Ano</v>
      </c>
    </row>
    <row r="188" spans="1:27" ht="19.2" x14ac:dyDescent="0.2">
      <c r="A188" s="22">
        <v>55468</v>
      </c>
      <c r="B188" s="8" t="s">
        <v>2474</v>
      </c>
      <c r="C188" s="22" t="s">
        <v>100</v>
      </c>
      <c r="D188" s="2" t="s">
        <v>299</v>
      </c>
      <c r="E188" s="2" t="s">
        <v>2475</v>
      </c>
      <c r="F188" s="3" t="s">
        <v>2476</v>
      </c>
      <c r="G188" s="3" t="s">
        <v>2477</v>
      </c>
      <c r="H188" s="3" t="s">
        <v>2478</v>
      </c>
      <c r="I188" s="3" t="s">
        <v>2479</v>
      </c>
      <c r="J188" s="5">
        <v>198</v>
      </c>
      <c r="K188" s="5"/>
      <c r="L188" s="3" t="s">
        <v>284</v>
      </c>
      <c r="M188" s="3" t="s">
        <v>2480</v>
      </c>
      <c r="N188" s="3" t="s">
        <v>2481</v>
      </c>
      <c r="O188" s="3" t="s">
        <v>287</v>
      </c>
      <c r="P188" s="3" t="s">
        <v>2482</v>
      </c>
      <c r="Q188" s="3" t="s">
        <v>2483</v>
      </c>
      <c r="R188" s="3" t="s">
        <v>290</v>
      </c>
      <c r="S188" s="3" t="s">
        <v>2484</v>
      </c>
      <c r="T188" s="3" t="s">
        <v>2485</v>
      </c>
      <c r="U188" s="3" t="s">
        <v>293</v>
      </c>
      <c r="V188" s="3" t="s">
        <v>294</v>
      </c>
      <c r="W188" s="2" t="s">
        <v>2486</v>
      </c>
      <c r="X188" s="2" t="s">
        <v>356</v>
      </c>
      <c r="Y188" s="112" t="s">
        <v>2487</v>
      </c>
      <c r="Z188" s="191" t="s">
        <v>3386</v>
      </c>
      <c r="AA188" s="189" t="str">
        <f>VLOOKUP(A188,'[1]Odpovědi formuláře 1'!A:F,6,0)</f>
        <v>Ano</v>
      </c>
    </row>
    <row r="189" spans="1:27" ht="19.2" x14ac:dyDescent="0.2">
      <c r="A189" s="22">
        <v>70842663</v>
      </c>
      <c r="B189" s="8" t="s">
        <v>2488</v>
      </c>
      <c r="C189" s="22">
        <v>70842663</v>
      </c>
      <c r="D189" s="2" t="s">
        <v>299</v>
      </c>
      <c r="E189" s="2" t="s">
        <v>2489</v>
      </c>
      <c r="F189" s="3" t="s">
        <v>2490</v>
      </c>
      <c r="G189" s="3" t="s">
        <v>2491</v>
      </c>
      <c r="H189" s="3" t="s">
        <v>2492</v>
      </c>
      <c r="I189" s="3" t="s">
        <v>2493</v>
      </c>
      <c r="J189" s="5">
        <v>530</v>
      </c>
      <c r="K189" s="5"/>
      <c r="L189" s="3" t="s">
        <v>284</v>
      </c>
      <c r="M189" s="3" t="s">
        <v>2494</v>
      </c>
      <c r="N189" s="3" t="s">
        <v>2495</v>
      </c>
      <c r="O189" s="3" t="s">
        <v>287</v>
      </c>
      <c r="P189" s="3" t="s">
        <v>2495</v>
      </c>
      <c r="Q189" s="3" t="s">
        <v>2495</v>
      </c>
      <c r="R189" s="3" t="s">
        <v>290</v>
      </c>
      <c r="S189" s="3" t="s">
        <v>2496</v>
      </c>
      <c r="T189" s="3" t="s">
        <v>2497</v>
      </c>
      <c r="U189" s="3" t="s">
        <v>293</v>
      </c>
      <c r="V189" s="3" t="s">
        <v>294</v>
      </c>
      <c r="W189" s="2" t="s">
        <v>2498</v>
      </c>
      <c r="X189" s="140" t="s">
        <v>205</v>
      </c>
      <c r="Y189" s="140" t="s">
        <v>2499</v>
      </c>
      <c r="Z189" s="10" t="s">
        <v>2499</v>
      </c>
      <c r="AA189" s="189" t="str">
        <f>VLOOKUP(A189,'[1]Odpovědi formuláře 1'!A:F,6,0)</f>
        <v>Ano</v>
      </c>
    </row>
    <row r="190" spans="1:27" ht="19.2" x14ac:dyDescent="0.2">
      <c r="A190" s="22">
        <v>49461702</v>
      </c>
      <c r="B190" s="1" t="s">
        <v>2500</v>
      </c>
      <c r="C190" s="22">
        <v>49461702</v>
      </c>
      <c r="D190" s="2" t="s">
        <v>299</v>
      </c>
      <c r="E190" s="2" t="s">
        <v>2501</v>
      </c>
      <c r="F190" s="3" t="s">
        <v>2502</v>
      </c>
      <c r="G190" s="3" t="s">
        <v>2503</v>
      </c>
      <c r="H190" s="3" t="s">
        <v>2504</v>
      </c>
      <c r="I190" s="3" t="s">
        <v>728</v>
      </c>
      <c r="J190" s="5">
        <v>702</v>
      </c>
      <c r="K190" s="5">
        <v>4</v>
      </c>
      <c r="L190" s="3" t="s">
        <v>422</v>
      </c>
      <c r="M190" s="3" t="s">
        <v>2505</v>
      </c>
      <c r="N190" s="3" t="s">
        <v>2506</v>
      </c>
      <c r="O190" s="3" t="s">
        <v>287</v>
      </c>
      <c r="P190" s="3" t="s">
        <v>2507</v>
      </c>
      <c r="Q190" s="3" t="s">
        <v>2508</v>
      </c>
      <c r="R190" s="3" t="s">
        <v>290</v>
      </c>
      <c r="S190" s="3" t="s">
        <v>2509</v>
      </c>
      <c r="T190" s="3" t="s">
        <v>2510</v>
      </c>
      <c r="U190" s="3" t="s">
        <v>293</v>
      </c>
      <c r="V190" s="3" t="s">
        <v>294</v>
      </c>
      <c r="W190" s="2">
        <v>737044728</v>
      </c>
      <c r="X190" s="2" t="s">
        <v>356</v>
      </c>
      <c r="Y190" s="112" t="s">
        <v>41</v>
      </c>
      <c r="Z190" s="191" t="s">
        <v>41</v>
      </c>
      <c r="AA190" s="189" t="str">
        <f>VLOOKUP(A190,'[1]Odpovědi formuláře 1'!A:F,6,0)</f>
        <v>Ano</v>
      </c>
    </row>
    <row r="191" spans="1:27" ht="19.2" x14ac:dyDescent="0.2">
      <c r="A191" s="22">
        <v>212733</v>
      </c>
      <c r="B191" s="8" t="s">
        <v>2511</v>
      </c>
      <c r="C191" s="22" t="s">
        <v>166</v>
      </c>
      <c r="D191" s="2" t="s">
        <v>299</v>
      </c>
      <c r="E191" s="2" t="s">
        <v>2512</v>
      </c>
      <c r="F191" s="3" t="s">
        <v>2513</v>
      </c>
      <c r="G191" s="3" t="s">
        <v>2514</v>
      </c>
      <c r="H191" s="3" t="s">
        <v>2515</v>
      </c>
      <c r="I191" s="3" t="s">
        <v>2516</v>
      </c>
      <c r="J191" s="5">
        <v>432</v>
      </c>
      <c r="K191" s="5"/>
      <c r="L191" s="3" t="s">
        <v>284</v>
      </c>
      <c r="M191" s="3" t="s">
        <v>2517</v>
      </c>
      <c r="N191" s="3" t="s">
        <v>2518</v>
      </c>
      <c r="O191" s="3" t="s">
        <v>287</v>
      </c>
      <c r="P191" s="3" t="s">
        <v>2519</v>
      </c>
      <c r="Q191" s="3" t="s">
        <v>2520</v>
      </c>
      <c r="R191" s="3" t="s">
        <v>290</v>
      </c>
      <c r="S191" s="3" t="s">
        <v>2521</v>
      </c>
      <c r="T191" s="3" t="s">
        <v>2522</v>
      </c>
      <c r="U191" s="3" t="s">
        <v>380</v>
      </c>
      <c r="V191" s="3" t="s">
        <v>2523</v>
      </c>
      <c r="W191" s="2" t="s">
        <v>2524</v>
      </c>
      <c r="X191" s="6" t="s">
        <v>2525</v>
      </c>
      <c r="Y191" s="112" t="s">
        <v>2526</v>
      </c>
      <c r="Z191" s="191" t="s">
        <v>3387</v>
      </c>
      <c r="AA191" s="189" t="str">
        <f>VLOOKUP(A191,'[1]Odpovědi formuláře 1'!A:F,6,0)</f>
        <v>Ano</v>
      </c>
    </row>
    <row r="192" spans="1:27" ht="19.2" x14ac:dyDescent="0.2">
      <c r="A192" s="22">
        <v>49459899</v>
      </c>
      <c r="B192" s="8" t="s">
        <v>2527</v>
      </c>
      <c r="C192" s="22">
        <v>49459899</v>
      </c>
      <c r="D192" s="2" t="s">
        <v>299</v>
      </c>
      <c r="E192" s="2" t="s">
        <v>2528</v>
      </c>
      <c r="F192" s="3" t="s">
        <v>2529</v>
      </c>
      <c r="G192" s="3" t="s">
        <v>2530</v>
      </c>
      <c r="H192" s="3" t="s">
        <v>2515</v>
      </c>
      <c r="I192" s="3" t="s">
        <v>1594</v>
      </c>
      <c r="J192" s="5">
        <v>39</v>
      </c>
      <c r="K192" s="5"/>
      <c r="L192" s="3" t="s">
        <v>284</v>
      </c>
      <c r="M192" s="3" t="s">
        <v>3850</v>
      </c>
      <c r="N192" s="3" t="s">
        <v>2531</v>
      </c>
      <c r="O192" s="3" t="s">
        <v>287</v>
      </c>
      <c r="P192" s="3" t="s">
        <v>2532</v>
      </c>
      <c r="Q192" s="3" t="s">
        <v>2533</v>
      </c>
      <c r="R192" s="3" t="s">
        <v>290</v>
      </c>
      <c r="S192" s="3" t="s">
        <v>2534</v>
      </c>
      <c r="T192" s="3" t="s">
        <v>2535</v>
      </c>
      <c r="U192" s="3" t="s">
        <v>293</v>
      </c>
      <c r="V192" s="3" t="s">
        <v>294</v>
      </c>
      <c r="W192" s="2" t="s">
        <v>2536</v>
      </c>
      <c r="X192" s="2" t="s">
        <v>17</v>
      </c>
      <c r="Y192" s="112" t="s">
        <v>2537</v>
      </c>
      <c r="Z192" s="191" t="s">
        <v>17</v>
      </c>
      <c r="AA192" s="189" t="str">
        <f>VLOOKUP(A192,'[1]Odpovědi formuláře 1'!A:F,6,0)</f>
        <v>Ano</v>
      </c>
    </row>
    <row r="193" spans="1:85" ht="19.2" x14ac:dyDescent="0.2">
      <c r="A193" s="22">
        <v>44946783</v>
      </c>
      <c r="B193" s="8" t="s">
        <v>2538</v>
      </c>
      <c r="C193" s="22">
        <v>44946783</v>
      </c>
      <c r="D193" s="2" t="s">
        <v>299</v>
      </c>
      <c r="E193" s="2" t="s">
        <v>2539</v>
      </c>
      <c r="F193" s="3" t="s">
        <v>2540</v>
      </c>
      <c r="G193" s="3" t="s">
        <v>2541</v>
      </c>
      <c r="H193" s="3" t="s">
        <v>2542</v>
      </c>
      <c r="I193" s="3" t="s">
        <v>2543</v>
      </c>
      <c r="J193" s="5">
        <v>1529</v>
      </c>
      <c r="K193" s="5">
        <v>21</v>
      </c>
      <c r="L193" s="3" t="s">
        <v>284</v>
      </c>
      <c r="M193" s="3" t="s">
        <v>2544</v>
      </c>
      <c r="N193" s="3" t="s">
        <v>2545</v>
      </c>
      <c r="O193" s="10"/>
      <c r="P193" s="3" t="s">
        <v>2546</v>
      </c>
      <c r="Q193" s="3" t="s">
        <v>2547</v>
      </c>
      <c r="R193" s="3" t="s">
        <v>332</v>
      </c>
      <c r="S193" s="3" t="s">
        <v>2548</v>
      </c>
      <c r="T193" s="3" t="s">
        <v>2549</v>
      </c>
      <c r="U193" s="3" t="s">
        <v>293</v>
      </c>
      <c r="V193" s="3" t="s">
        <v>294</v>
      </c>
      <c r="W193" s="2" t="s">
        <v>2550</v>
      </c>
      <c r="X193" s="6" t="s">
        <v>106</v>
      </c>
      <c r="Y193" s="123" t="s">
        <v>2551</v>
      </c>
      <c r="Z193" s="191" t="s">
        <v>106</v>
      </c>
      <c r="AA193" s="189" t="str">
        <f>VLOOKUP(A193,'[1]Odpovědi formuláře 1'!A:F,6,0)</f>
        <v>Ne</v>
      </c>
    </row>
    <row r="194" spans="1:85" ht="19.2" x14ac:dyDescent="0.2">
      <c r="A194" s="22">
        <v>53198</v>
      </c>
      <c r="B194" s="8" t="s">
        <v>2552</v>
      </c>
      <c r="C194" s="22" t="s">
        <v>30</v>
      </c>
      <c r="D194" s="2" t="s">
        <v>2553</v>
      </c>
      <c r="E194" s="2" t="s">
        <v>2554</v>
      </c>
      <c r="F194" s="3" t="s">
        <v>2555</v>
      </c>
      <c r="G194" s="3" t="s">
        <v>2556</v>
      </c>
      <c r="H194" s="3" t="s">
        <v>2557</v>
      </c>
      <c r="I194" s="3" t="s">
        <v>2558</v>
      </c>
      <c r="J194" s="5">
        <v>22</v>
      </c>
      <c r="K194" s="5"/>
      <c r="L194" s="3" t="s">
        <v>284</v>
      </c>
      <c r="M194" s="3" t="s">
        <v>2559</v>
      </c>
      <c r="N194" s="6" t="s">
        <v>2560</v>
      </c>
      <c r="O194" s="3" t="s">
        <v>344</v>
      </c>
      <c r="P194" s="10" t="s">
        <v>2561</v>
      </c>
      <c r="Q194" s="6" t="s">
        <v>2562</v>
      </c>
      <c r="R194" s="3" t="s">
        <v>332</v>
      </c>
      <c r="S194" s="10" t="s">
        <v>2563</v>
      </c>
      <c r="T194" s="3" t="s">
        <v>1074</v>
      </c>
      <c r="U194" s="3" t="s">
        <v>293</v>
      </c>
      <c r="V194" s="3" t="s">
        <v>294</v>
      </c>
      <c r="W194" s="2">
        <v>549410077</v>
      </c>
      <c r="X194" s="2" t="s">
        <v>356</v>
      </c>
      <c r="Y194" s="112" t="s">
        <v>2564</v>
      </c>
      <c r="Z194" s="191" t="s">
        <v>3388</v>
      </c>
      <c r="AA194" s="189" t="str">
        <f>VLOOKUP(A194,'[1]Odpovědi formuláře 1'!A:F,6,0)</f>
        <v>Ne</v>
      </c>
    </row>
    <row r="195" spans="1:85" ht="19.2" x14ac:dyDescent="0.2">
      <c r="A195" s="194">
        <v>70838437</v>
      </c>
      <c r="B195" s="195" t="s">
        <v>2565</v>
      </c>
      <c r="C195" s="194">
        <v>70838437</v>
      </c>
      <c r="D195" s="196" t="s">
        <v>299</v>
      </c>
      <c r="E195" s="196" t="s">
        <v>2566</v>
      </c>
      <c r="F195" s="197" t="s">
        <v>2567</v>
      </c>
      <c r="G195" s="197" t="s">
        <v>2568</v>
      </c>
      <c r="H195" s="197" t="s">
        <v>2569</v>
      </c>
      <c r="I195" s="197" t="s">
        <v>2570</v>
      </c>
      <c r="J195" s="198">
        <v>417</v>
      </c>
      <c r="K195" s="198"/>
      <c r="L195" s="197" t="s">
        <v>284</v>
      </c>
      <c r="M195" s="197" t="s">
        <v>2571</v>
      </c>
      <c r="N195" s="197" t="s">
        <v>2572</v>
      </c>
      <c r="O195" s="197" t="s">
        <v>287</v>
      </c>
      <c r="P195" s="197" t="s">
        <v>2573</v>
      </c>
      <c r="Q195" s="197" t="s">
        <v>2574</v>
      </c>
      <c r="R195" s="197" t="s">
        <v>290</v>
      </c>
      <c r="S195" s="197" t="s">
        <v>2575</v>
      </c>
      <c r="T195" s="197" t="s">
        <v>2576</v>
      </c>
      <c r="U195" s="197" t="s">
        <v>293</v>
      </c>
      <c r="V195" s="197" t="s">
        <v>294</v>
      </c>
      <c r="W195" s="196" t="s">
        <v>2577</v>
      </c>
      <c r="X195" s="196" t="s">
        <v>356</v>
      </c>
      <c r="Y195" s="199" t="s">
        <v>149</v>
      </c>
      <c r="Z195" s="200" t="s">
        <v>149</v>
      </c>
      <c r="AA195" s="201" t="e">
        <f>VLOOKUP(A195,'[1]Odpovědi formuláře 1'!A:F,6,0)</f>
        <v>#N/A</v>
      </c>
      <c r="AB195" s="202" t="s">
        <v>3735</v>
      </c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</row>
    <row r="196" spans="1:85" ht="19.2" x14ac:dyDescent="0.2">
      <c r="A196" s="22">
        <v>46937081</v>
      </c>
      <c r="B196" s="8" t="s">
        <v>2578</v>
      </c>
      <c r="C196" s="22">
        <v>46937081</v>
      </c>
      <c r="D196" s="2" t="s">
        <v>299</v>
      </c>
      <c r="E196" s="2" t="s">
        <v>2579</v>
      </c>
      <c r="F196" s="3" t="s">
        <v>2580</v>
      </c>
      <c r="G196" s="3" t="s">
        <v>2581</v>
      </c>
      <c r="H196" s="3" t="s">
        <v>2315</v>
      </c>
      <c r="I196" s="3" t="s">
        <v>2582</v>
      </c>
      <c r="J196" s="5">
        <v>3273</v>
      </c>
      <c r="K196" s="5">
        <v>1</v>
      </c>
      <c r="L196" s="3" t="s">
        <v>284</v>
      </c>
      <c r="M196" s="3" t="s">
        <v>2583</v>
      </c>
      <c r="N196" s="3" t="s">
        <v>2584</v>
      </c>
      <c r="O196" s="3" t="s">
        <v>344</v>
      </c>
      <c r="P196" s="3" t="s">
        <v>2585</v>
      </c>
      <c r="Q196" s="3" t="s">
        <v>2586</v>
      </c>
      <c r="R196" s="3" t="s">
        <v>332</v>
      </c>
      <c r="S196" s="3" t="s">
        <v>2587</v>
      </c>
      <c r="T196" s="3" t="s">
        <v>2322</v>
      </c>
      <c r="U196" s="3" t="s">
        <v>380</v>
      </c>
      <c r="V196" s="3" t="s">
        <v>2588</v>
      </c>
      <c r="W196" s="2" t="s">
        <v>2589</v>
      </c>
      <c r="X196" s="2" t="s">
        <v>356</v>
      </c>
      <c r="Y196" s="112" t="s">
        <v>2590</v>
      </c>
      <c r="Z196" s="191" t="s">
        <v>3389</v>
      </c>
      <c r="AA196" s="189" t="str">
        <f>VLOOKUP(A196,'[1]Odpovědi formuláře 1'!A:F,6,0)</f>
        <v>Ano</v>
      </c>
    </row>
    <row r="197" spans="1:85" ht="19.2" x14ac:dyDescent="0.2">
      <c r="A197" s="22">
        <v>70284831</v>
      </c>
      <c r="B197" s="1" t="s">
        <v>2591</v>
      </c>
      <c r="C197" s="22">
        <v>70284831</v>
      </c>
      <c r="D197" s="2" t="s">
        <v>299</v>
      </c>
      <c r="E197" s="2" t="s">
        <v>231</v>
      </c>
      <c r="F197" s="3" t="s">
        <v>2592</v>
      </c>
      <c r="G197" s="3" t="s">
        <v>2593</v>
      </c>
      <c r="H197" s="3" t="s">
        <v>2315</v>
      </c>
      <c r="I197" s="3" t="s">
        <v>2594</v>
      </c>
      <c r="J197" s="5">
        <v>2952</v>
      </c>
      <c r="K197" s="5">
        <v>5</v>
      </c>
      <c r="L197" s="3" t="s">
        <v>284</v>
      </c>
      <c r="M197" s="3" t="s">
        <v>2595</v>
      </c>
      <c r="N197" s="3" t="s">
        <v>2596</v>
      </c>
      <c r="O197" s="3" t="s">
        <v>2597</v>
      </c>
      <c r="P197" s="3" t="s">
        <v>2598</v>
      </c>
      <c r="Q197" s="3" t="s">
        <v>2599</v>
      </c>
      <c r="R197" s="3" t="s">
        <v>2600</v>
      </c>
      <c r="S197" s="3" t="s">
        <v>2596</v>
      </c>
      <c r="T197" s="3" t="s">
        <v>2322</v>
      </c>
      <c r="U197" s="3" t="s">
        <v>293</v>
      </c>
      <c r="V197" s="3" t="s">
        <v>294</v>
      </c>
      <c r="W197" s="2" t="s">
        <v>2601</v>
      </c>
      <c r="X197" s="2" t="s">
        <v>356</v>
      </c>
      <c r="Y197" s="113" t="s">
        <v>2602</v>
      </c>
      <c r="Z197" s="10" t="s">
        <v>3390</v>
      </c>
      <c r="AA197" s="189" t="str">
        <f>VLOOKUP(A197,'[1]Odpovědi formuláře 1'!A:F,6,0)</f>
        <v>Ne</v>
      </c>
    </row>
    <row r="198" spans="1:85" ht="19.2" x14ac:dyDescent="0.2">
      <c r="A198" s="22">
        <v>49939386</v>
      </c>
      <c r="B198" s="8" t="s">
        <v>2603</v>
      </c>
      <c r="C198" s="22">
        <v>49939386</v>
      </c>
      <c r="D198" s="2" t="s">
        <v>299</v>
      </c>
      <c r="E198" s="2" t="s">
        <v>2604</v>
      </c>
      <c r="F198" s="3" t="s">
        <v>2592</v>
      </c>
      <c r="G198" s="3" t="s">
        <v>2593</v>
      </c>
      <c r="H198" s="3" t="s">
        <v>2315</v>
      </c>
      <c r="I198" s="3" t="s">
        <v>2594</v>
      </c>
      <c r="J198" s="5">
        <v>2952</v>
      </c>
      <c r="K198" s="5">
        <v>5</v>
      </c>
      <c r="L198" s="3" t="s">
        <v>284</v>
      </c>
      <c r="M198" s="3" t="s">
        <v>2605</v>
      </c>
      <c r="N198" s="3" t="s">
        <v>46</v>
      </c>
      <c r="O198" s="3" t="s">
        <v>344</v>
      </c>
      <c r="P198" s="3" t="s">
        <v>2606</v>
      </c>
      <c r="Q198" s="3" t="s">
        <v>2607</v>
      </c>
      <c r="R198" s="3" t="s">
        <v>332</v>
      </c>
      <c r="S198" s="3" t="s">
        <v>2608</v>
      </c>
      <c r="T198" s="3" t="s">
        <v>2322</v>
      </c>
      <c r="U198" s="3" t="s">
        <v>293</v>
      </c>
      <c r="V198" s="3" t="s">
        <v>294</v>
      </c>
      <c r="W198" s="2">
        <v>725341590</v>
      </c>
      <c r="X198" s="2" t="s">
        <v>356</v>
      </c>
      <c r="Y198" s="112" t="s">
        <v>45</v>
      </c>
      <c r="Z198" s="191" t="s">
        <v>3391</v>
      </c>
      <c r="AA198" s="189" t="str">
        <f>VLOOKUP(A198,'[1]Odpovědi formuláře 1'!A:F,6,0)</f>
        <v>Ne</v>
      </c>
    </row>
    <row r="199" spans="1:85" ht="19.2" x14ac:dyDescent="0.2">
      <c r="A199" s="22">
        <v>46937170</v>
      </c>
      <c r="B199" s="8" t="s">
        <v>2609</v>
      </c>
      <c r="C199" s="22">
        <v>46937170</v>
      </c>
      <c r="D199" s="2" t="s">
        <v>299</v>
      </c>
      <c r="E199" s="2" t="s">
        <v>2610</v>
      </c>
      <c r="F199" s="3" t="s">
        <v>2611</v>
      </c>
      <c r="G199" s="3" t="s">
        <v>2612</v>
      </c>
      <c r="H199" s="3" t="s">
        <v>2315</v>
      </c>
      <c r="I199" s="3" t="s">
        <v>2613</v>
      </c>
      <c r="J199" s="5">
        <v>2923</v>
      </c>
      <c r="K199" s="5">
        <v>1</v>
      </c>
      <c r="L199" s="3" t="s">
        <v>284</v>
      </c>
      <c r="M199" s="3" t="s">
        <v>2614</v>
      </c>
      <c r="N199" s="3" t="s">
        <v>2615</v>
      </c>
      <c r="O199" s="3" t="s">
        <v>287</v>
      </c>
      <c r="P199" s="3" t="s">
        <v>2616</v>
      </c>
      <c r="Q199" s="3" t="s">
        <v>2617</v>
      </c>
      <c r="R199" s="3" t="s">
        <v>290</v>
      </c>
      <c r="S199" s="3" t="s">
        <v>2618</v>
      </c>
      <c r="T199" s="3" t="s">
        <v>2322</v>
      </c>
      <c r="U199" s="3" t="s">
        <v>380</v>
      </c>
      <c r="V199" s="3" t="s">
        <v>2619</v>
      </c>
      <c r="W199" s="2" t="s">
        <v>2620</v>
      </c>
      <c r="X199" s="2" t="s">
        <v>356</v>
      </c>
      <c r="Y199" s="112" t="s">
        <v>2621</v>
      </c>
      <c r="Z199" s="191" t="s">
        <v>3392</v>
      </c>
      <c r="AA199" s="189" t="str">
        <f>VLOOKUP(A199,'[1]Odpovědi formuláře 1'!A:F,6,0)</f>
        <v>Ne</v>
      </c>
    </row>
    <row r="200" spans="1:85" ht="19.2" x14ac:dyDescent="0.2">
      <c r="A200" s="22">
        <v>49939378</v>
      </c>
      <c r="B200" s="8" t="s">
        <v>2622</v>
      </c>
      <c r="C200" s="22">
        <v>49939378</v>
      </c>
      <c r="D200" s="2" t="s">
        <v>299</v>
      </c>
      <c r="E200" s="2" t="s">
        <v>2623</v>
      </c>
      <c r="F200" s="3" t="s">
        <v>2624</v>
      </c>
      <c r="G200" s="3" t="s">
        <v>2625</v>
      </c>
      <c r="H200" s="3" t="s">
        <v>2315</v>
      </c>
      <c r="I200" s="3" t="s">
        <v>2613</v>
      </c>
      <c r="J200" s="5">
        <v>2854</v>
      </c>
      <c r="K200" s="5">
        <v>2</v>
      </c>
      <c r="L200" s="3" t="s">
        <v>284</v>
      </c>
      <c r="M200" s="3" t="s">
        <v>2626</v>
      </c>
      <c r="N200" s="3" t="s">
        <v>2627</v>
      </c>
      <c r="O200" s="3" t="s">
        <v>344</v>
      </c>
      <c r="P200" s="3" t="s">
        <v>2628</v>
      </c>
      <c r="Q200" s="3" t="s">
        <v>2629</v>
      </c>
      <c r="R200" s="3" t="s">
        <v>332</v>
      </c>
      <c r="S200" s="3" t="s">
        <v>2630</v>
      </c>
      <c r="T200" s="3" t="s">
        <v>2322</v>
      </c>
      <c r="U200" s="3" t="s">
        <v>293</v>
      </c>
      <c r="V200" s="3" t="s">
        <v>294</v>
      </c>
      <c r="W200" s="2">
        <v>518606415</v>
      </c>
      <c r="X200" s="2" t="s">
        <v>356</v>
      </c>
      <c r="Y200" s="112" t="s">
        <v>2631</v>
      </c>
      <c r="Z200" s="191" t="s">
        <v>2631</v>
      </c>
      <c r="AA200" s="189" t="str">
        <f>VLOOKUP(A200,'[1]Odpovědi formuláře 1'!A:F,6,0)</f>
        <v>Ano</v>
      </c>
    </row>
    <row r="201" spans="1:85" ht="19.2" x14ac:dyDescent="0.2">
      <c r="A201" s="22">
        <v>838225</v>
      </c>
      <c r="B201" s="8" t="s">
        <v>2632</v>
      </c>
      <c r="C201" s="22" t="s">
        <v>187</v>
      </c>
      <c r="D201" s="2" t="s">
        <v>2633</v>
      </c>
      <c r="E201" s="2" t="s">
        <v>2634</v>
      </c>
      <c r="F201" s="3" t="s">
        <v>3393</v>
      </c>
      <c r="G201" s="3" t="s">
        <v>2635</v>
      </c>
      <c r="H201" s="3" t="s">
        <v>2315</v>
      </c>
      <c r="I201" s="3" t="s">
        <v>2636</v>
      </c>
      <c r="J201" s="5">
        <v>3756</v>
      </c>
      <c r="K201" s="5">
        <v>21</v>
      </c>
      <c r="L201" s="3" t="s">
        <v>284</v>
      </c>
      <c r="M201" s="3" t="s">
        <v>2637</v>
      </c>
      <c r="N201" s="3" t="s">
        <v>2638</v>
      </c>
      <c r="O201" s="3" t="s">
        <v>344</v>
      </c>
      <c r="P201" s="3" t="s">
        <v>2639</v>
      </c>
      <c r="Q201" s="3" t="s">
        <v>2640</v>
      </c>
      <c r="R201" s="3" t="s">
        <v>332</v>
      </c>
      <c r="S201" s="3" t="s">
        <v>2641</v>
      </c>
      <c r="T201" s="3" t="s">
        <v>2322</v>
      </c>
      <c r="U201" s="3" t="s">
        <v>293</v>
      </c>
      <c r="V201" s="3" t="s">
        <v>294</v>
      </c>
      <c r="W201" s="2">
        <v>518390025</v>
      </c>
      <c r="X201" s="2" t="s">
        <v>356</v>
      </c>
      <c r="Y201" s="112" t="s">
        <v>2642</v>
      </c>
      <c r="Z201" s="191" t="s">
        <v>3394</v>
      </c>
      <c r="AA201" s="189" t="str">
        <f>VLOOKUP(A201,'[1]Odpovědi formuláře 1'!A:F,6,0)</f>
        <v>Ne</v>
      </c>
    </row>
    <row r="202" spans="1:85" ht="19.2" x14ac:dyDescent="0.2">
      <c r="A202" s="22">
        <v>60575573</v>
      </c>
      <c r="B202" s="8" t="s">
        <v>2643</v>
      </c>
      <c r="C202" s="22">
        <v>60575573</v>
      </c>
      <c r="D202" s="2" t="s">
        <v>299</v>
      </c>
      <c r="E202" s="2" t="s">
        <v>2644</v>
      </c>
      <c r="F202" s="3" t="s">
        <v>2645</v>
      </c>
      <c r="G202" s="3" t="s">
        <v>2646</v>
      </c>
      <c r="H202" s="3" t="s">
        <v>2334</v>
      </c>
      <c r="I202" s="3" t="s">
        <v>2647</v>
      </c>
      <c r="J202" s="5">
        <v>39</v>
      </c>
      <c r="K202" s="5"/>
      <c r="L202" s="3" t="s">
        <v>361</v>
      </c>
      <c r="M202" s="3" t="s">
        <v>2648</v>
      </c>
      <c r="N202" s="3" t="s">
        <v>3194</v>
      </c>
      <c r="O202" s="3" t="s">
        <v>344</v>
      </c>
      <c r="P202" s="3" t="s">
        <v>3195</v>
      </c>
      <c r="Q202" s="3" t="s">
        <v>3196</v>
      </c>
      <c r="R202" s="3" t="s">
        <v>332</v>
      </c>
      <c r="S202" s="3" t="s">
        <v>3197</v>
      </c>
      <c r="T202" s="3" t="s">
        <v>2339</v>
      </c>
      <c r="U202" s="3" t="s">
        <v>293</v>
      </c>
      <c r="V202" s="3" t="s">
        <v>294</v>
      </c>
      <c r="W202" s="2" t="s">
        <v>2649</v>
      </c>
      <c r="X202" s="2" t="s">
        <v>2650</v>
      </c>
      <c r="Y202" s="112" t="s">
        <v>2651</v>
      </c>
      <c r="Z202" s="191" t="s">
        <v>3397</v>
      </c>
      <c r="AA202" s="189" t="str">
        <f>VLOOKUP(A202,'[1]Odpovědi formuláře 1'!A:F,6,0)</f>
        <v>Ne</v>
      </c>
    </row>
    <row r="203" spans="1:85" ht="28.8" x14ac:dyDescent="0.2">
      <c r="A203" s="22">
        <v>90352</v>
      </c>
      <c r="B203" s="8" t="s">
        <v>2652</v>
      </c>
      <c r="C203" s="22" t="s">
        <v>194</v>
      </c>
      <c r="D203" s="2" t="s">
        <v>299</v>
      </c>
      <c r="E203" s="2" t="s">
        <v>2653</v>
      </c>
      <c r="F203" s="3" t="s">
        <v>2654</v>
      </c>
      <c r="G203" s="3" t="s">
        <v>2655</v>
      </c>
      <c r="H203" s="3" t="s">
        <v>2315</v>
      </c>
      <c r="I203" s="3" t="s">
        <v>2656</v>
      </c>
      <c r="J203" s="5">
        <v>27</v>
      </c>
      <c r="K203" s="5">
        <v>9</v>
      </c>
      <c r="L203" s="3" t="s">
        <v>284</v>
      </c>
      <c r="M203" s="3" t="s">
        <v>2657</v>
      </c>
      <c r="N203" s="3" t="s">
        <v>2658</v>
      </c>
      <c r="O203" s="3" t="s">
        <v>344</v>
      </c>
      <c r="P203" s="3" t="s">
        <v>2659</v>
      </c>
      <c r="Q203" s="3" t="s">
        <v>2660</v>
      </c>
      <c r="R203" s="3" t="s">
        <v>332</v>
      </c>
      <c r="S203" s="3" t="s">
        <v>2661</v>
      </c>
      <c r="T203" s="3" t="s">
        <v>2322</v>
      </c>
      <c r="U203" s="3" t="s">
        <v>479</v>
      </c>
      <c r="V203" s="3" t="s">
        <v>2662</v>
      </c>
      <c r="W203" s="2">
        <v>518355735</v>
      </c>
      <c r="X203" s="2" t="s">
        <v>2663</v>
      </c>
      <c r="Y203" s="112" t="s">
        <v>2664</v>
      </c>
      <c r="Z203" s="191" t="s">
        <v>2663</v>
      </c>
      <c r="AA203" s="189" t="str">
        <f>VLOOKUP(A203,'[1]Odpovědi formuláře 1'!A:F,6,0)</f>
        <v>Ano</v>
      </c>
    </row>
    <row r="204" spans="1:85" ht="19.2" x14ac:dyDescent="0.2">
      <c r="A204" s="22">
        <v>559130</v>
      </c>
      <c r="B204" s="8" t="s">
        <v>2665</v>
      </c>
      <c r="C204" s="22" t="s">
        <v>178</v>
      </c>
      <c r="D204" s="2" t="s">
        <v>299</v>
      </c>
      <c r="E204" s="2" t="s">
        <v>2666</v>
      </c>
      <c r="F204" s="3" t="s">
        <v>2667</v>
      </c>
      <c r="G204" s="3" t="s">
        <v>2668</v>
      </c>
      <c r="H204" s="3" t="s">
        <v>2669</v>
      </c>
      <c r="I204" s="3" t="s">
        <v>2670</v>
      </c>
      <c r="J204" s="5">
        <v>813</v>
      </c>
      <c r="K204" s="5">
        <v>1</v>
      </c>
      <c r="L204" s="3" t="s">
        <v>284</v>
      </c>
      <c r="M204" s="3" t="s">
        <v>2671</v>
      </c>
      <c r="N204" s="3" t="s">
        <v>2672</v>
      </c>
      <c r="O204" s="3" t="s">
        <v>344</v>
      </c>
      <c r="P204" s="3" t="s">
        <v>2673</v>
      </c>
      <c r="Q204" s="3" t="s">
        <v>2674</v>
      </c>
      <c r="R204" s="3" t="s">
        <v>332</v>
      </c>
      <c r="S204" s="3" t="s">
        <v>2675</v>
      </c>
      <c r="T204" s="3" t="s">
        <v>2322</v>
      </c>
      <c r="U204" s="3" t="s">
        <v>293</v>
      </c>
      <c r="V204" s="3" t="s">
        <v>294</v>
      </c>
      <c r="W204" s="2" t="s">
        <v>3198</v>
      </c>
      <c r="X204" s="2" t="s">
        <v>177</v>
      </c>
      <c r="Y204" s="113" t="s">
        <v>2676</v>
      </c>
      <c r="Z204" s="191" t="s">
        <v>177</v>
      </c>
      <c r="AA204" s="189" t="str">
        <f>VLOOKUP(A204,'[1]Odpovědi formuláře 1'!A:F,6,0)</f>
        <v>Ano</v>
      </c>
    </row>
    <row r="205" spans="1:85" ht="19.2" x14ac:dyDescent="0.2">
      <c r="A205" s="22">
        <v>70836931</v>
      </c>
      <c r="B205" s="1" t="s">
        <v>2677</v>
      </c>
      <c r="C205" s="22">
        <v>70836931</v>
      </c>
      <c r="D205" s="2" t="s">
        <v>299</v>
      </c>
      <c r="E205" s="2" t="s">
        <v>2678</v>
      </c>
      <c r="F205" s="3" t="s">
        <v>2679</v>
      </c>
      <c r="G205" s="3" t="s">
        <v>2680</v>
      </c>
      <c r="H205" s="3" t="s">
        <v>2315</v>
      </c>
      <c r="I205" s="3" t="s">
        <v>2681</v>
      </c>
      <c r="J205" s="5">
        <v>3655</v>
      </c>
      <c r="K205" s="5">
        <v>2</v>
      </c>
      <c r="L205" s="3" t="s">
        <v>284</v>
      </c>
      <c r="M205" s="3" t="s">
        <v>2682</v>
      </c>
      <c r="N205" s="3" t="s">
        <v>2683</v>
      </c>
      <c r="O205" s="3" t="s">
        <v>287</v>
      </c>
      <c r="P205" s="3" t="s">
        <v>2684</v>
      </c>
      <c r="Q205" s="3" t="s">
        <v>2685</v>
      </c>
      <c r="R205" s="3" t="s">
        <v>290</v>
      </c>
      <c r="S205" s="3" t="s">
        <v>2686</v>
      </c>
      <c r="T205" s="3" t="s">
        <v>2322</v>
      </c>
      <c r="U205" s="3" t="s">
        <v>293</v>
      </c>
      <c r="V205" s="3" t="s">
        <v>294</v>
      </c>
      <c r="W205" s="2">
        <v>518351365</v>
      </c>
      <c r="X205" s="2" t="s">
        <v>356</v>
      </c>
      <c r="Y205" s="112" t="s">
        <v>52</v>
      </c>
      <c r="Z205" s="191" t="s">
        <v>52</v>
      </c>
      <c r="AA205" s="189" t="str">
        <f>VLOOKUP(A205,'[1]Odpovědi formuláře 1'!A:F,6,0)</f>
        <v>Ano</v>
      </c>
    </row>
    <row r="206" spans="1:85" ht="28.8" x14ac:dyDescent="0.2">
      <c r="A206" s="22">
        <v>373290</v>
      </c>
      <c r="B206" s="8" t="s">
        <v>2687</v>
      </c>
      <c r="C206" s="22" t="s">
        <v>189</v>
      </c>
      <c r="D206" s="2" t="s">
        <v>2688</v>
      </c>
      <c r="E206" s="2" t="s">
        <v>2689</v>
      </c>
      <c r="F206" s="3" t="s">
        <v>2690</v>
      </c>
      <c r="G206" s="3" t="s">
        <v>2691</v>
      </c>
      <c r="H206" s="3" t="s">
        <v>2315</v>
      </c>
      <c r="I206" s="3" t="s">
        <v>2692</v>
      </c>
      <c r="J206" s="5">
        <v>601</v>
      </c>
      <c r="K206" s="5">
        <v>2</v>
      </c>
      <c r="L206" s="3" t="s">
        <v>284</v>
      </c>
      <c r="M206" s="3" t="s">
        <v>2693</v>
      </c>
      <c r="N206" s="3" t="s">
        <v>3199</v>
      </c>
      <c r="O206" s="3" t="s">
        <v>287</v>
      </c>
      <c r="P206" s="3" t="s">
        <v>3200</v>
      </c>
      <c r="Q206" s="3" t="s">
        <v>3399</v>
      </c>
      <c r="R206" s="3" t="s">
        <v>290</v>
      </c>
      <c r="S206" s="3" t="s">
        <v>3399</v>
      </c>
      <c r="T206" s="3" t="s">
        <v>2322</v>
      </c>
      <c r="U206" s="3" t="s">
        <v>479</v>
      </c>
      <c r="V206" s="3" t="s">
        <v>2694</v>
      </c>
      <c r="W206" s="2" t="s">
        <v>2695</v>
      </c>
      <c r="X206" s="2" t="s">
        <v>2696</v>
      </c>
      <c r="Y206" s="217" t="s">
        <v>3851</v>
      </c>
      <c r="Z206" s="191" t="s">
        <v>3400</v>
      </c>
      <c r="AA206" s="189" t="str">
        <f>VLOOKUP(A206,'[1]Odpovědi formuláře 1'!A:F,6,0)</f>
        <v>Ne</v>
      </c>
    </row>
    <row r="207" spans="1:85" ht="19.2" x14ac:dyDescent="0.2">
      <c r="A207" s="22">
        <v>559539</v>
      </c>
      <c r="B207" s="8" t="s">
        <v>2697</v>
      </c>
      <c r="C207" s="22" t="s">
        <v>232</v>
      </c>
      <c r="D207" s="2" t="s">
        <v>299</v>
      </c>
      <c r="E207" s="2" t="s">
        <v>2698</v>
      </c>
      <c r="F207" s="3" t="s">
        <v>2699</v>
      </c>
      <c r="G207" s="3" t="s">
        <v>2700</v>
      </c>
      <c r="H207" s="3" t="s">
        <v>2315</v>
      </c>
      <c r="I207" s="3" t="s">
        <v>2701</v>
      </c>
      <c r="J207" s="5">
        <v>2222</v>
      </c>
      <c r="K207" s="5">
        <v>32</v>
      </c>
      <c r="L207" s="3" t="s">
        <v>284</v>
      </c>
      <c r="M207" s="3" t="s">
        <v>2702</v>
      </c>
      <c r="N207" s="3" t="s">
        <v>3852</v>
      </c>
      <c r="O207" s="3" t="s">
        <v>344</v>
      </c>
      <c r="P207" s="3" t="s">
        <v>3853</v>
      </c>
      <c r="Q207" s="3" t="s">
        <v>3854</v>
      </c>
      <c r="R207" s="3" t="s">
        <v>332</v>
      </c>
      <c r="S207" s="3" t="s">
        <v>3855</v>
      </c>
      <c r="T207" s="3" t="s">
        <v>2322</v>
      </c>
      <c r="U207" s="3" t="s">
        <v>293</v>
      </c>
      <c r="V207" s="3" t="s">
        <v>294</v>
      </c>
      <c r="W207" s="2" t="s">
        <v>2703</v>
      </c>
      <c r="X207" s="2" t="s">
        <v>2704</v>
      </c>
      <c r="Y207" s="112" t="s">
        <v>3856</v>
      </c>
      <c r="Z207" s="191" t="s">
        <v>3401</v>
      </c>
      <c r="AA207" s="189" t="str">
        <f>VLOOKUP(A207,'[1]Odpovědi formuláře 1'!A:F,6,0)</f>
        <v>Ne</v>
      </c>
    </row>
    <row r="208" spans="1:85" ht="19.2" x14ac:dyDescent="0.2">
      <c r="A208" s="22">
        <v>64480020</v>
      </c>
      <c r="B208" s="8" t="s">
        <v>2705</v>
      </c>
      <c r="C208" s="22">
        <v>64480020</v>
      </c>
      <c r="D208" s="2" t="s">
        <v>299</v>
      </c>
      <c r="E208" s="2" t="s">
        <v>2706</v>
      </c>
      <c r="F208" s="3" t="s">
        <v>2707</v>
      </c>
      <c r="G208" s="3" t="s">
        <v>2708</v>
      </c>
      <c r="H208" s="3" t="s">
        <v>2315</v>
      </c>
      <c r="I208" s="3" t="s">
        <v>2709</v>
      </c>
      <c r="J208" s="5">
        <v>2267</v>
      </c>
      <c r="K208" s="5">
        <v>1</v>
      </c>
      <c r="L208" s="3" t="s">
        <v>284</v>
      </c>
      <c r="M208" s="3" t="s">
        <v>2710</v>
      </c>
      <c r="N208" s="3" t="s">
        <v>2711</v>
      </c>
      <c r="O208" s="3" t="s">
        <v>287</v>
      </c>
      <c r="P208" s="3" t="s">
        <v>2712</v>
      </c>
      <c r="Q208" s="3" t="s">
        <v>2713</v>
      </c>
      <c r="R208" s="3" t="s">
        <v>290</v>
      </c>
      <c r="S208" s="3" t="s">
        <v>2714</v>
      </c>
      <c r="T208" s="3" t="s">
        <v>2322</v>
      </c>
      <c r="U208" s="3" t="s">
        <v>293</v>
      </c>
      <c r="V208" s="3" t="s">
        <v>294</v>
      </c>
      <c r="W208" s="2" t="s">
        <v>2715</v>
      </c>
      <c r="X208" s="2" t="s">
        <v>356</v>
      </c>
      <c r="Y208" s="112" t="s">
        <v>153</v>
      </c>
      <c r="Z208" s="191" t="s">
        <v>3402</v>
      </c>
      <c r="AA208" s="189" t="str">
        <f>VLOOKUP(A208,'[1]Odpovědi formuláře 1'!A:F,6,0)</f>
        <v>Ano</v>
      </c>
    </row>
    <row r="209" spans="1:85" ht="67.2" x14ac:dyDescent="0.2">
      <c r="A209" s="22">
        <v>47377470</v>
      </c>
      <c r="B209" s="8" t="s">
        <v>2716</v>
      </c>
      <c r="C209" s="22">
        <v>47377470</v>
      </c>
      <c r="D209" s="2" t="s">
        <v>299</v>
      </c>
      <c r="E209" s="2" t="s">
        <v>2717</v>
      </c>
      <c r="F209" s="3" t="s">
        <v>2313</v>
      </c>
      <c r="G209" s="3" t="s">
        <v>2718</v>
      </c>
      <c r="H209" s="3" t="s">
        <v>2315</v>
      </c>
      <c r="I209" s="3" t="s">
        <v>2709</v>
      </c>
      <c r="J209" s="5">
        <v>1717</v>
      </c>
      <c r="K209" s="5">
        <v>3</v>
      </c>
      <c r="L209" s="3" t="s">
        <v>284</v>
      </c>
      <c r="M209" s="3" t="s">
        <v>2719</v>
      </c>
      <c r="N209" s="3" t="s">
        <v>3201</v>
      </c>
      <c r="O209" s="218" t="s">
        <v>344</v>
      </c>
      <c r="P209" s="16" t="s">
        <v>3403</v>
      </c>
      <c r="Q209" s="16" t="s">
        <v>3857</v>
      </c>
      <c r="R209" s="16" t="s">
        <v>3858</v>
      </c>
      <c r="S209" s="16" t="s">
        <v>3857</v>
      </c>
      <c r="T209" s="3" t="s">
        <v>2322</v>
      </c>
      <c r="U209" s="3" t="s">
        <v>380</v>
      </c>
      <c r="V209" s="3" t="s">
        <v>2720</v>
      </c>
      <c r="W209" s="2" t="s">
        <v>2721</v>
      </c>
      <c r="X209" s="2" t="s">
        <v>356</v>
      </c>
      <c r="Y209" s="112" t="s">
        <v>2722</v>
      </c>
      <c r="Z209" s="191" t="s">
        <v>3404</v>
      </c>
      <c r="AA209" s="189" t="str">
        <f>VLOOKUP(A209,'[1]Odpovědi formuláře 1'!A:F,6,0)</f>
        <v>Ano</v>
      </c>
    </row>
    <row r="210" spans="1:85" ht="19.2" x14ac:dyDescent="0.2">
      <c r="A210" s="22">
        <v>71197788</v>
      </c>
      <c r="B210" s="8" t="s">
        <v>2723</v>
      </c>
      <c r="C210" s="22">
        <v>71197788</v>
      </c>
      <c r="D210" s="2" t="s">
        <v>299</v>
      </c>
      <c r="E210" s="2" t="s">
        <v>2724</v>
      </c>
      <c r="F210" s="3" t="s">
        <v>2725</v>
      </c>
      <c r="G210" s="3" t="s">
        <v>2726</v>
      </c>
      <c r="H210" s="3" t="s">
        <v>2727</v>
      </c>
      <c r="I210" s="3" t="s">
        <v>2728</v>
      </c>
      <c r="J210" s="5">
        <v>3969</v>
      </c>
      <c r="K210" s="5">
        <v>2</v>
      </c>
      <c r="L210" s="3" t="s">
        <v>284</v>
      </c>
      <c r="M210" s="3" t="s">
        <v>3859</v>
      </c>
      <c r="N210" s="3" t="s">
        <v>2729</v>
      </c>
      <c r="O210" s="3" t="s">
        <v>344</v>
      </c>
      <c r="P210" s="3" t="s">
        <v>3406</v>
      </c>
      <c r="Q210" s="3" t="s">
        <v>2730</v>
      </c>
      <c r="R210" s="3" t="s">
        <v>332</v>
      </c>
      <c r="S210" s="3" t="s">
        <v>2731</v>
      </c>
      <c r="T210" s="3" t="s">
        <v>2322</v>
      </c>
      <c r="U210" s="3" t="s">
        <v>293</v>
      </c>
      <c r="V210" s="3" t="s">
        <v>294</v>
      </c>
      <c r="W210" s="2">
        <v>518353638</v>
      </c>
      <c r="X210" s="2" t="s">
        <v>65</v>
      </c>
      <c r="Y210" s="112" t="s">
        <v>65</v>
      </c>
      <c r="Z210" s="191" t="s">
        <v>65</v>
      </c>
      <c r="AA210" s="189" t="str">
        <f>VLOOKUP(A210,'[1]Odpovědi formuláře 1'!A:F,6,0)</f>
        <v>Ano</v>
      </c>
    </row>
    <row r="211" spans="1:85" ht="19.2" x14ac:dyDescent="0.2">
      <c r="A211" s="194">
        <v>226637</v>
      </c>
      <c r="B211" s="194" t="s">
        <v>2732</v>
      </c>
      <c r="C211" s="194" t="s">
        <v>34</v>
      </c>
      <c r="D211" s="196" t="s">
        <v>2733</v>
      </c>
      <c r="E211" s="196" t="s">
        <v>2734</v>
      </c>
      <c r="F211" s="197" t="s">
        <v>2735</v>
      </c>
      <c r="G211" s="197" t="s">
        <v>2736</v>
      </c>
      <c r="H211" s="197" t="s">
        <v>2737</v>
      </c>
      <c r="I211" s="197" t="s">
        <v>819</v>
      </c>
      <c r="J211" s="198">
        <v>2731</v>
      </c>
      <c r="K211" s="198">
        <v>11</v>
      </c>
      <c r="L211" s="197" t="s">
        <v>284</v>
      </c>
      <c r="M211" s="197" t="s">
        <v>2738</v>
      </c>
      <c r="N211" s="197" t="s">
        <v>2739</v>
      </c>
      <c r="O211" s="197" t="s">
        <v>287</v>
      </c>
      <c r="P211" s="219" t="s">
        <v>2740</v>
      </c>
      <c r="Q211" s="219" t="s">
        <v>2741</v>
      </c>
      <c r="R211" s="197" t="s">
        <v>290</v>
      </c>
      <c r="S211" s="219" t="s">
        <v>2742</v>
      </c>
      <c r="T211" s="197" t="s">
        <v>2322</v>
      </c>
      <c r="U211" s="197" t="s">
        <v>453</v>
      </c>
      <c r="V211" s="197" t="s">
        <v>2743</v>
      </c>
      <c r="W211" s="196" t="s">
        <v>2744</v>
      </c>
      <c r="X211" s="196" t="s">
        <v>2745</v>
      </c>
      <c r="Y211" s="199" t="s">
        <v>2746</v>
      </c>
      <c r="Z211" s="200" t="s">
        <v>3407</v>
      </c>
      <c r="AA211" s="201" t="e">
        <f>VLOOKUP(A211,'[1]Odpovědi formuláře 1'!A:F,6,0)</f>
        <v>#N/A</v>
      </c>
      <c r="AB211" s="202" t="s">
        <v>3735</v>
      </c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</row>
    <row r="212" spans="1:85" ht="19.2" x14ac:dyDescent="0.2">
      <c r="A212" s="22">
        <v>49939424</v>
      </c>
      <c r="B212" s="8" t="s">
        <v>2747</v>
      </c>
      <c r="C212" s="22">
        <v>49939424</v>
      </c>
      <c r="D212" s="2" t="s">
        <v>299</v>
      </c>
      <c r="E212" s="2" t="s">
        <v>2748</v>
      </c>
      <c r="F212" s="3" t="s">
        <v>2749</v>
      </c>
      <c r="G212" s="3" t="s">
        <v>2750</v>
      </c>
      <c r="H212" s="3" t="s">
        <v>2751</v>
      </c>
      <c r="I212" s="3" t="s">
        <v>2752</v>
      </c>
      <c r="J212" s="5">
        <v>848</v>
      </c>
      <c r="K212" s="5"/>
      <c r="L212" s="3" t="s">
        <v>627</v>
      </c>
      <c r="M212" s="3" t="s">
        <v>3860</v>
      </c>
      <c r="N212" s="3" t="s">
        <v>2753</v>
      </c>
      <c r="O212" s="3" t="s">
        <v>287</v>
      </c>
      <c r="P212" s="3" t="s">
        <v>2754</v>
      </c>
      <c r="Q212" s="3" t="s">
        <v>2755</v>
      </c>
      <c r="R212" s="3" t="s">
        <v>290</v>
      </c>
      <c r="S212" s="3" t="s">
        <v>2756</v>
      </c>
      <c r="T212" s="3" t="s">
        <v>2757</v>
      </c>
      <c r="U212" s="3" t="s">
        <v>293</v>
      </c>
      <c r="V212" s="3" t="s">
        <v>294</v>
      </c>
      <c r="W212" s="2">
        <v>736604437</v>
      </c>
      <c r="X212" s="2" t="s">
        <v>356</v>
      </c>
      <c r="Y212" s="113" t="s">
        <v>2758</v>
      </c>
      <c r="Z212" s="191" t="s">
        <v>2758</v>
      </c>
      <c r="AA212" s="189" t="str">
        <f>VLOOKUP(A212,'[1]Odpovědi formuláře 1'!A:F,6,0)</f>
        <v>Ne</v>
      </c>
    </row>
    <row r="213" spans="1:85" ht="19.2" x14ac:dyDescent="0.2">
      <c r="A213" s="22">
        <v>61742902</v>
      </c>
      <c r="B213" s="8" t="s">
        <v>2759</v>
      </c>
      <c r="C213" s="22">
        <v>61742902</v>
      </c>
      <c r="D213" s="2" t="s">
        <v>299</v>
      </c>
      <c r="E213" s="2" t="s">
        <v>2760</v>
      </c>
      <c r="F213" s="3" t="s">
        <v>2761</v>
      </c>
      <c r="G213" s="3" t="s">
        <v>2762</v>
      </c>
      <c r="H213" s="3" t="s">
        <v>2751</v>
      </c>
      <c r="I213" s="3" t="s">
        <v>2479</v>
      </c>
      <c r="J213" s="5">
        <v>379</v>
      </c>
      <c r="K213" s="5"/>
      <c r="L213" s="3" t="s">
        <v>284</v>
      </c>
      <c r="M213" s="3" t="s">
        <v>2763</v>
      </c>
      <c r="N213" s="3" t="s">
        <v>2764</v>
      </c>
      <c r="O213" s="3" t="s">
        <v>344</v>
      </c>
      <c r="P213" s="3" t="s">
        <v>2765</v>
      </c>
      <c r="Q213" s="3" t="s">
        <v>2766</v>
      </c>
      <c r="R213" s="3" t="s">
        <v>332</v>
      </c>
      <c r="S213" s="3" t="s">
        <v>2767</v>
      </c>
      <c r="T213" s="3" t="s">
        <v>2757</v>
      </c>
      <c r="U213" s="3" t="s">
        <v>293</v>
      </c>
      <c r="V213" s="3" t="s">
        <v>294</v>
      </c>
      <c r="W213" s="2" t="s">
        <v>2768</v>
      </c>
      <c r="X213" s="2" t="s">
        <v>356</v>
      </c>
      <c r="Y213" s="113" t="s">
        <v>2769</v>
      </c>
      <c r="Z213" s="10" t="s">
        <v>212</v>
      </c>
      <c r="AA213" s="189" t="str">
        <f>VLOOKUP(A213,'[1]Odpovědi formuláře 1'!A:F,6,0)</f>
        <v>Ano</v>
      </c>
    </row>
    <row r="214" spans="1:85" ht="19.2" x14ac:dyDescent="0.2">
      <c r="A214" s="22">
        <v>47375604</v>
      </c>
      <c r="B214" s="8" t="s">
        <v>2770</v>
      </c>
      <c r="C214" s="22" t="s">
        <v>2771</v>
      </c>
      <c r="D214" s="2" t="s">
        <v>299</v>
      </c>
      <c r="E214" s="2" t="s">
        <v>172</v>
      </c>
      <c r="F214" s="3" t="s">
        <v>2772</v>
      </c>
      <c r="G214" s="3" t="s">
        <v>2773</v>
      </c>
      <c r="H214" s="3" t="s">
        <v>2751</v>
      </c>
      <c r="I214" s="3" t="s">
        <v>2774</v>
      </c>
      <c r="J214" s="5">
        <v>515</v>
      </c>
      <c r="K214" s="5"/>
      <c r="L214" s="3" t="s">
        <v>284</v>
      </c>
      <c r="M214" s="3" t="s">
        <v>2775</v>
      </c>
      <c r="N214" s="3" t="s">
        <v>2776</v>
      </c>
      <c r="O214" s="3" t="s">
        <v>344</v>
      </c>
      <c r="P214" s="3" t="s">
        <v>2777</v>
      </c>
      <c r="Q214" s="3" t="s">
        <v>2778</v>
      </c>
      <c r="R214" s="3" t="s">
        <v>332</v>
      </c>
      <c r="S214" s="3" t="s">
        <v>2779</v>
      </c>
      <c r="T214" s="3" t="s">
        <v>2757</v>
      </c>
      <c r="U214" s="3" t="s">
        <v>380</v>
      </c>
      <c r="V214" s="3" t="s">
        <v>2780</v>
      </c>
      <c r="W214" s="2" t="s">
        <v>2781</v>
      </c>
      <c r="X214" s="2" t="s">
        <v>356</v>
      </c>
      <c r="Y214" s="112" t="s">
        <v>2782</v>
      </c>
      <c r="Z214" s="191" t="s">
        <v>3408</v>
      </c>
      <c r="AA214" s="189" t="str">
        <f>VLOOKUP(A214,'[1]Odpovědi formuláře 1'!A:F,6,0)</f>
        <v>Ne</v>
      </c>
    </row>
    <row r="215" spans="1:85" ht="19.2" x14ac:dyDescent="0.2">
      <c r="A215" s="22">
        <v>70837601</v>
      </c>
      <c r="B215" s="8" t="s">
        <v>2783</v>
      </c>
      <c r="C215" s="22">
        <v>70837601</v>
      </c>
      <c r="D215" s="2" t="s">
        <v>299</v>
      </c>
      <c r="E215" s="2" t="s">
        <v>2784</v>
      </c>
      <c r="F215" s="3" t="s">
        <v>2785</v>
      </c>
      <c r="G215" s="3" t="s">
        <v>2786</v>
      </c>
      <c r="H215" s="3" t="s">
        <v>2751</v>
      </c>
      <c r="I215" s="3" t="s">
        <v>2774</v>
      </c>
      <c r="J215" s="5">
        <v>509</v>
      </c>
      <c r="K215" s="5"/>
      <c r="L215" s="3" t="s">
        <v>284</v>
      </c>
      <c r="M215" s="3" t="s">
        <v>3861</v>
      </c>
      <c r="N215" s="3" t="s">
        <v>2787</v>
      </c>
      <c r="O215" s="3" t="s">
        <v>287</v>
      </c>
      <c r="P215" s="3" t="s">
        <v>2788</v>
      </c>
      <c r="Q215" s="3" t="s">
        <v>2789</v>
      </c>
      <c r="R215" s="3" t="s">
        <v>290</v>
      </c>
      <c r="S215" s="3" t="s">
        <v>2790</v>
      </c>
      <c r="T215" s="3" t="s">
        <v>2757</v>
      </c>
      <c r="U215" s="3" t="s">
        <v>293</v>
      </c>
      <c r="V215" s="3" t="s">
        <v>294</v>
      </c>
      <c r="W215" s="2">
        <v>518305520</v>
      </c>
      <c r="X215" s="2" t="s">
        <v>356</v>
      </c>
      <c r="Y215" s="112" t="s">
        <v>186</v>
      </c>
      <c r="Z215" s="191" t="s">
        <v>186</v>
      </c>
      <c r="AA215" s="189" t="str">
        <f>VLOOKUP(A215,'[1]Odpovědi formuláře 1'!A:F,6,0)</f>
        <v>Ne</v>
      </c>
    </row>
    <row r="216" spans="1:85" s="126" customFormat="1" ht="28.8" x14ac:dyDescent="0.2">
      <c r="A216" s="8">
        <v>837385</v>
      </c>
      <c r="B216" s="8" t="s">
        <v>2791</v>
      </c>
      <c r="C216" s="8" t="s">
        <v>33</v>
      </c>
      <c r="D216" s="13" t="s">
        <v>2792</v>
      </c>
      <c r="E216" s="13" t="s">
        <v>2793</v>
      </c>
      <c r="F216" s="115" t="s">
        <v>2794</v>
      </c>
      <c r="G216" s="115" t="s">
        <v>2795</v>
      </c>
      <c r="H216" s="115" t="s">
        <v>2751</v>
      </c>
      <c r="I216" s="115" t="s">
        <v>2796</v>
      </c>
      <c r="J216" s="124">
        <v>890</v>
      </c>
      <c r="K216" s="124"/>
      <c r="L216" s="115" t="s">
        <v>284</v>
      </c>
      <c r="M216" s="115" t="s">
        <v>2797</v>
      </c>
      <c r="N216" s="115" t="s">
        <v>2798</v>
      </c>
      <c r="O216" s="115" t="s">
        <v>344</v>
      </c>
      <c r="P216" s="115" t="s">
        <v>2799</v>
      </c>
      <c r="Q216" s="115" t="s">
        <v>2800</v>
      </c>
      <c r="R216" s="115" t="s">
        <v>332</v>
      </c>
      <c r="S216" s="115" t="s">
        <v>2801</v>
      </c>
      <c r="T216" s="115" t="s">
        <v>2757</v>
      </c>
      <c r="U216" s="115" t="s">
        <v>293</v>
      </c>
      <c r="V216" s="115" t="s">
        <v>294</v>
      </c>
      <c r="W216" s="13" t="s">
        <v>2802</v>
      </c>
      <c r="X216" s="23" t="s">
        <v>31</v>
      </c>
      <c r="Y216" s="125" t="s">
        <v>2803</v>
      </c>
      <c r="Z216" s="214" t="s">
        <v>3410</v>
      </c>
      <c r="AA216" s="189" t="str">
        <f>VLOOKUP(A216,'[1]Odpovědi formuláře 1'!A:F,6,0)</f>
        <v>Ano</v>
      </c>
    </row>
    <row r="217" spans="1:85" ht="19.2" x14ac:dyDescent="0.2">
      <c r="A217" s="22">
        <v>64480046</v>
      </c>
      <c r="B217" s="8" t="s">
        <v>2804</v>
      </c>
      <c r="C217" s="22" t="s">
        <v>2805</v>
      </c>
      <c r="D217" s="2" t="s">
        <v>299</v>
      </c>
      <c r="E217" s="2" t="s">
        <v>2806</v>
      </c>
      <c r="F217" s="3" t="s">
        <v>2807</v>
      </c>
      <c r="G217" s="3" t="s">
        <v>2808</v>
      </c>
      <c r="H217" s="3" t="s">
        <v>2751</v>
      </c>
      <c r="I217" s="3" t="s">
        <v>2809</v>
      </c>
      <c r="J217" s="5">
        <v>1255</v>
      </c>
      <c r="K217" s="5"/>
      <c r="L217" s="3" t="s">
        <v>284</v>
      </c>
      <c r="M217" s="3" t="s">
        <v>2810</v>
      </c>
      <c r="N217" s="3" t="s">
        <v>2811</v>
      </c>
      <c r="O217" s="3" t="s">
        <v>344</v>
      </c>
      <c r="P217" s="3" t="s">
        <v>2812</v>
      </c>
      <c r="Q217" s="3" t="s">
        <v>2813</v>
      </c>
      <c r="R217" s="3" t="s">
        <v>332</v>
      </c>
      <c r="S217" s="3" t="s">
        <v>2814</v>
      </c>
      <c r="T217" s="3" t="s">
        <v>2757</v>
      </c>
      <c r="U217" s="3" t="s">
        <v>293</v>
      </c>
      <c r="V217" s="3" t="s">
        <v>294</v>
      </c>
      <c r="W217" s="2">
        <v>518334578</v>
      </c>
      <c r="X217" s="2" t="s">
        <v>159</v>
      </c>
      <c r="Y217" s="112" t="s">
        <v>2815</v>
      </c>
      <c r="Z217" s="191" t="s">
        <v>159</v>
      </c>
      <c r="AA217" s="189" t="str">
        <f>VLOOKUP(A217,'[1]Odpovědi formuláře 1'!A:F,6,0)</f>
        <v>Ano</v>
      </c>
    </row>
    <row r="218" spans="1:85" ht="19.2" x14ac:dyDescent="0.2">
      <c r="A218" s="22">
        <v>70841373</v>
      </c>
      <c r="B218" s="8" t="s">
        <v>2816</v>
      </c>
      <c r="C218" s="22">
        <v>70841373</v>
      </c>
      <c r="D218" s="2" t="s">
        <v>299</v>
      </c>
      <c r="E218" s="2" t="s">
        <v>2817</v>
      </c>
      <c r="F218" s="3" t="s">
        <v>2818</v>
      </c>
      <c r="G218" s="3" t="s">
        <v>2819</v>
      </c>
      <c r="H218" s="3" t="s">
        <v>2820</v>
      </c>
      <c r="I218" s="3" t="s">
        <v>2821</v>
      </c>
      <c r="J218" s="5">
        <v>462</v>
      </c>
      <c r="K218" s="5"/>
      <c r="L218" s="3" t="s">
        <v>284</v>
      </c>
      <c r="M218" s="3" t="s">
        <v>2822</v>
      </c>
      <c r="N218" s="3" t="s">
        <v>2823</v>
      </c>
      <c r="O218" s="3" t="s">
        <v>287</v>
      </c>
      <c r="P218" s="3" t="s">
        <v>2824</v>
      </c>
      <c r="Q218" s="3" t="s">
        <v>2825</v>
      </c>
      <c r="R218" s="3" t="s">
        <v>290</v>
      </c>
      <c r="S218" s="3" t="s">
        <v>2826</v>
      </c>
      <c r="T218" s="3" t="s">
        <v>2827</v>
      </c>
      <c r="U218" s="3" t="s">
        <v>293</v>
      </c>
      <c r="V218" s="3" t="s">
        <v>294</v>
      </c>
      <c r="W218" s="2">
        <v>777801484</v>
      </c>
      <c r="X218" s="2" t="s">
        <v>356</v>
      </c>
      <c r="Y218" s="112" t="s">
        <v>123</v>
      </c>
      <c r="Z218" s="191" t="s">
        <v>123</v>
      </c>
      <c r="AA218" s="189" t="str">
        <f>VLOOKUP(A218,'[1]Odpovědi formuláře 1'!A:F,6,0)</f>
        <v>Ano</v>
      </c>
    </row>
    <row r="219" spans="1:85" ht="19.2" x14ac:dyDescent="0.2">
      <c r="A219" s="22">
        <v>49939416</v>
      </c>
      <c r="B219" s="8" t="s">
        <v>2828</v>
      </c>
      <c r="C219" s="22">
        <v>49939416</v>
      </c>
      <c r="D219" s="2" t="s">
        <v>299</v>
      </c>
      <c r="E219" s="2" t="s">
        <v>2829</v>
      </c>
      <c r="F219" s="3" t="s">
        <v>2830</v>
      </c>
      <c r="G219" s="3" t="s">
        <v>2831</v>
      </c>
      <c r="H219" s="3" t="s">
        <v>1777</v>
      </c>
      <c r="I219" s="3" t="s">
        <v>2832</v>
      </c>
      <c r="J219" s="5">
        <v>1495</v>
      </c>
      <c r="K219" s="5"/>
      <c r="L219" s="3" t="s">
        <v>284</v>
      </c>
      <c r="M219" s="3" t="s">
        <v>2833</v>
      </c>
      <c r="N219" s="3" t="s">
        <v>2834</v>
      </c>
      <c r="O219" s="3" t="s">
        <v>344</v>
      </c>
      <c r="P219" s="3" t="s">
        <v>2835</v>
      </c>
      <c r="Q219" s="3" t="s">
        <v>2836</v>
      </c>
      <c r="R219" s="3" t="s">
        <v>332</v>
      </c>
      <c r="S219" s="3" t="s">
        <v>2837</v>
      </c>
      <c r="T219" s="3" t="s">
        <v>1782</v>
      </c>
      <c r="U219" s="3" t="s">
        <v>293</v>
      </c>
      <c r="V219" s="3" t="s">
        <v>294</v>
      </c>
      <c r="W219" s="2">
        <v>518323084</v>
      </c>
      <c r="X219" s="2">
        <v>739358434</v>
      </c>
      <c r="Y219" s="120" t="s">
        <v>2838</v>
      </c>
      <c r="Z219" s="4" t="s">
        <v>2838</v>
      </c>
      <c r="AA219" s="189" t="str">
        <f>VLOOKUP(A219,'[1]Odpovědi formuláře 1'!A:F,6,0)</f>
        <v>Ano</v>
      </c>
    </row>
    <row r="220" spans="1:85" ht="19.2" x14ac:dyDescent="0.2">
      <c r="A220" s="22">
        <v>70851221</v>
      </c>
      <c r="B220" s="8" t="s">
        <v>2839</v>
      </c>
      <c r="C220" s="22">
        <v>70851221</v>
      </c>
      <c r="D220" s="2" t="s">
        <v>299</v>
      </c>
      <c r="E220" s="2" t="s">
        <v>2840</v>
      </c>
      <c r="F220" s="3" t="s">
        <v>2841</v>
      </c>
      <c r="G220" s="3" t="s">
        <v>2842</v>
      </c>
      <c r="H220" s="3" t="s">
        <v>2843</v>
      </c>
      <c r="I220" s="3" t="s">
        <v>1953</v>
      </c>
      <c r="J220" s="5">
        <v>79</v>
      </c>
      <c r="K220" s="5">
        <v>1</v>
      </c>
      <c r="L220" s="3" t="s">
        <v>361</v>
      </c>
      <c r="M220" s="3" t="s">
        <v>2844</v>
      </c>
      <c r="N220" s="3" t="s">
        <v>2845</v>
      </c>
      <c r="O220" s="3" t="s">
        <v>287</v>
      </c>
      <c r="P220" s="3" t="s">
        <v>2846</v>
      </c>
      <c r="Q220" s="3" t="s">
        <v>2847</v>
      </c>
      <c r="R220" s="3" t="s">
        <v>290</v>
      </c>
      <c r="S220" s="3" t="s">
        <v>2848</v>
      </c>
      <c r="T220" s="3" t="s">
        <v>2849</v>
      </c>
      <c r="U220" s="3" t="s">
        <v>293</v>
      </c>
      <c r="V220" s="3" t="s">
        <v>294</v>
      </c>
      <c r="W220" s="2" t="s">
        <v>2850</v>
      </c>
      <c r="X220" s="2" t="s">
        <v>356</v>
      </c>
      <c r="Y220" s="112" t="s">
        <v>2851</v>
      </c>
      <c r="Z220" s="191" t="s">
        <v>2851</v>
      </c>
      <c r="AA220" s="189" t="str">
        <f>VLOOKUP(A220,'[1]Odpovědi formuláře 1'!A:F,6,0)</f>
        <v>Ano</v>
      </c>
    </row>
    <row r="221" spans="1:85" ht="19.2" x14ac:dyDescent="0.2">
      <c r="A221" s="22">
        <v>226572</v>
      </c>
      <c r="B221" s="8" t="s">
        <v>2852</v>
      </c>
      <c r="C221" s="22" t="s">
        <v>230</v>
      </c>
      <c r="D221" s="2" t="s">
        <v>299</v>
      </c>
      <c r="E221" s="9" t="s">
        <v>2853</v>
      </c>
      <c r="F221" s="3" t="s">
        <v>2854</v>
      </c>
      <c r="G221" s="3" t="s">
        <v>2855</v>
      </c>
      <c r="H221" s="3" t="s">
        <v>2856</v>
      </c>
      <c r="I221" s="3" t="s">
        <v>2857</v>
      </c>
      <c r="J221" s="5">
        <v>151</v>
      </c>
      <c r="K221" s="5"/>
      <c r="L221" s="3" t="s">
        <v>284</v>
      </c>
      <c r="M221" s="3" t="s">
        <v>2858</v>
      </c>
      <c r="N221" s="3" t="s">
        <v>3202</v>
      </c>
      <c r="O221" s="3" t="s">
        <v>2597</v>
      </c>
      <c r="P221" s="3" t="s">
        <v>3202</v>
      </c>
      <c r="Q221" s="3" t="s">
        <v>3202</v>
      </c>
      <c r="R221" s="3" t="s">
        <v>3007</v>
      </c>
      <c r="S221" s="3" t="s">
        <v>3203</v>
      </c>
      <c r="T221" s="3" t="s">
        <v>2859</v>
      </c>
      <c r="U221" s="3" t="s">
        <v>453</v>
      </c>
      <c r="V221" s="3" t="s">
        <v>2860</v>
      </c>
      <c r="W221" s="2" t="s">
        <v>3411</v>
      </c>
      <c r="X221" s="2" t="s">
        <v>356</v>
      </c>
      <c r="Y221" s="112" t="s">
        <v>2861</v>
      </c>
      <c r="Z221" s="191" t="s">
        <v>2861</v>
      </c>
      <c r="AA221" s="189" t="str">
        <f>VLOOKUP(A221,'[1]Odpovědi formuláře 1'!A:F,6,0)</f>
        <v>Ne</v>
      </c>
    </row>
    <row r="222" spans="1:85" ht="28.8" x14ac:dyDescent="0.2">
      <c r="A222" s="22">
        <v>380407</v>
      </c>
      <c r="B222" s="8" t="s">
        <v>2862</v>
      </c>
      <c r="C222" s="22" t="s">
        <v>214</v>
      </c>
      <c r="D222" s="2" t="s">
        <v>2863</v>
      </c>
      <c r="E222" s="2" t="s">
        <v>2864</v>
      </c>
      <c r="F222" s="3" t="s">
        <v>2865</v>
      </c>
      <c r="G222" s="3" t="s">
        <v>2866</v>
      </c>
      <c r="H222" s="3" t="s">
        <v>2867</v>
      </c>
      <c r="I222" s="3" t="s">
        <v>2868</v>
      </c>
      <c r="J222" s="5">
        <v>496</v>
      </c>
      <c r="K222" s="5"/>
      <c r="L222" s="3" t="s">
        <v>284</v>
      </c>
      <c r="M222" s="3" t="s">
        <v>2869</v>
      </c>
      <c r="N222" s="3" t="s">
        <v>3204</v>
      </c>
      <c r="O222" s="3" t="s">
        <v>287</v>
      </c>
      <c r="P222" s="3" t="s">
        <v>3205</v>
      </c>
      <c r="Q222" s="3" t="s">
        <v>3206</v>
      </c>
      <c r="R222" s="3" t="s">
        <v>290</v>
      </c>
      <c r="S222" s="3" t="s">
        <v>3207</v>
      </c>
      <c r="T222" s="3" t="s">
        <v>2870</v>
      </c>
      <c r="U222" s="3" t="s">
        <v>293</v>
      </c>
      <c r="V222" s="3" t="s">
        <v>294</v>
      </c>
      <c r="W222" s="2" t="s">
        <v>2871</v>
      </c>
      <c r="X222" s="4" t="s">
        <v>3208</v>
      </c>
      <c r="Y222" s="141" t="s">
        <v>3209</v>
      </c>
      <c r="Z222" s="4" t="s">
        <v>3413</v>
      </c>
      <c r="AA222" s="189" t="str">
        <f>VLOOKUP(A222,'[1]Odpovědi formuláře 1'!A:F,6,0)</f>
        <v>Ano</v>
      </c>
    </row>
    <row r="223" spans="1:85" ht="19.2" x14ac:dyDescent="0.2">
      <c r="A223" s="22">
        <v>209392</v>
      </c>
      <c r="B223" s="8" t="s">
        <v>2872</v>
      </c>
      <c r="C223" s="22" t="s">
        <v>61</v>
      </c>
      <c r="D223" s="2" t="s">
        <v>299</v>
      </c>
      <c r="E223" s="2" t="s">
        <v>2873</v>
      </c>
      <c r="F223" s="3" t="s">
        <v>2874</v>
      </c>
      <c r="G223" s="3" t="s">
        <v>2875</v>
      </c>
      <c r="H223" s="3" t="s">
        <v>2876</v>
      </c>
      <c r="I223" s="3" t="s">
        <v>2877</v>
      </c>
      <c r="J223" s="5">
        <v>57</v>
      </c>
      <c r="K223" s="5"/>
      <c r="L223" s="3" t="s">
        <v>284</v>
      </c>
      <c r="M223" s="3" t="s">
        <v>2878</v>
      </c>
      <c r="N223" s="3" t="s">
        <v>2879</v>
      </c>
      <c r="O223" s="3" t="s">
        <v>287</v>
      </c>
      <c r="P223" s="3" t="s">
        <v>2880</v>
      </c>
      <c r="Q223" s="3" t="s">
        <v>2881</v>
      </c>
      <c r="R223" s="3" t="s">
        <v>290</v>
      </c>
      <c r="S223" s="3" t="s">
        <v>2882</v>
      </c>
      <c r="T223" s="3" t="s">
        <v>2883</v>
      </c>
      <c r="U223" s="3" t="s">
        <v>380</v>
      </c>
      <c r="V223" s="3" t="s">
        <v>2884</v>
      </c>
      <c r="W223" s="2" t="s">
        <v>2885</v>
      </c>
      <c r="X223" s="2" t="s">
        <v>356</v>
      </c>
      <c r="Y223" s="112" t="s">
        <v>2886</v>
      </c>
      <c r="Z223" s="10" t="s">
        <v>3414</v>
      </c>
      <c r="AA223" s="189" t="str">
        <f>VLOOKUP(A223,'[1]Odpovědi formuláře 1'!A:F,6,0)</f>
        <v>Ano</v>
      </c>
    </row>
    <row r="224" spans="1:85" ht="19.2" x14ac:dyDescent="0.2">
      <c r="A224" s="22">
        <v>559261</v>
      </c>
      <c r="B224" s="8" t="s">
        <v>2887</v>
      </c>
      <c r="C224" s="22" t="s">
        <v>42</v>
      </c>
      <c r="D224" s="2" t="s">
        <v>299</v>
      </c>
      <c r="E224" s="2" t="s">
        <v>2888</v>
      </c>
      <c r="F224" s="3" t="s">
        <v>2889</v>
      </c>
      <c r="G224" s="3" t="s">
        <v>2890</v>
      </c>
      <c r="H224" s="3" t="s">
        <v>2891</v>
      </c>
      <c r="I224" s="3" t="s">
        <v>2892</v>
      </c>
      <c r="J224" s="5">
        <v>500</v>
      </c>
      <c r="K224" s="5"/>
      <c r="L224" s="3" t="s">
        <v>284</v>
      </c>
      <c r="M224" s="3" t="s">
        <v>2893</v>
      </c>
      <c r="N224" s="3" t="s">
        <v>2894</v>
      </c>
      <c r="O224" s="3" t="s">
        <v>287</v>
      </c>
      <c r="P224" s="3" t="s">
        <v>2895</v>
      </c>
      <c r="Q224" s="3" t="s">
        <v>2896</v>
      </c>
      <c r="R224" s="3" t="s">
        <v>290</v>
      </c>
      <c r="S224" s="3" t="s">
        <v>2897</v>
      </c>
      <c r="T224" s="3" t="s">
        <v>2898</v>
      </c>
      <c r="U224" s="3" t="s">
        <v>293</v>
      </c>
      <c r="V224" s="3" t="s">
        <v>294</v>
      </c>
      <c r="W224" s="2" t="s">
        <v>2899</v>
      </c>
      <c r="X224" s="2" t="s">
        <v>2900</v>
      </c>
      <c r="Y224" s="112" t="s">
        <v>2901</v>
      </c>
      <c r="Z224" s="191" t="s">
        <v>3415</v>
      </c>
      <c r="AA224" s="189" t="str">
        <f>VLOOKUP(A224,'[1]Odpovědi formuláře 1'!A:F,6,0)</f>
        <v>Ne</v>
      </c>
    </row>
    <row r="225" spans="1:85" ht="19.2" x14ac:dyDescent="0.2">
      <c r="A225" s="22">
        <v>70921245</v>
      </c>
      <c r="B225" s="8" t="s">
        <v>2902</v>
      </c>
      <c r="C225" s="22">
        <v>70921245</v>
      </c>
      <c r="D225" s="2" t="s">
        <v>299</v>
      </c>
      <c r="E225" s="2" t="s">
        <v>2903</v>
      </c>
      <c r="F225" s="3" t="s">
        <v>2904</v>
      </c>
      <c r="G225" s="3" t="s">
        <v>2905</v>
      </c>
      <c r="H225" s="3" t="s">
        <v>2906</v>
      </c>
      <c r="I225" s="3" t="s">
        <v>2907</v>
      </c>
      <c r="J225" s="5">
        <v>1</v>
      </c>
      <c r="K225" s="5"/>
      <c r="L225" s="3" t="s">
        <v>284</v>
      </c>
      <c r="M225" s="3" t="s">
        <v>2908</v>
      </c>
      <c r="N225" s="3" t="s">
        <v>2909</v>
      </c>
      <c r="O225" s="3" t="s">
        <v>344</v>
      </c>
      <c r="P225" s="3" t="s">
        <v>3862</v>
      </c>
      <c r="Q225" s="3" t="s">
        <v>2909</v>
      </c>
      <c r="R225" s="3" t="s">
        <v>332</v>
      </c>
      <c r="S225" s="3" t="s">
        <v>3863</v>
      </c>
      <c r="T225" s="3" t="s">
        <v>2910</v>
      </c>
      <c r="U225" s="3" t="s">
        <v>380</v>
      </c>
      <c r="V225" s="3" t="s">
        <v>2911</v>
      </c>
      <c r="W225" s="2">
        <v>517305111</v>
      </c>
      <c r="X225" s="2" t="s">
        <v>2912</v>
      </c>
      <c r="Y225" s="113" t="s">
        <v>2913</v>
      </c>
      <c r="Z225" s="10" t="s">
        <v>3416</v>
      </c>
      <c r="AA225" s="189" t="str">
        <f>VLOOKUP(A225,'[1]Odpovědi formuláře 1'!A:F,6,0)</f>
        <v>Ne</v>
      </c>
    </row>
    <row r="226" spans="1:85" ht="19.2" x14ac:dyDescent="0.2">
      <c r="A226" s="22">
        <v>47885939</v>
      </c>
      <c r="B226" s="1" t="s">
        <v>2914</v>
      </c>
      <c r="C226" s="22">
        <v>47885939</v>
      </c>
      <c r="D226" s="2" t="s">
        <v>299</v>
      </c>
      <c r="E226" s="2" t="s">
        <v>2915</v>
      </c>
      <c r="F226" s="3" t="s">
        <v>2916</v>
      </c>
      <c r="G226" s="3" t="s">
        <v>2917</v>
      </c>
      <c r="H226" s="3" t="s">
        <v>2918</v>
      </c>
      <c r="I226" s="3" t="s">
        <v>2919</v>
      </c>
      <c r="J226" s="5">
        <v>281</v>
      </c>
      <c r="K226" s="5">
        <v>12</v>
      </c>
      <c r="L226" s="3" t="s">
        <v>361</v>
      </c>
      <c r="M226" s="3" t="s">
        <v>2920</v>
      </c>
      <c r="N226" s="3" t="s">
        <v>2921</v>
      </c>
      <c r="O226" s="3" t="s">
        <v>287</v>
      </c>
      <c r="P226" s="3" t="s">
        <v>2922</v>
      </c>
      <c r="Q226" s="3" t="s">
        <v>2923</v>
      </c>
      <c r="R226" s="3" t="s">
        <v>290</v>
      </c>
      <c r="S226" s="3" t="s">
        <v>2924</v>
      </c>
      <c r="T226" s="3" t="s">
        <v>2925</v>
      </c>
      <c r="U226" s="3" t="s">
        <v>293</v>
      </c>
      <c r="V226" s="3" t="s">
        <v>294</v>
      </c>
      <c r="W226" s="2">
        <v>515531191</v>
      </c>
      <c r="X226" s="2" t="s">
        <v>356</v>
      </c>
      <c r="Y226" s="118" t="s">
        <v>2926</v>
      </c>
      <c r="Z226" s="191" t="s">
        <v>3417</v>
      </c>
      <c r="AA226" s="189" t="str">
        <f>VLOOKUP(A226,'[1]Odpovědi formuláře 1'!A:F,6,0)</f>
        <v>Ano</v>
      </c>
    </row>
    <row r="227" spans="1:85" ht="19.2" x14ac:dyDescent="0.2">
      <c r="A227" s="22">
        <v>62077457</v>
      </c>
      <c r="B227" s="8" t="s">
        <v>2927</v>
      </c>
      <c r="C227" s="22">
        <v>62077457</v>
      </c>
      <c r="D227" s="2" t="s">
        <v>299</v>
      </c>
      <c r="E227" s="2" t="s">
        <v>2928</v>
      </c>
      <c r="F227" s="3" t="s">
        <v>2929</v>
      </c>
      <c r="G227" s="3" t="s">
        <v>2930</v>
      </c>
      <c r="H227" s="3" t="s">
        <v>2931</v>
      </c>
      <c r="I227" s="3" t="s">
        <v>2932</v>
      </c>
      <c r="J227" s="5">
        <v>48</v>
      </c>
      <c r="K227" s="5"/>
      <c r="L227" s="3" t="s">
        <v>361</v>
      </c>
      <c r="M227" s="3" t="s">
        <v>2933</v>
      </c>
      <c r="N227" s="3" t="s">
        <v>2934</v>
      </c>
      <c r="O227" s="3" t="s">
        <v>287</v>
      </c>
      <c r="P227" s="3" t="s">
        <v>2935</v>
      </c>
      <c r="Q227" s="3" t="s">
        <v>2936</v>
      </c>
      <c r="R227" s="3" t="s">
        <v>290</v>
      </c>
      <c r="S227" s="3" t="s">
        <v>2937</v>
      </c>
      <c r="T227" s="3" t="s">
        <v>2938</v>
      </c>
      <c r="U227" s="3" t="s">
        <v>293</v>
      </c>
      <c r="V227" s="3" t="s">
        <v>294</v>
      </c>
      <c r="W227" s="2">
        <v>516463922</v>
      </c>
      <c r="X227" s="2" t="s">
        <v>356</v>
      </c>
      <c r="Y227" s="112" t="s">
        <v>81</v>
      </c>
      <c r="Z227" s="191" t="s">
        <v>81</v>
      </c>
      <c r="AA227" s="189" t="str">
        <f>VLOOKUP(A227,'[1]Odpovědi formuláře 1'!A:F,6,0)</f>
        <v>Ne</v>
      </c>
    </row>
    <row r="228" spans="1:85" ht="19.2" x14ac:dyDescent="0.2">
      <c r="A228" s="22">
        <v>380458</v>
      </c>
      <c r="B228" s="8" t="s">
        <v>2939</v>
      </c>
      <c r="C228" s="22" t="s">
        <v>71</v>
      </c>
      <c r="D228" s="2" t="s">
        <v>2940</v>
      </c>
      <c r="E228" s="2" t="s">
        <v>70</v>
      </c>
      <c r="F228" s="3" t="s">
        <v>2941</v>
      </c>
      <c r="G228" s="3" t="s">
        <v>2942</v>
      </c>
      <c r="H228" s="3" t="s">
        <v>2943</v>
      </c>
      <c r="I228" s="3" t="s">
        <v>2877</v>
      </c>
      <c r="J228" s="5">
        <v>1</v>
      </c>
      <c r="K228" s="5"/>
      <c r="L228" s="3" t="s">
        <v>284</v>
      </c>
      <c r="M228" s="3" t="s">
        <v>2944</v>
      </c>
      <c r="N228" s="3" t="s">
        <v>2945</v>
      </c>
      <c r="O228" s="3" t="s">
        <v>344</v>
      </c>
      <c r="P228" s="3" t="s">
        <v>2946</v>
      </c>
      <c r="Q228" s="3" t="s">
        <v>2947</v>
      </c>
      <c r="R228" s="3" t="s">
        <v>332</v>
      </c>
      <c r="S228" s="3" t="s">
        <v>2948</v>
      </c>
      <c r="T228" s="3" t="s">
        <v>2949</v>
      </c>
      <c r="U228" s="3" t="s">
        <v>380</v>
      </c>
      <c r="V228" s="3" t="s">
        <v>2950</v>
      </c>
      <c r="W228" s="2" t="s">
        <v>2951</v>
      </c>
      <c r="X228" s="2"/>
      <c r="Y228" s="127" t="s">
        <v>2952</v>
      </c>
      <c r="Z228" s="191" t="s">
        <v>3418</v>
      </c>
      <c r="AA228" s="189" t="str">
        <f>VLOOKUP(A228,'[1]Odpovědi formuláře 1'!A:F,6,0)</f>
        <v>Ano</v>
      </c>
    </row>
    <row r="229" spans="1:85" ht="19.2" x14ac:dyDescent="0.2">
      <c r="A229" s="194">
        <v>60575514</v>
      </c>
      <c r="B229" s="194" t="s">
        <v>2953</v>
      </c>
      <c r="C229" s="194">
        <v>60575514</v>
      </c>
      <c r="D229" s="196" t="s">
        <v>299</v>
      </c>
      <c r="E229" s="196" t="s">
        <v>2954</v>
      </c>
      <c r="F229" s="197" t="s">
        <v>2955</v>
      </c>
      <c r="G229" s="197" t="s">
        <v>2956</v>
      </c>
      <c r="H229" s="197" t="s">
        <v>1952</v>
      </c>
      <c r="I229" s="197" t="s">
        <v>846</v>
      </c>
      <c r="J229" s="198">
        <v>1060</v>
      </c>
      <c r="K229" s="198">
        <v>4</v>
      </c>
      <c r="L229" s="197" t="s">
        <v>284</v>
      </c>
      <c r="M229" s="197" t="s">
        <v>2957</v>
      </c>
      <c r="N229" s="197" t="s">
        <v>3419</v>
      </c>
      <c r="O229" s="197" t="s">
        <v>287</v>
      </c>
      <c r="P229" s="197" t="s">
        <v>3420</v>
      </c>
      <c r="Q229" s="197" t="s">
        <v>3421</v>
      </c>
      <c r="R229" s="197" t="s">
        <v>290</v>
      </c>
      <c r="S229" s="197" t="s">
        <v>3422</v>
      </c>
      <c r="T229" s="197" t="s">
        <v>1922</v>
      </c>
      <c r="U229" s="197" t="s">
        <v>293</v>
      </c>
      <c r="V229" s="197" t="s">
        <v>294</v>
      </c>
      <c r="W229" s="220">
        <v>776599360</v>
      </c>
      <c r="X229" s="196" t="s">
        <v>356</v>
      </c>
      <c r="Y229" s="221" t="s">
        <v>3423</v>
      </c>
      <c r="Z229" s="222" t="s">
        <v>3424</v>
      </c>
      <c r="AA229" s="201" t="e">
        <f>VLOOKUP(A229,'[1]Odpovědi formuláře 1'!A:F,6,0)</f>
        <v>#N/A</v>
      </c>
      <c r="AB229" s="202" t="s">
        <v>3735</v>
      </c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</row>
    <row r="230" spans="1:85" ht="19.2" x14ac:dyDescent="0.2">
      <c r="A230" s="15">
        <v>70888337</v>
      </c>
      <c r="B230" s="15" t="s">
        <v>2958</v>
      </c>
      <c r="C230" s="15">
        <v>70888337</v>
      </c>
      <c r="D230" s="11" t="s">
        <v>2959</v>
      </c>
      <c r="E230" s="11" t="s">
        <v>2960</v>
      </c>
      <c r="F230" s="16" t="s">
        <v>2961</v>
      </c>
      <c r="G230" s="16" t="s">
        <v>601</v>
      </c>
      <c r="H230" s="16" t="s">
        <v>2962</v>
      </c>
      <c r="I230" s="16" t="s">
        <v>602</v>
      </c>
      <c r="J230" s="128">
        <v>449</v>
      </c>
      <c r="K230" s="128">
        <v>3</v>
      </c>
      <c r="L230" s="16" t="s">
        <v>284</v>
      </c>
      <c r="M230" s="16" t="s">
        <v>2963</v>
      </c>
      <c r="N230" s="16" t="s">
        <v>2964</v>
      </c>
      <c r="O230" s="16" t="s">
        <v>2965</v>
      </c>
      <c r="P230" s="16" t="s">
        <v>2966</v>
      </c>
      <c r="Q230" s="16" t="s">
        <v>2967</v>
      </c>
      <c r="R230" s="16" t="s">
        <v>2968</v>
      </c>
      <c r="S230" s="16" t="s">
        <v>2969</v>
      </c>
      <c r="T230" s="16" t="s">
        <v>292</v>
      </c>
      <c r="U230" s="16" t="s">
        <v>2970</v>
      </c>
      <c r="V230" s="16" t="s">
        <v>294</v>
      </c>
      <c r="W230" s="11">
        <v>541658812</v>
      </c>
      <c r="X230" s="11" t="s">
        <v>85</v>
      </c>
      <c r="Y230" s="120" t="s">
        <v>2971</v>
      </c>
      <c r="Z230" s="223" t="s">
        <v>3425</v>
      </c>
      <c r="AA230" s="189" t="str">
        <f>VLOOKUP(A230,'[1]Odpovědi formuláře 1'!A:F,6,0)</f>
        <v>Ne</v>
      </c>
    </row>
    <row r="231" spans="1:85" ht="19.2" x14ac:dyDescent="0.2">
      <c r="A231" s="22">
        <v>29319498</v>
      </c>
      <c r="B231" s="8" t="s">
        <v>2972</v>
      </c>
      <c r="C231" s="22">
        <v>29319498</v>
      </c>
      <c r="D231" s="2" t="s">
        <v>2973</v>
      </c>
      <c r="E231" s="2" t="s">
        <v>2974</v>
      </c>
      <c r="F231" s="3" t="s">
        <v>2975</v>
      </c>
      <c r="G231" s="3" t="s">
        <v>2976</v>
      </c>
      <c r="H231" s="3" t="s">
        <v>2977</v>
      </c>
      <c r="I231" s="3" t="s">
        <v>2978</v>
      </c>
      <c r="J231" s="5">
        <v>554</v>
      </c>
      <c r="K231" s="5">
        <v>12</v>
      </c>
      <c r="L231" s="3" t="s">
        <v>422</v>
      </c>
      <c r="M231" s="3" t="s">
        <v>2979</v>
      </c>
      <c r="N231" s="3" t="s">
        <v>2980</v>
      </c>
      <c r="O231" s="3" t="s">
        <v>287</v>
      </c>
      <c r="P231" s="3" t="s">
        <v>2981</v>
      </c>
      <c r="Q231" s="3" t="s">
        <v>2982</v>
      </c>
      <c r="R231" s="3" t="s">
        <v>290</v>
      </c>
      <c r="S231" s="3" t="s">
        <v>2983</v>
      </c>
      <c r="T231" s="3" t="s">
        <v>292</v>
      </c>
      <c r="U231" s="3" t="s">
        <v>2984</v>
      </c>
      <c r="V231" s="3" t="s">
        <v>2985</v>
      </c>
      <c r="W231" s="2">
        <v>725078997</v>
      </c>
      <c r="X231" s="2" t="s">
        <v>356</v>
      </c>
      <c r="Y231" s="112" t="s">
        <v>2986</v>
      </c>
      <c r="Z231" s="191" t="s">
        <v>3426</v>
      </c>
      <c r="AA231" s="189" t="str">
        <f>VLOOKUP(A231,'[1]Odpovědi formuláře 1'!A:F,6,0)</f>
        <v>Ano</v>
      </c>
    </row>
    <row r="232" spans="1:85" ht="19.2" x14ac:dyDescent="0.2">
      <c r="A232" s="22">
        <v>63481251</v>
      </c>
      <c r="B232" s="8" t="s">
        <v>2987</v>
      </c>
      <c r="C232" s="22">
        <v>63481251</v>
      </c>
      <c r="D232" s="2" t="s">
        <v>2988</v>
      </c>
      <c r="E232" s="2" t="s">
        <v>2989</v>
      </c>
      <c r="F232" s="3" t="s">
        <v>2990</v>
      </c>
      <c r="G232" s="3" t="s">
        <v>2991</v>
      </c>
      <c r="H232" s="3" t="s">
        <v>1039</v>
      </c>
      <c r="I232" s="3" t="s">
        <v>1047</v>
      </c>
      <c r="J232" s="5">
        <v>2153</v>
      </c>
      <c r="K232" s="5" t="s">
        <v>2992</v>
      </c>
      <c r="L232" s="3" t="s">
        <v>284</v>
      </c>
      <c r="M232" s="3" t="s">
        <v>2993</v>
      </c>
      <c r="N232" s="3" t="s">
        <v>1061</v>
      </c>
      <c r="O232" s="3" t="s">
        <v>2994</v>
      </c>
      <c r="P232" s="3" t="s">
        <v>2995</v>
      </c>
      <c r="Q232" s="3" t="s">
        <v>1062</v>
      </c>
      <c r="R232" s="3" t="s">
        <v>2996</v>
      </c>
      <c r="S232" s="3" t="s">
        <v>2997</v>
      </c>
      <c r="T232" s="3" t="s">
        <v>1019</v>
      </c>
      <c r="U232" s="3" t="s">
        <v>293</v>
      </c>
      <c r="V232" s="3" t="s">
        <v>2998</v>
      </c>
      <c r="W232" s="2">
        <v>603511259</v>
      </c>
      <c r="X232" s="111" t="s">
        <v>3427</v>
      </c>
      <c r="Y232" s="112" t="s">
        <v>2999</v>
      </c>
      <c r="Z232" s="191"/>
      <c r="AA232" s="189" t="str">
        <f>VLOOKUP(A232,'[1]Odpovědi formuláře 1'!A:F,6,0)</f>
        <v>Ne</v>
      </c>
    </row>
    <row r="233" spans="1:85" ht="19.2" x14ac:dyDescent="0.2">
      <c r="A233" s="22">
        <v>4212029</v>
      </c>
      <c r="B233" s="8" t="s">
        <v>3000</v>
      </c>
      <c r="C233" s="22">
        <v>4212029</v>
      </c>
      <c r="D233" s="2" t="s">
        <v>3001</v>
      </c>
      <c r="E233" s="2" t="s">
        <v>3002</v>
      </c>
      <c r="F233" s="3" t="s">
        <v>3003</v>
      </c>
      <c r="G233" s="3" t="s">
        <v>3004</v>
      </c>
      <c r="H233" s="3" t="s">
        <v>2282</v>
      </c>
      <c r="I233" s="3" t="s">
        <v>1334</v>
      </c>
      <c r="J233" s="5">
        <v>716</v>
      </c>
      <c r="K233" s="5">
        <v>41</v>
      </c>
      <c r="L233" s="3" t="s">
        <v>361</v>
      </c>
      <c r="M233" s="3" t="s">
        <v>3005</v>
      </c>
      <c r="N233" s="3" t="s">
        <v>1961</v>
      </c>
      <c r="O233" s="3" t="s">
        <v>2597</v>
      </c>
      <c r="P233" s="3" t="s">
        <v>3006</v>
      </c>
      <c r="Q233" s="3" t="s">
        <v>1963</v>
      </c>
      <c r="R233" s="3" t="s">
        <v>3007</v>
      </c>
      <c r="S233" s="3" t="s">
        <v>1963</v>
      </c>
      <c r="T233" s="3" t="s">
        <v>2273</v>
      </c>
      <c r="U233" s="3" t="s">
        <v>453</v>
      </c>
      <c r="V233" s="3" t="s">
        <v>3008</v>
      </c>
      <c r="W233" s="2" t="s">
        <v>3009</v>
      </c>
      <c r="X233" s="6" t="s">
        <v>90</v>
      </c>
      <c r="Y233" s="113" t="s">
        <v>3010</v>
      </c>
      <c r="Z233" s="10" t="s">
        <v>3428</v>
      </c>
      <c r="AA233" s="189" t="str">
        <f>VLOOKUP(A233,'[1]Odpovědi formuláře 1'!A:F,6,0)</f>
        <v>Ano</v>
      </c>
    </row>
    <row r="234" spans="1:85" ht="38.4" x14ac:dyDescent="0.2">
      <c r="A234" s="22">
        <v>4551320</v>
      </c>
      <c r="B234" s="8" t="s">
        <v>3011</v>
      </c>
      <c r="C234" s="22" t="s">
        <v>94</v>
      </c>
      <c r="D234" s="2" t="s">
        <v>299</v>
      </c>
      <c r="E234" s="2" t="s">
        <v>3012</v>
      </c>
      <c r="F234" s="3" t="s">
        <v>3013</v>
      </c>
      <c r="G234" s="3" t="s">
        <v>3014</v>
      </c>
      <c r="H234" s="3" t="s">
        <v>2047</v>
      </c>
      <c r="I234" s="3" t="s">
        <v>2060</v>
      </c>
      <c r="J234" s="5">
        <v>1</v>
      </c>
      <c r="K234" s="5">
        <v>1</v>
      </c>
      <c r="L234" s="3" t="s">
        <v>361</v>
      </c>
      <c r="M234" s="3" t="s">
        <v>3015</v>
      </c>
      <c r="N234" s="3" t="s">
        <v>3016</v>
      </c>
      <c r="O234" s="3" t="s">
        <v>344</v>
      </c>
      <c r="P234" s="3" t="s">
        <v>3017</v>
      </c>
      <c r="Q234" s="3" t="s">
        <v>3018</v>
      </c>
      <c r="R234" s="3" t="s">
        <v>332</v>
      </c>
      <c r="S234" s="3" t="s">
        <v>3019</v>
      </c>
      <c r="T234" s="3" t="s">
        <v>2053</v>
      </c>
      <c r="U234" s="3" t="s">
        <v>479</v>
      </c>
      <c r="V234" s="3" t="s">
        <v>3020</v>
      </c>
      <c r="W234" s="2" t="s">
        <v>3021</v>
      </c>
      <c r="X234" s="2" t="s">
        <v>3022</v>
      </c>
      <c r="Y234" s="112" t="s">
        <v>3023</v>
      </c>
      <c r="Z234" s="191" t="s">
        <v>3429</v>
      </c>
      <c r="AA234" s="189" t="str">
        <f>VLOOKUP(A234,'[1]Odpovědi formuláře 1'!A:F,6,0)</f>
        <v>Ano</v>
      </c>
    </row>
    <row r="235" spans="1:85" ht="28.8" x14ac:dyDescent="0.2">
      <c r="A235" s="22">
        <v>4536649</v>
      </c>
      <c r="B235" s="8" t="s">
        <v>3024</v>
      </c>
      <c r="C235" s="22" t="s">
        <v>51</v>
      </c>
      <c r="D235" s="2" t="s">
        <v>3025</v>
      </c>
      <c r="E235" s="2" t="s">
        <v>50</v>
      </c>
      <c r="F235" s="3" t="s">
        <v>3026</v>
      </c>
      <c r="G235" s="3" t="s">
        <v>3027</v>
      </c>
      <c r="H235" s="3" t="s">
        <v>1039</v>
      </c>
      <c r="I235" s="3" t="s">
        <v>3028</v>
      </c>
      <c r="J235" s="5">
        <v>642</v>
      </c>
      <c r="K235" s="5">
        <v>1</v>
      </c>
      <c r="L235" s="3" t="s">
        <v>361</v>
      </c>
      <c r="M235" s="3" t="s">
        <v>3029</v>
      </c>
      <c r="N235" s="3" t="s">
        <v>3030</v>
      </c>
      <c r="O235" s="3" t="s">
        <v>287</v>
      </c>
      <c r="P235" s="115" t="s">
        <v>3031</v>
      </c>
      <c r="Q235" s="3" t="s">
        <v>3032</v>
      </c>
      <c r="R235" s="3" t="s">
        <v>290</v>
      </c>
      <c r="S235" s="3" t="s">
        <v>3033</v>
      </c>
      <c r="T235" s="3" t="s">
        <v>1019</v>
      </c>
      <c r="U235" s="3" t="s">
        <v>479</v>
      </c>
      <c r="V235" s="3" t="s">
        <v>3034</v>
      </c>
      <c r="W235" s="2" t="s">
        <v>3035</v>
      </c>
      <c r="X235" s="2" t="s">
        <v>49</v>
      </c>
      <c r="Y235" s="112" t="s">
        <v>3036</v>
      </c>
      <c r="Z235" s="191" t="s">
        <v>3430</v>
      </c>
      <c r="AA235" s="189" t="str">
        <f>VLOOKUP(A235,'[1]Odpovědi formuláře 1'!A:F,6,0)</f>
        <v>Ne</v>
      </c>
    </row>
    <row r="236" spans="1:85" ht="19.2" x14ac:dyDescent="0.2">
      <c r="A236" s="22">
        <v>4150015</v>
      </c>
      <c r="B236" s="8" t="s">
        <v>3037</v>
      </c>
      <c r="C236" s="22" t="s">
        <v>229</v>
      </c>
      <c r="D236" s="2" t="s">
        <v>299</v>
      </c>
      <c r="E236" s="2" t="s">
        <v>3038</v>
      </c>
      <c r="F236" s="3" t="s">
        <v>3039</v>
      </c>
      <c r="G236" s="3" t="s">
        <v>3040</v>
      </c>
      <c r="H236" s="3" t="s">
        <v>3041</v>
      </c>
      <c r="I236" s="3" t="s">
        <v>3042</v>
      </c>
      <c r="J236" s="5">
        <v>1079</v>
      </c>
      <c r="K236" s="5"/>
      <c r="L236" s="3" t="s">
        <v>284</v>
      </c>
      <c r="M236" s="3" t="s">
        <v>3043</v>
      </c>
      <c r="N236" s="3" t="s">
        <v>3044</v>
      </c>
      <c r="O236" s="3" t="s">
        <v>287</v>
      </c>
      <c r="P236" s="3" t="s">
        <v>3045</v>
      </c>
      <c r="Q236" s="3" t="s">
        <v>3046</v>
      </c>
      <c r="R236" s="3" t="s">
        <v>290</v>
      </c>
      <c r="S236" s="3" t="s">
        <v>3047</v>
      </c>
      <c r="T236" s="3" t="s">
        <v>3048</v>
      </c>
      <c r="U236" s="3" t="s">
        <v>380</v>
      </c>
      <c r="V236" s="3" t="s">
        <v>3049</v>
      </c>
      <c r="W236" s="12">
        <v>544422430</v>
      </c>
      <c r="X236" s="2" t="s">
        <v>3050</v>
      </c>
      <c r="Y236" s="112" t="s">
        <v>3051</v>
      </c>
      <c r="Z236" s="191" t="s">
        <v>3431</v>
      </c>
      <c r="AA236" s="189" t="str">
        <f>VLOOKUP(A236,'[1]Odpovědi formuláře 1'!A:F,6,0)</f>
        <v>Ano</v>
      </c>
    </row>
    <row r="237" spans="1:85" ht="19.2" x14ac:dyDescent="0.2">
      <c r="A237" s="22">
        <v>71175938</v>
      </c>
      <c r="B237" s="8" t="s">
        <v>3052</v>
      </c>
      <c r="C237" s="22">
        <v>71175938</v>
      </c>
      <c r="D237" s="2" t="s">
        <v>299</v>
      </c>
      <c r="E237" s="2" t="s">
        <v>3053</v>
      </c>
      <c r="F237" s="3" t="s">
        <v>3054</v>
      </c>
      <c r="G237" s="3" t="s">
        <v>3055</v>
      </c>
      <c r="H237" s="3" t="s">
        <v>3056</v>
      </c>
      <c r="I237" s="3" t="s">
        <v>3057</v>
      </c>
      <c r="J237" s="5">
        <v>494</v>
      </c>
      <c r="K237" s="5">
        <v>25</v>
      </c>
      <c r="L237" s="3" t="s">
        <v>284</v>
      </c>
      <c r="M237" s="3" t="s">
        <v>3058</v>
      </c>
      <c r="N237" s="3" t="s">
        <v>223</v>
      </c>
      <c r="O237" s="3" t="s">
        <v>344</v>
      </c>
      <c r="P237" s="3" t="s">
        <v>223</v>
      </c>
      <c r="Q237" s="3" t="s">
        <v>3059</v>
      </c>
      <c r="R237" s="3" t="s">
        <v>332</v>
      </c>
      <c r="S237" s="3" t="s">
        <v>3059</v>
      </c>
      <c r="T237" s="3" t="s">
        <v>292</v>
      </c>
      <c r="U237" s="3" t="s">
        <v>3060</v>
      </c>
      <c r="V237" s="3" t="s">
        <v>3061</v>
      </c>
      <c r="W237" s="2" t="s">
        <v>3062</v>
      </c>
      <c r="X237" s="2" t="s">
        <v>356</v>
      </c>
      <c r="Y237" s="112" t="s">
        <v>222</v>
      </c>
      <c r="Z237" s="10" t="s">
        <v>3433</v>
      </c>
      <c r="AA237" s="189" t="str">
        <f>VLOOKUP(A237,'[1]Odpovědi formuláře 1'!A:F,6,0)</f>
        <v>Ne</v>
      </c>
    </row>
    <row r="238" spans="1:85" ht="19.2" x14ac:dyDescent="0.2">
      <c r="A238" s="24">
        <v>14120097</v>
      </c>
      <c r="B238" s="17" t="s">
        <v>3063</v>
      </c>
      <c r="C238" s="24" t="s">
        <v>3064</v>
      </c>
      <c r="D238" s="18" t="s">
        <v>299</v>
      </c>
      <c r="E238" s="18" t="s">
        <v>3065</v>
      </c>
      <c r="F238" s="19" t="s">
        <v>3066</v>
      </c>
      <c r="G238" s="20" t="s">
        <v>3067</v>
      </c>
      <c r="H238" s="20" t="s">
        <v>2282</v>
      </c>
      <c r="I238" s="20" t="s">
        <v>1258</v>
      </c>
      <c r="J238" s="21">
        <v>1497</v>
      </c>
      <c r="K238" s="21">
        <v>7</v>
      </c>
      <c r="L238" s="20" t="s">
        <v>284</v>
      </c>
      <c r="M238" s="12" t="s">
        <v>3864</v>
      </c>
      <c r="N238" s="20" t="s">
        <v>3068</v>
      </c>
      <c r="O238" s="20" t="s">
        <v>344</v>
      </c>
      <c r="P238" s="20" t="s">
        <v>3069</v>
      </c>
      <c r="Q238" s="20" t="s">
        <v>3070</v>
      </c>
      <c r="R238" s="20" t="s">
        <v>332</v>
      </c>
      <c r="S238" s="20" t="s">
        <v>3071</v>
      </c>
      <c r="T238" s="20" t="s">
        <v>292</v>
      </c>
      <c r="U238" s="20" t="s">
        <v>380</v>
      </c>
      <c r="V238" s="20" t="s">
        <v>3072</v>
      </c>
      <c r="W238" s="18">
        <v>732735189</v>
      </c>
      <c r="X238" s="14" t="s">
        <v>3073</v>
      </c>
      <c r="Y238" s="129" t="s">
        <v>3073</v>
      </c>
      <c r="Z238" s="224"/>
      <c r="AA238" s="189" t="str">
        <f>VLOOKUP(A238,'[1]Odpovědi formuláře 1'!A:F,6,0)</f>
        <v>Ano</v>
      </c>
    </row>
    <row r="239" spans="1:85" ht="19.2" x14ac:dyDescent="0.2">
      <c r="A239" s="24">
        <v>17456517</v>
      </c>
      <c r="B239" s="17" t="s">
        <v>3074</v>
      </c>
      <c r="C239" s="24" t="s">
        <v>3075</v>
      </c>
      <c r="D239" s="18" t="s">
        <v>299</v>
      </c>
      <c r="E239" s="18" t="s">
        <v>3210</v>
      </c>
      <c r="F239" s="20" t="s">
        <v>3076</v>
      </c>
      <c r="G239" s="20" t="s">
        <v>601</v>
      </c>
      <c r="H239" s="20" t="s">
        <v>2962</v>
      </c>
      <c r="I239" s="20" t="s">
        <v>602</v>
      </c>
      <c r="J239" s="21">
        <v>449</v>
      </c>
      <c r="K239" s="21">
        <v>3</v>
      </c>
      <c r="L239" s="20" t="s">
        <v>284</v>
      </c>
      <c r="M239" s="20" t="s">
        <v>3865</v>
      </c>
      <c r="N239" s="20" t="s">
        <v>3077</v>
      </c>
      <c r="O239" s="20" t="s">
        <v>344</v>
      </c>
      <c r="P239" s="20" t="s">
        <v>3078</v>
      </c>
      <c r="Q239" s="20" t="s">
        <v>3079</v>
      </c>
      <c r="R239" s="20" t="s">
        <v>332</v>
      </c>
      <c r="S239" s="20" t="s">
        <v>3080</v>
      </c>
      <c r="T239" s="20" t="s">
        <v>292</v>
      </c>
      <c r="U239" s="20" t="s">
        <v>2970</v>
      </c>
      <c r="V239" s="20" t="s">
        <v>3081</v>
      </c>
      <c r="W239" s="18" t="s">
        <v>3082</v>
      </c>
      <c r="X239" s="12" t="s">
        <v>3083</v>
      </c>
      <c r="Y239" s="225" t="s">
        <v>157</v>
      </c>
      <c r="Z239" s="226" t="s">
        <v>3434</v>
      </c>
      <c r="AA239" s="189" t="str">
        <f>VLOOKUP(A239,'[1]Odpovědi formuláře 1'!A:F,6,0)</f>
        <v>Ano</v>
      </c>
    </row>
    <row r="240" spans="1:85" s="189" customFormat="1" ht="19.2" x14ac:dyDescent="0.2">
      <c r="A240" s="227">
        <v>27714608</v>
      </c>
      <c r="B240" s="227" t="s">
        <v>3866</v>
      </c>
      <c r="C240" s="227">
        <v>27714608</v>
      </c>
      <c r="D240" s="228"/>
      <c r="E240" s="229" t="s">
        <v>3867</v>
      </c>
      <c r="F240" s="230" t="s">
        <v>3868</v>
      </c>
      <c r="G240" s="229" t="s">
        <v>3869</v>
      </c>
      <c r="H240" s="230" t="s">
        <v>326</v>
      </c>
      <c r="I240" s="230" t="s">
        <v>3870</v>
      </c>
      <c r="J240" s="231">
        <v>988</v>
      </c>
      <c r="K240" s="231">
        <v>2</v>
      </c>
      <c r="L240" s="230"/>
      <c r="M240" s="230"/>
      <c r="N240" s="230"/>
      <c r="O240" s="232"/>
      <c r="P240" s="230"/>
      <c r="Q240" s="230"/>
      <c r="R240" s="230"/>
      <c r="S240" s="230"/>
      <c r="T240" s="230"/>
      <c r="U240" s="230"/>
      <c r="V240" s="230" t="s">
        <v>3871</v>
      </c>
      <c r="W240" s="228"/>
      <c r="X240" s="227"/>
      <c r="Y240" s="233"/>
      <c r="Z240" s="234"/>
      <c r="AA240" s="235" t="e">
        <f>VLOOKUP(A240,'[1]Odpovědi formuláře 1'!A:F,6,0)</f>
        <v>#N/A</v>
      </c>
      <c r="AB240" s="236" t="s">
        <v>3872</v>
      </c>
    </row>
  </sheetData>
  <autoFilter ref="A1:AA240" xr:uid="{3F6BEA61-F2E6-41BF-A03C-46BB8FBD3D00}"/>
  <conditionalFormatting sqref="B2:B82 B84:B237 B239: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8">
    <cfRule type="duplicateValues" dxfId="3" priority="2"/>
  </conditionalFormatting>
  <conditionalFormatting sqref="E1:E82 E84:E237 E239">
    <cfRule type="duplicateValues" dxfId="2" priority="5"/>
  </conditionalFormatting>
  <conditionalFormatting sqref="E83">
    <cfRule type="duplicateValues" dxfId="1" priority="3"/>
  </conditionalFormatting>
  <conditionalFormatting sqref="E238">
    <cfRule type="duplicateValues" dxfId="0" priority="1"/>
  </conditionalFormatting>
  <hyperlinks>
    <hyperlink ref="X75" r:id="rId1" xr:uid="{810AE378-F317-4838-9A5B-DB2852BB2114}"/>
    <hyperlink ref="Z75" r:id="rId2" xr:uid="{054B8373-9738-4151-A1E2-603CC00D0D68}"/>
    <hyperlink ref="Z53" r:id="rId3" xr:uid="{31C8E411-4088-41AE-A1CB-6EF9D1917EF5}"/>
    <hyperlink ref="Y55" r:id="rId4" xr:uid="{9EB2F49D-8948-443F-A1CA-EACF4D3F8140}"/>
    <hyperlink ref="Y122" r:id="rId5" xr:uid="{4DFF15B1-069C-4B09-BCE5-0B4856B401A6}"/>
    <hyperlink ref="Y82" r:id="rId6" xr:uid="{A76570B4-7846-4FDA-9246-525C9A7D1BAD}"/>
    <hyperlink ref="Y226" r:id="rId7" xr:uid="{AC958B77-DE72-4C50-8357-132E5B9D1B13}"/>
    <hyperlink ref="X24" r:id="rId8" xr:uid="{D9B21D39-998F-4765-B506-949B0613B573}"/>
    <hyperlink ref="Y118" r:id="rId9" xr:uid="{ECC47799-C4C9-4202-8346-75661A9ED9BE}"/>
    <hyperlink ref="Y185" r:id="rId10" xr:uid="{A637640A-5C75-4709-BAE8-EB57DDF4B43B}"/>
    <hyperlink ref="Z185" r:id="rId11" xr:uid="{38BF96DB-1F75-4DD7-8B42-5549EBDA88B3}"/>
    <hyperlink ref="X32" r:id="rId12" xr:uid="{769FD601-19BD-4D63-BFD0-969461EB9AA5}"/>
    <hyperlink ref="Y94" r:id="rId13" xr:uid="{851AE2A8-C3BF-48A4-B6DF-7D2390EFAD05}"/>
    <hyperlink ref="Y144" r:id="rId14" xr:uid="{67577DF7-84D3-495B-9682-5CFB631B7D04}"/>
    <hyperlink ref="Z144" r:id="rId15" xr:uid="{1D9ADCF4-2723-483D-9EA3-5F06D6B88ECC}"/>
    <hyperlink ref="X18" r:id="rId16" xr:uid="{BE80E960-1C18-4A32-B205-82643ABA58E6}"/>
    <hyperlink ref="Y18" r:id="rId17" xr:uid="{8190F5BE-CBBA-49F1-A119-794949FAD268}"/>
    <hyperlink ref="X56" r:id="rId18" xr:uid="{34C5480E-11A4-4AA5-A248-11A134AD68F1}"/>
    <hyperlink ref="Y56" r:id="rId19" xr:uid="{6B5E1194-BF53-4BCE-B323-E23BF9908776}"/>
    <hyperlink ref="Z178" r:id="rId20" xr:uid="{C414DAA4-A0C2-4359-B370-2905C51BC55B}"/>
    <hyperlink ref="Y189" r:id="rId21" xr:uid="{7DA75DBF-9EF7-481B-8668-D668B08695C7}"/>
    <hyperlink ref="X189" r:id="rId22" xr:uid="{FD373887-8568-472F-BA11-E040A523DE8A}"/>
    <hyperlink ref="Z46" r:id="rId23" xr:uid="{5AB04550-97CB-47B6-B132-5B575161F0BB}"/>
    <hyperlink ref="X29" r:id="rId24" xr:uid="{A5F6AA0C-9635-4B5C-B33E-D87A2EE39E80}"/>
    <hyperlink ref="X14" r:id="rId25" xr:uid="{137E5931-34C3-47E6-8898-28041E07A47A}"/>
    <hyperlink ref="Y222" r:id="rId26" xr:uid="{C1C1E932-E951-4505-8284-F07CE8C4D7ED}"/>
    <hyperlink ref="Y101" r:id="rId27" xr:uid="{82B590F0-B5F6-4EF4-BDFF-0D0451E743A4}"/>
    <hyperlink ref="X112" r:id="rId28" display="reditelka@zspboskovice.czkonecna@zspboskovice.cz" xr:uid="{C439D589-6D1A-488B-8B95-D98F73E6C70B}"/>
    <hyperlink ref="Y112" r:id="rId29" xr:uid="{BEB43356-CEC9-4F9B-A84D-63BCFF7B2D88}"/>
    <hyperlink ref="Y117" r:id="rId30" xr:uid="{DC40943A-79E4-4596-BE18-19DFEE3C988B}"/>
    <hyperlink ref="X87" r:id="rId31" display="majak@svcvyskov.cz" xr:uid="{E0C037FA-FA46-485B-9FB1-A672FF96B855}"/>
    <hyperlink ref="Y87" r:id="rId32" xr:uid="{EFD669DF-E4DD-4A91-8FEA-68A6FB750D4B}"/>
    <hyperlink ref="Y38" r:id="rId33" xr:uid="{0C013013-45CB-44EC-836F-D7D9F2291926}"/>
    <hyperlink ref="Y176" r:id="rId34" xr:uid="{F357BF67-8C22-4CAA-AD90-C5D3E093CECF}"/>
    <hyperlink ref="X138" r:id="rId35" xr:uid="{599C01D4-85CB-4E7F-B34B-BF88E57173EB}"/>
    <hyperlink ref="X122" r:id="rId36" display="ssp@sspkyjov.cz" xr:uid="{DE1F7D4C-B34F-4846-B046-A0C284B69FBC}"/>
    <hyperlink ref="Z36" r:id="rId37" display="mailto:svcmiroslav@gmail.com" xr:uid="{07AB44FA-3DAF-427E-AB22-5EEFFCF5279F}"/>
    <hyperlink ref="Y36" r:id="rId38" display="mailto:svcmiroslav@gmail.com" xr:uid="{CFFA1E5C-AD60-481E-AFE5-1637C8338B56}"/>
    <hyperlink ref="Y209" r:id="rId39" xr:uid="{E13FA24D-40E9-4C41-AFD1-6BAE98140EAC}"/>
    <hyperlink ref="X225" r:id="rId40" xr:uid="{D3AE8A49-A6B7-464F-AEA5-20362299F754}"/>
    <hyperlink ref="Y116" r:id="rId41" xr:uid="{D37802BC-F66D-4292-A9AF-FBF022E2BFC5}"/>
    <hyperlink ref="Y39" r:id="rId42" xr:uid="{BF81949D-5D6E-466A-989D-11050163478B}"/>
    <hyperlink ref="X168" r:id="rId43" display="mailto:zusvelkepavlovice@seznam.cz" xr:uid="{6E7C0301-4203-4492-A3B4-9EAE59597E3D}"/>
    <hyperlink ref="Y168" r:id="rId44" xr:uid="{E6131F5B-E4CA-41DE-A0B0-22FDA06B4217}"/>
    <hyperlink ref="Y152" r:id="rId45" xr:uid="{2351F113-6D6C-4635-B8E8-3245A8446E55}"/>
    <hyperlink ref="Y207" r:id="rId46" xr:uid="{F4083E12-2088-47BD-BA01-C0256639CB0D}"/>
    <hyperlink ref="Y182" r:id="rId47" xr:uid="{175585AF-BE2F-40B7-96D6-C31F0F1D4EC2}"/>
    <hyperlink ref="Z182" r:id="rId48" xr:uid="{E6AF0972-AC9D-46AE-B901-5C6AB56109DA}"/>
    <hyperlink ref="X61" r:id="rId49" xr:uid="{4D0DD920-6DEE-4F6B-8B2E-CF1E555A73C3}"/>
    <hyperlink ref="Y61" r:id="rId50" xr:uid="{74718DBC-DC8F-49F2-A142-8785ECB97315}"/>
    <hyperlink ref="Z61" r:id="rId51" xr:uid="{3B1284DC-0944-4BE0-BEBB-8CD541A5C88A}"/>
    <hyperlink ref="Y174" r:id="rId52" xr:uid="{949AD0A1-2856-442B-ABAB-3448EB9CE0D6}"/>
    <hyperlink ref="X174" r:id="rId53" xr:uid="{F228796F-739B-4396-BF25-D4FF0EF400FC}"/>
    <hyperlink ref="X110" r:id="rId54" xr:uid="{A3E1B2EB-6F17-4057-B603-F209AD2DA1B3}"/>
    <hyperlink ref="Y110" r:id="rId55" xr:uid="{564DFB3F-3A0F-402D-BFA8-B7A60088EA84}"/>
    <hyperlink ref="Y206" r:id="rId56" xr:uid="{35550310-DD08-4C0E-94BD-9DA4F6DD18E8}"/>
    <hyperlink ref="Y180" r:id="rId57" xr:uid="{4A0D0F7C-E0AD-41D0-8E52-E3CDA054EC16}"/>
    <hyperlink ref="Y85" r:id="rId58" xr:uid="{5F9B70BA-2CAE-45D5-8B20-4955E4F41D8A}"/>
    <hyperlink ref="Y132" r:id="rId59" xr:uid="{6512909D-0ED4-4A30-B78D-6E0BCF26C4D2}"/>
    <hyperlink ref="Y64" r:id="rId60" xr:uid="{56E65F8E-6A53-4F69-AA58-B75AFEF08E27}"/>
    <hyperlink ref="Y28" r:id="rId61" xr:uid="{9C199B1E-CB0E-4AE4-8E27-19880D54F170}"/>
    <hyperlink ref="Y141" r:id="rId62" xr:uid="{EE78B2DD-EE4D-4458-A863-6346A29A9628}"/>
    <hyperlink ref="X141" r:id="rId63" xr:uid="{2CC08B3F-244E-460E-ABD9-1AEFD21E05F9}"/>
    <hyperlink ref="Y62" r:id="rId64" xr:uid="{D5A50891-4BE2-4B92-AB06-6C73A2826954}"/>
    <hyperlink ref="Y135" r:id="rId65" xr:uid="{6F59E622-DDF7-4863-A347-21FC103E3A11}"/>
  </hyperlinks>
  <pageMargins left="0.7" right="0.7" top="0.78740157499999996" bottom="0.78740157499999996" header="0.3" footer="0.3"/>
  <pageSetup paperSize="9" orientation="portrait" horizontalDpi="4294967293" verticalDpi="4294967293" r:id="rId66"/>
  <legacyDrawing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10 s NP</vt:lpstr>
      <vt:lpstr>Seznam_PO_1_9_2024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 Březovičová</cp:lastModifiedBy>
  <cp:lastPrinted>2024-04-10T12:49:36Z</cp:lastPrinted>
  <dcterms:created xsi:type="dcterms:W3CDTF">2023-11-26T12:26:29Z</dcterms:created>
  <dcterms:modified xsi:type="dcterms:W3CDTF">2024-11-27T08:10:03Z</dcterms:modified>
</cp:coreProperties>
</file>