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3\158_2023 Rekonstrukce a doteplení střechy SŠ Charbulova\Rozpočty_export\Export_13_09_2024\"/>
    </mc:Choice>
  </mc:AlternateContent>
  <xr:revisionPtr revIDLastSave="0" documentId="13_ncr:11_{93CFFA07-F39F-4B70-A002-46C9A2AA17FF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9 01 Naklady" sheetId="12" r:id="rId4"/>
    <sheet name="SO 01 01 Pol" sheetId="13" r:id="rId5"/>
    <sheet name="SO 01 02 Pol" sheetId="14" r:id="rId6"/>
    <sheet name="SO 02 01 Pol" sheetId="15" r:id="rId7"/>
    <sheet name="SO 03 01 Pol" sheetId="16" r:id="rId8"/>
    <sheet name="SO 03 02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'099 01 Naklady'!$1:$7</definedName>
    <definedName name="_xlnm.Print_Titles" localSheetId="4">'SO 01 01 Pol'!$1:$7</definedName>
    <definedName name="_xlnm.Print_Titles" localSheetId="5">'SO 01 02 Pol'!$1:$7</definedName>
    <definedName name="_xlnm.Print_Titles" localSheetId="6">'SO 02 01 Pol'!$1:$7</definedName>
    <definedName name="_xlnm.Print_Titles" localSheetId="7">'SO 03 01 Pol'!$1:$7</definedName>
    <definedName name="_xlnm.Print_Titles" localSheetId="8">'SO 03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'099 01 Naklady'!$A$1:$Y$24</definedName>
    <definedName name="_xlnm.Print_Area" localSheetId="4">'SO 01 01 Pol'!$A$1:$Y$344</definedName>
    <definedName name="_xlnm.Print_Area" localSheetId="5">'SO 01 02 Pol'!$A$1:$Y$28</definedName>
    <definedName name="_xlnm.Print_Area" localSheetId="6">'SO 02 01 Pol'!$A$1:$Y$316</definedName>
    <definedName name="_xlnm.Print_Area" localSheetId="7">'SO 03 01 Pol'!$A$1:$Y$324</definedName>
    <definedName name="_xlnm.Print_Area" localSheetId="8">'SO 03 02 Pol'!$A$1:$Y$28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2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AE27" i="17"/>
  <c r="G323" i="16"/>
  <c r="BA110" i="16"/>
  <c r="BA49" i="16"/>
  <c r="BA13" i="16"/>
  <c r="BA10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G12" i="16"/>
  <c r="I12" i="16"/>
  <c r="K12" i="16"/>
  <c r="M12" i="16"/>
  <c r="O12" i="16"/>
  <c r="Q12" i="16"/>
  <c r="V12" i="16"/>
  <c r="G18" i="16"/>
  <c r="G17" i="16" s="1"/>
  <c r="I18" i="16"/>
  <c r="I17" i="16" s="1"/>
  <c r="K18" i="16"/>
  <c r="K17" i="16" s="1"/>
  <c r="O18" i="16"/>
  <c r="O17" i="16" s="1"/>
  <c r="Q18" i="16"/>
  <c r="Q17" i="16" s="1"/>
  <c r="V18" i="16"/>
  <c r="V17" i="16" s="1"/>
  <c r="G22" i="16"/>
  <c r="I22" i="16"/>
  <c r="K22" i="16"/>
  <c r="M22" i="16"/>
  <c r="O22" i="16"/>
  <c r="Q22" i="16"/>
  <c r="V22" i="16"/>
  <c r="G25" i="16"/>
  <c r="I25" i="16"/>
  <c r="K25" i="16"/>
  <c r="M25" i="16"/>
  <c r="O25" i="16"/>
  <c r="Q25" i="16"/>
  <c r="V25" i="16"/>
  <c r="G28" i="16"/>
  <c r="G27" i="16" s="1"/>
  <c r="I28" i="16"/>
  <c r="I27" i="16" s="1"/>
  <c r="K28" i="16"/>
  <c r="K27" i="16" s="1"/>
  <c r="O28" i="16"/>
  <c r="O27" i="16" s="1"/>
  <c r="Q28" i="16"/>
  <c r="Q27" i="16" s="1"/>
  <c r="V28" i="16"/>
  <c r="V27" i="16" s="1"/>
  <c r="G34" i="16"/>
  <c r="I34" i="16"/>
  <c r="K34" i="16"/>
  <c r="K33" i="16" s="1"/>
  <c r="M34" i="16"/>
  <c r="O34" i="16"/>
  <c r="Q34" i="16"/>
  <c r="V34" i="16"/>
  <c r="V33" i="16" s="1"/>
  <c r="G41" i="16"/>
  <c r="G33" i="16" s="1"/>
  <c r="I41" i="16"/>
  <c r="K41" i="16"/>
  <c r="M41" i="16"/>
  <c r="O41" i="16"/>
  <c r="O33" i="16" s="1"/>
  <c r="Q41" i="16"/>
  <c r="V41" i="16"/>
  <c r="G48" i="16"/>
  <c r="M48" i="16" s="1"/>
  <c r="I48" i="16"/>
  <c r="I33" i="16" s="1"/>
  <c r="K48" i="16"/>
  <c r="O48" i="16"/>
  <c r="Q48" i="16"/>
  <c r="Q33" i="16" s="1"/>
  <c r="V48" i="16"/>
  <c r="G56" i="16"/>
  <c r="M56" i="16" s="1"/>
  <c r="I56" i="16"/>
  <c r="K56" i="16"/>
  <c r="O56" i="16"/>
  <c r="Q56" i="16"/>
  <c r="V56" i="16"/>
  <c r="G62" i="16"/>
  <c r="I62" i="16"/>
  <c r="K62" i="16"/>
  <c r="M62" i="16"/>
  <c r="O62" i="16"/>
  <c r="Q62" i="16"/>
  <c r="V62" i="16"/>
  <c r="K69" i="16"/>
  <c r="V69" i="16"/>
  <c r="G70" i="16"/>
  <c r="G69" i="16" s="1"/>
  <c r="I70" i="16"/>
  <c r="I69" i="16" s="1"/>
  <c r="K70" i="16"/>
  <c r="O70" i="16"/>
  <c r="O69" i="16" s="1"/>
  <c r="Q70" i="16"/>
  <c r="Q69" i="16" s="1"/>
  <c r="V70" i="16"/>
  <c r="G76" i="16"/>
  <c r="I76" i="16"/>
  <c r="K76" i="16"/>
  <c r="K75" i="16" s="1"/>
  <c r="M76" i="16"/>
  <c r="O76" i="16"/>
  <c r="Q76" i="16"/>
  <c r="V76" i="16"/>
  <c r="V75" i="16" s="1"/>
  <c r="G78" i="16"/>
  <c r="G75" i="16" s="1"/>
  <c r="I78" i="16"/>
  <c r="K78" i="16"/>
  <c r="M78" i="16"/>
  <c r="O78" i="16"/>
  <c r="O75" i="16" s="1"/>
  <c r="Q78" i="16"/>
  <c r="V78" i="16"/>
  <c r="G80" i="16"/>
  <c r="M80" i="16" s="1"/>
  <c r="I80" i="16"/>
  <c r="I75" i="16" s="1"/>
  <c r="K80" i="16"/>
  <c r="O80" i="16"/>
  <c r="Q80" i="16"/>
  <c r="Q75" i="16" s="1"/>
  <c r="V80" i="16"/>
  <c r="G87" i="16"/>
  <c r="M87" i="16" s="1"/>
  <c r="I87" i="16"/>
  <c r="K87" i="16"/>
  <c r="O87" i="16"/>
  <c r="Q87" i="16"/>
  <c r="V87" i="16"/>
  <c r="G92" i="16"/>
  <c r="I92" i="16"/>
  <c r="K92" i="16"/>
  <c r="M92" i="16"/>
  <c r="O92" i="16"/>
  <c r="Q92" i="16"/>
  <c r="V92" i="16"/>
  <c r="G94" i="16"/>
  <c r="I94" i="16"/>
  <c r="K94" i="16"/>
  <c r="M94" i="16"/>
  <c r="O94" i="16"/>
  <c r="Q94" i="16"/>
  <c r="V94" i="16"/>
  <c r="G100" i="16"/>
  <c r="M100" i="16" s="1"/>
  <c r="I100" i="16"/>
  <c r="K100" i="16"/>
  <c r="O100" i="16"/>
  <c r="Q100" i="16"/>
  <c r="V100" i="16"/>
  <c r="G103" i="16"/>
  <c r="M103" i="16" s="1"/>
  <c r="I103" i="16"/>
  <c r="K103" i="16"/>
  <c r="O103" i="16"/>
  <c r="Q103" i="16"/>
  <c r="V103" i="16"/>
  <c r="G106" i="16"/>
  <c r="I106" i="16"/>
  <c r="K106" i="16"/>
  <c r="M106" i="16"/>
  <c r="O106" i="16"/>
  <c r="Q106" i="16"/>
  <c r="V106" i="16"/>
  <c r="G108" i="16"/>
  <c r="I108" i="16"/>
  <c r="K108" i="16"/>
  <c r="M108" i="16"/>
  <c r="O108" i="16"/>
  <c r="Q108" i="16"/>
  <c r="V108" i="16"/>
  <c r="G113" i="16"/>
  <c r="M113" i="16" s="1"/>
  <c r="I113" i="16"/>
  <c r="K113" i="16"/>
  <c r="O113" i="16"/>
  <c r="Q113" i="16"/>
  <c r="V113" i="16"/>
  <c r="G122" i="16"/>
  <c r="M122" i="16" s="1"/>
  <c r="I122" i="16"/>
  <c r="K122" i="16"/>
  <c r="O122" i="16"/>
  <c r="Q122" i="16"/>
  <c r="V122" i="16"/>
  <c r="G125" i="16"/>
  <c r="I125" i="16"/>
  <c r="K125" i="16"/>
  <c r="M125" i="16"/>
  <c r="O125" i="16"/>
  <c r="Q125" i="16"/>
  <c r="V125" i="16"/>
  <c r="G129" i="16"/>
  <c r="I129" i="16"/>
  <c r="K129" i="16"/>
  <c r="M129" i="16"/>
  <c r="O129" i="16"/>
  <c r="Q129" i="16"/>
  <c r="V129" i="16"/>
  <c r="G133" i="16"/>
  <c r="M133" i="16" s="1"/>
  <c r="I133" i="16"/>
  <c r="K133" i="16"/>
  <c r="O133" i="16"/>
  <c r="Q133" i="16"/>
  <c r="V133" i="16"/>
  <c r="G137" i="16"/>
  <c r="M137" i="16" s="1"/>
  <c r="I137" i="16"/>
  <c r="K137" i="16"/>
  <c r="O137" i="16"/>
  <c r="Q137" i="16"/>
  <c r="V137" i="16"/>
  <c r="G141" i="16"/>
  <c r="I141" i="16"/>
  <c r="K141" i="16"/>
  <c r="M141" i="16"/>
  <c r="O141" i="16"/>
  <c r="Q141" i="16"/>
  <c r="V141" i="16"/>
  <c r="G145" i="16"/>
  <c r="I145" i="16"/>
  <c r="K145" i="16"/>
  <c r="M145" i="16"/>
  <c r="O145" i="16"/>
  <c r="Q145" i="16"/>
  <c r="V145" i="16"/>
  <c r="G148" i="16"/>
  <c r="M148" i="16" s="1"/>
  <c r="I148" i="16"/>
  <c r="K148" i="16"/>
  <c r="O148" i="16"/>
  <c r="Q148" i="16"/>
  <c r="V148" i="16"/>
  <c r="G152" i="16"/>
  <c r="M152" i="16" s="1"/>
  <c r="I152" i="16"/>
  <c r="K152" i="16"/>
  <c r="O152" i="16"/>
  <c r="Q152" i="16"/>
  <c r="V152" i="16"/>
  <c r="G155" i="16"/>
  <c r="I155" i="16"/>
  <c r="K155" i="16"/>
  <c r="M155" i="16"/>
  <c r="O155" i="16"/>
  <c r="Q155" i="16"/>
  <c r="V155" i="16"/>
  <c r="G157" i="16"/>
  <c r="I157" i="16"/>
  <c r="K157" i="16"/>
  <c r="M157" i="16"/>
  <c r="O157" i="16"/>
  <c r="Q157" i="16"/>
  <c r="V157" i="16"/>
  <c r="G161" i="16"/>
  <c r="M161" i="16" s="1"/>
  <c r="I161" i="16"/>
  <c r="K161" i="16"/>
  <c r="O161" i="16"/>
  <c r="Q161" i="16"/>
  <c r="V161" i="16"/>
  <c r="G166" i="16"/>
  <c r="M166" i="16" s="1"/>
  <c r="I166" i="16"/>
  <c r="K166" i="16"/>
  <c r="O166" i="16"/>
  <c r="Q166" i="16"/>
  <c r="V166" i="16"/>
  <c r="G170" i="16"/>
  <c r="I170" i="16"/>
  <c r="K170" i="16"/>
  <c r="M170" i="16"/>
  <c r="O170" i="16"/>
  <c r="Q170" i="16"/>
  <c r="V170" i="16"/>
  <c r="G176" i="16"/>
  <c r="G175" i="16" s="1"/>
  <c r="I176" i="16"/>
  <c r="I175" i="16" s="1"/>
  <c r="K176" i="16"/>
  <c r="O176" i="16"/>
  <c r="O175" i="16" s="1"/>
  <c r="Q176" i="16"/>
  <c r="Q175" i="16" s="1"/>
  <c r="V176" i="16"/>
  <c r="G185" i="16"/>
  <c r="M185" i="16" s="1"/>
  <c r="I185" i="16"/>
  <c r="K185" i="16"/>
  <c r="K175" i="16" s="1"/>
  <c r="O185" i="16"/>
  <c r="Q185" i="16"/>
  <c r="V185" i="16"/>
  <c r="V175" i="16" s="1"/>
  <c r="G188" i="16"/>
  <c r="I188" i="16"/>
  <c r="K188" i="16"/>
  <c r="M188" i="16"/>
  <c r="O188" i="16"/>
  <c r="Q188" i="16"/>
  <c r="V188" i="16"/>
  <c r="G195" i="16"/>
  <c r="M195" i="16" s="1"/>
  <c r="I195" i="16"/>
  <c r="K195" i="16"/>
  <c r="O195" i="16"/>
  <c r="Q195" i="16"/>
  <c r="V195" i="16"/>
  <c r="G199" i="16"/>
  <c r="M199" i="16" s="1"/>
  <c r="I199" i="16"/>
  <c r="K199" i="16"/>
  <c r="O199" i="16"/>
  <c r="Q199" i="16"/>
  <c r="V199" i="16"/>
  <c r="G205" i="16"/>
  <c r="I205" i="16"/>
  <c r="K205" i="16"/>
  <c r="M205" i="16"/>
  <c r="O205" i="16"/>
  <c r="Q205" i="16"/>
  <c r="V205" i="16"/>
  <c r="G208" i="16"/>
  <c r="M208" i="16" s="1"/>
  <c r="I208" i="16"/>
  <c r="K208" i="16"/>
  <c r="O208" i="16"/>
  <c r="O204" i="16" s="1"/>
  <c r="Q208" i="16"/>
  <c r="V208" i="16"/>
  <c r="G213" i="16"/>
  <c r="M213" i="16" s="1"/>
  <c r="I213" i="16"/>
  <c r="I204" i="16" s="1"/>
  <c r="K213" i="16"/>
  <c r="O213" i="16"/>
  <c r="Q213" i="16"/>
  <c r="Q204" i="16" s="1"/>
  <c r="V213" i="16"/>
  <c r="G220" i="16"/>
  <c r="M220" i="16" s="1"/>
  <c r="I220" i="16"/>
  <c r="K220" i="16"/>
  <c r="K204" i="16" s="1"/>
  <c r="O220" i="16"/>
  <c r="Q220" i="16"/>
  <c r="V220" i="16"/>
  <c r="V204" i="16" s="1"/>
  <c r="G223" i="16"/>
  <c r="I223" i="16"/>
  <c r="K223" i="16"/>
  <c r="M223" i="16"/>
  <c r="O223" i="16"/>
  <c r="Q223" i="16"/>
  <c r="V223" i="16"/>
  <c r="G225" i="16"/>
  <c r="M225" i="16" s="1"/>
  <c r="I225" i="16"/>
  <c r="K225" i="16"/>
  <c r="O225" i="16"/>
  <c r="Q225" i="16"/>
  <c r="V225" i="16"/>
  <c r="G230" i="16"/>
  <c r="O230" i="16"/>
  <c r="G231" i="16"/>
  <c r="M231" i="16" s="1"/>
  <c r="M230" i="16" s="1"/>
  <c r="I231" i="16"/>
  <c r="I230" i="16" s="1"/>
  <c r="K231" i="16"/>
  <c r="K230" i="16" s="1"/>
  <c r="O231" i="16"/>
  <c r="Q231" i="16"/>
  <c r="Q230" i="16" s="1"/>
  <c r="V231" i="16"/>
  <c r="V230" i="16" s="1"/>
  <c r="G233" i="16"/>
  <c r="I233" i="16"/>
  <c r="K233" i="16"/>
  <c r="M233" i="16"/>
  <c r="O233" i="16"/>
  <c r="Q233" i="16"/>
  <c r="V233" i="16"/>
  <c r="G236" i="16"/>
  <c r="I236" i="16"/>
  <c r="K236" i="16"/>
  <c r="M236" i="16"/>
  <c r="O236" i="16"/>
  <c r="Q236" i="16"/>
  <c r="V236" i="16"/>
  <c r="G242" i="16"/>
  <c r="M242" i="16" s="1"/>
  <c r="I242" i="16"/>
  <c r="I241" i="16" s="1"/>
  <c r="K242" i="16"/>
  <c r="K241" i="16" s="1"/>
  <c r="O242" i="16"/>
  <c r="Q242" i="16"/>
  <c r="Q241" i="16" s="1"/>
  <c r="V242" i="16"/>
  <c r="V241" i="16" s="1"/>
  <c r="G244" i="16"/>
  <c r="I244" i="16"/>
  <c r="K244" i="16"/>
  <c r="M244" i="16"/>
  <c r="O244" i="16"/>
  <c r="Q244" i="16"/>
  <c r="V244" i="16"/>
  <c r="G246" i="16"/>
  <c r="I246" i="16"/>
  <c r="K246" i="16"/>
  <c r="M246" i="16"/>
  <c r="O246" i="16"/>
  <c r="Q246" i="16"/>
  <c r="V246" i="16"/>
  <c r="G249" i="16"/>
  <c r="G241" i="16" s="1"/>
  <c r="I249" i="16"/>
  <c r="K249" i="16"/>
  <c r="O249" i="16"/>
  <c r="O241" i="16" s="1"/>
  <c r="Q249" i="16"/>
  <c r="V249" i="16"/>
  <c r="G254" i="16"/>
  <c r="I254" i="16"/>
  <c r="O254" i="16"/>
  <c r="Q254" i="16"/>
  <c r="G255" i="16"/>
  <c r="I255" i="16"/>
  <c r="K255" i="16"/>
  <c r="K254" i="16" s="1"/>
  <c r="M255" i="16"/>
  <c r="M254" i="16" s="1"/>
  <c r="O255" i="16"/>
  <c r="Q255" i="16"/>
  <c r="V255" i="16"/>
  <c r="V254" i="16" s="1"/>
  <c r="G260" i="16"/>
  <c r="G259" i="16" s="1"/>
  <c r="I260" i="16"/>
  <c r="I259" i="16" s="1"/>
  <c r="K260" i="16"/>
  <c r="O260" i="16"/>
  <c r="O259" i="16" s="1"/>
  <c r="Q260" i="16"/>
  <c r="Q259" i="16" s="1"/>
  <c r="V260" i="16"/>
  <c r="G262" i="16"/>
  <c r="M262" i="16" s="1"/>
  <c r="I262" i="16"/>
  <c r="K262" i="16"/>
  <c r="K259" i="16" s="1"/>
  <c r="O262" i="16"/>
  <c r="Q262" i="16"/>
  <c r="V262" i="16"/>
  <c r="V259" i="16" s="1"/>
  <c r="G265" i="16"/>
  <c r="I265" i="16"/>
  <c r="K265" i="16"/>
  <c r="M265" i="16"/>
  <c r="O265" i="16"/>
  <c r="Q265" i="16"/>
  <c r="V265" i="16"/>
  <c r="G267" i="16"/>
  <c r="I267" i="16"/>
  <c r="K267" i="16"/>
  <c r="M267" i="16"/>
  <c r="O267" i="16"/>
  <c r="Q267" i="16"/>
  <c r="V267" i="16"/>
  <c r="G269" i="16"/>
  <c r="M269" i="16" s="1"/>
  <c r="I269" i="16"/>
  <c r="K269" i="16"/>
  <c r="O269" i="16"/>
  <c r="Q269" i="16"/>
  <c r="V269" i="16"/>
  <c r="G270" i="16"/>
  <c r="M270" i="16" s="1"/>
  <c r="I270" i="16"/>
  <c r="K270" i="16"/>
  <c r="O270" i="16"/>
  <c r="Q270" i="16"/>
  <c r="V270" i="16"/>
  <c r="G272" i="16"/>
  <c r="I272" i="16"/>
  <c r="K272" i="16"/>
  <c r="M272" i="16"/>
  <c r="O272" i="16"/>
  <c r="Q272" i="16"/>
  <c r="V272" i="16"/>
  <c r="K277" i="16"/>
  <c r="V277" i="16"/>
  <c r="G278" i="16"/>
  <c r="G277" i="16" s="1"/>
  <c r="I278" i="16"/>
  <c r="I277" i="16" s="1"/>
  <c r="K278" i="16"/>
  <c r="O278" i="16"/>
  <c r="O277" i="16" s="1"/>
  <c r="Q278" i="16"/>
  <c r="Q277" i="16" s="1"/>
  <c r="V278" i="16"/>
  <c r="G281" i="16"/>
  <c r="I281" i="16"/>
  <c r="K281" i="16"/>
  <c r="K280" i="16" s="1"/>
  <c r="M281" i="16"/>
  <c r="M280" i="16" s="1"/>
  <c r="O281" i="16"/>
  <c r="Q281" i="16"/>
  <c r="V281" i="16"/>
  <c r="V280" i="16" s="1"/>
  <c r="G284" i="16"/>
  <c r="G280" i="16" s="1"/>
  <c r="I284" i="16"/>
  <c r="K284" i="16"/>
  <c r="M284" i="16"/>
  <c r="O284" i="16"/>
  <c r="O280" i="16" s="1"/>
  <c r="Q284" i="16"/>
  <c r="V284" i="16"/>
  <c r="G286" i="16"/>
  <c r="M286" i="16" s="1"/>
  <c r="I286" i="16"/>
  <c r="K286" i="16"/>
  <c r="O286" i="16"/>
  <c r="Q286" i="16"/>
  <c r="V286" i="16"/>
  <c r="G288" i="16"/>
  <c r="M288" i="16" s="1"/>
  <c r="I288" i="16"/>
  <c r="I280" i="16" s="1"/>
  <c r="K288" i="16"/>
  <c r="O288" i="16"/>
  <c r="Q288" i="16"/>
  <c r="Q280" i="16" s="1"/>
  <c r="V288" i="16"/>
  <c r="G294" i="16"/>
  <c r="I294" i="16"/>
  <c r="K294" i="16"/>
  <c r="M294" i="16"/>
  <c r="O294" i="16"/>
  <c r="Q294" i="16"/>
  <c r="V294" i="16"/>
  <c r="G298" i="16"/>
  <c r="I298" i="16"/>
  <c r="K298" i="16"/>
  <c r="M298" i="16"/>
  <c r="O298" i="16"/>
  <c r="Q298" i="16"/>
  <c r="V298" i="16"/>
  <c r="G302" i="16"/>
  <c r="M302" i="16" s="1"/>
  <c r="I302" i="16"/>
  <c r="K302" i="16"/>
  <c r="O302" i="16"/>
  <c r="Q302" i="16"/>
  <c r="V302" i="16"/>
  <c r="G307" i="16"/>
  <c r="M307" i="16" s="1"/>
  <c r="I307" i="16"/>
  <c r="K307" i="16"/>
  <c r="O307" i="16"/>
  <c r="Q307" i="16"/>
  <c r="V307" i="16"/>
  <c r="G311" i="16"/>
  <c r="I311" i="16"/>
  <c r="K311" i="16"/>
  <c r="M311" i="16"/>
  <c r="O311" i="16"/>
  <c r="Q311" i="16"/>
  <c r="V311" i="16"/>
  <c r="G315" i="16"/>
  <c r="I315" i="16"/>
  <c r="K315" i="16"/>
  <c r="M315" i="16"/>
  <c r="O315" i="16"/>
  <c r="Q315" i="16"/>
  <c r="V315" i="16"/>
  <c r="G319" i="16"/>
  <c r="O319" i="16"/>
  <c r="G320" i="16"/>
  <c r="M320" i="16" s="1"/>
  <c r="M319" i="16" s="1"/>
  <c r="I320" i="16"/>
  <c r="I319" i="16" s="1"/>
  <c r="K320" i="16"/>
  <c r="K319" i="16" s="1"/>
  <c r="O320" i="16"/>
  <c r="Q320" i="16"/>
  <c r="Q319" i="16" s="1"/>
  <c r="V320" i="16"/>
  <c r="V319" i="16" s="1"/>
  <c r="AE323" i="16"/>
  <c r="AF323" i="16"/>
  <c r="G315" i="15"/>
  <c r="BA108" i="15"/>
  <c r="BA49" i="15"/>
  <c r="BA13" i="15"/>
  <c r="BA10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K12" i="15"/>
  <c r="M12" i="15"/>
  <c r="O12" i="15"/>
  <c r="Q12" i="15"/>
  <c r="V12" i="15"/>
  <c r="G18" i="15"/>
  <c r="G17" i="15" s="1"/>
  <c r="I18" i="15"/>
  <c r="I17" i="15" s="1"/>
  <c r="K18" i="15"/>
  <c r="K17" i="15" s="1"/>
  <c r="O18" i="15"/>
  <c r="O17" i="15" s="1"/>
  <c r="Q18" i="15"/>
  <c r="Q17" i="15" s="1"/>
  <c r="V18" i="15"/>
  <c r="V17" i="15" s="1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K27" i="15"/>
  <c r="V27" i="15"/>
  <c r="G28" i="15"/>
  <c r="G27" i="15" s="1"/>
  <c r="I28" i="15"/>
  <c r="I27" i="15" s="1"/>
  <c r="K28" i="15"/>
  <c r="O28" i="15"/>
  <c r="O27" i="15" s="1"/>
  <c r="Q28" i="15"/>
  <c r="Q27" i="15" s="1"/>
  <c r="V28" i="15"/>
  <c r="G34" i="15"/>
  <c r="I34" i="15"/>
  <c r="K34" i="15"/>
  <c r="K33" i="15" s="1"/>
  <c r="M34" i="15"/>
  <c r="O34" i="15"/>
  <c r="Q34" i="15"/>
  <c r="V34" i="15"/>
  <c r="V33" i="15" s="1"/>
  <c r="G41" i="15"/>
  <c r="G33" i="15" s="1"/>
  <c r="I41" i="15"/>
  <c r="K41" i="15"/>
  <c r="M41" i="15"/>
  <c r="O41" i="15"/>
  <c r="O33" i="15" s="1"/>
  <c r="Q41" i="15"/>
  <c r="V41" i="15"/>
  <c r="G48" i="15"/>
  <c r="M48" i="15" s="1"/>
  <c r="I48" i="15"/>
  <c r="K48" i="15"/>
  <c r="O48" i="15"/>
  <c r="Q48" i="15"/>
  <c r="V48" i="15"/>
  <c r="G56" i="15"/>
  <c r="M56" i="15" s="1"/>
  <c r="I56" i="15"/>
  <c r="I33" i="15" s="1"/>
  <c r="K56" i="15"/>
  <c r="O56" i="15"/>
  <c r="Q56" i="15"/>
  <c r="Q33" i="15" s="1"/>
  <c r="V56" i="15"/>
  <c r="G62" i="15"/>
  <c r="I62" i="15"/>
  <c r="K62" i="15"/>
  <c r="M62" i="15"/>
  <c r="O62" i="15"/>
  <c r="Q62" i="15"/>
  <c r="V62" i="15"/>
  <c r="K69" i="15"/>
  <c r="V69" i="15"/>
  <c r="G70" i="15"/>
  <c r="G69" i="15" s="1"/>
  <c r="I70" i="15"/>
  <c r="I69" i="15" s="1"/>
  <c r="K70" i="15"/>
  <c r="O70" i="15"/>
  <c r="O69" i="15" s="1"/>
  <c r="Q70" i="15"/>
  <c r="Q69" i="15" s="1"/>
  <c r="V70" i="15"/>
  <c r="G76" i="15"/>
  <c r="I76" i="15"/>
  <c r="K76" i="15"/>
  <c r="K75" i="15" s="1"/>
  <c r="M76" i="15"/>
  <c r="O76" i="15"/>
  <c r="Q76" i="15"/>
  <c r="V76" i="15"/>
  <c r="V75" i="15" s="1"/>
  <c r="G78" i="15"/>
  <c r="G75" i="15" s="1"/>
  <c r="I78" i="15"/>
  <c r="K78" i="15"/>
  <c r="M78" i="15"/>
  <c r="O78" i="15"/>
  <c r="O75" i="15" s="1"/>
  <c r="Q78" i="15"/>
  <c r="V78" i="15"/>
  <c r="G85" i="15"/>
  <c r="M85" i="15" s="1"/>
  <c r="I85" i="15"/>
  <c r="I75" i="15" s="1"/>
  <c r="K85" i="15"/>
  <c r="O85" i="15"/>
  <c r="Q85" i="15"/>
  <c r="Q75" i="15" s="1"/>
  <c r="V85" i="15"/>
  <c r="G90" i="15"/>
  <c r="M90" i="15" s="1"/>
  <c r="I90" i="15"/>
  <c r="K90" i="15"/>
  <c r="O90" i="15"/>
  <c r="Q90" i="15"/>
  <c r="V90" i="15"/>
  <c r="G92" i="15"/>
  <c r="I92" i="15"/>
  <c r="K92" i="15"/>
  <c r="M92" i="15"/>
  <c r="O92" i="15"/>
  <c r="Q92" i="15"/>
  <c r="V92" i="15"/>
  <c r="G98" i="15"/>
  <c r="I98" i="15"/>
  <c r="K98" i="15"/>
  <c r="M98" i="15"/>
  <c r="O98" i="15"/>
  <c r="Q98" i="15"/>
  <c r="V98" i="15"/>
  <c r="G101" i="15"/>
  <c r="M101" i="15" s="1"/>
  <c r="I101" i="15"/>
  <c r="K101" i="15"/>
  <c r="O101" i="15"/>
  <c r="Q101" i="15"/>
  <c r="V101" i="15"/>
  <c r="G104" i="15"/>
  <c r="M104" i="15" s="1"/>
  <c r="I104" i="15"/>
  <c r="K104" i="15"/>
  <c r="O104" i="15"/>
  <c r="Q104" i="15"/>
  <c r="V104" i="15"/>
  <c r="G106" i="15"/>
  <c r="I106" i="15"/>
  <c r="K106" i="15"/>
  <c r="M106" i="15"/>
  <c r="O106" i="15"/>
  <c r="Q106" i="15"/>
  <c r="V106" i="15"/>
  <c r="G111" i="15"/>
  <c r="I111" i="15"/>
  <c r="K111" i="15"/>
  <c r="M111" i="15"/>
  <c r="O111" i="15"/>
  <c r="Q111" i="15"/>
  <c r="V111" i="15"/>
  <c r="G120" i="15"/>
  <c r="M120" i="15" s="1"/>
  <c r="I120" i="15"/>
  <c r="K120" i="15"/>
  <c r="O120" i="15"/>
  <c r="Q120" i="15"/>
  <c r="V120" i="15"/>
  <c r="G123" i="15"/>
  <c r="M123" i="15" s="1"/>
  <c r="I123" i="15"/>
  <c r="K123" i="15"/>
  <c r="O123" i="15"/>
  <c r="Q123" i="15"/>
  <c r="V123" i="15"/>
  <c r="G127" i="15"/>
  <c r="I127" i="15"/>
  <c r="K127" i="15"/>
  <c r="M127" i="15"/>
  <c r="O127" i="15"/>
  <c r="Q127" i="15"/>
  <c r="V127" i="15"/>
  <c r="G131" i="15"/>
  <c r="I131" i="15"/>
  <c r="K131" i="15"/>
  <c r="M131" i="15"/>
  <c r="O131" i="15"/>
  <c r="Q131" i="15"/>
  <c r="V131" i="15"/>
  <c r="G135" i="15"/>
  <c r="M135" i="15" s="1"/>
  <c r="I135" i="15"/>
  <c r="K135" i="15"/>
  <c r="O135" i="15"/>
  <c r="Q135" i="15"/>
  <c r="V135" i="15"/>
  <c r="G139" i="15"/>
  <c r="M139" i="15" s="1"/>
  <c r="I139" i="15"/>
  <c r="K139" i="15"/>
  <c r="O139" i="15"/>
  <c r="Q139" i="15"/>
  <c r="V139" i="15"/>
  <c r="G143" i="15"/>
  <c r="I143" i="15"/>
  <c r="K143" i="15"/>
  <c r="M143" i="15"/>
  <c r="O143" i="15"/>
  <c r="Q143" i="15"/>
  <c r="V143" i="15"/>
  <c r="G147" i="15"/>
  <c r="I147" i="15"/>
  <c r="K147" i="15"/>
  <c r="M147" i="15"/>
  <c r="O147" i="15"/>
  <c r="Q147" i="15"/>
  <c r="V147" i="15"/>
  <c r="G150" i="15"/>
  <c r="M150" i="15" s="1"/>
  <c r="I150" i="15"/>
  <c r="K150" i="15"/>
  <c r="O150" i="15"/>
  <c r="Q150" i="15"/>
  <c r="V150" i="15"/>
  <c r="G154" i="15"/>
  <c r="M154" i="15" s="1"/>
  <c r="I154" i="15"/>
  <c r="K154" i="15"/>
  <c r="O154" i="15"/>
  <c r="Q154" i="15"/>
  <c r="V154" i="15"/>
  <c r="G157" i="15"/>
  <c r="I157" i="15"/>
  <c r="K157" i="15"/>
  <c r="M157" i="15"/>
  <c r="O157" i="15"/>
  <c r="Q157" i="15"/>
  <c r="V157" i="15"/>
  <c r="G159" i="15"/>
  <c r="I159" i="15"/>
  <c r="K159" i="15"/>
  <c r="M159" i="15"/>
  <c r="O159" i="15"/>
  <c r="Q159" i="15"/>
  <c r="V159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9" i="15"/>
  <c r="I169" i="15"/>
  <c r="K169" i="15"/>
  <c r="M169" i="15"/>
  <c r="O169" i="15"/>
  <c r="Q169" i="15"/>
  <c r="V169" i="15"/>
  <c r="G173" i="15"/>
  <c r="I173" i="15"/>
  <c r="K173" i="15"/>
  <c r="M173" i="15"/>
  <c r="O173" i="15"/>
  <c r="Q173" i="15"/>
  <c r="V173" i="15"/>
  <c r="G179" i="15"/>
  <c r="M179" i="15" s="1"/>
  <c r="I179" i="15"/>
  <c r="I178" i="15" s="1"/>
  <c r="K179" i="15"/>
  <c r="K178" i="15" s="1"/>
  <c r="O179" i="15"/>
  <c r="Q179" i="15"/>
  <c r="Q178" i="15" s="1"/>
  <c r="V179" i="15"/>
  <c r="V178" i="15" s="1"/>
  <c r="G188" i="15"/>
  <c r="I188" i="15"/>
  <c r="K188" i="15"/>
  <c r="M188" i="15"/>
  <c r="O188" i="15"/>
  <c r="Q188" i="15"/>
  <c r="V188" i="15"/>
  <c r="G191" i="15"/>
  <c r="I191" i="15"/>
  <c r="K191" i="15"/>
  <c r="M191" i="15"/>
  <c r="O191" i="15"/>
  <c r="Q191" i="15"/>
  <c r="V191" i="15"/>
  <c r="G198" i="15"/>
  <c r="G178" i="15" s="1"/>
  <c r="I198" i="15"/>
  <c r="K198" i="15"/>
  <c r="O198" i="15"/>
  <c r="O178" i="15" s="1"/>
  <c r="Q198" i="15"/>
  <c r="V198" i="15"/>
  <c r="G202" i="15"/>
  <c r="M202" i="15" s="1"/>
  <c r="I202" i="15"/>
  <c r="K202" i="15"/>
  <c r="O202" i="15"/>
  <c r="Q202" i="15"/>
  <c r="V202" i="15"/>
  <c r="G208" i="15"/>
  <c r="G207" i="15" s="1"/>
  <c r="I208" i="15"/>
  <c r="K208" i="15"/>
  <c r="M208" i="15"/>
  <c r="O208" i="15"/>
  <c r="O207" i="15" s="1"/>
  <c r="Q208" i="15"/>
  <c r="V208" i="15"/>
  <c r="G211" i="15"/>
  <c r="M211" i="15" s="1"/>
  <c r="I211" i="15"/>
  <c r="I207" i="15" s="1"/>
  <c r="K211" i="15"/>
  <c r="O211" i="15"/>
  <c r="Q211" i="15"/>
  <c r="Q207" i="15" s="1"/>
  <c r="V211" i="15"/>
  <c r="G216" i="15"/>
  <c r="M216" i="15" s="1"/>
  <c r="I216" i="15"/>
  <c r="K216" i="15"/>
  <c r="O216" i="15"/>
  <c r="Q216" i="15"/>
  <c r="V216" i="15"/>
  <c r="G223" i="15"/>
  <c r="I223" i="15"/>
  <c r="K223" i="15"/>
  <c r="K207" i="15" s="1"/>
  <c r="M223" i="15"/>
  <c r="O223" i="15"/>
  <c r="Q223" i="15"/>
  <c r="V223" i="15"/>
  <c r="V207" i="15" s="1"/>
  <c r="G226" i="15"/>
  <c r="I226" i="15"/>
  <c r="K226" i="15"/>
  <c r="M226" i="15"/>
  <c r="O226" i="15"/>
  <c r="Q226" i="15"/>
  <c r="V226" i="15"/>
  <c r="G228" i="15"/>
  <c r="M228" i="15" s="1"/>
  <c r="I228" i="15"/>
  <c r="K228" i="15"/>
  <c r="O228" i="15"/>
  <c r="Q228" i="15"/>
  <c r="V228" i="15"/>
  <c r="G234" i="15"/>
  <c r="I234" i="15"/>
  <c r="K234" i="15"/>
  <c r="K233" i="15" s="1"/>
  <c r="M234" i="15"/>
  <c r="O234" i="15"/>
  <c r="Q234" i="15"/>
  <c r="V234" i="15"/>
  <c r="V233" i="15" s="1"/>
  <c r="G236" i="15"/>
  <c r="I236" i="15"/>
  <c r="K236" i="15"/>
  <c r="M236" i="15"/>
  <c r="O236" i="15"/>
  <c r="Q236" i="15"/>
  <c r="V236" i="15"/>
  <c r="G238" i="15"/>
  <c r="G233" i="15" s="1"/>
  <c r="I238" i="15"/>
  <c r="K238" i="15"/>
  <c r="O238" i="15"/>
  <c r="O233" i="15" s="1"/>
  <c r="Q238" i="15"/>
  <c r="V238" i="15"/>
  <c r="G241" i="15"/>
  <c r="M241" i="15" s="1"/>
  <c r="I241" i="15"/>
  <c r="I233" i="15" s="1"/>
  <c r="K241" i="15"/>
  <c r="O241" i="15"/>
  <c r="Q241" i="15"/>
  <c r="Q233" i="15" s="1"/>
  <c r="V241" i="15"/>
  <c r="I246" i="15"/>
  <c r="K246" i="15"/>
  <c r="Q246" i="15"/>
  <c r="V246" i="15"/>
  <c r="G247" i="15"/>
  <c r="G246" i="15" s="1"/>
  <c r="I247" i="15"/>
  <c r="K247" i="15"/>
  <c r="M247" i="15"/>
  <c r="M246" i="15" s="1"/>
  <c r="O247" i="15"/>
  <c r="O246" i="15" s="1"/>
  <c r="Q247" i="15"/>
  <c r="V247" i="15"/>
  <c r="G252" i="15"/>
  <c r="M252" i="15" s="1"/>
  <c r="I252" i="15"/>
  <c r="I251" i="15" s="1"/>
  <c r="K252" i="15"/>
  <c r="K251" i="15" s="1"/>
  <c r="O252" i="15"/>
  <c r="Q252" i="15"/>
  <c r="Q251" i="15" s="1"/>
  <c r="V252" i="15"/>
  <c r="V251" i="15" s="1"/>
  <c r="G254" i="15"/>
  <c r="I254" i="15"/>
  <c r="K254" i="15"/>
  <c r="M254" i="15"/>
  <c r="O254" i="15"/>
  <c r="Q254" i="15"/>
  <c r="V254" i="15"/>
  <c r="G257" i="15"/>
  <c r="I257" i="15"/>
  <c r="K257" i="15"/>
  <c r="M257" i="15"/>
  <c r="O257" i="15"/>
  <c r="Q257" i="15"/>
  <c r="V257" i="15"/>
  <c r="G259" i="15"/>
  <c r="G251" i="15" s="1"/>
  <c r="I259" i="15"/>
  <c r="K259" i="15"/>
  <c r="O259" i="15"/>
  <c r="O251" i="15" s="1"/>
  <c r="Q259" i="15"/>
  <c r="V259" i="15"/>
  <c r="G261" i="15"/>
  <c r="M261" i="15" s="1"/>
  <c r="I261" i="15"/>
  <c r="K261" i="15"/>
  <c r="O261" i="15"/>
  <c r="Q261" i="15"/>
  <c r="V261" i="15"/>
  <c r="G262" i="15"/>
  <c r="I262" i="15"/>
  <c r="K262" i="15"/>
  <c r="M262" i="15"/>
  <c r="O262" i="15"/>
  <c r="Q262" i="15"/>
  <c r="V262" i="15"/>
  <c r="G264" i="15"/>
  <c r="I264" i="15"/>
  <c r="K264" i="15"/>
  <c r="M264" i="15"/>
  <c r="O264" i="15"/>
  <c r="Q264" i="15"/>
  <c r="V264" i="15"/>
  <c r="G269" i="15"/>
  <c r="O269" i="15"/>
  <c r="G270" i="15"/>
  <c r="M270" i="15" s="1"/>
  <c r="M269" i="15" s="1"/>
  <c r="I270" i="15"/>
  <c r="I269" i="15" s="1"/>
  <c r="K270" i="15"/>
  <c r="K269" i="15" s="1"/>
  <c r="O270" i="15"/>
  <c r="Q270" i="15"/>
  <c r="Q269" i="15" s="1"/>
  <c r="V270" i="15"/>
  <c r="V269" i="15" s="1"/>
  <c r="G273" i="15"/>
  <c r="G272" i="15" s="1"/>
  <c r="I273" i="15"/>
  <c r="K273" i="15"/>
  <c r="M273" i="15"/>
  <c r="O273" i="15"/>
  <c r="O272" i="15" s="1"/>
  <c r="Q273" i="15"/>
  <c r="V273" i="15"/>
  <c r="G276" i="15"/>
  <c r="M276" i="15" s="1"/>
  <c r="I276" i="15"/>
  <c r="K276" i="15"/>
  <c r="O276" i="15"/>
  <c r="Q276" i="15"/>
  <c r="V276" i="15"/>
  <c r="G278" i="15"/>
  <c r="M278" i="15" s="1"/>
  <c r="I278" i="15"/>
  <c r="I272" i="15" s="1"/>
  <c r="K278" i="15"/>
  <c r="O278" i="15"/>
  <c r="Q278" i="15"/>
  <c r="Q272" i="15" s="1"/>
  <c r="V278" i="15"/>
  <c r="G280" i="15"/>
  <c r="M280" i="15" s="1"/>
  <c r="I280" i="15"/>
  <c r="K280" i="15"/>
  <c r="K272" i="15" s="1"/>
  <c r="O280" i="15"/>
  <c r="Q280" i="15"/>
  <c r="V280" i="15"/>
  <c r="V272" i="15" s="1"/>
  <c r="G286" i="15"/>
  <c r="I286" i="15"/>
  <c r="K286" i="15"/>
  <c r="M286" i="15"/>
  <c r="O286" i="15"/>
  <c r="Q286" i="15"/>
  <c r="V286" i="15"/>
  <c r="G290" i="15"/>
  <c r="M290" i="15" s="1"/>
  <c r="I290" i="15"/>
  <c r="K290" i="15"/>
  <c r="O290" i="15"/>
  <c r="Q290" i="15"/>
  <c r="V290" i="15"/>
  <c r="G294" i="15"/>
  <c r="M294" i="15" s="1"/>
  <c r="I294" i="15"/>
  <c r="K294" i="15"/>
  <c r="O294" i="15"/>
  <c r="Q294" i="15"/>
  <c r="V294" i="15"/>
  <c r="G299" i="15"/>
  <c r="M299" i="15" s="1"/>
  <c r="I299" i="15"/>
  <c r="K299" i="15"/>
  <c r="O299" i="15"/>
  <c r="Q299" i="15"/>
  <c r="V299" i="15"/>
  <c r="G303" i="15"/>
  <c r="I303" i="15"/>
  <c r="K303" i="15"/>
  <c r="M303" i="15"/>
  <c r="O303" i="15"/>
  <c r="Q303" i="15"/>
  <c r="V303" i="15"/>
  <c r="G307" i="15"/>
  <c r="AF315" i="15" s="1"/>
  <c r="I307" i="15"/>
  <c r="K307" i="15"/>
  <c r="O307" i="15"/>
  <c r="Q307" i="15"/>
  <c r="V307" i="15"/>
  <c r="G311" i="15"/>
  <c r="I311" i="15"/>
  <c r="O311" i="15"/>
  <c r="Q311" i="15"/>
  <c r="G312" i="15"/>
  <c r="M312" i="15" s="1"/>
  <c r="M311" i="15" s="1"/>
  <c r="I312" i="15"/>
  <c r="K312" i="15"/>
  <c r="K311" i="15" s="1"/>
  <c r="O312" i="15"/>
  <c r="Q312" i="15"/>
  <c r="V312" i="15"/>
  <c r="V311" i="15" s="1"/>
  <c r="AE315" i="15"/>
  <c r="G27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AE27" i="14"/>
  <c r="G343" i="13"/>
  <c r="BA285" i="13"/>
  <c r="BA126" i="13"/>
  <c r="BA63" i="13"/>
  <c r="BA55" i="13"/>
  <c r="BA22" i="13"/>
  <c r="BA13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O8" i="13" s="1"/>
  <c r="Q21" i="13"/>
  <c r="V21" i="13"/>
  <c r="I25" i="13"/>
  <c r="Q25" i="13"/>
  <c r="G26" i="13"/>
  <c r="I26" i="13"/>
  <c r="K26" i="13"/>
  <c r="K25" i="13" s="1"/>
  <c r="M26" i="13"/>
  <c r="O26" i="13"/>
  <c r="Q26" i="13"/>
  <c r="V26" i="13"/>
  <c r="V25" i="13" s="1"/>
  <c r="G30" i="13"/>
  <c r="I30" i="13"/>
  <c r="K30" i="13"/>
  <c r="M30" i="13"/>
  <c r="O30" i="13"/>
  <c r="Q30" i="13"/>
  <c r="V30" i="13"/>
  <c r="G33" i="13"/>
  <c r="G25" i="13" s="1"/>
  <c r="I33" i="13"/>
  <c r="K33" i="13"/>
  <c r="O33" i="13"/>
  <c r="O25" i="13" s="1"/>
  <c r="Q33" i="13"/>
  <c r="V33" i="13"/>
  <c r="G35" i="13"/>
  <c r="O35" i="13"/>
  <c r="G36" i="13"/>
  <c r="I36" i="13"/>
  <c r="I35" i="13" s="1"/>
  <c r="K36" i="13"/>
  <c r="K35" i="13" s="1"/>
  <c r="M36" i="13"/>
  <c r="M35" i="13" s="1"/>
  <c r="O36" i="13"/>
  <c r="Q36" i="13"/>
  <c r="Q35" i="13" s="1"/>
  <c r="V36" i="13"/>
  <c r="V35" i="13" s="1"/>
  <c r="G40" i="13"/>
  <c r="G39" i="13" s="1"/>
  <c r="I40" i="13"/>
  <c r="I39" i="13" s="1"/>
  <c r="K40" i="13"/>
  <c r="M40" i="13"/>
  <c r="O40" i="13"/>
  <c r="O39" i="13" s="1"/>
  <c r="Q40" i="13"/>
  <c r="Q39" i="13" s="1"/>
  <c r="V40" i="13"/>
  <c r="G47" i="13"/>
  <c r="M47" i="13" s="1"/>
  <c r="I47" i="13"/>
  <c r="K47" i="13"/>
  <c r="O47" i="13"/>
  <c r="Q47" i="13"/>
  <c r="V47" i="13"/>
  <c r="G54" i="13"/>
  <c r="I54" i="13"/>
  <c r="K54" i="13"/>
  <c r="K39" i="13" s="1"/>
  <c r="M54" i="13"/>
  <c r="O54" i="13"/>
  <c r="Q54" i="13"/>
  <c r="V54" i="13"/>
  <c r="V39" i="13" s="1"/>
  <c r="G62" i="13"/>
  <c r="I62" i="13"/>
  <c r="K62" i="13"/>
  <c r="M62" i="13"/>
  <c r="O62" i="13"/>
  <c r="Q62" i="13"/>
  <c r="V62" i="13"/>
  <c r="G65" i="13"/>
  <c r="I65" i="13"/>
  <c r="K65" i="13"/>
  <c r="M65" i="13"/>
  <c r="O65" i="13"/>
  <c r="Q65" i="13"/>
  <c r="V65" i="13"/>
  <c r="G73" i="13"/>
  <c r="M73" i="13" s="1"/>
  <c r="I73" i="13"/>
  <c r="K73" i="13"/>
  <c r="O73" i="13"/>
  <c r="Q73" i="13"/>
  <c r="V73" i="13"/>
  <c r="I80" i="13"/>
  <c r="Q80" i="13"/>
  <c r="G81" i="13"/>
  <c r="G80" i="13" s="1"/>
  <c r="I81" i="13"/>
  <c r="K81" i="13"/>
  <c r="K80" i="13" s="1"/>
  <c r="M81" i="13"/>
  <c r="M80" i="13" s="1"/>
  <c r="O81" i="13"/>
  <c r="O80" i="13" s="1"/>
  <c r="Q81" i="13"/>
  <c r="V81" i="13"/>
  <c r="V80" i="13" s="1"/>
  <c r="G87" i="13"/>
  <c r="M87" i="13" s="1"/>
  <c r="I87" i="13"/>
  <c r="I86" i="13" s="1"/>
  <c r="K87" i="13"/>
  <c r="K86" i="13" s="1"/>
  <c r="O87" i="13"/>
  <c r="O86" i="13" s="1"/>
  <c r="Q87" i="13"/>
  <c r="Q86" i="13" s="1"/>
  <c r="V87" i="13"/>
  <c r="V86" i="13" s="1"/>
  <c r="G89" i="13"/>
  <c r="I89" i="13"/>
  <c r="K89" i="13"/>
  <c r="M89" i="13"/>
  <c r="O89" i="13"/>
  <c r="Q89" i="13"/>
  <c r="V89" i="13"/>
  <c r="G96" i="13"/>
  <c r="I96" i="13"/>
  <c r="K96" i="13"/>
  <c r="M96" i="13"/>
  <c r="O96" i="13"/>
  <c r="Q96" i="13"/>
  <c r="V96" i="13"/>
  <c r="G101" i="13"/>
  <c r="M101" i="13" s="1"/>
  <c r="I101" i="13"/>
  <c r="K101" i="13"/>
  <c r="O101" i="13"/>
  <c r="Q101" i="13"/>
  <c r="V101" i="13"/>
  <c r="G110" i="13"/>
  <c r="M110" i="13" s="1"/>
  <c r="I110" i="13"/>
  <c r="K110" i="13"/>
  <c r="O110" i="13"/>
  <c r="Q110" i="13"/>
  <c r="V110" i="13"/>
  <c r="G116" i="13"/>
  <c r="I116" i="13"/>
  <c r="K116" i="13"/>
  <c r="M116" i="13"/>
  <c r="O116" i="13"/>
  <c r="Q116" i="13"/>
  <c r="V116" i="13"/>
  <c r="G119" i="13"/>
  <c r="I119" i="13"/>
  <c r="K119" i="13"/>
  <c r="M119" i="13"/>
  <c r="O119" i="13"/>
  <c r="Q119" i="13"/>
  <c r="V119" i="13"/>
  <c r="G122" i="13"/>
  <c r="M122" i="13" s="1"/>
  <c r="I122" i="13"/>
  <c r="K122" i="13"/>
  <c r="O122" i="13"/>
  <c r="Q122" i="13"/>
  <c r="V122" i="13"/>
  <c r="G124" i="13"/>
  <c r="M124" i="13" s="1"/>
  <c r="I124" i="13"/>
  <c r="K124" i="13"/>
  <c r="O124" i="13"/>
  <c r="Q124" i="13"/>
  <c r="V124" i="13"/>
  <c r="G129" i="13"/>
  <c r="I129" i="13"/>
  <c r="K129" i="13"/>
  <c r="M129" i="13"/>
  <c r="O129" i="13"/>
  <c r="Q129" i="13"/>
  <c r="V129" i="13"/>
  <c r="G140" i="13"/>
  <c r="I140" i="13"/>
  <c r="K140" i="13"/>
  <c r="M140" i="13"/>
  <c r="O140" i="13"/>
  <c r="Q140" i="13"/>
  <c r="V140" i="13"/>
  <c r="G143" i="13"/>
  <c r="M143" i="13" s="1"/>
  <c r="I143" i="13"/>
  <c r="K143" i="13"/>
  <c r="O143" i="13"/>
  <c r="Q143" i="13"/>
  <c r="V143" i="13"/>
  <c r="G147" i="13"/>
  <c r="M147" i="13" s="1"/>
  <c r="I147" i="13"/>
  <c r="K147" i="13"/>
  <c r="O147" i="13"/>
  <c r="Q147" i="13"/>
  <c r="V147" i="13"/>
  <c r="G151" i="13"/>
  <c r="I151" i="13"/>
  <c r="K151" i="13"/>
  <c r="M151" i="13"/>
  <c r="O151" i="13"/>
  <c r="Q151" i="13"/>
  <c r="V151" i="13"/>
  <c r="G155" i="13"/>
  <c r="I155" i="13"/>
  <c r="K155" i="13"/>
  <c r="M155" i="13"/>
  <c r="O155" i="13"/>
  <c r="Q155" i="13"/>
  <c r="V155" i="13"/>
  <c r="G159" i="13"/>
  <c r="M159" i="13" s="1"/>
  <c r="I159" i="13"/>
  <c r="K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I167" i="13"/>
  <c r="K167" i="13"/>
  <c r="M167" i="13"/>
  <c r="O167" i="13"/>
  <c r="Q167" i="13"/>
  <c r="V167" i="13"/>
  <c r="G170" i="13"/>
  <c r="I170" i="13"/>
  <c r="K170" i="13"/>
  <c r="M170" i="13"/>
  <c r="O170" i="13"/>
  <c r="Q170" i="13"/>
  <c r="V170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79" i="13"/>
  <c r="I179" i="13"/>
  <c r="K179" i="13"/>
  <c r="M179" i="13"/>
  <c r="O179" i="13"/>
  <c r="Q179" i="13"/>
  <c r="V179" i="13"/>
  <c r="G183" i="13"/>
  <c r="I183" i="13"/>
  <c r="K183" i="13"/>
  <c r="M183" i="13"/>
  <c r="O183" i="13"/>
  <c r="Q183" i="13"/>
  <c r="V183" i="13"/>
  <c r="G184" i="13"/>
  <c r="M184" i="13" s="1"/>
  <c r="I184" i="13"/>
  <c r="K184" i="13"/>
  <c r="O184" i="13"/>
  <c r="Q184" i="13"/>
  <c r="V184" i="13"/>
  <c r="G189" i="13"/>
  <c r="M189" i="13" s="1"/>
  <c r="I189" i="13"/>
  <c r="K189" i="13"/>
  <c r="O189" i="13"/>
  <c r="Q189" i="13"/>
  <c r="V189" i="13"/>
  <c r="G193" i="13"/>
  <c r="I193" i="13"/>
  <c r="K193" i="13"/>
  <c r="M193" i="13"/>
  <c r="O193" i="13"/>
  <c r="Q193" i="13"/>
  <c r="V193" i="13"/>
  <c r="G199" i="13"/>
  <c r="G198" i="13" s="1"/>
  <c r="I199" i="13"/>
  <c r="I198" i="13" s="1"/>
  <c r="K199" i="13"/>
  <c r="O199" i="13"/>
  <c r="O198" i="13" s="1"/>
  <c r="Q199" i="13"/>
  <c r="Q198" i="13" s="1"/>
  <c r="V199" i="13"/>
  <c r="G210" i="13"/>
  <c r="M210" i="13" s="1"/>
  <c r="I210" i="13"/>
  <c r="K210" i="13"/>
  <c r="O210" i="13"/>
  <c r="Q210" i="13"/>
  <c r="V210" i="13"/>
  <c r="G213" i="13"/>
  <c r="I213" i="13"/>
  <c r="K213" i="13"/>
  <c r="K198" i="13" s="1"/>
  <c r="M213" i="13"/>
  <c r="O213" i="13"/>
  <c r="Q213" i="13"/>
  <c r="V213" i="13"/>
  <c r="V198" i="13" s="1"/>
  <c r="G222" i="13"/>
  <c r="I222" i="13"/>
  <c r="K222" i="13"/>
  <c r="M222" i="13"/>
  <c r="O222" i="13"/>
  <c r="Q222" i="13"/>
  <c r="V222" i="13"/>
  <c r="G226" i="13"/>
  <c r="M226" i="13" s="1"/>
  <c r="I226" i="13"/>
  <c r="K226" i="13"/>
  <c r="O226" i="13"/>
  <c r="Q226" i="13"/>
  <c r="V226" i="13"/>
  <c r="G232" i="13"/>
  <c r="I232" i="13"/>
  <c r="I231" i="13" s="1"/>
  <c r="K232" i="13"/>
  <c r="K231" i="13" s="1"/>
  <c r="M232" i="13"/>
  <c r="M231" i="13" s="1"/>
  <c r="O232" i="13"/>
  <c r="Q232" i="13"/>
  <c r="Q231" i="13" s="1"/>
  <c r="V232" i="13"/>
  <c r="V231" i="13" s="1"/>
  <c r="G235" i="13"/>
  <c r="I235" i="13"/>
  <c r="K235" i="13"/>
  <c r="M235" i="13"/>
  <c r="O235" i="13"/>
  <c r="Q235" i="13"/>
  <c r="V235" i="13"/>
  <c r="G240" i="13"/>
  <c r="I240" i="13"/>
  <c r="K240" i="13"/>
  <c r="M240" i="13"/>
  <c r="O240" i="13"/>
  <c r="Q240" i="13"/>
  <c r="V240" i="13"/>
  <c r="G247" i="13"/>
  <c r="M247" i="13" s="1"/>
  <c r="I247" i="13"/>
  <c r="K247" i="13"/>
  <c r="O247" i="13"/>
  <c r="O231" i="13" s="1"/>
  <c r="Q247" i="13"/>
  <c r="V247" i="13"/>
  <c r="G250" i="13"/>
  <c r="I250" i="13"/>
  <c r="K250" i="13"/>
  <c r="M250" i="13"/>
  <c r="O250" i="13"/>
  <c r="Q250" i="13"/>
  <c r="V250" i="13"/>
  <c r="G252" i="13"/>
  <c r="I252" i="13"/>
  <c r="K252" i="13"/>
  <c r="M252" i="13"/>
  <c r="O252" i="13"/>
  <c r="Q252" i="13"/>
  <c r="V252" i="13"/>
  <c r="G258" i="13"/>
  <c r="M258" i="13" s="1"/>
  <c r="M257" i="13" s="1"/>
  <c r="I258" i="13"/>
  <c r="I257" i="13" s="1"/>
  <c r="K258" i="13"/>
  <c r="K257" i="13" s="1"/>
  <c r="O258" i="13"/>
  <c r="O257" i="13" s="1"/>
  <c r="Q258" i="13"/>
  <c r="Q257" i="13" s="1"/>
  <c r="V258" i="13"/>
  <c r="V257" i="13" s="1"/>
  <c r="G260" i="13"/>
  <c r="I260" i="13"/>
  <c r="K260" i="13"/>
  <c r="M260" i="13"/>
  <c r="O260" i="13"/>
  <c r="Q260" i="13"/>
  <c r="V260" i="13"/>
  <c r="G262" i="13"/>
  <c r="I262" i="13"/>
  <c r="K262" i="13"/>
  <c r="M262" i="13"/>
  <c r="O262" i="13"/>
  <c r="Q262" i="13"/>
  <c r="V262" i="13"/>
  <c r="G265" i="13"/>
  <c r="I265" i="13"/>
  <c r="K265" i="13"/>
  <c r="M265" i="13"/>
  <c r="O265" i="13"/>
  <c r="Q265" i="13"/>
  <c r="V265" i="13"/>
  <c r="G270" i="13"/>
  <c r="O270" i="13"/>
  <c r="G271" i="13"/>
  <c r="I271" i="13"/>
  <c r="I270" i="13" s="1"/>
  <c r="K271" i="13"/>
  <c r="K270" i="13" s="1"/>
  <c r="M271" i="13"/>
  <c r="M270" i="13" s="1"/>
  <c r="O271" i="13"/>
  <c r="Q271" i="13"/>
  <c r="Q270" i="13" s="1"/>
  <c r="V271" i="13"/>
  <c r="V270" i="13" s="1"/>
  <c r="G274" i="13"/>
  <c r="G273" i="13" s="1"/>
  <c r="I274" i="13"/>
  <c r="I273" i="13" s="1"/>
  <c r="K274" i="13"/>
  <c r="M274" i="13"/>
  <c r="O274" i="13"/>
  <c r="O273" i="13" s="1"/>
  <c r="Q274" i="13"/>
  <c r="Q273" i="13" s="1"/>
  <c r="V274" i="13"/>
  <c r="G276" i="13"/>
  <c r="M276" i="13" s="1"/>
  <c r="I276" i="13"/>
  <c r="K276" i="13"/>
  <c r="O276" i="13"/>
  <c r="Q276" i="13"/>
  <c r="V276" i="13"/>
  <c r="G279" i="13"/>
  <c r="I279" i="13"/>
  <c r="K279" i="13"/>
  <c r="M279" i="13"/>
  <c r="O279" i="13"/>
  <c r="Q279" i="13"/>
  <c r="V279" i="13"/>
  <c r="G281" i="13"/>
  <c r="I281" i="13"/>
  <c r="K281" i="13"/>
  <c r="K273" i="13" s="1"/>
  <c r="M281" i="13"/>
  <c r="O281" i="13"/>
  <c r="Q281" i="13"/>
  <c r="V281" i="13"/>
  <c r="V273" i="13" s="1"/>
  <c r="G283" i="13"/>
  <c r="I283" i="13"/>
  <c r="K283" i="13"/>
  <c r="M283" i="13"/>
  <c r="O283" i="13"/>
  <c r="Q283" i="13"/>
  <c r="V283" i="13"/>
  <c r="G289" i="13"/>
  <c r="M289" i="13" s="1"/>
  <c r="I289" i="13"/>
  <c r="K289" i="13"/>
  <c r="O289" i="13"/>
  <c r="Q289" i="13"/>
  <c r="V289" i="13"/>
  <c r="G290" i="13"/>
  <c r="I290" i="13"/>
  <c r="K290" i="13"/>
  <c r="M290" i="13"/>
  <c r="O290" i="13"/>
  <c r="Q290" i="13"/>
  <c r="V290" i="13"/>
  <c r="G292" i="13"/>
  <c r="I292" i="13"/>
  <c r="K292" i="13"/>
  <c r="M292" i="13"/>
  <c r="O292" i="13"/>
  <c r="Q292" i="13"/>
  <c r="V292" i="13"/>
  <c r="G298" i="13"/>
  <c r="M298" i="13" s="1"/>
  <c r="M297" i="13" s="1"/>
  <c r="I298" i="13"/>
  <c r="I297" i="13" s="1"/>
  <c r="K298" i="13"/>
  <c r="K297" i="13" s="1"/>
  <c r="O298" i="13"/>
  <c r="O297" i="13" s="1"/>
  <c r="Q298" i="13"/>
  <c r="Q297" i="13" s="1"/>
  <c r="V298" i="13"/>
  <c r="V297" i="13" s="1"/>
  <c r="G301" i="13"/>
  <c r="G300" i="13" s="1"/>
  <c r="I301" i="13"/>
  <c r="K301" i="13"/>
  <c r="K300" i="13" s="1"/>
  <c r="M301" i="13"/>
  <c r="M300" i="13" s="1"/>
  <c r="O301" i="13"/>
  <c r="O300" i="13" s="1"/>
  <c r="Q301" i="13"/>
  <c r="V301" i="13"/>
  <c r="V300" i="13" s="1"/>
  <c r="G304" i="13"/>
  <c r="I304" i="13"/>
  <c r="K304" i="13"/>
  <c r="M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I308" i="13"/>
  <c r="I300" i="13" s="1"/>
  <c r="K308" i="13"/>
  <c r="M308" i="13"/>
  <c r="O308" i="13"/>
  <c r="Q308" i="13"/>
  <c r="Q300" i="13" s="1"/>
  <c r="V308" i="13"/>
  <c r="G314" i="13"/>
  <c r="I314" i="13"/>
  <c r="K314" i="13"/>
  <c r="M314" i="13"/>
  <c r="O314" i="13"/>
  <c r="Q314" i="13"/>
  <c r="V314" i="13"/>
  <c r="G318" i="13"/>
  <c r="I318" i="13"/>
  <c r="K318" i="13"/>
  <c r="M318" i="13"/>
  <c r="O318" i="13"/>
  <c r="Q318" i="13"/>
  <c r="V318" i="13"/>
  <c r="G322" i="13"/>
  <c r="M322" i="13" s="1"/>
  <c r="I322" i="13"/>
  <c r="K322" i="13"/>
  <c r="O322" i="13"/>
  <c r="Q322" i="13"/>
  <c r="V322" i="13"/>
  <c r="G327" i="13"/>
  <c r="I327" i="13"/>
  <c r="K327" i="13"/>
  <c r="M327" i="13"/>
  <c r="O327" i="13"/>
  <c r="Q327" i="13"/>
  <c r="V327" i="13"/>
  <c r="G331" i="13"/>
  <c r="I331" i="13"/>
  <c r="K331" i="13"/>
  <c r="M331" i="13"/>
  <c r="O331" i="13"/>
  <c r="Q331" i="13"/>
  <c r="V331" i="13"/>
  <c r="G335" i="13"/>
  <c r="I335" i="13"/>
  <c r="K335" i="13"/>
  <c r="M335" i="13"/>
  <c r="O335" i="13"/>
  <c r="Q335" i="13"/>
  <c r="V335" i="13"/>
  <c r="G339" i="13"/>
  <c r="O339" i="13"/>
  <c r="G340" i="13"/>
  <c r="I340" i="13"/>
  <c r="I339" i="13" s="1"/>
  <c r="K340" i="13"/>
  <c r="K339" i="13" s="1"/>
  <c r="M340" i="13"/>
  <c r="M339" i="13" s="1"/>
  <c r="O340" i="13"/>
  <c r="Q340" i="13"/>
  <c r="Q339" i="13" s="1"/>
  <c r="V340" i="13"/>
  <c r="V339" i="13" s="1"/>
  <c r="AE343" i="13"/>
  <c r="AF343" i="13"/>
  <c r="G23" i="12"/>
  <c r="BA21" i="12"/>
  <c r="BA16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K19" i="12"/>
  <c r="O19" i="12"/>
  <c r="V19" i="12"/>
  <c r="G20" i="12"/>
  <c r="I20" i="12"/>
  <c r="I19" i="12" s="1"/>
  <c r="K20" i="12"/>
  <c r="M20" i="12"/>
  <c r="M19" i="12" s="1"/>
  <c r="O20" i="12"/>
  <c r="Q20" i="12"/>
  <c r="Q19" i="12" s="1"/>
  <c r="V20" i="12"/>
  <c r="AE23" i="12"/>
  <c r="I20" i="1"/>
  <c r="I19" i="1"/>
  <c r="I18" i="1"/>
  <c r="I17" i="1"/>
  <c r="I16" i="1"/>
  <c r="I86" i="1"/>
  <c r="J85" i="1" s="1"/>
  <c r="F51" i="1"/>
  <c r="G51" i="1"/>
  <c r="G25" i="1" s="1"/>
  <c r="A25" i="1" s="1"/>
  <c r="A26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51" i="1" s="1"/>
  <c r="J28" i="1"/>
  <c r="J26" i="1"/>
  <c r="G38" i="1"/>
  <c r="F38" i="1"/>
  <c r="J23" i="1"/>
  <c r="J24" i="1"/>
  <c r="J25" i="1"/>
  <c r="J27" i="1"/>
  <c r="E24" i="1"/>
  <c r="E26" i="1"/>
  <c r="J70" i="1" l="1"/>
  <c r="J75" i="1"/>
  <c r="J77" i="1"/>
  <c r="J74" i="1"/>
  <c r="J76" i="1"/>
  <c r="J78" i="1"/>
  <c r="J73" i="1"/>
  <c r="J80" i="1"/>
  <c r="J83" i="1"/>
  <c r="J69" i="1"/>
  <c r="J79" i="1"/>
  <c r="J72" i="1"/>
  <c r="J81" i="1"/>
  <c r="J71" i="1"/>
  <c r="J82" i="1"/>
  <c r="J84" i="1"/>
  <c r="G26" i="1"/>
  <c r="G28" i="1"/>
  <c r="G23" i="1"/>
  <c r="AF27" i="17"/>
  <c r="M12" i="17"/>
  <c r="M8" i="17" s="1"/>
  <c r="M204" i="16"/>
  <c r="M75" i="16"/>
  <c r="M33" i="16"/>
  <c r="M278" i="16"/>
  <c r="M277" i="16" s="1"/>
  <c r="M260" i="16"/>
  <c r="M259" i="16" s="1"/>
  <c r="M249" i="16"/>
  <c r="M241" i="16" s="1"/>
  <c r="G204" i="16"/>
  <c r="M176" i="16"/>
  <c r="M175" i="16" s="1"/>
  <c r="M70" i="16"/>
  <c r="M69" i="16" s="1"/>
  <c r="M28" i="16"/>
  <c r="M27" i="16" s="1"/>
  <c r="M18" i="16"/>
  <c r="M17" i="16" s="1"/>
  <c r="M75" i="15"/>
  <c r="M33" i="15"/>
  <c r="M207" i="15"/>
  <c r="M307" i="15"/>
  <c r="M272" i="15" s="1"/>
  <c r="M259" i="15"/>
  <c r="M251" i="15" s="1"/>
  <c r="M238" i="15"/>
  <c r="M233" i="15" s="1"/>
  <c r="M198" i="15"/>
  <c r="M178" i="15" s="1"/>
  <c r="M70" i="15"/>
  <c r="M69" i="15" s="1"/>
  <c r="M28" i="15"/>
  <c r="M27" i="15" s="1"/>
  <c r="M18" i="15"/>
  <c r="M17" i="15" s="1"/>
  <c r="AF27" i="14"/>
  <c r="M12" i="14"/>
  <c r="M8" i="14" s="1"/>
  <c r="M39" i="13"/>
  <c r="M8" i="13"/>
  <c r="M273" i="13"/>
  <c r="M86" i="13"/>
  <c r="G297" i="13"/>
  <c r="G257" i="13"/>
  <c r="G86" i="13"/>
  <c r="G8" i="13"/>
  <c r="G231" i="13"/>
  <c r="M199" i="13"/>
  <c r="M198" i="13" s="1"/>
  <c r="M33" i="13"/>
  <c r="M25" i="13" s="1"/>
  <c r="M8" i="12"/>
  <c r="AF23" i="12"/>
  <c r="G8" i="12"/>
  <c r="I21" i="1"/>
  <c r="J49" i="1"/>
  <c r="J45" i="1"/>
  <c r="J39" i="1"/>
  <c r="J51" i="1" s="1"/>
  <c r="J41" i="1"/>
  <c r="J48" i="1"/>
  <c r="J44" i="1"/>
  <c r="J50" i="1"/>
  <c r="J46" i="1"/>
  <c r="J40" i="1"/>
  <c r="J47" i="1"/>
  <c r="J43" i="1"/>
  <c r="H51" i="1"/>
  <c r="J86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6BD0DFC-09B7-42E2-B4B0-C2FBF32B0B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B5C905-3D01-4861-AC39-29FCD179CA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0B017A53-72E4-4F58-A97A-778EA29AC9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3138E0-D88A-425D-B31F-AE5F020FDB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E9F9780E-868A-4D0F-A480-C9CB9A3647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0242785-6C49-4801-A0D9-626869E8CF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A4A64295-BF5F-46AB-9ED4-AF3D575340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F9EA30D-CD84-4D93-8B12-E0137F8F1C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27B71BC-B605-4019-86C2-C700992EE5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B0D9F7-F583-4442-BDF3-F8D83A603B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3FF849A2-D221-40A0-837B-C92AE10643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92622-2E61-48AA-99A0-E6712F8D610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<sst xmlns="http://schemas.openxmlformats.org/spreadsheetml/2006/main" count="4328" uniqueCount="730">
  <si>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</si>
  <si>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</si>
  <si>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</si>
  <si>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</si>
  <si>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</si>
  <si>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</si>
  <si>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</si>
  <si>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</si>
  <si>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</si>
  <si>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</si>
  <si>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</si>
  <si>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</si>
  <si>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</si>
  <si>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</si>
  <si>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</si>
  <si>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</si>
  <si>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</si>
  <si>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</si>
  <si>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</si>
  <si>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</si>
  <si>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</si>
  <si>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</si>
  <si>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</si>
  <si>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</si>
  <si>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</si>
  <si>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</si>
  <si>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</si>
  <si>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</si>
  <si>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</si>
  <si>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</si>
  <si>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</si>
  <si>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</si>
  <si>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</si>
  <si>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</si>
  <si>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</si>
  <si>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</si>
  <si>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</si>
  <si>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</si>
  <si>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</si>
  <si>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</si>
  <si>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</si>
  <si>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</si>
  <si>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</si>
  <si>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</si>
  <si>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158_2023_2</t>
  </si>
  <si>
    <t>REKONSTRUKCE A DOTEPLENÍ STŘECHY SŠ CHARBULOVA</t>
  </si>
  <si>
    <t>Střední škola Brno, Charbulova, příspěvková organizace</t>
  </si>
  <si>
    <t>Charbulova 1072/106</t>
  </si>
  <si>
    <t>Brno-Černovice</t>
  </si>
  <si>
    <t>61800</t>
  </si>
  <si>
    <t>60552255</t>
  </si>
  <si>
    <t>CZ60552255</t>
  </si>
  <si>
    <t>Stavba</t>
  </si>
  <si>
    <t>Ostatní a vedlejší náklady</t>
  </si>
  <si>
    <t>01</t>
  </si>
  <si>
    <t>ON, VN</t>
  </si>
  <si>
    <t>Stavební objekt</t>
  </si>
  <si>
    <t>SO 01</t>
  </si>
  <si>
    <t>Objekt A</t>
  </si>
  <si>
    <t>ASŘ</t>
  </si>
  <si>
    <t>02</t>
  </si>
  <si>
    <t>Hromosvod</t>
  </si>
  <si>
    <t>SO 02</t>
  </si>
  <si>
    <t>Objekt B</t>
  </si>
  <si>
    <t>SO 03</t>
  </si>
  <si>
    <t>Objekt C</t>
  </si>
  <si>
    <t>Celkem za stavbu</t>
  </si>
  <si>
    <t>CZK</t>
  </si>
  <si>
    <t>#POPS</t>
  </si>
  <si>
    <t>Popis stavby: 158_2023_2 - REKONSTRUKCE A DOTEPLENÍ STŘECHY SŠ CHARBULOVA</t>
  </si>
  <si>
    <t>#POPO</t>
  </si>
  <si>
    <t>Popis objektu: 099 - Ostatní a vedlejší náklady</t>
  </si>
  <si>
    <t>#POPR</t>
  </si>
  <si>
    <t>Popis rozpočtu: 01 - ON, VN</t>
  </si>
  <si>
    <t>Popis objektu: SO 01 - Objekt A</t>
  </si>
  <si>
    <t>Popis rozpočtu: 01 - ASŘ</t>
  </si>
  <si>
    <t>Popis rozpočtu: 02 - Hromosvod</t>
  </si>
  <si>
    <t>Popis objektu: SO 02 - Objekt B</t>
  </si>
  <si>
    <t>Popis objektu: SO 03 - Objekt C</t>
  </si>
  <si>
    <t>Rekapitulace dílů</t>
  </si>
  <si>
    <t>Typ dílu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</si>
  <si>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</si>
  <si>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</si>
  <si>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</si>
  <si>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</si>
  <si>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</si>
  <si>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</si>
  <si>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</si>
  <si>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</si>
  <si>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</si>
  <si>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</si>
  <si>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</si>
  <si>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</si>
  <si>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</si>
  <si>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</si>
  <si>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</si>
  <si>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</si>
  <si>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</si>
  <si>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</si>
  <si>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762</t>
  </si>
  <si>
    <t>Konstrukce tesařské</t>
  </si>
  <si>
    <t>764</t>
  </si>
  <si>
    <t>Konstrukce klempířské</t>
  </si>
  <si>
    <t>767</t>
  </si>
  <si>
    <t>Konstrukce zámečnické</t>
  </si>
  <si>
    <t>Hromosvod - aktiv</t>
  </si>
  <si>
    <t>M21</t>
  </si>
  <si>
    <t>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</si>
  <si>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</si>
  <si>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</si>
  <si>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</si>
  <si>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</si>
  <si>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</si>
  <si>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</si>
  <si>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</si>
  <si>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</si>
  <si>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</si>
  <si>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</si>
  <si>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</si>
  <si>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</si>
  <si>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</si>
  <si>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</si>
  <si>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</si>
  <si>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</si>
  <si>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</si>
  <si>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</si>
  <si>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</si>
  <si>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</si>
  <si>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</si>
  <si>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</si>
  <si>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</si>
  <si>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</si>
  <si>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</si>
  <si>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</si>
  <si>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</si>
  <si>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</si>
  <si>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</si>
  <si>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</si>
  <si>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</si>
  <si>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</si>
  <si>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</si>
  <si>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</si>
  <si>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</si>
  <si>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</si>
  <si>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</si>
  <si>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</si>
  <si>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</si>
  <si>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24/ II</t>
  </si>
  <si>
    <t>Indiv</t>
  </si>
  <si>
    <t>VRN</t>
  </si>
  <si>
    <t>Běžná</t>
  </si>
  <si>
    <t>POL99_0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</si>
  <si>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</si>
  <si>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</si>
  <si>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</si>
  <si>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</si>
  <si>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</si>
  <si>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</si>
  <si>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</si>
  <si>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</si>
  <si>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</si>
  <si>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</si>
  <si>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</si>
  <si>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</si>
  <si>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</si>
  <si>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</si>
  <si>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</si>
  <si>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</si>
  <si>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</si>
  <si>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</si>
  <si>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</si>
  <si>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</si>
  <si>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</si>
  <si>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</si>
  <si>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</si>
  <si>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631571007R00</t>
  </si>
  <si>
    <t>Násyp pod podlahy z kameniva z kameniva  z písku slévárenského</t>
  </si>
  <si>
    <t>m3</t>
  </si>
  <si>
    <t>801-1</t>
  </si>
  <si>
    <t>RTS 23/ II</t>
  </si>
  <si>
    <t>Práce</t>
  </si>
  <si>
    <t>POL1_</t>
  </si>
  <si>
    <t>pod mazaniny a dlažby, popř. na plochých střechách, vodorovný nebo ve spádu, s udusáním a urovnáním povrchu,</t>
  </si>
  <si>
    <t>SPI</t>
  </si>
  <si>
    <t>vyrovnání pod desky TI v místě kaluží ( uvažováno cca 20% z plochy ) - tl. cca 1 cm : 16,6*59,18*0,2*0,01</t>
  </si>
  <si>
    <t>VV</t>
  </si>
  <si>
    <t>631571010R00</t>
  </si>
  <si>
    <t>Násyp pod podlahy z kameniva bez dodávky materiálu  bez určení tloušťky</t>
  </si>
  <si>
    <t xml:space="preserve">N04 : </t>
  </si>
  <si>
    <t xml:space="preserve">po montáži záchytného systému a odklonu potrubí - doplnění původního násypu : </t>
  </si>
  <si>
    <t>Odkaz na mn. položky pořadí 14 : 2,06250</t>
  </si>
  <si>
    <t>631571111R00</t>
  </si>
  <si>
    <t>Doplnění násypů pískem neupraveným o ploše jednotlivě do 2 m2</t>
  </si>
  <si>
    <t>801-4</t>
  </si>
  <si>
    <t>pod dlažby, podlahy a mazaniny (s dodáním hmot) s udusáním a urovnáním povrchu násypu,</t>
  </si>
  <si>
    <t xml:space="preserve">N01 : </t>
  </si>
  <si>
    <t>v místech zbouraných komínů - doplnění jemnozrnným násypem : 0,45*1,35*2*0,125</t>
  </si>
  <si>
    <t>632451024R00</t>
  </si>
  <si>
    <t>Vyrovnávací potěr z cementové malty v pásu o průměrné (střední) tloušťce od 40 do 50 mm</t>
  </si>
  <si>
    <t>m2</t>
  </si>
  <si>
    <t>na zdivu jako podklad např. pod izolaci, na parapetech z prefabrikovaných dílců, pod oplechování apod., vodorovný nebo ve spádu do 15°, hlazený dřevěným hladítkem,</t>
  </si>
  <si>
    <t>v místech zbouraných komínů - beton. kryt v tl. 50 mm : 0,45*1,35*2</t>
  </si>
  <si>
    <t>941941032R00</t>
  </si>
  <si>
    <t>Montáž lešení lehkého pracovního řadového s podlahami šířky od 0,80 do 1,00 m, výšky přes 10 do 30 m</t>
  </si>
  <si>
    <t>800-3</t>
  </si>
  <si>
    <t>včetně kotvení</t>
  </si>
  <si>
    <t>Včetně kotvení lešení.</t>
  </si>
  <si>
    <t>"kostka" lešení pro přístup pracovníků na střechu : 2,0*14,0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</si>
  <si>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</si>
  <si>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</si>
  <si>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5 : 28,00000</t>
  </si>
  <si>
    <t>941941832R00</t>
  </si>
  <si>
    <t>Demontáž lešení lehkého řadového s podlahami šířky od 0,8 do 1 m, výšky přes 10 do 30 m</t>
  </si>
  <si>
    <t>952902110R00</t>
  </si>
  <si>
    <t>Čištění budov zametáním v místnostech, chodbách, na schodišti a na půdě</t>
  </si>
  <si>
    <t xml:space="preserve">B04 - očištění stávajících vrstev střešního pláště : </t>
  </si>
  <si>
    <t>Odkaz na mn. položky pořadí 19 : 1124,13500</t>
  </si>
  <si>
    <t>631317105R00</t>
  </si>
  <si>
    <t>Mazanina z betonu prostého řezání dilatačních spár v čerstvém betonu prostém, hloubky 0-50 mm</t>
  </si>
  <si>
    <t>m</t>
  </si>
  <si>
    <t>(z kameniva) hlazená dřevěným hladítkem</t>
  </si>
  <si>
    <t xml:space="preserve">stávající skladba SS2 : </t>
  </si>
  <si>
    <t xml:space="preserve">otvory 1000 x 1000 mm v cementovém potěru tl. 30 mm : </t>
  </si>
  <si>
    <t>B09 - rozebrání stávající skladby SS2 až na panel o rozměru 1.000 x 1.000 mm - nové body záchyt. systému : 1,0*4,0*15</t>
  </si>
  <si>
    <t>B12 - rozebrání stávající skladby SS2 až na panel o rozměru 1.000 x 1.000 mm - přemístnění větrac. potrubí mimo atiku : (0,5+1,0+0,5)*3</t>
  </si>
  <si>
    <t>631317115R00</t>
  </si>
  <si>
    <t>Mazanina z betonu prostého řezání dilatačních spár v čerstvém betonu prostém, hloubky 0-150 mm</t>
  </si>
  <si>
    <t xml:space="preserve">otvory 1000 x 1000 mm v pórobetonových tvárnicích tl. 150 mm : </t>
  </si>
  <si>
    <t>962031145R00</t>
  </si>
  <si>
    <t>Bourání příček z tvárnic pórobetonových, tloušťky 150 mm</t>
  </si>
  <si>
    <t>801-3</t>
  </si>
  <si>
    <t>nebo vybourání otvorů průřezové plochy přes 4 m2 v příčkách, včetně pomocného lešení o výšce podlahy do 1900 mm a pro zatížení do 1,5 kPa  (150 kg/m2),</t>
  </si>
  <si>
    <t xml:space="preserve">B09 - rozebrání stávající skladby SS2 až na panel o rozměru 1.000 x 1.000 mm - nové body záchyt. systému : </t>
  </si>
  <si>
    <t>pórobetonové tvárnice tl. 150 mm : 1,0*1,0*15</t>
  </si>
  <si>
    <t xml:space="preserve">B12 - rozebrání stávající skladby SS2 až na panel o rozměru 1.000 x 1.000 mm - přemístnění větrac. potrubí mimo atiku : </t>
  </si>
  <si>
    <t>pórobetonové tvárnice tl. 150 mm : 1,0*0,5*3</t>
  </si>
  <si>
    <t>962032641R00</t>
  </si>
  <si>
    <t>Bourání zdiva nadzákladového komínového z jakýchkoliv cihel pálených, šamotových nebo vápenopískových nad střechou, na maltu cementovou</t>
  </si>
  <si>
    <t>nebo vybourání otvorů průřezové plochy přes 4 m2 ve zdivu nadzákladovém, včetně pomocného lešení o výšce podlahy do 1900 mm a pro zatížení do 1,5 kPa  (150 kg/m2)</t>
  </si>
  <si>
    <t>B07 - komínová hlava - až po kci stropu : 0,45*1,35*1,8*2</t>
  </si>
  <si>
    <t>965042121R00</t>
  </si>
  <si>
    <t>Bourání podkladů pod dlažby nebo litých celistvých dlažeb a mazanin  betonových nebo z litého asfaltu, tloušťky do 100 mm, plochy do 1 m2</t>
  </si>
  <si>
    <t>B07 - komínová hlava / deska : 0,45*1,35*0,1*2</t>
  </si>
  <si>
    <t>potěr 30 mm : 1,0*1,0*0,03*15</t>
  </si>
  <si>
    <t>potěr 30 mm : 1,0*0,5*0,03*3</t>
  </si>
  <si>
    <t>965082922R00</t>
  </si>
  <si>
    <t>Odstranění násypu pod podlahami a ochranného na střechách tloušťky do 100 mm, plochy do 2 m2</t>
  </si>
  <si>
    <t xml:space="preserve">otvory 1000 x 1000 mm odstranění násypu tl. 50 - 125 mm : </t>
  </si>
  <si>
    <t>násyp tl. 50 - 125 mm : 1,0*1,0*0,125*15</t>
  </si>
  <si>
    <t>násyp tl. 50 - 125 mm : 1,0*0,5*0,125*3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</si>
  <si>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</si>
  <si>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</si>
  <si>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</si>
  <si>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</si>
  <si>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</si>
  <si>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</si>
  <si>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</si>
  <si>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1,2,3,4,5,6,11,14, : </t>
  </si>
  <si>
    <t>Součet: : 10,26478</t>
  </si>
  <si>
    <t>711778088R00</t>
  </si>
  <si>
    <t>Provedení detailů termoplasty opracování kotevních prostupů</t>
  </si>
  <si>
    <t>kus</t>
  </si>
  <si>
    <t>800-711</t>
  </si>
  <si>
    <t>Odkaz na mn. položky pořadí 60 : 15,00000</t>
  </si>
  <si>
    <t>712300951R00</t>
  </si>
  <si>
    <t>Odstranění povlakové krytiny a mechu na střechách plochých do 10° oprava boulí NAIP pásy přitavením</t>
  </si>
  <si>
    <t>Položka obsahuje:</t>
  </si>
  <si>
    <t>- vyříznutí boule (3x asfaltový pás)</t>
  </si>
  <si>
    <t>- penetraci podkladu včedně dodávky penetračního laku</t>
  </si>
  <si>
    <t>- protavení pásu</t>
  </si>
  <si>
    <t>Koeficient cca 5% z plochy: -0,95</t>
  </si>
  <si>
    <t>712300831RT1</t>
  </si>
  <si>
    <t>Odstranění povlakové krytiny a mechu na střechách plochých do 10° povlakové krytiny  jednovrstvé, z ploch jednotlivě do 10 m</t>
  </si>
  <si>
    <t xml:space="preserve"> - samostatný pás na pórobetonových tvárnicích : 1,0*1,0*15</t>
  </si>
  <si>
    <t xml:space="preserve"> - samostatný pás na pórobetonových tvárnicích : 0,5*1,0*3</t>
  </si>
  <si>
    <t>712300832RT3</t>
  </si>
  <si>
    <t>Odstranění povlakové krytiny a mechu na střechách plochých do 10° povlakové krytiny  dvouvrstvé, z ploch jednotlivě přes 20 m</t>
  </si>
  <si>
    <t xml:space="preserve">stávající skladby SS2 - odstranění fólie a textilie : </t>
  </si>
  <si>
    <t xml:space="preserve">B06 : </t>
  </si>
  <si>
    <t>vodorovná plocha vč. atiky - area : 1077,0</t>
  </si>
  <si>
    <t xml:space="preserve"> - komíny : -0,45*1,35*2</t>
  </si>
  <si>
    <t xml:space="preserve">svislá plocha : </t>
  </si>
  <si>
    <t>vytažení na atiky : 0,25*59,18*2</t>
  </si>
  <si>
    <t>0,5*16,6*2</t>
  </si>
  <si>
    <t>vytažení na komíny : 0,3*(0,45+1,35)*2*2</t>
  </si>
  <si>
    <t>712300833RT1</t>
  </si>
  <si>
    <t>Odstranění povlakové krytiny a mechu na střechách plochých do 10° povlakové krytiny  třívrstvé, z ploch jednotlivě do 10 m</t>
  </si>
  <si>
    <t xml:space="preserve"> - celkem 8 vrstev asf. pásů na sobě : 1,0*1,0*15</t>
  </si>
  <si>
    <t xml:space="preserve"> - celkem 8 vrstev asf. pásů na sobě : 0,5*1,0*3</t>
  </si>
  <si>
    <t>712300834RT1</t>
  </si>
  <si>
    <t>Odstranění povlakové krytiny a mechu na střechách plochých do 10° povlakové krytiny  každé další vrstvy, z ploch jednotlivě do 10 m</t>
  </si>
  <si>
    <t>Odkaz na mn. položky pořadí 20 : 16,50000</t>
  </si>
  <si>
    <t>Koeficient celkem 8 vrstev: 4</t>
  </si>
  <si>
    <t>712311101RZ1</t>
  </si>
  <si>
    <t>Povlakové krytiny střech do 10° za studena nátěrem 1 x, penetračním nebo asfaltovým lakem, včetně dodávky materiálu, Penetrace asfaltová; funkce: zpevnění povrchu, adhezní můstek; ředidlo: organické</t>
  </si>
  <si>
    <t>Odkaz na mn. položky pořadí 25 : 187,18032</t>
  </si>
  <si>
    <t>Odkaz na mn. položky pořadí 23 : 986,04000</t>
  </si>
  <si>
    <t>712341559RT1</t>
  </si>
  <si>
    <t>Povlakové krytiny střech do 10° pásy přitavením v celé ploše, 1 vrstva, bez dodávky pásu</t>
  </si>
  <si>
    <t>skladba S1 - sbs pás : 16,6*59,4</t>
  </si>
  <si>
    <t>712348105RT3</t>
  </si>
  <si>
    <t>Doplňkové konstrukce k povlakovým krytinám z asfaltových pásů Prostup parozábranou, průměru 110 mm, s manžetou z modifikovaného asfaltového pásu</t>
  </si>
  <si>
    <t>včetně dodávek výrobků</t>
  </si>
  <si>
    <t>ukotvení kotevní desky šrouby, utěsnění kolem prostupu PU pěnou, natavení manžety prostupu k parozábraně</t>
  </si>
  <si>
    <t>Odkaz na mn. položky pořadí 51 : 8,00000</t>
  </si>
  <si>
    <t>Odkaz na mn. položky pořadí 32 : 29,00000</t>
  </si>
  <si>
    <t>712351111RT2</t>
  </si>
  <si>
    <t>Povlakové krytiny střech do 10° samolepicími pásy 1 vrstva, včetně dodávky samolepicího asfaltového pásu, Pás hydroizolační asfaltový tl. = 3,0 mm; funkce: protiradonová, parobrzdná; asfalt: modifikovaný; nosná vložka: skelná tkanina; horní strana: mine...</t>
  </si>
  <si>
    <t>na atikách : 0,64*(60,6+17,77)*2</t>
  </si>
  <si>
    <t>+ napojení na vodorovnou pod TI : 0,25*(59,38+16,53)*2</t>
  </si>
  <si>
    <t xml:space="preserve">doplnění skladby střechy : </t>
  </si>
  <si>
    <t>v místech zbouraných komínů - doplnění parozábrany : 0,45*1,35*2</t>
  </si>
  <si>
    <t>po montáži záchytného systému - doplnění parozábrany : 1,0*1,0*15</t>
  </si>
  <si>
    <t xml:space="preserve">N07 : </t>
  </si>
  <si>
    <t>po montáži potrubí ( přesun komínků od atiky ) - doplnění parozábrany : 1,0*0,5*3</t>
  </si>
  <si>
    <t>Koeficient přesah na stávající asf. pás: 0,2</t>
  </si>
  <si>
    <t>712373111RV1</t>
  </si>
  <si>
    <t xml:space="preserve">Povlakové krytiny střech do 10° termoplasty kotvené do betonu, 6 kotev/m2, pro tl. izolace do 300 mm, bez dodávky fólie,  </t>
  </si>
  <si>
    <t>včetně ukotvení k podkladu hmoždinkami, svaření všech spojů a překrytí kotev fólií.</t>
  </si>
  <si>
    <t>vodorovně vč. atik : 60,6*17,86</t>
  </si>
  <si>
    <t>712378003Rxx</t>
  </si>
  <si>
    <t>Doplňkové konstrukce k povlakovým krytinám z fólií dilatační lišta, RŠ 300 mm, z pozinkovaného plechu s povrchovou úpravou PVC</t>
  </si>
  <si>
    <t>Vlastní</t>
  </si>
  <si>
    <t>Úprava délky a připevnění okapnice natloukacími hmoždinkami včetně dodávky okapnice.</t>
  </si>
  <si>
    <t>K/03 : 18,0</t>
  </si>
  <si>
    <t>712378004R00</t>
  </si>
  <si>
    <t>Doplňkové konstrukce k povlakovým krytinám z fólií závětrná lišta, RŠ 250 mm, z pozinkovaného plechu s povrchovou úpravou PVC</t>
  </si>
  <si>
    <t>Úprava délky a připevnění závětrné lišty natloukacími hmoždinkami včetně dodávky lišty.</t>
  </si>
  <si>
    <t>K/01 : 140,0</t>
  </si>
  <si>
    <t>712378007R00</t>
  </si>
  <si>
    <t>Doplňkové konstrukce k povlakovým krytinám z fólií rohová lišta vnitřní, RŠ 100 mm, z pozinkovaného plechu s povrchovou úpravou PVC</t>
  </si>
  <si>
    <t>Úprava délky a připevnění rohové lišty natloukacími hmoždinkami včetně dodávky lišty.</t>
  </si>
  <si>
    <t>K/05 : 24,0</t>
  </si>
  <si>
    <t>K/04 : 24,0</t>
  </si>
  <si>
    <t>712378007Rxx</t>
  </si>
  <si>
    <t>Doplňkové konstrukce k povlakovým krytinám z fólií rohová lišta 2x zalomená, RŠ 130 mm, z pozinkovaného plechu s povrchovou úpravou PVC</t>
  </si>
  <si>
    <t>K/02 : 130,0</t>
  </si>
  <si>
    <t>712378101RT3</t>
  </si>
  <si>
    <t>Doplňkové konstrukce k povlakovým krytinám z fólií odvětrání kanalizace, průměr 110 mm, s manžetou z fólie z měkčeného PVC</t>
  </si>
  <si>
    <t>Osazení a ukotvení komínku, přitavení těsnicí manžety.</t>
  </si>
  <si>
    <t>OV/02 : 29</t>
  </si>
  <si>
    <t>712391171RZ7</t>
  </si>
  <si>
    <t>Textílie na střechách do 10° podkladní, včetně dodávky netkané sklovláknité textílie plošné hmotnosti 120 g/m2</t>
  </si>
  <si>
    <t>Odkaz na mn. položky pořadí 26 : 1082,31600</t>
  </si>
  <si>
    <t>Odkaz na mn. položky pořadí 37 : 24,41960</t>
  </si>
  <si>
    <t>712811101RZ1</t>
  </si>
  <si>
    <t>Samostatné vytažení izolačního povlaku za studena nátěrem 1 x, penetračním lakem (ALP), včetně dodávky materiálu</t>
  </si>
  <si>
    <t>na konstrukce převyšující úroveň střechy,</t>
  </si>
  <si>
    <t>Odkaz na mn. položky pořadí 35 : 15,20000</t>
  </si>
  <si>
    <t>Odkaz na mn. položky pořadí 36 : 75,91000</t>
  </si>
  <si>
    <t>712841559RT1</t>
  </si>
  <si>
    <t>Samostatné vytažení izol. povlaku pásy přitavením v celé ploše, 1 vrstva, materiál ve specifikaci</t>
  </si>
  <si>
    <t>skladba S1 - sbs pás - vytažení na atiku ( cca 100 mm ) : 0,1*(16,6+59,4)*2</t>
  </si>
  <si>
    <t>712851559RZ2</t>
  </si>
  <si>
    <t>Samostatné vytažení izolace, samolepicími pásy 1 vrstva, včetně dodávky modifikovaného asfaltového pásu</t>
  </si>
  <si>
    <t>vytažení na atiky - viz detaily atik : 0,5*(59,38+16,53)*2</t>
  </si>
  <si>
    <t>712871801RT1</t>
  </si>
  <si>
    <t>Samostatné vytažení izolačního povlaku termoplasty 1 vrstva, materiál ve specifikaci, bez rozlišení tloušťky fólie</t>
  </si>
  <si>
    <t>vytažení krytina na atiku : 0,13*59,18*2</t>
  </si>
  <si>
    <t>0,28*16,13*2</t>
  </si>
  <si>
    <t>71200001</t>
  </si>
  <si>
    <t>Rozříznutí stávající fólie včetně podkladní osb desky na stávající společné atice, pro vytvoření budoucí dilatace</t>
  </si>
  <si>
    <t>283220013R</t>
  </si>
  <si>
    <t>Fólie hladká hydroizolační tl = 1,80 mm; materiál: PVC-P; nosná vložka: PES tkanina</t>
  </si>
  <si>
    <t>SPCM</t>
  </si>
  <si>
    <t>Specifikace</t>
  </si>
  <si>
    <t>POL3_</t>
  </si>
  <si>
    <t xml:space="preserve"> + kotevní body : 0,1*0,15*15</t>
  </si>
  <si>
    <t>Koeficient prořez a přeložení: 0,12</t>
  </si>
  <si>
    <t>62852265R</t>
  </si>
  <si>
    <t>Pás hydroizolační asfaltový tl = 4,0 mm; funkce: protiradonová, parobrzdná; nosná vložka: skelná tkanina; asfalt: modifikovaný; horní strana: minerální posyp; spodní strana: spalitelná fólie</t>
  </si>
  <si>
    <t>Koeficient prořez a přeložení: 0,15</t>
  </si>
  <si>
    <t>998712103R00</t>
  </si>
  <si>
    <t>Přesun hmot pro povlakové krytiny v objektech výšky přes 12 do 24 m</t>
  </si>
  <si>
    <t>50 m vodorovně</t>
  </si>
  <si>
    <t xml:space="preserve">16,17,22,23,24,25,27,28,29,30,31,32,33,34,35,36,37,39,40, : </t>
  </si>
  <si>
    <t>Součet: : 10,56292</t>
  </si>
  <si>
    <t>713141125R00</t>
  </si>
  <si>
    <t>Montáž tepelné izolace plochých střech desky, na lepidlo</t>
  </si>
  <si>
    <t>800-713</t>
  </si>
  <si>
    <t>Včetně očištění podkladu od nesoudržných vrstev.</t>
  </si>
  <si>
    <t xml:space="preserve">N05 : </t>
  </si>
  <si>
    <t>vytvoření 2% spádu u vpustí pomocí spád. klínů - area : 133,0</t>
  </si>
  <si>
    <t>v místech zbouraných komínů - doplnění TI ve dvou vrstvách : 0,45*1,35*2*2</t>
  </si>
  <si>
    <t>po montáži záchytného systému - doplnění TI ve dvou vrstvách : 1,0*1,0*15*2</t>
  </si>
  <si>
    <t>po montáži potrubí ( přesun komínků od atiky ) - doplnění TI ve dvou vrstvách : 1,0*0,5*3*2</t>
  </si>
  <si>
    <t>713141327R00</t>
  </si>
  <si>
    <t>Montáž tepelné izolace plochých střech dvouvrstvé, tloušťky do 300 mm na kotvy</t>
  </si>
  <si>
    <t xml:space="preserve">kotveno do stávajícího potěru : </t>
  </si>
  <si>
    <t>skladba S1 - TI tl. 220 mm ve dvou vrstvách na vazbu - area : 16,6*59,18</t>
  </si>
  <si>
    <t>28375705R</t>
  </si>
  <si>
    <t>Výrobek izolační pro budovy z pěnového polystyrenu (EPS) tvar: deska; OH = 25 kg/m3; lambda = 0,035 W/(m.K); pevnost v tlaku = 150 kPa</t>
  </si>
  <si>
    <t>v místech zbouraných komínů - doplnění TI ve dvou vrstvách : 0,45*1,35*2*2*0,25</t>
  </si>
  <si>
    <t>po montáži záchytného systému - doplnění TI ve dvou vrstvách : 1,0*1,0*15*2*0,25</t>
  </si>
  <si>
    <t>po montáži potrubí ( přesun komínků od atiky ) - doplnění TI ve dvou vrstvách : 1,0*0,5*3*2*0,25</t>
  </si>
  <si>
    <t>skladba S1 - TI tl. 220 mm ve dvou vrstvách na vazbu - area - kotveno do stávajícího potěru : 16,6*59,18*0,22</t>
  </si>
  <si>
    <t>Koeficient prořez: 0,03</t>
  </si>
  <si>
    <t>28375972R</t>
  </si>
  <si>
    <t>Výrobek izolační pro budovy z pěnového polystyrenu (EPS) tvar: spádová deska; OH = 25 kg/m3; lambda = 0,035 W/(m.K); pevnost v tlaku = 150 kPa</t>
  </si>
  <si>
    <t>vytvoření 2% spádu u vpustí pomocí spád. klínů - area : 133,0*0,07</t>
  </si>
  <si>
    <t>998713103R00</t>
  </si>
  <si>
    <t>Přesun hmot pro izolace tepelné v objektech výšky do 24 m</t>
  </si>
  <si>
    <t xml:space="preserve">42,44,45, : </t>
  </si>
  <si>
    <t>Součet: : 6,08862</t>
  </si>
  <si>
    <t>721160802R00</t>
  </si>
  <si>
    <t>Demontáž potrubí z vláknocementových trub do DN 100</t>
  </si>
  <si>
    <t>800-721</t>
  </si>
  <si>
    <t>odpadního nebo ventilačního,</t>
  </si>
  <si>
    <t>B03 - stávající azbestocementových odvětrávacích komínků - v = 1,2 m + až na kci stropu 0,3 m : 1,5*24</t>
  </si>
  <si>
    <t>721171808R00</t>
  </si>
  <si>
    <t>Demontáž potrubí z novodurových trub přes D 75 mm do D 114 mm</t>
  </si>
  <si>
    <t>odpadního nebo připojovacího,</t>
  </si>
  <si>
    <t xml:space="preserve">B01 - svodné potrubí, min. po úrověň stropní kce : </t>
  </si>
  <si>
    <t>D 110 mm, neověřeno : 8</t>
  </si>
  <si>
    <t>B02 - plastové komínky : 0,7*4</t>
  </si>
  <si>
    <t>721176105R00</t>
  </si>
  <si>
    <t>Potrubí HT připojovací vnější průměr D 110 mm, tloušťka stěny 2,7 mm, DN 100</t>
  </si>
  <si>
    <t>včetně tvarovek, objímek. Bez zednických výpomocí.</t>
  </si>
  <si>
    <t>Potrubí včetně tvarovek. Bez zednických výpomocí.</t>
  </si>
  <si>
    <t>posunutí potrubí od atiky ( ve skladbě střechy ) : (0,5+0,5)*3</t>
  </si>
  <si>
    <t xml:space="preserve"> + prodloužení potrubí ke vpustím : 0,5*8</t>
  </si>
  <si>
    <t xml:space="preserve"> + prodloužení potrubí ke komínkům : 0,5*29</t>
  </si>
  <si>
    <t>721210822R00</t>
  </si>
  <si>
    <t>Demontáž vpusti střešní , DN 100</t>
  </si>
  <si>
    <t xml:space="preserve">B01 : </t>
  </si>
  <si>
    <t>721231212RT5</t>
  </si>
  <si>
    <t>Střešní vtoky vtok střešní sanační v povlakové krytině, střecha zateplená, D 110 mm, včetně dodávky materiálu</t>
  </si>
  <si>
    <t>OV/01 : 8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</si>
  <si>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</si>
  <si>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</si>
  <si>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</si>
  <si>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 xml:space="preserve">49,51, : </t>
  </si>
  <si>
    <t>Součet: : 0,05116</t>
  </si>
  <si>
    <t>762395000R00</t>
  </si>
  <si>
    <t>Spojovací a ochranné prostředky svory, prkna, hřebíky, pásová ocel, vruty, impregnace</t>
  </si>
  <si>
    <t>800-762</t>
  </si>
  <si>
    <t>atiky - překližka : 101,881*0,021</t>
  </si>
  <si>
    <t>762441112R00</t>
  </si>
  <si>
    <t>Obložení atiky montáž z dřevoštěpkových desek, 1 vrstva, šroubováním</t>
  </si>
  <si>
    <t>atiky : 0,65*(60,6+17,77)*2</t>
  </si>
  <si>
    <t>606233006R</t>
  </si>
  <si>
    <t>překližka vodovzdorná; BR; jakost S/BB; tl = 21,0 mm; š = 3 000 mm; h = 1 500,0 mm; počet vrstev 15</t>
  </si>
  <si>
    <t>Odkaz na mn. položky pořadí 54 : 101,88100</t>
  </si>
  <si>
    <t>Koeficient prořez: 0,1</t>
  </si>
  <si>
    <t>998762103R00</t>
  </si>
  <si>
    <t>Přesun hmot pro konstrukce tesařské v objektech výšky do 24 m</t>
  </si>
  <si>
    <t xml:space="preserve">53,55, : </t>
  </si>
  <si>
    <t>Součet: : 1,69656</t>
  </si>
  <si>
    <t>764391820R00</t>
  </si>
  <si>
    <t>Demontáž ostatních prvků střešních závětrné lišty, rš 250 a 330 mm, sklonu do 30°</t>
  </si>
  <si>
    <t>800-764</t>
  </si>
  <si>
    <t>B08 - dmtž závětrnné lišty s fólií !!! : 60,6+17,77+60,6</t>
  </si>
  <si>
    <t>342668111R00</t>
  </si>
  <si>
    <t>Těsnění styku příčky se stávající stěnou PU pěnou</t>
  </si>
  <si>
    <t>N03 - zaslepení stávajícícch větracích otvorů vypěněním : 0,62*75</t>
  </si>
  <si>
    <t>767811100R00</t>
  </si>
  <si>
    <t>Montáž větracích mřížek bez rozlišení</t>
  </si>
  <si>
    <t>800-767</t>
  </si>
  <si>
    <t>ztížená montáž přes atiku !!!</t>
  </si>
  <si>
    <t>Odkaz na mn. položky pořadí 64 : 75,00000</t>
  </si>
  <si>
    <t>767842380Rxx</t>
  </si>
  <si>
    <t>Ochranný systém proti pádu osob nerezový kotvicí bod, délky 800 mm, pro konstrukce betonových dutinových panelů, D+M</t>
  </si>
  <si>
    <t>Z01 : 15</t>
  </si>
  <si>
    <t>908      R00</t>
  </si>
  <si>
    <t>Hzs-práce výškových specialistů</t>
  </si>
  <si>
    <t>h</t>
  </si>
  <si>
    <t>práce horolezce peo zaslepení a výměnu protideťových žaluzií na fasádě : 18,0</t>
  </si>
  <si>
    <t>76700001</t>
  </si>
  <si>
    <t>Set pro údržbu pro údržbu střechy - společný set pro SO 01, SO 02 a SO 03, D+M ( montáž skříňky na stěnu )</t>
  </si>
  <si>
    <t>ks</t>
  </si>
  <si>
    <t>Set pro údržbu střechy obsahuje :</t>
  </si>
  <si>
    <t xml:space="preserve"> - kovová skříňka na příslušenství pro údržbu záchytného systému, včetně dvou klíčů ( montáž na stěnu )</t>
  </si>
  <si>
    <t xml:space="preserve"> - montážní lano délky 23 m</t>
  </si>
  <si>
    <t xml:space="preserve"> - spojovací lano délky 10 m</t>
  </si>
  <si>
    <t xml:space="preserve"> - zachycovací postroj</t>
  </si>
  <si>
    <t>76700002</t>
  </si>
  <si>
    <t>Revize a předání do užívání záchytného systému</t>
  </si>
  <si>
    <t>OV/03</t>
  </si>
  <si>
    <t>Kruhová protidešťová žaluzie, ušlechtilá ocel, rozměr dle stávajícího větracího otvoru, dle výpisu ostatních výrobků a doplňků</t>
  </si>
  <si>
    <t>OV/03 : 75</t>
  </si>
  <si>
    <t>998767103R00</t>
  </si>
  <si>
    <t>Přesun hmot pro kovové stavební doplňk. konstrukce v objektech výšky do 24 m</t>
  </si>
  <si>
    <t xml:space="preserve">58,60,62,64, : </t>
  </si>
  <si>
    <t>Součet: : 0,06617</t>
  </si>
  <si>
    <t>M210001</t>
  </si>
  <si>
    <t>Demontáž, staveništní přesun, odvoz a likvidace stávajícího hromosvodu na střeše</t>
  </si>
  <si>
    <t>hromosvod v části A : 1</t>
  </si>
  <si>
    <t>979990121R00</t>
  </si>
  <si>
    <t>Poplatek za skládku za uložení suti - asfaltové pásy, skupina odpadu 170302</t>
  </si>
  <si>
    <t>Odkaz na dem. hmot. položky pořadí 20 : 0,23100</t>
  </si>
  <si>
    <t>Odkaz na dem. hmot. položky pořadí 21 : 0,49500</t>
  </si>
  <si>
    <t>979990122R00</t>
  </si>
  <si>
    <t>Poplatek za skládku za uložení suti - PVC střešní krytina, skupina odpadu 170203</t>
  </si>
  <si>
    <t>Odkaz na dem. hmot. položky pořadí 19 : 11,24135</t>
  </si>
  <si>
    <t>979990201R00</t>
  </si>
  <si>
    <t>Poplatek za skládku za uložení, azbestocementové výrobky,  , skupina 17 06 05 z Katalogu odpadů</t>
  </si>
  <si>
    <t>Odkaz na dem. hmot. položky pořadí 47 : 0,24084</t>
  </si>
  <si>
    <t>979999999R00</t>
  </si>
  <si>
    <t>Poplatek za skládku za recyklaci, suti s 10 % příměsi dřeva, plastu apod.,  , skupina 17 01 07 z Katalogu odpadů</t>
  </si>
  <si>
    <t>suť celkem : 20,72397</t>
  </si>
  <si>
    <t xml:space="preserve"> - ostatní suť : </t>
  </si>
  <si>
    <t>Odkaz na mn. položky pořadí 67 : 0,72600*-1</t>
  </si>
  <si>
    <t>Odkaz na mn. položky pořadí 68 : 11,24135*-1</t>
  </si>
  <si>
    <t>Odkaz na mn. položky pořadí 69 : 0,24084*-1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</si>
  <si>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</si>
  <si>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</si>
  <si>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</si>
  <si>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</si>
  <si>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</si>
  <si>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11,12,13,17,18,19,20,21,47,48,50,57, : </t>
  </si>
  <si>
    <t>Součet: : 20,72397</t>
  </si>
  <si>
    <t>979011121R00</t>
  </si>
  <si>
    <t>Svislá doprava suti a vybouraných hmot příplatek za každé další podlaží</t>
  </si>
  <si>
    <t>Součet: : 41,44794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</si>
  <si>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</si>
  <si>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</si>
  <si>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</si>
  <si>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</si>
  <si>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</si>
  <si>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</si>
  <si>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</si>
  <si>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</si>
  <si>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</si>
  <si>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165,79174</t>
  </si>
  <si>
    <t>OPLOC</t>
  </si>
  <si>
    <t>Mobilní oplocení ( oplocení staveniště ) - práce na atice, dovoz, montáž, pronájem, demontáž, odvoz a staveništní přesun hmot</t>
  </si>
  <si>
    <t>objekt A : 2,0+62,0+22,0+62,0+2,0</t>
  </si>
  <si>
    <t>Pol__0001</t>
  </si>
  <si>
    <t>Aktivní jímač dT = 60. E-6 s</t>
  </si>
  <si>
    <t>kpl</t>
  </si>
  <si>
    <t>POL1_1</t>
  </si>
  <si>
    <t>Pol__0002</t>
  </si>
  <si>
    <t>Stojan pro ploché střechy , h = 5m, s přítěží a ochranou střechy</t>
  </si>
  <si>
    <t>Pol__0003</t>
  </si>
  <si>
    <t>Vodič AlMgSi D=8mm</t>
  </si>
  <si>
    <t>Pol__0004</t>
  </si>
  <si>
    <t>Svorka křížová SK</t>
  </si>
  <si>
    <t>Pol__0005</t>
  </si>
  <si>
    <t>Svorka spojovací SS</t>
  </si>
  <si>
    <t>Pol__0006</t>
  </si>
  <si>
    <t>Svorka na kovové části SP1</t>
  </si>
  <si>
    <t>Pol__0007</t>
  </si>
  <si>
    <t>Svorka zkušební SZ</t>
  </si>
  <si>
    <t>Pol__0008</t>
  </si>
  <si>
    <t>Označovací štítek OS</t>
  </si>
  <si>
    <t>Pol__0009</t>
  </si>
  <si>
    <t>Ochranná trubka s držáky</t>
  </si>
  <si>
    <t>Pol__0010</t>
  </si>
  <si>
    <t>Podpěra vedení na rovné strěchy</t>
  </si>
  <si>
    <t>Pol__0011</t>
  </si>
  <si>
    <t>Podpěra vedení do zdiva (stěnová)</t>
  </si>
  <si>
    <t>Pol__0012</t>
  </si>
  <si>
    <t>Montáž nového systému, výškové práce</t>
  </si>
  <si>
    <t>hod</t>
  </si>
  <si>
    <t>Pol__0013</t>
  </si>
  <si>
    <t>Nový zemnící bod ve složení : výkop, 3x zemnící tyč, propojovací vodič FeZn D=10mm, spoje, ochrana, spojů, uvedení plochy do původního stavu</t>
  </si>
  <si>
    <t>Pol__0014</t>
  </si>
  <si>
    <t>Likvidace odpadu</t>
  </si>
  <si>
    <t>Pol__0015</t>
  </si>
  <si>
    <t>Doprava, příprava materiálu</t>
  </si>
  <si>
    <t>Pol__0016</t>
  </si>
  <si>
    <t>Revize</t>
  </si>
  <si>
    <t>Pol__0017</t>
  </si>
  <si>
    <t>Dokumentace pro předání</t>
  </si>
  <si>
    <t>vyrovnání pod desky TI v místě kaluží ( uvažováno cca 20% z plochy ) - tl. cca 1 cm : 16,6*17,25*0,2*0,01</t>
  </si>
  <si>
    <t>Odkaz na mn. položky pořadí 11 : 0,87500</t>
  </si>
  <si>
    <t>Odkaz na mn. položky pořadí 3 : 28,00000</t>
  </si>
  <si>
    <t>vodorovná plocha vč. atiky : 18,45*17,86</t>
  </si>
  <si>
    <t>svislá plocha na atikách : 0,25*17,25*2</t>
  </si>
  <si>
    <t>B09 - rozebrání stávající skladby SS2 až na panel o rozměru 1.000 x 1.000 mm - nové body záchyt. systému : 1,0*4,0*6</t>
  </si>
  <si>
    <t>B12 - rozebrání stávající skladby SS2 až na panel o rozměru 1.000 x 1.000 mm - přemístnění větrac. potrubí mimo atiku : (0,5+1,0+0,5)*2</t>
  </si>
  <si>
    <t>pórobetonové tvárnice tl. 150 mm : 1,0*1,0*6</t>
  </si>
  <si>
    <t>pórobetonové tvárnice tl. 150 mm : 1,0*0,5*2</t>
  </si>
  <si>
    <t>potěr 30 mm : 1,0*1,0*0,03*6</t>
  </si>
  <si>
    <t>potěr 30 mm : 1,0*0,5*0,03*2</t>
  </si>
  <si>
    <t>násyp tl. 50 - 125 mm : 1,0*1,0*0,125*6</t>
  </si>
  <si>
    <t>násyp tl. 50 - 125 mm : 1,0*0,5*0,125*2</t>
  </si>
  <si>
    <t xml:space="preserve">1,2,3,4,9,11, : </t>
  </si>
  <si>
    <t>Součet: : 4,04434</t>
  </si>
  <si>
    <t>Odkaz na mn. položky pořadí 57 : 6,00000</t>
  </si>
  <si>
    <t>Odkaz na mn. položky pořadí 6 : 354,74200</t>
  </si>
  <si>
    <t xml:space="preserve"> - samostatný pás na pórobetonových tvárnicích : 1,0*1,0*6</t>
  </si>
  <si>
    <t xml:space="preserve"> - samostatný pás na pórobetonových tvárnicích : 0,5*1,0*2</t>
  </si>
  <si>
    <t>stávající skladby atiky - odstranění fólie a textilie - area : 32,79-28,52</t>
  </si>
  <si>
    <t xml:space="preserve">stávající skladba SS1 : </t>
  </si>
  <si>
    <t xml:space="preserve"> - celkem 8 vrstev asf. pásů na sobě : 1,0*1,0*6</t>
  </si>
  <si>
    <t xml:space="preserve"> - celkem 8 vrstev asf. pásů na sobě : 0,5*1,0*2</t>
  </si>
  <si>
    <t>Odkaz na mn. položky pořadí 17 : 7,00000</t>
  </si>
  <si>
    <t>Odkaz na mn. položky pořadí 22 : 84,30192</t>
  </si>
  <si>
    <t>Odkaz na mn. položky pořadí 20 : 286,35000</t>
  </si>
  <si>
    <t>skladba S1 - sbs pás : 16,6*17,25</t>
  </si>
  <si>
    <t>Odkaz na mn. položky pořadí 48 : 2,00000</t>
  </si>
  <si>
    <t>Odkaz na mn. položky pořadí 29 : 6,00000</t>
  </si>
  <si>
    <t>na atikách : 0,64*(18,45+17,77)*2</t>
  </si>
  <si>
    <t>+ napojení na vodorovnou pod TI : 0,25*(17,25+16,53)*2</t>
  </si>
  <si>
    <t>po montáži záchytného systému - doplnění parozábrany : 1,0*1,0*6</t>
  </si>
  <si>
    <t>po montáži potrubí ( přesun komínků od atiky ) - doplnění parozábrany : 1,0*0,5*2</t>
  </si>
  <si>
    <t>vodorovně vč. atik : 18,45*17,86</t>
  </si>
  <si>
    <t>K/01 : 38,0</t>
  </si>
  <si>
    <t>K/02 : 45,0</t>
  </si>
  <si>
    <t>OV/02 : 6</t>
  </si>
  <si>
    <t>Odkaz na mn. položky pořadí 23 : 329,51700</t>
  </si>
  <si>
    <t>Odkaz na mn. položky pořadí 34 : 13,51780</t>
  </si>
  <si>
    <t>Odkaz na mn. položky pořadí 32 : 6,77000</t>
  </si>
  <si>
    <t>Odkaz na mn. položky pořadí 33 : 33,78000</t>
  </si>
  <si>
    <t>skladba S1 - sbs pás - vytažení na atiku ( cca 100 mm ) : 0,1*(16,6+17,25)*2</t>
  </si>
  <si>
    <t>vytažení na atiky - viz detaily atik : 0,5*(17,25+16,53)*2</t>
  </si>
  <si>
    <t>vytažení krytina na atiku : 0,13*17,25*2</t>
  </si>
  <si>
    <t xml:space="preserve"> + kotevní body : 0,1*0,15*6</t>
  </si>
  <si>
    <t xml:space="preserve">13,14,19,20,21,22,24,25,26,27,28,29,30,31,32,33,34,36,37, : </t>
  </si>
  <si>
    <t>Součet: : 3,36356</t>
  </si>
  <si>
    <t>vytvoření 2% spádu u vpustí pomocí spád. klínů - area : 45,0</t>
  </si>
  <si>
    <t>po montáži záchytného systému - doplnění TI ve dvou vrstvách : 1,0*1,0*6*2</t>
  </si>
  <si>
    <t>po montáži potrubí ( přesun komínků od atiky ) - doplnění TI ve dvou vrstvách : 1,0*0,5*2*2</t>
  </si>
  <si>
    <t>skladba S1 - TI tl. 220 mm ve dvou vrstvách na vazbu - area : 16,6*17,25</t>
  </si>
  <si>
    <t>po montáži záchytného systému - doplnění TI ve dvou vrstvách : 1,0*1,0*6*2*0,25</t>
  </si>
  <si>
    <t>po montáži potrubí ( přesun komínků od atiky ) - doplnění TI ve dvou vrstvách : 1,0*0,5*2*2*0,25</t>
  </si>
  <si>
    <t>skladba S1 - TI tl. 220 mm ve dvou vrstvách na vazbu - area - kotveno do stávajícího potěru : 16,6*17,25*0,22</t>
  </si>
  <si>
    <t>vytvoření 2% spádu u vpustí pomocí spád. klínů - area : 45,0*0,07</t>
  </si>
  <si>
    <t xml:space="preserve">39,41,42, : </t>
  </si>
  <si>
    <t>Součet: : 1,81288</t>
  </si>
  <si>
    <t>B03 - stávající azbestocementových odvětrávacích komínků - v = 1,2 m + až na kci stropu 0,3 m : 1,5*2</t>
  </si>
  <si>
    <t>D 110 mm, neověřeno : 2</t>
  </si>
  <si>
    <t>B02 - plastové komínky : 0,7*9</t>
  </si>
  <si>
    <t>posunutí potrubí od atiky ( ve skladbě střechy ) : (0,5+0,5)*2</t>
  </si>
  <si>
    <t xml:space="preserve"> + prodloužení potrubí ke vpustím : 0,5*2</t>
  </si>
  <si>
    <t xml:space="preserve"> + prodloužení potrubí ke komínkům : 0,5*6</t>
  </si>
  <si>
    <t>OV/01 : 2</t>
  </si>
  <si>
    <t xml:space="preserve">46,48, : </t>
  </si>
  <si>
    <t>Součet: : 0,01374</t>
  </si>
  <si>
    <t>atiky - překližka : 47,086*0,021</t>
  </si>
  <si>
    <t>atiky : 0,65*(18,45+17,77)*2</t>
  </si>
  <si>
    <t>Odkaz na mn. položky pořadí 51 : 47,08600</t>
  </si>
  <si>
    <t xml:space="preserve">50,52, : </t>
  </si>
  <si>
    <t>Součet: : 0,78409</t>
  </si>
  <si>
    <t xml:space="preserve">B08 - dmtž závětrnné lišty s fólií !!! : </t>
  </si>
  <si>
    <t>zvenku : 18,45*2</t>
  </si>
  <si>
    <t>zevnitř : (17,25+16,6)*2</t>
  </si>
  <si>
    <t>N03 - zaslepení stávajícícch větracích otvorů vypěněním : 0,62*20</t>
  </si>
  <si>
    <t>Odkaz na mn. položky pořadí 60 : 20,00000</t>
  </si>
  <si>
    <t>Z01 : 6</t>
  </si>
  <si>
    <t>práce horolezce peo zaslepení a výměnu protideťových žaluzií na fasádě : 5,0</t>
  </si>
  <si>
    <t>OV/03 : 20</t>
  </si>
  <si>
    <t xml:space="preserve">55,57,60, : </t>
  </si>
  <si>
    <t>Součet: : 0,02267</t>
  </si>
  <si>
    <t>hromosvod v části B : 1</t>
  </si>
  <si>
    <t>Odkaz na dem. hmot. položky pořadí 17 : 0,09800</t>
  </si>
  <si>
    <t>Odkaz na dem. hmot. položky pořadí 18 : 0,21000</t>
  </si>
  <si>
    <t>Odkaz na dem. hmot. položky pořadí 16 : 0,04270</t>
  </si>
  <si>
    <t>Odkaz na dem. hmot. položky pořadí 44 : 0,02007</t>
  </si>
  <si>
    <t>suť celkem : 2,30546</t>
  </si>
  <si>
    <t>Odkaz na mn. položky pořadí 63 : 0,30800*-1</t>
  </si>
  <si>
    <t>Odkaz na mn. položky pořadí 64 : 0,04270*-1</t>
  </si>
  <si>
    <t>Odkaz na mn. položky pořadí 65 : 0,02007*-1</t>
  </si>
  <si>
    <t xml:space="preserve">9,10,14,15,16,17,18,44,45,47,54, : </t>
  </si>
  <si>
    <t>Součet: : 2,30546</t>
  </si>
  <si>
    <t>Součet: : 4,61091</t>
  </si>
  <si>
    <t>Součet: : 9,22182</t>
  </si>
  <si>
    <t>objekt B : (2,0+19,0+2,0)*2</t>
  </si>
  <si>
    <t>vyrovnání pod desky TI v místě kaluží ( uvažováno cca 20% z plochy ) - tl. cca 1 cm : 16,6*59,38*0,2*0,01</t>
  </si>
  <si>
    <t>Odkaz na mn. položky pořadí 11 : 2,00000</t>
  </si>
  <si>
    <t>vodorovná plocha vč. atiky : 60,6*17,86</t>
  </si>
  <si>
    <t>svislá plocha na atikách : 0,25*59,38*2</t>
  </si>
  <si>
    <t>Součet: : 9,76982</t>
  </si>
  <si>
    <t>711777688R00</t>
  </si>
  <si>
    <t>Provedení detailů termoplasty na plášťovou troubu D přes 200 do 500 mm</t>
  </si>
  <si>
    <t>N06 - hlavice VZT : 1</t>
  </si>
  <si>
    <t>Odkaz na mn. položky pořadí 59 : 15,00000</t>
  </si>
  <si>
    <t>Odkaz na mn. položky pořadí 6 : 1128,60600</t>
  </si>
  <si>
    <t>stávající skladby atiky - odstranění fólie a textilie - area : 107,69-98,16</t>
  </si>
  <si>
    <t>Odkaz na mn. položky pořadí 18 : 16,00000</t>
  </si>
  <si>
    <t>Odkaz na mn. položky pořadí 23 : 185,12232</t>
  </si>
  <si>
    <t>Odkaz na mn. položky pořadí 21 : 982,38800</t>
  </si>
  <si>
    <t>skladba S1 - sbs pás : 16,6*59,18</t>
  </si>
  <si>
    <t>Odkaz na mn. položky pořadí 47 : 8,00000</t>
  </si>
  <si>
    <t>Odkaz na mn. položky pořadí 29 : 33,00000</t>
  </si>
  <si>
    <t>OV/02 : 33</t>
  </si>
  <si>
    <t>Odkaz na mn. položky pořadí 24 : 1082,31600</t>
  </si>
  <si>
    <t>Odkaz na mn. položky pořadí 34 : 24,47160</t>
  </si>
  <si>
    <t>Odkaz na mn. položky pořadí 32 : 15,20000</t>
  </si>
  <si>
    <t>Odkaz na mn. položky pořadí 33 : 75,91000</t>
  </si>
  <si>
    <t>vytažení krytina na atiku : 0,13*59,38*2</t>
  </si>
  <si>
    <t xml:space="preserve">13,14,15,20,21,22,23,25,26,27,28,29,30,31,32,33,34,35,36, : </t>
  </si>
  <si>
    <t>Součet: : 10,52211</t>
  </si>
  <si>
    <t>vytvoření 2% spádu u vpustí pomocí spád. klínů - area : 145,0</t>
  </si>
  <si>
    <t>skladba S1 - TI tl. 220 mm ve dvou vrstvách na vazbu - area : 16,6*59,38</t>
  </si>
  <si>
    <t>po montáži záchytného systému - doplnění TI ve dvou vrstvách : 1,0*1,0*6*15*0,25</t>
  </si>
  <si>
    <t>skladba S1 - TI tl. 220 mm ve dvou vrstvách na vazbu - area - kotveno do stávajícího potěru : 16,6*59,38*0,22</t>
  </si>
  <si>
    <t>vytvoření 2% spádu u vpustí pomocí spád. klínů - area : 145,0*0,07</t>
  </si>
  <si>
    <t xml:space="preserve">38,40,41, : </t>
  </si>
  <si>
    <t>Součet: : 6,49606</t>
  </si>
  <si>
    <t>B03 - stávající azbestocementových odvětrávacích komínků - v = 1,2 m + až na kci stropu 0,3 m : 1,5*22</t>
  </si>
  <si>
    <t>B02 - plastové komínky : 0,7*27</t>
  </si>
  <si>
    <t xml:space="preserve"> + prodloužení potrubí ke komínkům : 0,5*33</t>
  </si>
  <si>
    <t xml:space="preserve">45,47, : </t>
  </si>
  <si>
    <t>Součet: : 0,05268</t>
  </si>
  <si>
    <t>7280001</t>
  </si>
  <si>
    <t>Demontáž střešní hlavice</t>
  </si>
  <si>
    <t>B11 : 1</t>
  </si>
  <si>
    <t>7280002</t>
  </si>
  <si>
    <t>Hlavice výfuková DN 250 ( dle stávající ), D+M</t>
  </si>
  <si>
    <t xml:space="preserve">N06 : </t>
  </si>
  <si>
    <t>Odkaz na mn. položky pořadí 49 : 1,00000</t>
  </si>
  <si>
    <t>998728103R00</t>
  </si>
  <si>
    <t>Přesun hmot pro vzduchotechniku v objektech výšky do 24 m</t>
  </si>
  <si>
    <t>800-728</t>
  </si>
  <si>
    <t>vodorovně do 50 m</t>
  </si>
  <si>
    <t xml:space="preserve">50, : </t>
  </si>
  <si>
    <t>Součet: : 0,00840</t>
  </si>
  <si>
    <t>Odkaz na mn. položky pořadí 53 : 101,88100</t>
  </si>
  <si>
    <t xml:space="preserve">52,54, : </t>
  </si>
  <si>
    <t>zvenku : 60,06+17,77+60,6</t>
  </si>
  <si>
    <t>zevnitř : (59,38+16,6)*2</t>
  </si>
  <si>
    <t>Odkaz na mn. položky pořadí 62 : 75,00000</t>
  </si>
  <si>
    <t xml:space="preserve">57,59,62, : </t>
  </si>
  <si>
    <t>Součet: : 0,06117</t>
  </si>
  <si>
    <t>hromosvod v části C : 1</t>
  </si>
  <si>
    <t>Odkaz na dem. hmot. položky pořadí 18 : 0,22400</t>
  </si>
  <si>
    <t>Odkaz na dem. hmot. položky pořadí 19 : 0,48000</t>
  </si>
  <si>
    <t>Odkaz na dem. hmot. položky pořadí 17 : 0,09530</t>
  </si>
  <si>
    <t>Odkaz na dem. hmot. položky pořadí 43 : 0,22077</t>
  </si>
  <si>
    <t>suť celkem : 5,89431</t>
  </si>
  <si>
    <t>Odkaz na mn. položky pořadí 65 : 0,70400*-1</t>
  </si>
  <si>
    <t>Odkaz na mn. položky pořadí 66 : 0,09530*-1</t>
  </si>
  <si>
    <t>Odkaz na mn. položky pořadí 67 : 0,22077*-1</t>
  </si>
  <si>
    <t xml:space="preserve">9,10,15,16,17,18,19,43,44,46,49,56, : </t>
  </si>
  <si>
    <t>Součet: : 5,89431</t>
  </si>
  <si>
    <t>Součet: : 11,78861</t>
  </si>
  <si>
    <t>Součet: : 23,57722</t>
  </si>
  <si>
    <t>objekt C : 2,0+62,0+22,0+62,0+2,0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</si>
</sst>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z8S0PPOP8Mp0Aj5i0+8TVGseyfZWtAqi+M+w98EoJTIXeTrkAsaYavV5IlfD+e01s2yAEVoeuZ389Tqdsag58Q==" saltValue="g9CIxmkdU9mwS8SVi19kW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2" t="s">
        <v>43</v>
      </c>
      <c r="E14" s="262"/>
      <c r="F14" s="262"/>
      <c r="G14" s="262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SUMIF(F69:F85,A16,I69:I85)+SUMIF(F69:F85,"PSU",I69:I85)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SUMIF(F69:F85,A17,I69:I85)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SUMIF(F69:F85,A18,I69:I85)</f>
        <v>0</v>
      </c>
      <c r="J18" s="83"/>
    </row>
    <row r="19" spans="1:10" ht="23.25" customHeight="1" x14ac:dyDescent="0.2">
      <c r="A19" s="194" t="s">
        <v>111</v>
      </c>
      <c r="B19" s="38" t="s">
        <v>27</v>
      </c>
      <c r="C19" s="60"/>
      <c r="D19" s="61"/>
      <c r="E19" s="81"/>
      <c r="F19" s="82"/>
      <c r="G19" s="81"/>
      <c r="H19" s="82"/>
      <c r="I19" s="81">
        <f>SUMIF(F69:F85,A19,I69:I85)</f>
        <v>0</v>
      </c>
      <c r="J19" s="83"/>
    </row>
    <row r="20" spans="1:10" ht="23.25" customHeight="1" x14ac:dyDescent="0.2">
      <c r="A20" s="194" t="s">
        <v>112</v>
      </c>
      <c r="B20" s="38" t="s">
        <v>28</v>
      </c>
      <c r="C20" s="60"/>
      <c r="D20" s="61"/>
      <c r="E20" s="81"/>
      <c r="F20" s="82"/>
      <c r="G20" s="81"/>
      <c r="H20" s="82"/>
      <c r="I20" s="81">
        <f>SUMIF(F69:F85,A20,I69:I85)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'099 01 Naklady'!AE23+'SO 01 01 Pol'!AE343+'SO 01 02 Pol'!AE27+'SO 02 01 Pol'!AE315+'SO 03 01 Pol'!AE323+'SO 03 02 Pol'!AE27</f>
        <v>0</v>
      </c>
      <c r="G39" s="147">
        <f>'099 01 Naklady'!AF23+'SO 01 01 Pol'!AF343+'SO 01 02 Pol'!AF27+'SO 02 01 Pol'!AF315+'SO 03 01 Pol'!AF323+'SO 03 02 Pol'!AF27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>
        <f>'099 01 Naklady'!AE23</f>
        <v>0</v>
      </c>
      <c r="G40" s="153">
        <f>'099 01 Naklady'!AF23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54</v>
      </c>
      <c r="C41" s="145" t="s">
        <v>55</v>
      </c>
      <c r="D41" s="145"/>
      <c r="E41" s="145"/>
      <c r="F41" s="156">
        <f>'099 01 Naklady'!AE23</f>
        <v>0</v>
      </c>
      <c r="G41" s="148">
        <f>'099 01 Naklady'!AF23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56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57</v>
      </c>
      <c r="C43" s="151" t="s">
        <v>58</v>
      </c>
      <c r="D43" s="151"/>
      <c r="E43" s="151"/>
      <c r="F43" s="152">
        <f>'SO 01 01 Pol'!AE343+'SO 01 02 Pol'!AE27</f>
        <v>0</v>
      </c>
      <c r="G43" s="153">
        <f>'SO 01 01 Pol'!AF343+'SO 01 02 Pol'!AF27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59</v>
      </c>
      <c r="D44" s="145"/>
      <c r="E44" s="145"/>
      <c r="F44" s="156">
        <f>'SO 01 01 Pol'!AE343</f>
        <v>0</v>
      </c>
      <c r="G44" s="148">
        <f>'SO 01 01 Pol'!AF343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60</v>
      </c>
      <c r="C45" s="145" t="s">
        <v>61</v>
      </c>
      <c r="D45" s="145"/>
      <c r="E45" s="145"/>
      <c r="F45" s="156">
        <f>'SO 01 02 Pol'!AE27</f>
        <v>0</v>
      </c>
      <c r="G45" s="148">
        <f>'SO 01 02 Pol'!AF27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62</v>
      </c>
      <c r="C46" s="151" t="s">
        <v>63</v>
      </c>
      <c r="D46" s="151"/>
      <c r="E46" s="151"/>
      <c r="F46" s="152">
        <f>'SO 02 01 Pol'!AE315</f>
        <v>0</v>
      </c>
      <c r="G46" s="153">
        <f>'SO 02 01 Pol'!AF315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54</v>
      </c>
      <c r="C47" s="145" t="s">
        <v>59</v>
      </c>
      <c r="D47" s="145"/>
      <c r="E47" s="145"/>
      <c r="F47" s="156">
        <f>'SO 02 01 Pol'!AE315</f>
        <v>0</v>
      </c>
      <c r="G47" s="148">
        <f>'SO 02 01 Pol'!AF315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>
        <v>2</v>
      </c>
      <c r="B48" s="150" t="s">
        <v>64</v>
      </c>
      <c r="C48" s="151" t="s">
        <v>65</v>
      </c>
      <c r="D48" s="151"/>
      <c r="E48" s="151"/>
      <c r="F48" s="152">
        <f>'SO 03 01 Pol'!AE323+'SO 03 02 Pol'!AE27</f>
        <v>0</v>
      </c>
      <c r="G48" s="153">
        <f>'SO 03 01 Pol'!AF323+'SO 03 02 Pol'!AF27</f>
        <v>0</v>
      </c>
      <c r="H48" s="153">
        <f>(F48*SazbaDPH1/100)+(G48*SazbaDPH2/100)</f>
        <v>0</v>
      </c>
      <c r="I48" s="153">
        <f>F48+G48+H48</f>
        <v>0</v>
      </c>
      <c r="J48" s="154" t="str">
        <f>IF(CenaCelkemVypocet=0,"",I48/CenaCelkemVypocet*100)</f>
        <v/>
      </c>
    </row>
    <row r="49" spans="1:10" ht="25.5" customHeight="1" x14ac:dyDescent="0.2">
      <c r="A49" s="134">
        <v>3</v>
      </c>
      <c r="B49" s="155" t="s">
        <v>54</v>
      </c>
      <c r="C49" s="145" t="s">
        <v>59</v>
      </c>
      <c r="D49" s="145"/>
      <c r="E49" s="145"/>
      <c r="F49" s="156">
        <f>'SO 03 01 Pol'!AE323</f>
        <v>0</v>
      </c>
      <c r="G49" s="148">
        <f>'SO 03 01 Pol'!AF323</f>
        <v>0</v>
      </c>
      <c r="H49" s="148">
        <f>(F49*SazbaDPH1/100)+(G49*SazbaDPH2/100)</f>
        <v>0</v>
      </c>
      <c r="I49" s="148">
        <f>F49+G49+H49</f>
        <v>0</v>
      </c>
      <c r="J49" s="149" t="str">
        <f>IF(CenaCelkemVypocet=0,"",I49/CenaCelkemVypocet*100)</f>
        <v/>
      </c>
    </row>
    <row r="50" spans="1:10" ht="25.5" customHeight="1" x14ac:dyDescent="0.2">
      <c r="A50" s="134">
        <v>3</v>
      </c>
      <c r="B50" s="155" t="s">
        <v>60</v>
      </c>
      <c r="C50" s="145" t="s">
        <v>61</v>
      </c>
      <c r="D50" s="145"/>
      <c r="E50" s="145"/>
      <c r="F50" s="156">
        <f>'SO 03 02 Pol'!AE27</f>
        <v>0</v>
      </c>
      <c r="G50" s="148">
        <f>'SO 03 02 Pol'!AF27</f>
        <v>0</v>
      </c>
      <c r="H50" s="148">
        <f>(F50*SazbaDPH1/100)+(G50*SazbaDPH2/100)</f>
        <v>0</v>
      </c>
      <c r="I50" s="148">
        <f>F50+G50+H50</f>
        <v>0</v>
      </c>
      <c r="J50" s="149" t="str">
        <f>IF(CenaCelkemVypocet=0,"",I50/CenaCelkemVypocet*100)</f>
        <v/>
      </c>
    </row>
    <row r="51" spans="1:10" ht="25.5" customHeight="1" x14ac:dyDescent="0.2">
      <c r="A51" s="134"/>
      <c r="B51" s="157" t="s">
        <v>66</v>
      </c>
      <c r="C51" s="158"/>
      <c r="D51" s="158"/>
      <c r="E51" s="159"/>
      <c r="F51" s="160">
        <f>SUMIF(A39:A50,"=1",F39:F50)</f>
        <v>0</v>
      </c>
      <c r="G51" s="161">
        <f>SUMIF(A39:A50,"=1",G39:G50)</f>
        <v>0</v>
      </c>
      <c r="H51" s="161">
        <f>SUMIF(A39:A50,"=1",H39:H50)</f>
        <v>0</v>
      </c>
      <c r="I51" s="161">
        <f>SUMIF(A39:A50,"=1",I39:I50)</f>
        <v>0</v>
      </c>
      <c r="J51" s="162">
        <f>SUMIF(A39:A50,"=1",J39:J50)</f>
        <v>0</v>
      </c>
    </row>
    <row r="53" spans="1:10" x14ac:dyDescent="0.2">
      <c r="A53" t="s">
        <v>68</v>
      </c>
      <c r="B53" t="s">
        <v>69</v>
      </c>
    </row>
    <row r="54" spans="1:10" x14ac:dyDescent="0.2">
      <c r="A54" t="s">
        <v>70</v>
      </c>
      <c r="B54" t="s">
        <v>71</v>
      </c>
    </row>
    <row r="55" spans="1:10" x14ac:dyDescent="0.2">
      <c r="A55" t="s">
        <v>72</v>
      </c>
      <c r="B55" t="s">
        <v>73</v>
      </c>
    </row>
    <row r="56" spans="1:10" x14ac:dyDescent="0.2">
      <c r="A56" t="s">
        <v>70</v>
      </c>
      <c r="B56" t="s">
        <v>74</v>
      </c>
    </row>
    <row r="57" spans="1:10" x14ac:dyDescent="0.2">
      <c r="A57" t="s">
        <v>72</v>
      </c>
      <c r="B57" t="s">
        <v>75</v>
      </c>
    </row>
    <row r="58" spans="1:10" x14ac:dyDescent="0.2">
      <c r="A58" t="s">
        <v>72</v>
      </c>
      <c r="B58" t="s">
        <v>76</v>
      </c>
    </row>
    <row r="59" spans="1:10" x14ac:dyDescent="0.2">
      <c r="A59" t="s">
        <v>70</v>
      </c>
      <c r="B59" t="s">
        <v>77</v>
      </c>
    </row>
    <row r="60" spans="1:10" x14ac:dyDescent="0.2">
      <c r="A60" t="s">
        <v>72</v>
      </c>
      <c r="B60" t="s">
        <v>75</v>
      </c>
    </row>
    <row r="61" spans="1:10" x14ac:dyDescent="0.2">
      <c r="A61" t="s">
        <v>70</v>
      </c>
      <c r="B61" t="s">
        <v>78</v>
      </c>
    </row>
    <row r="62" spans="1:10" x14ac:dyDescent="0.2">
      <c r="A62" t="s">
        <v>72</v>
      </c>
      <c r="B62" t="s">
        <v>75</v>
      </c>
    </row>
    <row r="63" spans="1:10" x14ac:dyDescent="0.2">
      <c r="A63" t="s">
        <v>72</v>
      </c>
      <c r="B63" t="s">
        <v>76</v>
      </c>
    </row>
    <row r="66" spans="1:10" ht="15.75" x14ac:dyDescent="0.25">
      <c r="B66" s="173" t="s">
        <v>79</v>
      </c>
    </row>
    <row r="68" spans="1:10" ht="25.5" customHeight="1" x14ac:dyDescent="0.2">
      <c r="A68" s="175"/>
      <c r="B68" s="178" t="s">
        <v>17</v>
      </c>
      <c r="C68" s="178" t="s">
        <v>5</v>
      </c>
      <c r="D68" s="179"/>
      <c r="E68" s="179"/>
      <c r="F68" s="180" t="s">
        <v>80</v>
      </c>
      <c r="G68" s="180"/>
      <c r="H68" s="180"/>
      <c r="I68" s="180" t="s">
        <v>29</v>
      </c>
      <c r="J68" s="180" t="s">
        <v>0</v>
      </c>
    </row>
    <row r="69" spans="1:10" ht="36.75" customHeight="1" x14ac:dyDescent="0.2">
      <c r="A69" s="176"/>
      <c r="B69" s="181" t="s">
        <v>81</v>
      </c>
      <c r="C69" s="182" t="s">
        <v>82</v>
      </c>
      <c r="D69" s="183"/>
      <c r="E69" s="183"/>
      <c r="F69" s="190" t="s">
        <v>24</v>
      </c>
      <c r="G69" s="191"/>
      <c r="H69" s="191"/>
      <c r="I69" s="191">
        <f>'SO 01 01 Pol'!G8+'SO 02 01 Pol'!G8+'SO 03 01 Pol'!G8</f>
        <v>0</v>
      </c>
      <c r="J69" s="187" t="str">
        <f>IF(I86=0,"",I69/I86*100)</f>
        <v/>
      </c>
    </row>
    <row r="70" spans="1:10" ht="36.75" customHeight="1" x14ac:dyDescent="0.2">
      <c r="A70" s="176"/>
      <c r="B70" s="181" t="s">
        <v>83</v>
      </c>
      <c r="C70" s="182" t="s">
        <v>84</v>
      </c>
      <c r="D70" s="183"/>
      <c r="E70" s="183"/>
      <c r="F70" s="190" t="s">
        <v>24</v>
      </c>
      <c r="G70" s="191"/>
      <c r="H70" s="191"/>
      <c r="I70" s="191">
        <f>'SO 01 01 Pol'!G25+'SO 02 01 Pol'!G17+'SO 03 01 Pol'!G17</f>
        <v>0</v>
      </c>
      <c r="J70" s="187" t="str">
        <f>IF(I86=0,"",I70/I86*100)</f>
        <v/>
      </c>
    </row>
    <row r="71" spans="1:10" ht="36.75" customHeight="1" x14ac:dyDescent="0.2">
      <c r="A71" s="176"/>
      <c r="B71" s="181" t="s">
        <v>85</v>
      </c>
      <c r="C71" s="182" t="s">
        <v>86</v>
      </c>
      <c r="D71" s="183"/>
      <c r="E71" s="183"/>
      <c r="F71" s="190" t="s">
        <v>24</v>
      </c>
      <c r="G71" s="191"/>
      <c r="H71" s="191"/>
      <c r="I71" s="191">
        <f>'SO 01 01 Pol'!G35+'SO 02 01 Pol'!G27+'SO 03 01 Pol'!G27</f>
        <v>0</v>
      </c>
      <c r="J71" s="187" t="str">
        <f>IF(I86=0,"",I71/I86*100)</f>
        <v/>
      </c>
    </row>
    <row r="72" spans="1:10" ht="36.75" customHeight="1" x14ac:dyDescent="0.2">
      <c r="A72" s="176"/>
      <c r="B72" s="181" t="s">
        <v>87</v>
      </c>
      <c r="C72" s="182" t="s">
        <v>88</v>
      </c>
      <c r="D72" s="183"/>
      <c r="E72" s="183"/>
      <c r="F72" s="190" t="s">
        <v>24</v>
      </c>
      <c r="G72" s="191"/>
      <c r="H72" s="191"/>
      <c r="I72" s="191">
        <f>'SO 01 01 Pol'!G39+'SO 02 01 Pol'!G33+'SO 03 01 Pol'!G33</f>
        <v>0</v>
      </c>
      <c r="J72" s="187" t="str">
        <f>IF(I86=0,"",I72/I86*100)</f>
        <v/>
      </c>
    </row>
    <row r="73" spans="1:10" ht="36.75" customHeight="1" x14ac:dyDescent="0.2">
      <c r="A73" s="176"/>
      <c r="B73" s="181" t="s">
        <v>89</v>
      </c>
      <c r="C73" s="182" t="s">
        <v>90</v>
      </c>
      <c r="D73" s="183"/>
      <c r="E73" s="183"/>
      <c r="F73" s="190" t="s">
        <v>24</v>
      </c>
      <c r="G73" s="191"/>
      <c r="H73" s="191"/>
      <c r="I73" s="191">
        <f>'SO 01 01 Pol'!G80+'SO 02 01 Pol'!G69+'SO 03 01 Pol'!G69</f>
        <v>0</v>
      </c>
      <c r="J73" s="187" t="str">
        <f>IF(I86=0,"",I73/I86*100)</f>
        <v/>
      </c>
    </row>
    <row r="74" spans="1:10" ht="36.75" customHeight="1" x14ac:dyDescent="0.2">
      <c r="A74" s="176"/>
      <c r="B74" s="181" t="s">
        <v>91</v>
      </c>
      <c r="C74" s="182" t="s">
        <v>92</v>
      </c>
      <c r="D74" s="183"/>
      <c r="E74" s="183"/>
      <c r="F74" s="190" t="s">
        <v>25</v>
      </c>
      <c r="G74" s="191"/>
      <c r="H74" s="191"/>
      <c r="I74" s="191">
        <f>'SO 01 01 Pol'!G86+'SO 02 01 Pol'!G75+'SO 03 01 Pol'!G75</f>
        <v>0</v>
      </c>
      <c r="J74" s="187" t="str">
        <f>IF(I86=0,"",I74/I86*100)</f>
        <v/>
      </c>
    </row>
    <row r="75" spans="1:10" ht="36.75" customHeight="1" x14ac:dyDescent="0.2">
      <c r="A75" s="176"/>
      <c r="B75" s="181" t="s">
        <v>93</v>
      </c>
      <c r="C75" s="182" t="s">
        <v>94</v>
      </c>
      <c r="D75" s="183"/>
      <c r="E75" s="183"/>
      <c r="F75" s="190" t="s">
        <v>25</v>
      </c>
      <c r="G75" s="191"/>
      <c r="H75" s="191"/>
      <c r="I75" s="191">
        <f>'SO 01 01 Pol'!G198+'SO 02 01 Pol'!G178+'SO 03 01 Pol'!G175</f>
        <v>0</v>
      </c>
      <c r="J75" s="187" t="str">
        <f>IF(I86=0,"",I75/I86*100)</f>
        <v/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25</v>
      </c>
      <c r="G76" s="191"/>
      <c r="H76" s="191"/>
      <c r="I76" s="191">
        <f>'SO 01 01 Pol'!G231+'SO 02 01 Pol'!G207+'SO 03 01 Pol'!G204</f>
        <v>0</v>
      </c>
      <c r="J76" s="187" t="str">
        <f>IF(I86=0,"",I76/I86*100)</f>
        <v/>
      </c>
    </row>
    <row r="77" spans="1:10" ht="36.75" customHeight="1" x14ac:dyDescent="0.2">
      <c r="A77" s="176"/>
      <c r="B77" s="181" t="s">
        <v>97</v>
      </c>
      <c r="C77" s="182" t="s">
        <v>98</v>
      </c>
      <c r="D77" s="183"/>
      <c r="E77" s="183"/>
      <c r="F77" s="190" t="s">
        <v>25</v>
      </c>
      <c r="G77" s="191"/>
      <c r="H77" s="191"/>
      <c r="I77" s="191">
        <f>'SO 03 01 Pol'!G230</f>
        <v>0</v>
      </c>
      <c r="J77" s="187" t="str">
        <f>IF(I86=0,"",I77/I86*100)</f>
        <v/>
      </c>
    </row>
    <row r="78" spans="1:10" ht="36.75" customHeight="1" x14ac:dyDescent="0.2">
      <c r="A78" s="176"/>
      <c r="B78" s="181" t="s">
        <v>99</v>
      </c>
      <c r="C78" s="182" t="s">
        <v>100</v>
      </c>
      <c r="D78" s="183"/>
      <c r="E78" s="183"/>
      <c r="F78" s="190" t="s">
        <v>25</v>
      </c>
      <c r="G78" s="191"/>
      <c r="H78" s="191"/>
      <c r="I78" s="191">
        <f>'SO 01 01 Pol'!G257+'SO 02 01 Pol'!G233+'SO 03 01 Pol'!G241</f>
        <v>0</v>
      </c>
      <c r="J78" s="187" t="str">
        <f>IF(I86=0,"",I78/I86*100)</f>
        <v/>
      </c>
    </row>
    <row r="79" spans="1:10" ht="36.75" customHeight="1" x14ac:dyDescent="0.2">
      <c r="A79" s="176"/>
      <c r="B79" s="181" t="s">
        <v>101</v>
      </c>
      <c r="C79" s="182" t="s">
        <v>102</v>
      </c>
      <c r="D79" s="183"/>
      <c r="E79" s="183"/>
      <c r="F79" s="190" t="s">
        <v>25</v>
      </c>
      <c r="G79" s="191"/>
      <c r="H79" s="191"/>
      <c r="I79" s="191">
        <f>'SO 01 01 Pol'!G270+'SO 02 01 Pol'!G246+'SO 03 01 Pol'!G254</f>
        <v>0</v>
      </c>
      <c r="J79" s="187" t="str">
        <f>IF(I86=0,"",I79/I86*100)</f>
        <v/>
      </c>
    </row>
    <row r="80" spans="1:10" ht="36.75" customHeight="1" x14ac:dyDescent="0.2">
      <c r="A80" s="176"/>
      <c r="B80" s="181" t="s">
        <v>103</v>
      </c>
      <c r="C80" s="182" t="s">
        <v>104</v>
      </c>
      <c r="D80" s="183"/>
      <c r="E80" s="183"/>
      <c r="F80" s="190" t="s">
        <v>25</v>
      </c>
      <c r="G80" s="191"/>
      <c r="H80" s="191"/>
      <c r="I80" s="191">
        <f>'SO 01 01 Pol'!G273+'SO 02 01 Pol'!G251+'SO 03 01 Pol'!G259</f>
        <v>0</v>
      </c>
      <c r="J80" s="187" t="str">
        <f>IF(I86=0,"",I80/I86*100)</f>
        <v/>
      </c>
    </row>
    <row r="81" spans="1:10" ht="36.75" customHeight="1" x14ac:dyDescent="0.2">
      <c r="A81" s="176"/>
      <c r="B81" s="181" t="s">
        <v>54</v>
      </c>
      <c r="C81" s="182" t="s">
        <v>105</v>
      </c>
      <c r="D81" s="183"/>
      <c r="E81" s="183"/>
      <c r="F81" s="190" t="s">
        <v>26</v>
      </c>
      <c r="G81" s="191"/>
      <c r="H81" s="191"/>
      <c r="I81" s="191">
        <f>'SO 01 02 Pol'!G8+'SO 03 02 Pol'!G8</f>
        <v>0</v>
      </c>
      <c r="J81" s="187" t="str">
        <f>IF(I86=0,"",I81/I86*100)</f>
        <v/>
      </c>
    </row>
    <row r="82" spans="1:10" ht="36.75" customHeight="1" x14ac:dyDescent="0.2">
      <c r="A82" s="176"/>
      <c r="B82" s="181" t="s">
        <v>106</v>
      </c>
      <c r="C82" s="182" t="s">
        <v>107</v>
      </c>
      <c r="D82" s="183"/>
      <c r="E82" s="183"/>
      <c r="F82" s="190" t="s">
        <v>26</v>
      </c>
      <c r="G82" s="191"/>
      <c r="H82" s="191"/>
      <c r="I82" s="191">
        <f>'SO 01 01 Pol'!G297+'SO 02 01 Pol'!G269+'SO 03 01 Pol'!G277</f>
        <v>0</v>
      </c>
      <c r="J82" s="187" t="str">
        <f>IF(I86=0,"",I82/I86*100)</f>
        <v/>
      </c>
    </row>
    <row r="83" spans="1:10" ht="36.75" customHeight="1" x14ac:dyDescent="0.2">
      <c r="A83" s="176"/>
      <c r="B83" s="181" t="s">
        <v>108</v>
      </c>
      <c r="C83" s="182" t="s">
        <v>109</v>
      </c>
      <c r="D83" s="183"/>
      <c r="E83" s="183"/>
      <c r="F83" s="190" t="s">
        <v>110</v>
      </c>
      <c r="G83" s="191"/>
      <c r="H83" s="191"/>
      <c r="I83" s="191">
        <f>'SO 01 01 Pol'!G300+'SO 02 01 Pol'!G272+'SO 03 01 Pol'!G280</f>
        <v>0</v>
      </c>
      <c r="J83" s="187" t="str">
        <f>IF(I86=0,"",I83/I86*100)</f>
        <v/>
      </c>
    </row>
    <row r="84" spans="1:10" ht="36.75" customHeight="1" x14ac:dyDescent="0.2">
      <c r="A84" s="176"/>
      <c r="B84" s="181" t="s">
        <v>111</v>
      </c>
      <c r="C84" s="182" t="s">
        <v>27</v>
      </c>
      <c r="D84" s="183"/>
      <c r="E84" s="183"/>
      <c r="F84" s="190" t="s">
        <v>111</v>
      </c>
      <c r="G84" s="191"/>
      <c r="H84" s="191"/>
      <c r="I84" s="191">
        <f>'099 01 Naklady'!G8</f>
        <v>0</v>
      </c>
      <c r="J84" s="187" t="str">
        <f>IF(I86=0,"",I84/I86*100)</f>
        <v/>
      </c>
    </row>
    <row r="85" spans="1:10" ht="36.75" customHeight="1" x14ac:dyDescent="0.2">
      <c r="A85" s="176"/>
      <c r="B85" s="181" t="s">
        <v>112</v>
      </c>
      <c r="C85" s="182" t="s">
        <v>28</v>
      </c>
      <c r="D85" s="183"/>
      <c r="E85" s="183"/>
      <c r="F85" s="190" t="s">
        <v>112</v>
      </c>
      <c r="G85" s="191"/>
      <c r="H85" s="191"/>
      <c r="I85" s="191">
        <f>'099 01 Naklady'!G19+'SO 01 01 Pol'!G339+'SO 02 01 Pol'!G311+'SO 03 01 Pol'!G319</f>
        <v>0</v>
      </c>
      <c r="J85" s="187" t="str">
        <f>IF(I86=0,"",I85/I86*100)</f>
        <v/>
      </c>
    </row>
    <row r="86" spans="1:10" ht="25.5" customHeight="1" x14ac:dyDescent="0.2">
      <c r="A86" s="177"/>
      <c r="B86" s="184" t="s">
        <v>1</v>
      </c>
      <c r="C86" s="185"/>
      <c r="D86" s="186"/>
      <c r="E86" s="186"/>
      <c r="F86" s="192"/>
      <c r="G86" s="193"/>
      <c r="H86" s="193"/>
      <c r="I86" s="193">
        <f>SUM(I69:I85)</f>
        <v>0</v>
      </c>
      <c r="J86" s="188">
        <f>SUM(J69:J85)</f>
        <v>0</v>
      </c>
    </row>
    <row r="87" spans="1:10" x14ac:dyDescent="0.2">
      <c r="F87" s="133"/>
      <c r="G87" s="133"/>
      <c r="H87" s="133"/>
      <c r="I87" s="133"/>
      <c r="J87" s="189"/>
    </row>
    <row r="88" spans="1:10" x14ac:dyDescent="0.2">
      <c r="F88" s="133"/>
      <c r="G88" s="133"/>
      <c r="H88" s="133"/>
      <c r="I88" s="133"/>
      <c r="J88" s="189"/>
    </row>
    <row r="89" spans="1:10" x14ac:dyDescent="0.2">
      <c r="F89" s="133"/>
      <c r="G89" s="133"/>
      <c r="H89" s="133"/>
      <c r="I89" s="133"/>
      <c r="J89" s="189"/>
    </row>
  </sheetData>
  <sheetProtection algorithmName="SHA-512" hashValue="24VdBaU2qMoTas7uzUBvVLLgJV1b3NtnubCwu6LCnsBYYzEqf92vp20gjTr8wt6xPoLyxoMllj5WAFVWaxMfXw==" saltValue="wFrQdUDgWeAV7eb+tdigk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81:E81"/>
    <mergeCell ref="C82:E82"/>
    <mergeCell ref="C83:E83"/>
    <mergeCell ref="C84:E84"/>
    <mergeCell ref="C85:E85"/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49:E49"/>
    <mergeCell ref="C50:E50"/>
    <mergeCell ref="B51:E51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FRFL1QXIQH2FtA7Ym/3AMrWUnfT/GnwVzTPvnsD6CIqAR46Mvpoehd3IuuvFo1MrZc6qfs53zPvtowY5LJxtOA==" saltValue="8Zav80qdJC26pGV0j5/Z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355A-F359-4200-AE64-0FD1ADA1D7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113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116</v>
      </c>
      <c r="C3" s="199" t="s">
        <v>53</v>
      </c>
      <c r="D3" s="197"/>
      <c r="E3" s="197"/>
      <c r="F3" s="197"/>
      <c r="G3" s="198"/>
      <c r="AC3" s="174" t="s">
        <v>117</v>
      </c>
      <c r="AG3" t="s">
        <v>118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111</v>
      </c>
      <c r="C8" s="238" t="s">
        <v>27</v>
      </c>
      <c r="D8" s="224"/>
      <c r="E8" s="225"/>
      <c r="F8" s="226"/>
      <c r="G8" s="226">
        <f>SUMIF(AG9:AG18,"&lt;&gt;NOR",G9:G18)</f>
        <v>0</v>
      </c>
      <c r="H8" s="226"/>
      <c r="I8" s="226">
        <f>SUM(I9:I18)</f>
        <v>0</v>
      </c>
      <c r="J8" s="226"/>
      <c r="K8" s="226">
        <f>SUM(K9:K18)</f>
        <v>0</v>
      </c>
      <c r="L8" s="226"/>
      <c r="M8" s="226">
        <f>SUM(M9:M18)</f>
        <v>0</v>
      </c>
      <c r="N8" s="225"/>
      <c r="O8" s="225">
        <f>SUM(O9:O18)</f>
        <v>0</v>
      </c>
      <c r="P8" s="225"/>
      <c r="Q8" s="225">
        <f>SUM(Q9:Q18)</f>
        <v>0</v>
      </c>
      <c r="R8" s="226"/>
      <c r="S8" s="226"/>
      <c r="T8" s="227"/>
      <c r="U8" s="221"/>
      <c r="V8" s="221">
        <f>SUM(V9:V18)</f>
        <v>0</v>
      </c>
      <c r="W8" s="221"/>
      <c r="X8" s="221"/>
      <c r="Y8" s="221"/>
      <c r="AG8" t="s">
        <v>143</v>
      </c>
    </row>
    <row r="9" spans="1:60" outlineLevel="1" x14ac:dyDescent="0.2">
      <c r="A9" s="229">
        <v>1</v>
      </c>
      <c r="B9" s="230" t="s">
        <v>144</v>
      </c>
      <c r="C9" s="239" t="s">
        <v>145</v>
      </c>
      <c r="D9" s="231" t="s">
        <v>146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4"/>
      <c r="S9" s="234" t="s">
        <v>147</v>
      </c>
      <c r="T9" s="235" t="s">
        <v>148</v>
      </c>
      <c r="U9" s="220">
        <v>0</v>
      </c>
      <c r="V9" s="220">
        <f>ROUND(E9*U9,2)</f>
        <v>0</v>
      </c>
      <c r="W9" s="220"/>
      <c r="X9" s="220" t="s">
        <v>149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151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0" t="s">
        <v>152</v>
      </c>
      <c r="D10" s="237"/>
      <c r="E10" s="237"/>
      <c r="F10" s="237"/>
      <c r="G10" s="237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9">
        <v>2</v>
      </c>
      <c r="B11" s="230" t="s">
        <v>154</v>
      </c>
      <c r="C11" s="239" t="s">
        <v>155</v>
      </c>
      <c r="D11" s="231" t="s">
        <v>146</v>
      </c>
      <c r="E11" s="232">
        <v>1</v>
      </c>
      <c r="F11" s="233"/>
      <c r="G11" s="234">
        <f>ROUND(E11*F11,2)</f>
        <v>0</v>
      </c>
      <c r="H11" s="233"/>
      <c r="I11" s="234">
        <f>ROUND(E11*H11,2)</f>
        <v>0</v>
      </c>
      <c r="J11" s="233"/>
      <c r="K11" s="234">
        <f>ROUND(E11*J11,2)</f>
        <v>0</v>
      </c>
      <c r="L11" s="234">
        <v>21</v>
      </c>
      <c r="M11" s="234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4"/>
      <c r="S11" s="234" t="s">
        <v>147</v>
      </c>
      <c r="T11" s="235" t="s">
        <v>148</v>
      </c>
      <c r="U11" s="220">
        <v>0</v>
      </c>
      <c r="V11" s="220">
        <f>ROUND(E11*U11,2)</f>
        <v>0</v>
      </c>
      <c r="W11" s="220"/>
      <c r="X11" s="220" t="s">
        <v>149</v>
      </c>
      <c r="Y11" s="220" t="s">
        <v>150</v>
      </c>
      <c r="Z11" s="210"/>
      <c r="AA11" s="210"/>
      <c r="AB11" s="210"/>
      <c r="AC11" s="210"/>
      <c r="AD11" s="210"/>
      <c r="AE11" s="210"/>
      <c r="AF11" s="210"/>
      <c r="AG11" s="210" t="s">
        <v>156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0" t="s">
        <v>157</v>
      </c>
      <c r="D12" s="237"/>
      <c r="E12" s="237"/>
      <c r="F12" s="237"/>
      <c r="G12" s="237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9">
        <v>3</v>
      </c>
      <c r="B13" s="230" t="s">
        <v>158</v>
      </c>
      <c r="C13" s="239" t="s">
        <v>159</v>
      </c>
      <c r="D13" s="231" t="s">
        <v>146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4"/>
      <c r="S13" s="234" t="s">
        <v>147</v>
      </c>
      <c r="T13" s="235" t="s">
        <v>148</v>
      </c>
      <c r="U13" s="220">
        <v>0</v>
      </c>
      <c r="V13" s="220">
        <f>ROUND(E13*U13,2)</f>
        <v>0</v>
      </c>
      <c r="W13" s="220"/>
      <c r="X13" s="220" t="s">
        <v>149</v>
      </c>
      <c r="Y13" s="220" t="s">
        <v>150</v>
      </c>
      <c r="Z13" s="210"/>
      <c r="AA13" s="210"/>
      <c r="AB13" s="210"/>
      <c r="AC13" s="210"/>
      <c r="AD13" s="210"/>
      <c r="AE13" s="210"/>
      <c r="AF13" s="210"/>
      <c r="AG13" s="210" t="s">
        <v>156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0" t="s">
        <v>160</v>
      </c>
      <c r="D14" s="237"/>
      <c r="E14" s="237"/>
      <c r="F14" s="237"/>
      <c r="G14" s="237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4</v>
      </c>
      <c r="B15" s="230" t="s">
        <v>161</v>
      </c>
      <c r="C15" s="239" t="s">
        <v>162</v>
      </c>
      <c r="D15" s="231" t="s">
        <v>146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2">
        <v>0</v>
      </c>
      <c r="O15" s="232">
        <f>ROUND(E15*N15,2)</f>
        <v>0</v>
      </c>
      <c r="P15" s="232">
        <v>0</v>
      </c>
      <c r="Q15" s="232">
        <f>ROUND(E15*P15,2)</f>
        <v>0</v>
      </c>
      <c r="R15" s="234"/>
      <c r="S15" s="234" t="s">
        <v>147</v>
      </c>
      <c r="T15" s="235" t="s">
        <v>148</v>
      </c>
      <c r="U15" s="220">
        <v>0</v>
      </c>
      <c r="V15" s="220">
        <f>ROUND(E15*U15,2)</f>
        <v>0</v>
      </c>
      <c r="W15" s="220"/>
      <c r="X15" s="220" t="s">
        <v>149</v>
      </c>
      <c r="Y15" s="220" t="s">
        <v>150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40" t="s">
        <v>164</v>
      </c>
      <c r="D16" s="237"/>
      <c r="E16" s="237"/>
      <c r="F16" s="237"/>
      <c r="G16" s="237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6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5</v>
      </c>
      <c r="B17" s="230" t="s">
        <v>165</v>
      </c>
      <c r="C17" s="239" t="s">
        <v>166</v>
      </c>
      <c r="D17" s="231" t="s">
        <v>146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4"/>
      <c r="S17" s="234" t="s">
        <v>147</v>
      </c>
      <c r="T17" s="235" t="s">
        <v>148</v>
      </c>
      <c r="U17" s="220">
        <v>0</v>
      </c>
      <c r="V17" s="220">
        <f>ROUND(E17*U17,2)</f>
        <v>0</v>
      </c>
      <c r="W17" s="220"/>
      <c r="X17" s="220" t="s">
        <v>149</v>
      </c>
      <c r="Y17" s="220" t="s">
        <v>150</v>
      </c>
      <c r="Z17" s="210"/>
      <c r="AA17" s="210"/>
      <c r="AB17" s="210"/>
      <c r="AC17" s="210"/>
      <c r="AD17" s="210"/>
      <c r="AE17" s="210"/>
      <c r="AF17" s="210"/>
      <c r="AG17" s="210" t="s">
        <v>156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0" t="s">
        <v>167</v>
      </c>
      <c r="D18" s="237"/>
      <c r="E18" s="237"/>
      <c r="F18" s="237"/>
      <c r="G18" s="237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2" t="s">
        <v>142</v>
      </c>
      <c r="B19" s="223" t="s">
        <v>112</v>
      </c>
      <c r="C19" s="238" t="s">
        <v>28</v>
      </c>
      <c r="D19" s="224"/>
      <c r="E19" s="225"/>
      <c r="F19" s="226"/>
      <c r="G19" s="226">
        <f>SUMIF(AG20:AG21,"&lt;&gt;NOR",G20:G21)</f>
        <v>0</v>
      </c>
      <c r="H19" s="226"/>
      <c r="I19" s="226">
        <f>SUM(I20:I21)</f>
        <v>0</v>
      </c>
      <c r="J19" s="226"/>
      <c r="K19" s="226">
        <f>SUM(K20:K21)</f>
        <v>0</v>
      </c>
      <c r="L19" s="226"/>
      <c r="M19" s="226">
        <f>SUM(M20:M21)</f>
        <v>0</v>
      </c>
      <c r="N19" s="225"/>
      <c r="O19" s="225">
        <f>SUM(O20:O21)</f>
        <v>0</v>
      </c>
      <c r="P19" s="225"/>
      <c r="Q19" s="225">
        <f>SUM(Q20:Q21)</f>
        <v>0</v>
      </c>
      <c r="R19" s="226"/>
      <c r="S19" s="226"/>
      <c r="T19" s="227"/>
      <c r="U19" s="221"/>
      <c r="V19" s="221">
        <f>SUM(V20:V21)</f>
        <v>0</v>
      </c>
      <c r="W19" s="221"/>
      <c r="X19" s="221"/>
      <c r="Y19" s="221"/>
      <c r="AG19" t="s">
        <v>143</v>
      </c>
    </row>
    <row r="20" spans="1:60" outlineLevel="1" x14ac:dyDescent="0.2">
      <c r="A20" s="229">
        <v>6</v>
      </c>
      <c r="B20" s="230" t="s">
        <v>168</v>
      </c>
      <c r="C20" s="239" t="s">
        <v>169</v>
      </c>
      <c r="D20" s="231" t="s">
        <v>146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2">
        <v>0</v>
      </c>
      <c r="O20" s="232">
        <f>ROUND(E20*N20,2)</f>
        <v>0</v>
      </c>
      <c r="P20" s="232">
        <v>0</v>
      </c>
      <c r="Q20" s="232">
        <f>ROUND(E20*P20,2)</f>
        <v>0</v>
      </c>
      <c r="R20" s="234"/>
      <c r="S20" s="234" t="s">
        <v>147</v>
      </c>
      <c r="T20" s="235" t="s">
        <v>148</v>
      </c>
      <c r="U20" s="220">
        <v>0</v>
      </c>
      <c r="V20" s="220">
        <f>ROUND(E20*U20,2)</f>
        <v>0</v>
      </c>
      <c r="W20" s="220"/>
      <c r="X20" s="220" t="s">
        <v>149</v>
      </c>
      <c r="Y20" s="220" t="s">
        <v>150</v>
      </c>
      <c r="Z20" s="210"/>
      <c r="AA20" s="210"/>
      <c r="AB20" s="210"/>
      <c r="AC20" s="210"/>
      <c r="AD20" s="210"/>
      <c r="AE20" s="210"/>
      <c r="AF20" s="210"/>
      <c r="AG20" s="210" t="s">
        <v>170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0" t="s">
        <v>171</v>
      </c>
      <c r="D21" s="237"/>
      <c r="E21" s="237"/>
      <c r="F21" s="237"/>
      <c r="G21" s="237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6" t="str">
        <f>C21</f>
        <v>Náklady na vyhotovení dokumentace skutečného provedení stavby a její předání objednateli v požadované formě a požadovaném počtu.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4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128</v>
      </c>
    </row>
    <row r="23" spans="1:60" x14ac:dyDescent="0.2">
      <c r="A23" s="213"/>
      <c r="B23" s="214" t="s">
        <v>29</v>
      </c>
      <c r="C23" s="242"/>
      <c r="D23" s="215"/>
      <c r="E23" s="216"/>
      <c r="F23" s="216"/>
      <c r="G23" s="228">
        <f>G8+G19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172</v>
      </c>
    </row>
    <row r="24" spans="1:60" x14ac:dyDescent="0.2">
      <c r="C24" s="243"/>
      <c r="D24" s="10"/>
      <c r="AG24" t="s">
        <v>173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Lvgsxymig2xGMjUlLhlM+SS+iwq+aWG2K40/BLZbkdkSbGra0RoGhsD94clBx+XC5nC//zPmFm7q3w1edHgpw==" saltValue="5lX3u9WaAd4tMFSVseHlqQ==" spinCount="100000" sheet="1" formatRows="0"/>
  <mergeCells count="10">
    <mergeCell ref="C14:G14"/>
    <mergeCell ref="C16:G16"/>
    <mergeCell ref="C18:G18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0768B-B472-4132-9F3B-5EDCD1FF29E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174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115</v>
      </c>
      <c r="AG3" t="s">
        <v>118</v>
      </c>
    </row>
    <row r="4" spans="1:60" ht="24.95" customHeight="1" x14ac:dyDescent="0.2">
      <c r="A4" s="200" t="s">
        <v>9</v>
      </c>
      <c r="B4" s="201" t="s">
        <v>54</v>
      </c>
      <c r="C4" s="202" t="s">
        <v>59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81</v>
      </c>
      <c r="C8" s="238" t="s">
        <v>82</v>
      </c>
      <c r="D8" s="224"/>
      <c r="E8" s="225"/>
      <c r="F8" s="226"/>
      <c r="G8" s="226">
        <f>SUMIF(AG9:AG24,"&lt;&gt;NOR",G9:G24)</f>
        <v>0</v>
      </c>
      <c r="H8" s="226"/>
      <c r="I8" s="226">
        <f>SUM(I9:I24)</f>
        <v>0</v>
      </c>
      <c r="J8" s="226"/>
      <c r="K8" s="226">
        <f>SUM(K9:K24)</f>
        <v>0</v>
      </c>
      <c r="L8" s="226"/>
      <c r="M8" s="226">
        <f>SUM(M9:M24)</f>
        <v>0</v>
      </c>
      <c r="N8" s="225"/>
      <c r="O8" s="225">
        <f>SUM(O9:O24)</f>
        <v>6.83</v>
      </c>
      <c r="P8" s="225"/>
      <c r="Q8" s="225">
        <f>SUM(Q9:Q24)</f>
        <v>0</v>
      </c>
      <c r="R8" s="226"/>
      <c r="S8" s="226"/>
      <c r="T8" s="227"/>
      <c r="U8" s="221"/>
      <c r="V8" s="221">
        <f>SUM(V9:V24)</f>
        <v>8.23</v>
      </c>
      <c r="W8" s="221"/>
      <c r="X8" s="221"/>
      <c r="Y8" s="221"/>
      <c r="AG8" t="s">
        <v>143</v>
      </c>
    </row>
    <row r="9" spans="1:60" outlineLevel="1" x14ac:dyDescent="0.2">
      <c r="A9" s="229">
        <v>1</v>
      </c>
      <c r="B9" s="230" t="s">
        <v>175</v>
      </c>
      <c r="C9" s="239" t="s">
        <v>176</v>
      </c>
      <c r="D9" s="231" t="s">
        <v>177</v>
      </c>
      <c r="E9" s="232">
        <v>1.96478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1.837</v>
      </c>
      <c r="O9" s="232">
        <f>ROUND(E9*N9,2)</f>
        <v>3.61</v>
      </c>
      <c r="P9" s="232">
        <v>0</v>
      </c>
      <c r="Q9" s="232">
        <f>ROUND(E9*P9,2)</f>
        <v>0</v>
      </c>
      <c r="R9" s="234" t="s">
        <v>178</v>
      </c>
      <c r="S9" s="234" t="s">
        <v>147</v>
      </c>
      <c r="T9" s="235" t="s">
        <v>179</v>
      </c>
      <c r="U9" s="220">
        <v>1.8360000000000001</v>
      </c>
      <c r="V9" s="220">
        <f>ROUND(E9*U9,2)</f>
        <v>3.61</v>
      </c>
      <c r="W9" s="220"/>
      <c r="X9" s="220" t="s">
        <v>180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181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182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6" t="str">
        <f>C10</f>
        <v>pod mazaniny a dlažby, popř. na plochých střechách, vodorovný nebo ve spádu, s udusáním a urovnáním povrchu,</v>
      </c>
      <c r="BB10" s="210"/>
      <c r="BC10" s="210"/>
      <c r="BD10" s="210"/>
      <c r="BE10" s="210"/>
      <c r="BF10" s="210"/>
      <c r="BG10" s="210"/>
      <c r="BH10" s="210"/>
    </row>
    <row r="11" spans="1:60" ht="22.5" outlineLevel="2" x14ac:dyDescent="0.2">
      <c r="A11" s="217"/>
      <c r="B11" s="218"/>
      <c r="C11" s="258" t="s">
        <v>184</v>
      </c>
      <c r="D11" s="244"/>
      <c r="E11" s="245">
        <v>1.96478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186</v>
      </c>
      <c r="C12" s="239" t="s">
        <v>187</v>
      </c>
      <c r="D12" s="231" t="s">
        <v>177</v>
      </c>
      <c r="E12" s="232">
        <v>2.0625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1.4</v>
      </c>
      <c r="O12" s="232">
        <f>ROUND(E12*N12,2)</f>
        <v>2.89</v>
      </c>
      <c r="P12" s="232">
        <v>0</v>
      </c>
      <c r="Q12" s="232">
        <f>ROUND(E12*P12,2)</f>
        <v>0</v>
      </c>
      <c r="R12" s="234" t="s">
        <v>178</v>
      </c>
      <c r="S12" s="234" t="s">
        <v>147</v>
      </c>
      <c r="T12" s="235" t="s">
        <v>179</v>
      </c>
      <c r="U12" s="220">
        <v>1.8360000000000001</v>
      </c>
      <c r="V12" s="220">
        <f>ROUND(E12*U12,2)</f>
        <v>3.79</v>
      </c>
      <c r="W12" s="220"/>
      <c r="X12" s="220" t="s">
        <v>180</v>
      </c>
      <c r="Y12" s="220" t="s">
        <v>150</v>
      </c>
      <c r="Z12" s="210"/>
      <c r="AA12" s="210"/>
      <c r="AB12" s="210"/>
      <c r="AC12" s="210"/>
      <c r="AD12" s="210"/>
      <c r="AE12" s="210"/>
      <c r="AF12" s="210"/>
      <c r="AG12" s="210" t="s">
        <v>181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 t="s">
        <v>182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6" t="str">
        <f>C13</f>
        <v>pod mazaniny a dlažby, popř. na plochých střechách, vodorovný nebo ve spádu, s udusáním a urovnáním povrchu,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8" t="s">
        <v>188</v>
      </c>
      <c r="D14" s="244"/>
      <c r="E14" s="24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8" t="s">
        <v>189</v>
      </c>
      <c r="D15" s="244"/>
      <c r="E15" s="24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190</v>
      </c>
      <c r="D16" s="244"/>
      <c r="E16" s="245">
        <v>2.0625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3</v>
      </c>
      <c r="B17" s="230" t="s">
        <v>191</v>
      </c>
      <c r="C17" s="239" t="s">
        <v>192</v>
      </c>
      <c r="D17" s="231" t="s">
        <v>177</v>
      </c>
      <c r="E17" s="232">
        <v>0.15187999999999999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2">
        <v>1.2</v>
      </c>
      <c r="O17" s="232">
        <f>ROUND(E17*N17,2)</f>
        <v>0.18</v>
      </c>
      <c r="P17" s="232">
        <v>0</v>
      </c>
      <c r="Q17" s="232">
        <f>ROUND(E17*P17,2)</f>
        <v>0</v>
      </c>
      <c r="R17" s="234" t="s">
        <v>193</v>
      </c>
      <c r="S17" s="234" t="s">
        <v>147</v>
      </c>
      <c r="T17" s="235" t="s">
        <v>179</v>
      </c>
      <c r="U17" s="220">
        <v>1.84</v>
      </c>
      <c r="V17" s="220">
        <f>ROUND(E17*U17,2)</f>
        <v>0.28000000000000003</v>
      </c>
      <c r="W17" s="220"/>
      <c r="X17" s="220" t="s">
        <v>180</v>
      </c>
      <c r="Y17" s="220" t="s">
        <v>150</v>
      </c>
      <c r="Z17" s="210"/>
      <c r="AA17" s="210"/>
      <c r="AB17" s="210"/>
      <c r="AC17" s="210"/>
      <c r="AD17" s="210"/>
      <c r="AE17" s="210"/>
      <c r="AF17" s="210"/>
      <c r="AG17" s="210" t="s">
        <v>181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57" t="s">
        <v>194</v>
      </c>
      <c r="D18" s="248"/>
      <c r="E18" s="248"/>
      <c r="F18" s="248"/>
      <c r="G18" s="248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183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8" t="s">
        <v>195</v>
      </c>
      <c r="D19" s="244"/>
      <c r="E19" s="245"/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58" t="s">
        <v>196</v>
      </c>
      <c r="D20" s="244"/>
      <c r="E20" s="245">
        <v>0.15187999999999999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185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29">
        <v>4</v>
      </c>
      <c r="B21" s="230" t="s">
        <v>197</v>
      </c>
      <c r="C21" s="239" t="s">
        <v>198</v>
      </c>
      <c r="D21" s="231" t="s">
        <v>199</v>
      </c>
      <c r="E21" s="232">
        <v>1.2150000000000001</v>
      </c>
      <c r="F21" s="233"/>
      <c r="G21" s="234">
        <f>ROUND(E21*F21,2)</f>
        <v>0</v>
      </c>
      <c r="H21" s="233"/>
      <c r="I21" s="234">
        <f>ROUND(E21*H21,2)</f>
        <v>0</v>
      </c>
      <c r="J21" s="233"/>
      <c r="K21" s="234">
        <f>ROUND(E21*J21,2)</f>
        <v>0</v>
      </c>
      <c r="L21" s="234">
        <v>21</v>
      </c>
      <c r="M21" s="234">
        <f>G21*(1+L21/100)</f>
        <v>0</v>
      </c>
      <c r="N21" s="232">
        <v>0.1231</v>
      </c>
      <c r="O21" s="232">
        <f>ROUND(E21*N21,2)</f>
        <v>0.15</v>
      </c>
      <c r="P21" s="232">
        <v>0</v>
      </c>
      <c r="Q21" s="232">
        <f>ROUND(E21*P21,2)</f>
        <v>0</v>
      </c>
      <c r="R21" s="234" t="s">
        <v>178</v>
      </c>
      <c r="S21" s="234" t="s">
        <v>147</v>
      </c>
      <c r="T21" s="235" t="s">
        <v>179</v>
      </c>
      <c r="U21" s="220">
        <v>0.45</v>
      </c>
      <c r="V21" s="220">
        <f>ROUND(E21*U21,2)</f>
        <v>0.55000000000000004</v>
      </c>
      <c r="W21" s="220"/>
      <c r="X21" s="220" t="s">
        <v>180</v>
      </c>
      <c r="Y21" s="220" t="s">
        <v>150</v>
      </c>
      <c r="Z21" s="210"/>
      <c r="AA21" s="210"/>
      <c r="AB21" s="210"/>
      <c r="AC21" s="210"/>
      <c r="AD21" s="210"/>
      <c r="AE21" s="210"/>
      <c r="AF21" s="210"/>
      <c r="AG21" s="210" t="s">
        <v>181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57" t="s">
        <v>200</v>
      </c>
      <c r="D22" s="248"/>
      <c r="E22" s="248"/>
      <c r="F22" s="248"/>
      <c r="G22" s="248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183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36" t="str">
        <f>C22</f>
        <v>na zdivu jako podklad např. pod izolaci, na parapetech z prefabrikovaných dílců, pod oplechování apod., vodorovný nebo ve spádu do 15°, hlazený dřevěným hladítkem,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8" t="s">
        <v>195</v>
      </c>
      <c r="D23" s="244"/>
      <c r="E23" s="245"/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185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8" t="s">
        <v>201</v>
      </c>
      <c r="D24" s="244"/>
      <c r="E24" s="245">
        <v>1.2150000000000001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2" t="s">
        <v>142</v>
      </c>
      <c r="B25" s="223" t="s">
        <v>83</v>
      </c>
      <c r="C25" s="238" t="s">
        <v>84</v>
      </c>
      <c r="D25" s="224"/>
      <c r="E25" s="225"/>
      <c r="F25" s="226"/>
      <c r="G25" s="226">
        <f>SUMIF(AG26:AG34,"&lt;&gt;NOR",G26:G34)</f>
        <v>0</v>
      </c>
      <c r="H25" s="226"/>
      <c r="I25" s="226">
        <f>SUM(I26:I34)</f>
        <v>0</v>
      </c>
      <c r="J25" s="226"/>
      <c r="K25" s="226">
        <f>SUM(K26:K34)</f>
        <v>0</v>
      </c>
      <c r="L25" s="226"/>
      <c r="M25" s="226">
        <f>SUM(M26:M34)</f>
        <v>0</v>
      </c>
      <c r="N25" s="225"/>
      <c r="O25" s="225">
        <f>SUM(O26:O34)</f>
        <v>0.53</v>
      </c>
      <c r="P25" s="225"/>
      <c r="Q25" s="225">
        <f>SUM(Q26:Q34)</f>
        <v>0</v>
      </c>
      <c r="R25" s="226"/>
      <c r="S25" s="226"/>
      <c r="T25" s="227"/>
      <c r="U25" s="221"/>
      <c r="V25" s="221">
        <f>SUM(V26:V34)</f>
        <v>6.55</v>
      </c>
      <c r="W25" s="221"/>
      <c r="X25" s="221"/>
      <c r="Y25" s="221"/>
      <c r="AG25" t="s">
        <v>143</v>
      </c>
    </row>
    <row r="26" spans="1:60" ht="22.5" outlineLevel="1" x14ac:dyDescent="0.2">
      <c r="A26" s="229">
        <v>5</v>
      </c>
      <c r="B26" s="230" t="s">
        <v>202</v>
      </c>
      <c r="C26" s="239" t="s">
        <v>203</v>
      </c>
      <c r="D26" s="231" t="s">
        <v>199</v>
      </c>
      <c r="E26" s="232">
        <v>28</v>
      </c>
      <c r="F26" s="233"/>
      <c r="G26" s="234">
        <f>ROUND(E26*F26,2)</f>
        <v>0</v>
      </c>
      <c r="H26" s="233"/>
      <c r="I26" s="234">
        <f>ROUND(E26*H26,2)</f>
        <v>0</v>
      </c>
      <c r="J26" s="233"/>
      <c r="K26" s="234">
        <f>ROUND(E26*J26,2)</f>
        <v>0</v>
      </c>
      <c r="L26" s="234">
        <v>21</v>
      </c>
      <c r="M26" s="234">
        <f>G26*(1+L26/100)</f>
        <v>0</v>
      </c>
      <c r="N26" s="232">
        <v>1.8380000000000001E-2</v>
      </c>
      <c r="O26" s="232">
        <f>ROUND(E26*N26,2)</f>
        <v>0.51</v>
      </c>
      <c r="P26" s="232">
        <v>0</v>
      </c>
      <c r="Q26" s="232">
        <f>ROUND(E26*P26,2)</f>
        <v>0</v>
      </c>
      <c r="R26" s="234" t="s">
        <v>204</v>
      </c>
      <c r="S26" s="234" t="s">
        <v>147</v>
      </c>
      <c r="T26" s="235" t="s">
        <v>179</v>
      </c>
      <c r="U26" s="220">
        <v>0.123</v>
      </c>
      <c r="V26" s="220">
        <f>ROUND(E26*U26,2)</f>
        <v>3.44</v>
      </c>
      <c r="W26" s="220"/>
      <c r="X26" s="220" t="s">
        <v>180</v>
      </c>
      <c r="Y26" s="220" t="s">
        <v>150</v>
      </c>
      <c r="Z26" s="210"/>
      <c r="AA26" s="210"/>
      <c r="AB26" s="210"/>
      <c r="AC26" s="210"/>
      <c r="AD26" s="210"/>
      <c r="AE26" s="210"/>
      <c r="AF26" s="210"/>
      <c r="AG26" s="210" t="s">
        <v>181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7" t="s">
        <v>205</v>
      </c>
      <c r="D27" s="248"/>
      <c r="E27" s="248"/>
      <c r="F27" s="248"/>
      <c r="G27" s="248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183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59" t="s">
        <v>206</v>
      </c>
      <c r="D28" s="249"/>
      <c r="E28" s="249"/>
      <c r="F28" s="249"/>
      <c r="G28" s="249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8" t="s">
        <v>207</v>
      </c>
      <c r="D29" s="244"/>
      <c r="E29" s="245">
        <v>28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29">
        <v>6</v>
      </c>
      <c r="B30" s="230" t="s">
        <v>208</v>
      </c>
      <c r="C30" s="239" t="s">
        <v>209</v>
      </c>
      <c r="D30" s="231" t="s">
        <v>199</v>
      </c>
      <c r="E30" s="232">
        <v>28</v>
      </c>
      <c r="F30" s="233"/>
      <c r="G30" s="234">
        <f>ROUND(E30*F30,2)</f>
        <v>0</v>
      </c>
      <c r="H30" s="233"/>
      <c r="I30" s="234">
        <f>ROUND(E30*H30,2)</f>
        <v>0</v>
      </c>
      <c r="J30" s="233"/>
      <c r="K30" s="234">
        <f>ROUND(E30*J30,2)</f>
        <v>0</v>
      </c>
      <c r="L30" s="234">
        <v>21</v>
      </c>
      <c r="M30" s="234">
        <f>G30*(1+L30/100)</f>
        <v>0</v>
      </c>
      <c r="N30" s="232">
        <v>8.1999999999999998E-4</v>
      </c>
      <c r="O30" s="232">
        <f>ROUND(E30*N30,2)</f>
        <v>0.02</v>
      </c>
      <c r="P30" s="232">
        <v>0</v>
      </c>
      <c r="Q30" s="232">
        <f>ROUND(E30*P30,2)</f>
        <v>0</v>
      </c>
      <c r="R30" s="234" t="s">
        <v>204</v>
      </c>
      <c r="S30" s="234" t="s">
        <v>147</v>
      </c>
      <c r="T30" s="235" t="s">
        <v>179</v>
      </c>
      <c r="U30" s="220">
        <v>6.0000000000000001E-3</v>
      </c>
      <c r="V30" s="220">
        <f>ROUND(E30*U30,2)</f>
        <v>0.17</v>
      </c>
      <c r="W30" s="220"/>
      <c r="X30" s="220" t="s">
        <v>180</v>
      </c>
      <c r="Y30" s="220" t="s">
        <v>150</v>
      </c>
      <c r="Z30" s="210"/>
      <c r="AA30" s="210"/>
      <c r="AB30" s="210"/>
      <c r="AC30" s="210"/>
      <c r="AD30" s="210"/>
      <c r="AE30" s="210"/>
      <c r="AF30" s="210"/>
      <c r="AG30" s="210" t="s">
        <v>181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57" t="s">
        <v>205</v>
      </c>
      <c r="D31" s="248"/>
      <c r="E31" s="248"/>
      <c r="F31" s="248"/>
      <c r="G31" s="248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58" t="s">
        <v>210</v>
      </c>
      <c r="D32" s="244"/>
      <c r="E32" s="245">
        <v>28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29">
        <v>7</v>
      </c>
      <c r="B33" s="230" t="s">
        <v>211</v>
      </c>
      <c r="C33" s="239" t="s">
        <v>212</v>
      </c>
      <c r="D33" s="231" t="s">
        <v>199</v>
      </c>
      <c r="E33" s="232">
        <v>28</v>
      </c>
      <c r="F33" s="233"/>
      <c r="G33" s="234">
        <f>ROUND(E33*F33,2)</f>
        <v>0</v>
      </c>
      <c r="H33" s="233"/>
      <c r="I33" s="234">
        <f>ROUND(E33*H33,2)</f>
        <v>0</v>
      </c>
      <c r="J33" s="233"/>
      <c r="K33" s="234">
        <f>ROUND(E33*J33,2)</f>
        <v>0</v>
      </c>
      <c r="L33" s="234">
        <v>21</v>
      </c>
      <c r="M33" s="234">
        <f>G33*(1+L33/100)</f>
        <v>0</v>
      </c>
      <c r="N33" s="232">
        <v>0</v>
      </c>
      <c r="O33" s="232">
        <f>ROUND(E33*N33,2)</f>
        <v>0</v>
      </c>
      <c r="P33" s="232">
        <v>0</v>
      </c>
      <c r="Q33" s="232">
        <f>ROUND(E33*P33,2)</f>
        <v>0</v>
      </c>
      <c r="R33" s="234" t="s">
        <v>204</v>
      </c>
      <c r="S33" s="234" t="s">
        <v>147</v>
      </c>
      <c r="T33" s="235" t="s">
        <v>179</v>
      </c>
      <c r="U33" s="220">
        <v>0.105</v>
      </c>
      <c r="V33" s="220">
        <f>ROUND(E33*U33,2)</f>
        <v>2.94</v>
      </c>
      <c r="W33" s="220"/>
      <c r="X33" s="220" t="s">
        <v>180</v>
      </c>
      <c r="Y33" s="220" t="s">
        <v>150</v>
      </c>
      <c r="Z33" s="210"/>
      <c r="AA33" s="210"/>
      <c r="AB33" s="210"/>
      <c r="AC33" s="210"/>
      <c r="AD33" s="210"/>
      <c r="AE33" s="210"/>
      <c r="AF33" s="210"/>
      <c r="AG33" s="210" t="s">
        <v>181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58" t="s">
        <v>210</v>
      </c>
      <c r="D34" s="244"/>
      <c r="E34" s="245">
        <v>28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185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">
      <c r="A35" s="222" t="s">
        <v>142</v>
      </c>
      <c r="B35" s="223" t="s">
        <v>85</v>
      </c>
      <c r="C35" s="238" t="s">
        <v>86</v>
      </c>
      <c r="D35" s="224"/>
      <c r="E35" s="225"/>
      <c r="F35" s="226"/>
      <c r="G35" s="226">
        <f>SUMIF(AG36:AG38,"&lt;&gt;NOR",G36:G38)</f>
        <v>0</v>
      </c>
      <c r="H35" s="226"/>
      <c r="I35" s="226">
        <f>SUM(I36:I38)</f>
        <v>0</v>
      </c>
      <c r="J35" s="226"/>
      <c r="K35" s="226">
        <f>SUM(K36:K38)</f>
        <v>0</v>
      </c>
      <c r="L35" s="226"/>
      <c r="M35" s="226">
        <f>SUM(M36:M38)</f>
        <v>0</v>
      </c>
      <c r="N35" s="225"/>
      <c r="O35" s="225">
        <f>SUM(O36:O38)</f>
        <v>0</v>
      </c>
      <c r="P35" s="225"/>
      <c r="Q35" s="225">
        <f>SUM(Q36:Q38)</f>
        <v>0</v>
      </c>
      <c r="R35" s="226"/>
      <c r="S35" s="226"/>
      <c r="T35" s="227"/>
      <c r="U35" s="221"/>
      <c r="V35" s="221">
        <f>SUM(V36:V38)</f>
        <v>16.86</v>
      </c>
      <c r="W35" s="221"/>
      <c r="X35" s="221"/>
      <c r="Y35" s="221"/>
      <c r="AG35" t="s">
        <v>143</v>
      </c>
    </row>
    <row r="36" spans="1:60" outlineLevel="1" x14ac:dyDescent="0.2">
      <c r="A36" s="229">
        <v>8</v>
      </c>
      <c r="B36" s="230" t="s">
        <v>213</v>
      </c>
      <c r="C36" s="239" t="s">
        <v>214</v>
      </c>
      <c r="D36" s="231" t="s">
        <v>199</v>
      </c>
      <c r="E36" s="232">
        <v>1124.135</v>
      </c>
      <c r="F36" s="233"/>
      <c r="G36" s="234">
        <f>ROUND(E36*F36,2)</f>
        <v>0</v>
      </c>
      <c r="H36" s="233"/>
      <c r="I36" s="234">
        <f>ROUND(E36*H36,2)</f>
        <v>0</v>
      </c>
      <c r="J36" s="233"/>
      <c r="K36" s="234">
        <f>ROUND(E36*J36,2)</f>
        <v>0</v>
      </c>
      <c r="L36" s="234">
        <v>21</v>
      </c>
      <c r="M36" s="234">
        <f>G36*(1+L36/100)</f>
        <v>0</v>
      </c>
      <c r="N36" s="232">
        <v>0</v>
      </c>
      <c r="O36" s="232">
        <f>ROUND(E36*N36,2)</f>
        <v>0</v>
      </c>
      <c r="P36" s="232">
        <v>0</v>
      </c>
      <c r="Q36" s="232">
        <f>ROUND(E36*P36,2)</f>
        <v>0</v>
      </c>
      <c r="R36" s="234" t="s">
        <v>193</v>
      </c>
      <c r="S36" s="234" t="s">
        <v>147</v>
      </c>
      <c r="T36" s="235" t="s">
        <v>179</v>
      </c>
      <c r="U36" s="220">
        <v>1.4999999999999999E-2</v>
      </c>
      <c r="V36" s="220">
        <f>ROUND(E36*U36,2)</f>
        <v>16.86</v>
      </c>
      <c r="W36" s="220"/>
      <c r="X36" s="220" t="s">
        <v>180</v>
      </c>
      <c r="Y36" s="220" t="s">
        <v>150</v>
      </c>
      <c r="Z36" s="210"/>
      <c r="AA36" s="210"/>
      <c r="AB36" s="210"/>
      <c r="AC36" s="210"/>
      <c r="AD36" s="210"/>
      <c r="AE36" s="210"/>
      <c r="AF36" s="210"/>
      <c r="AG36" s="210" t="s">
        <v>181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58" t="s">
        <v>215</v>
      </c>
      <c r="D37" s="244"/>
      <c r="E37" s="245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8" t="s">
        <v>216</v>
      </c>
      <c r="D38" s="244"/>
      <c r="E38" s="245">
        <v>1124.135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5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222" t="s">
        <v>142</v>
      </c>
      <c r="B39" s="223" t="s">
        <v>87</v>
      </c>
      <c r="C39" s="238" t="s">
        <v>88</v>
      </c>
      <c r="D39" s="224"/>
      <c r="E39" s="225"/>
      <c r="F39" s="226"/>
      <c r="G39" s="226">
        <f>SUMIF(AG40:AG79,"&lt;&gt;NOR",G40:G79)</f>
        <v>0</v>
      </c>
      <c r="H39" s="226"/>
      <c r="I39" s="226">
        <f>SUM(I40:I79)</f>
        <v>0</v>
      </c>
      <c r="J39" s="226"/>
      <c r="K39" s="226">
        <f>SUM(K40:K79)</f>
        <v>0</v>
      </c>
      <c r="L39" s="226"/>
      <c r="M39" s="226">
        <f>SUM(M40:M79)</f>
        <v>0</v>
      </c>
      <c r="N39" s="225"/>
      <c r="O39" s="225">
        <f>SUM(O40:O79)</f>
        <v>2.9</v>
      </c>
      <c r="P39" s="225"/>
      <c r="Q39" s="225">
        <f>SUM(Q40:Q79)</f>
        <v>7.2</v>
      </c>
      <c r="R39" s="226"/>
      <c r="S39" s="226"/>
      <c r="T39" s="227"/>
      <c r="U39" s="221"/>
      <c r="V39" s="221">
        <f>SUM(V40:V79)</f>
        <v>27.45</v>
      </c>
      <c r="W39" s="221"/>
      <c r="X39" s="221"/>
      <c r="Y39" s="221"/>
      <c r="AG39" t="s">
        <v>143</v>
      </c>
    </row>
    <row r="40" spans="1:60" ht="22.5" outlineLevel="1" x14ac:dyDescent="0.2">
      <c r="A40" s="229">
        <v>9</v>
      </c>
      <c r="B40" s="230" t="s">
        <v>217</v>
      </c>
      <c r="C40" s="239" t="s">
        <v>218</v>
      </c>
      <c r="D40" s="231" t="s">
        <v>219</v>
      </c>
      <c r="E40" s="232">
        <v>66</v>
      </c>
      <c r="F40" s="233"/>
      <c r="G40" s="234">
        <f>ROUND(E40*F40,2)</f>
        <v>0</v>
      </c>
      <c r="H40" s="233"/>
      <c r="I40" s="234">
        <f>ROUND(E40*H40,2)</f>
        <v>0</v>
      </c>
      <c r="J40" s="233"/>
      <c r="K40" s="234">
        <f>ROUND(E40*J40,2)</f>
        <v>0</v>
      </c>
      <c r="L40" s="234">
        <v>21</v>
      </c>
      <c r="M40" s="234">
        <f>G40*(1+L40/100)</f>
        <v>0</v>
      </c>
      <c r="N40" s="232">
        <v>0</v>
      </c>
      <c r="O40" s="232">
        <f>ROUND(E40*N40,2)</f>
        <v>0</v>
      </c>
      <c r="P40" s="232">
        <v>0</v>
      </c>
      <c r="Q40" s="232">
        <f>ROUND(E40*P40,2)</f>
        <v>0</v>
      </c>
      <c r="R40" s="234" t="s">
        <v>178</v>
      </c>
      <c r="S40" s="234" t="s">
        <v>147</v>
      </c>
      <c r="T40" s="235" t="s">
        <v>179</v>
      </c>
      <c r="U40" s="220">
        <v>4.1200000000000001E-2</v>
      </c>
      <c r="V40" s="220">
        <f>ROUND(E40*U40,2)</f>
        <v>2.72</v>
      </c>
      <c r="W40" s="220"/>
      <c r="X40" s="220" t="s">
        <v>180</v>
      </c>
      <c r="Y40" s="220" t="s">
        <v>150</v>
      </c>
      <c r="Z40" s="210"/>
      <c r="AA40" s="210"/>
      <c r="AB40" s="210"/>
      <c r="AC40" s="210"/>
      <c r="AD40" s="210"/>
      <c r="AE40" s="210"/>
      <c r="AF40" s="210"/>
      <c r="AG40" s="210" t="s">
        <v>181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57" t="s">
        <v>220</v>
      </c>
      <c r="D41" s="248"/>
      <c r="E41" s="248"/>
      <c r="F41" s="248"/>
      <c r="G41" s="248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8" t="s">
        <v>221</v>
      </c>
      <c r="D42" s="244"/>
      <c r="E42" s="245"/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58" t="s">
        <v>222</v>
      </c>
      <c r="D43" s="244"/>
      <c r="E43" s="24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8" t="s">
        <v>221</v>
      </c>
      <c r="D44" s="244"/>
      <c r="E44" s="245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3" x14ac:dyDescent="0.2">
      <c r="A45" s="217"/>
      <c r="B45" s="218"/>
      <c r="C45" s="258" t="s">
        <v>223</v>
      </c>
      <c r="D45" s="244"/>
      <c r="E45" s="245">
        <v>60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17"/>
      <c r="B46" s="218"/>
      <c r="C46" s="258" t="s">
        <v>224</v>
      </c>
      <c r="D46" s="244"/>
      <c r="E46" s="245">
        <v>6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29">
        <v>10</v>
      </c>
      <c r="B47" s="230" t="s">
        <v>225</v>
      </c>
      <c r="C47" s="239" t="s">
        <v>226</v>
      </c>
      <c r="D47" s="231" t="s">
        <v>219</v>
      </c>
      <c r="E47" s="232">
        <v>66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2">
        <v>0</v>
      </c>
      <c r="O47" s="232">
        <f>ROUND(E47*N47,2)</f>
        <v>0</v>
      </c>
      <c r="P47" s="232">
        <v>0</v>
      </c>
      <c r="Q47" s="232">
        <f>ROUND(E47*P47,2)</f>
        <v>0</v>
      </c>
      <c r="R47" s="234" t="s">
        <v>178</v>
      </c>
      <c r="S47" s="234" t="s">
        <v>147</v>
      </c>
      <c r="T47" s="235" t="s">
        <v>179</v>
      </c>
      <c r="U47" s="220">
        <v>7.4999999999999997E-2</v>
      </c>
      <c r="V47" s="220">
        <f>ROUND(E47*U47,2)</f>
        <v>4.95</v>
      </c>
      <c r="W47" s="220"/>
      <c r="X47" s="220" t="s">
        <v>180</v>
      </c>
      <c r="Y47" s="220" t="s">
        <v>150</v>
      </c>
      <c r="Z47" s="210"/>
      <c r="AA47" s="210"/>
      <c r="AB47" s="210"/>
      <c r="AC47" s="210"/>
      <c r="AD47" s="210"/>
      <c r="AE47" s="210"/>
      <c r="AF47" s="210"/>
      <c r="AG47" s="210" t="s">
        <v>181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57" t="s">
        <v>220</v>
      </c>
      <c r="D48" s="248"/>
      <c r="E48" s="248"/>
      <c r="F48" s="248"/>
      <c r="G48" s="248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58" t="s">
        <v>221</v>
      </c>
      <c r="D49" s="244"/>
      <c r="E49" s="245"/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17"/>
      <c r="B50" s="218"/>
      <c r="C50" s="258" t="s">
        <v>227</v>
      </c>
      <c r="D50" s="244"/>
      <c r="E50" s="245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8" t="s">
        <v>221</v>
      </c>
      <c r="D51" s="244"/>
      <c r="E51" s="24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3" x14ac:dyDescent="0.2">
      <c r="A52" s="217"/>
      <c r="B52" s="218"/>
      <c r="C52" s="258" t="s">
        <v>223</v>
      </c>
      <c r="D52" s="244"/>
      <c r="E52" s="245">
        <v>60</v>
      </c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3" x14ac:dyDescent="0.2">
      <c r="A53" s="217"/>
      <c r="B53" s="218"/>
      <c r="C53" s="258" t="s">
        <v>224</v>
      </c>
      <c r="D53" s="244"/>
      <c r="E53" s="245">
        <v>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9">
        <v>11</v>
      </c>
      <c r="B54" s="230" t="s">
        <v>228</v>
      </c>
      <c r="C54" s="239" t="s">
        <v>229</v>
      </c>
      <c r="D54" s="231" t="s">
        <v>199</v>
      </c>
      <c r="E54" s="232">
        <v>16.5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2">
        <v>6.7000000000000002E-4</v>
      </c>
      <c r="O54" s="232">
        <f>ROUND(E54*N54,2)</f>
        <v>0.01</v>
      </c>
      <c r="P54" s="232">
        <v>0.13300000000000001</v>
      </c>
      <c r="Q54" s="232">
        <f>ROUND(E54*P54,2)</f>
        <v>2.19</v>
      </c>
      <c r="R54" s="234" t="s">
        <v>230</v>
      </c>
      <c r="S54" s="234" t="s">
        <v>147</v>
      </c>
      <c r="T54" s="235" t="s">
        <v>179</v>
      </c>
      <c r="U54" s="220">
        <v>0.188</v>
      </c>
      <c r="V54" s="220">
        <f>ROUND(E54*U54,2)</f>
        <v>3.1</v>
      </c>
      <c r="W54" s="220"/>
      <c r="X54" s="220" t="s">
        <v>180</v>
      </c>
      <c r="Y54" s="220" t="s">
        <v>150</v>
      </c>
      <c r="Z54" s="210"/>
      <c r="AA54" s="210"/>
      <c r="AB54" s="210"/>
      <c r="AC54" s="210"/>
      <c r="AD54" s="210"/>
      <c r="AE54" s="210"/>
      <c r="AF54" s="210"/>
      <c r="AG54" s="210" t="s">
        <v>181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2.5" outlineLevel="2" x14ac:dyDescent="0.2">
      <c r="A55" s="217"/>
      <c r="B55" s="218"/>
      <c r="C55" s="257" t="s">
        <v>231</v>
      </c>
      <c r="D55" s="248"/>
      <c r="E55" s="248"/>
      <c r="F55" s="248"/>
      <c r="G55" s="248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36" t="str">
        <f>C55</f>
        <v>nebo vybourání otvorů průřezové plochy přes 4 m2 v příčkách, včetně pomocného lešení o výšce podlahy do 1900 mm a pro zatížení do 1,5 kPa  (150 kg/m2),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58" t="s">
        <v>221</v>
      </c>
      <c r="D56" s="244"/>
      <c r="E56" s="245"/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185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58" t="s">
        <v>227</v>
      </c>
      <c r="D57" s="244"/>
      <c r="E57" s="245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3" x14ac:dyDescent="0.2">
      <c r="A58" s="217"/>
      <c r="B58" s="218"/>
      <c r="C58" s="258" t="s">
        <v>232</v>
      </c>
      <c r="D58" s="244"/>
      <c r="E58" s="24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8" t="s">
        <v>233</v>
      </c>
      <c r="D59" s="244"/>
      <c r="E59" s="245">
        <v>15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3" x14ac:dyDescent="0.2">
      <c r="A60" s="217"/>
      <c r="B60" s="218"/>
      <c r="C60" s="258" t="s">
        <v>234</v>
      </c>
      <c r="D60" s="244"/>
      <c r="E60" s="245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8" t="s">
        <v>235</v>
      </c>
      <c r="D61" s="244"/>
      <c r="E61" s="245">
        <v>1.5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9">
        <v>12</v>
      </c>
      <c r="B62" s="230" t="s">
        <v>236</v>
      </c>
      <c r="C62" s="239" t="s">
        <v>237</v>
      </c>
      <c r="D62" s="231" t="s">
        <v>177</v>
      </c>
      <c r="E62" s="232">
        <v>2.1869999999999998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0</v>
      </c>
      <c r="O62" s="232">
        <f>ROUND(E62*N62,2)</f>
        <v>0</v>
      </c>
      <c r="P62" s="232">
        <v>1.671</v>
      </c>
      <c r="Q62" s="232">
        <f>ROUND(E62*P62,2)</f>
        <v>3.65</v>
      </c>
      <c r="R62" s="234" t="s">
        <v>230</v>
      </c>
      <c r="S62" s="234" t="s">
        <v>147</v>
      </c>
      <c r="T62" s="235" t="s">
        <v>179</v>
      </c>
      <c r="U62" s="220">
        <v>2.79</v>
      </c>
      <c r="V62" s="220">
        <f>ROUND(E62*U62,2)</f>
        <v>6.1</v>
      </c>
      <c r="W62" s="220"/>
      <c r="X62" s="220" t="s">
        <v>180</v>
      </c>
      <c r="Y62" s="220" t="s">
        <v>150</v>
      </c>
      <c r="Z62" s="210"/>
      <c r="AA62" s="210"/>
      <c r="AB62" s="210"/>
      <c r="AC62" s="210"/>
      <c r="AD62" s="210"/>
      <c r="AE62" s="210"/>
      <c r="AF62" s="210"/>
      <c r="AG62" s="210" t="s">
        <v>181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2" x14ac:dyDescent="0.2">
      <c r="A63" s="217"/>
      <c r="B63" s="218"/>
      <c r="C63" s="257" t="s">
        <v>238</v>
      </c>
      <c r="D63" s="248"/>
      <c r="E63" s="248"/>
      <c r="F63" s="248"/>
      <c r="G63" s="248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36" t="str">
        <f>C63</f>
        <v>nebo vybourání otvorů průřezové plochy přes 4 m2 ve zdivu nadzákladovém, včetně pomocného lešení o výšce podlahy do 1900 mm a pro zatížení do 1,5 kPa  (150 kg/m2)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58" t="s">
        <v>239</v>
      </c>
      <c r="D64" s="244"/>
      <c r="E64" s="245">
        <v>2.1869999999999998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29">
        <v>13</v>
      </c>
      <c r="B65" s="230" t="s">
        <v>240</v>
      </c>
      <c r="C65" s="239" t="s">
        <v>241</v>
      </c>
      <c r="D65" s="231" t="s">
        <v>177</v>
      </c>
      <c r="E65" s="232">
        <v>0.61650000000000005</v>
      </c>
      <c r="F65" s="233"/>
      <c r="G65" s="234">
        <f>ROUND(E65*F65,2)</f>
        <v>0</v>
      </c>
      <c r="H65" s="233"/>
      <c r="I65" s="234">
        <f>ROUND(E65*H65,2)</f>
        <v>0</v>
      </c>
      <c r="J65" s="233"/>
      <c r="K65" s="234">
        <f>ROUND(E65*J65,2)</f>
        <v>0</v>
      </c>
      <c r="L65" s="234">
        <v>21</v>
      </c>
      <c r="M65" s="234">
        <f>G65*(1+L65/100)</f>
        <v>0</v>
      </c>
      <c r="N65" s="232">
        <v>0</v>
      </c>
      <c r="O65" s="232">
        <f>ROUND(E65*N65,2)</f>
        <v>0</v>
      </c>
      <c r="P65" s="232">
        <v>2.2000000000000002</v>
      </c>
      <c r="Q65" s="232">
        <f>ROUND(E65*P65,2)</f>
        <v>1.36</v>
      </c>
      <c r="R65" s="234" t="s">
        <v>230</v>
      </c>
      <c r="S65" s="234" t="s">
        <v>147</v>
      </c>
      <c r="T65" s="235" t="s">
        <v>179</v>
      </c>
      <c r="U65" s="220">
        <v>12.56</v>
      </c>
      <c r="V65" s="220">
        <f>ROUND(E65*U65,2)</f>
        <v>7.74</v>
      </c>
      <c r="W65" s="220"/>
      <c r="X65" s="220" t="s">
        <v>180</v>
      </c>
      <c r="Y65" s="220" t="s">
        <v>150</v>
      </c>
      <c r="Z65" s="210"/>
      <c r="AA65" s="210"/>
      <c r="AB65" s="210"/>
      <c r="AC65" s="210"/>
      <c r="AD65" s="210"/>
      <c r="AE65" s="210"/>
      <c r="AF65" s="210"/>
      <c r="AG65" s="210" t="s">
        <v>181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58" t="s">
        <v>242</v>
      </c>
      <c r="D66" s="244"/>
      <c r="E66" s="245">
        <v>0.1215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58" t="s">
        <v>221</v>
      </c>
      <c r="D67" s="244"/>
      <c r="E67" s="245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8" t="s">
        <v>222</v>
      </c>
      <c r="D68" s="244"/>
      <c r="E68" s="245"/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3" x14ac:dyDescent="0.2">
      <c r="A69" s="217"/>
      <c r="B69" s="218"/>
      <c r="C69" s="258" t="s">
        <v>232</v>
      </c>
      <c r="D69" s="244"/>
      <c r="E69" s="245"/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185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58" t="s">
        <v>243</v>
      </c>
      <c r="D70" s="244"/>
      <c r="E70" s="245">
        <v>0.45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185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2.5" outlineLevel="3" x14ac:dyDescent="0.2">
      <c r="A71" s="217"/>
      <c r="B71" s="218"/>
      <c r="C71" s="258" t="s">
        <v>234</v>
      </c>
      <c r="D71" s="244"/>
      <c r="E71" s="245"/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58" t="s">
        <v>244</v>
      </c>
      <c r="D72" s="244"/>
      <c r="E72" s="245">
        <v>4.4999999999999998E-2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29">
        <v>14</v>
      </c>
      <c r="B73" s="230" t="s">
        <v>245</v>
      </c>
      <c r="C73" s="239" t="s">
        <v>246</v>
      </c>
      <c r="D73" s="231" t="s">
        <v>177</v>
      </c>
      <c r="E73" s="232">
        <v>2.0625</v>
      </c>
      <c r="F73" s="233"/>
      <c r="G73" s="234">
        <f>ROUND(E73*F73,2)</f>
        <v>0</v>
      </c>
      <c r="H73" s="233"/>
      <c r="I73" s="234">
        <f>ROUND(E73*H73,2)</f>
        <v>0</v>
      </c>
      <c r="J73" s="233"/>
      <c r="K73" s="234">
        <f>ROUND(E73*J73,2)</f>
        <v>0</v>
      </c>
      <c r="L73" s="234">
        <v>21</v>
      </c>
      <c r="M73" s="234">
        <f>G73*(1+L73/100)</f>
        <v>0</v>
      </c>
      <c r="N73" s="232">
        <v>1.4</v>
      </c>
      <c r="O73" s="232">
        <f>ROUND(E73*N73,2)</f>
        <v>2.89</v>
      </c>
      <c r="P73" s="232">
        <v>0</v>
      </c>
      <c r="Q73" s="232">
        <f>ROUND(E73*P73,2)</f>
        <v>0</v>
      </c>
      <c r="R73" s="234" t="s">
        <v>230</v>
      </c>
      <c r="S73" s="234" t="s">
        <v>147</v>
      </c>
      <c r="T73" s="235" t="s">
        <v>179</v>
      </c>
      <c r="U73" s="220">
        <v>1.375</v>
      </c>
      <c r="V73" s="220">
        <f>ROUND(E73*U73,2)</f>
        <v>2.84</v>
      </c>
      <c r="W73" s="220"/>
      <c r="X73" s="220" t="s">
        <v>180</v>
      </c>
      <c r="Y73" s="220" t="s">
        <v>150</v>
      </c>
      <c r="Z73" s="210"/>
      <c r="AA73" s="210"/>
      <c r="AB73" s="210"/>
      <c r="AC73" s="210"/>
      <c r="AD73" s="210"/>
      <c r="AE73" s="210"/>
      <c r="AF73" s="210"/>
      <c r="AG73" s="210" t="s">
        <v>181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58" t="s">
        <v>221</v>
      </c>
      <c r="D74" s="244"/>
      <c r="E74" s="245"/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58" t="s">
        <v>247</v>
      </c>
      <c r="D75" s="244"/>
      <c r="E75" s="245"/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185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2.5" outlineLevel="3" x14ac:dyDescent="0.2">
      <c r="A76" s="217"/>
      <c r="B76" s="218"/>
      <c r="C76" s="258" t="s">
        <v>232</v>
      </c>
      <c r="D76" s="244"/>
      <c r="E76" s="245"/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185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58" t="s">
        <v>248</v>
      </c>
      <c r="D77" s="244"/>
      <c r="E77" s="245">
        <v>1.875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3" x14ac:dyDescent="0.2">
      <c r="A78" s="217"/>
      <c r="B78" s="218"/>
      <c r="C78" s="258" t="s">
        <v>234</v>
      </c>
      <c r="D78" s="244"/>
      <c r="E78" s="245"/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185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58" t="s">
        <v>249</v>
      </c>
      <c r="D79" s="244"/>
      <c r="E79" s="245">
        <v>0.1875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">
      <c r="A80" s="222" t="s">
        <v>142</v>
      </c>
      <c r="B80" s="223" t="s">
        <v>89</v>
      </c>
      <c r="C80" s="238" t="s">
        <v>90</v>
      </c>
      <c r="D80" s="224"/>
      <c r="E80" s="225"/>
      <c r="F80" s="226"/>
      <c r="G80" s="226">
        <f>SUMIF(AG81:AG85,"&lt;&gt;NOR",G81:G85)</f>
        <v>0</v>
      </c>
      <c r="H80" s="226"/>
      <c r="I80" s="226">
        <f>SUM(I81:I85)</f>
        <v>0</v>
      </c>
      <c r="J80" s="226"/>
      <c r="K80" s="226">
        <f>SUM(K81:K85)</f>
        <v>0</v>
      </c>
      <c r="L80" s="226"/>
      <c r="M80" s="226">
        <f>SUM(M81:M85)</f>
        <v>0</v>
      </c>
      <c r="N80" s="225"/>
      <c r="O80" s="225">
        <f>SUM(O81:O85)</f>
        <v>0</v>
      </c>
      <c r="P80" s="225"/>
      <c r="Q80" s="225">
        <f>SUM(Q81:Q85)</f>
        <v>0</v>
      </c>
      <c r="R80" s="226"/>
      <c r="S80" s="226"/>
      <c r="T80" s="227"/>
      <c r="U80" s="221"/>
      <c r="V80" s="221">
        <f>SUM(V81:V85)</f>
        <v>26.45</v>
      </c>
      <c r="W80" s="221"/>
      <c r="X80" s="221"/>
      <c r="Y80" s="221"/>
      <c r="AG80" t="s">
        <v>143</v>
      </c>
    </row>
    <row r="81" spans="1:60" ht="22.5" outlineLevel="1" x14ac:dyDescent="0.2">
      <c r="A81" s="229">
        <v>15</v>
      </c>
      <c r="B81" s="230" t="s">
        <v>250</v>
      </c>
      <c r="C81" s="239" t="s">
        <v>251</v>
      </c>
      <c r="D81" s="231" t="s">
        <v>252</v>
      </c>
      <c r="E81" s="232">
        <v>10.26478</v>
      </c>
      <c r="F81" s="233"/>
      <c r="G81" s="234">
        <f>ROUND(E81*F81,2)</f>
        <v>0</v>
      </c>
      <c r="H81" s="233"/>
      <c r="I81" s="234">
        <f>ROUND(E81*H81,2)</f>
        <v>0</v>
      </c>
      <c r="J81" s="233"/>
      <c r="K81" s="234">
        <f>ROUND(E81*J81,2)</f>
        <v>0</v>
      </c>
      <c r="L81" s="234">
        <v>21</v>
      </c>
      <c r="M81" s="234">
        <f>G81*(1+L81/100)</f>
        <v>0</v>
      </c>
      <c r="N81" s="232">
        <v>0</v>
      </c>
      <c r="O81" s="232">
        <f>ROUND(E81*N81,2)</f>
        <v>0</v>
      </c>
      <c r="P81" s="232">
        <v>0</v>
      </c>
      <c r="Q81" s="232">
        <f>ROUND(E81*P81,2)</f>
        <v>0</v>
      </c>
      <c r="R81" s="234" t="s">
        <v>193</v>
      </c>
      <c r="S81" s="234" t="s">
        <v>147</v>
      </c>
      <c r="T81" s="235" t="s">
        <v>179</v>
      </c>
      <c r="U81" s="220">
        <v>2.577</v>
      </c>
      <c r="V81" s="220">
        <f>ROUND(E81*U81,2)</f>
        <v>26.45</v>
      </c>
      <c r="W81" s="220"/>
      <c r="X81" s="220" t="s">
        <v>253</v>
      </c>
      <c r="Y81" s="220" t="s">
        <v>150</v>
      </c>
      <c r="Z81" s="210"/>
      <c r="AA81" s="210"/>
      <c r="AB81" s="210"/>
      <c r="AC81" s="210"/>
      <c r="AD81" s="210"/>
      <c r="AE81" s="210"/>
      <c r="AF81" s="210"/>
      <c r="AG81" s="210" t="s">
        <v>254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57" t="s">
        <v>255</v>
      </c>
      <c r="D82" s="248"/>
      <c r="E82" s="248"/>
      <c r="F82" s="248"/>
      <c r="G82" s="248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8" t="s">
        <v>256</v>
      </c>
      <c r="D83" s="244"/>
      <c r="E83" s="245"/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8" t="s">
        <v>257</v>
      </c>
      <c r="D84" s="244"/>
      <c r="E84" s="245"/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58" t="s">
        <v>258</v>
      </c>
      <c r="D85" s="244"/>
      <c r="E85" s="245">
        <v>10.26478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22" t="s">
        <v>142</v>
      </c>
      <c r="B86" s="223" t="s">
        <v>91</v>
      </c>
      <c r="C86" s="238" t="s">
        <v>92</v>
      </c>
      <c r="D86" s="224"/>
      <c r="E86" s="225"/>
      <c r="F86" s="226"/>
      <c r="G86" s="226">
        <f>SUMIF(AG87:AG197,"&lt;&gt;NOR",G87:G197)</f>
        <v>0</v>
      </c>
      <c r="H86" s="226"/>
      <c r="I86" s="226">
        <f>SUM(I87:I197)</f>
        <v>0</v>
      </c>
      <c r="J86" s="226"/>
      <c r="K86" s="226">
        <f>SUM(K87:K197)</f>
        <v>0</v>
      </c>
      <c r="L86" s="226"/>
      <c r="M86" s="226">
        <f>SUM(M87:M197)</f>
        <v>0</v>
      </c>
      <c r="N86" s="225"/>
      <c r="O86" s="225">
        <f>SUM(O87:O197)</f>
        <v>10.569999999999999</v>
      </c>
      <c r="P86" s="225"/>
      <c r="Q86" s="225">
        <f>SUM(Q87:Q197)</f>
        <v>12.860000000000001</v>
      </c>
      <c r="R86" s="226"/>
      <c r="S86" s="226"/>
      <c r="T86" s="227"/>
      <c r="U86" s="221"/>
      <c r="V86" s="221">
        <f>SUM(V87:V197)</f>
        <v>1649.72</v>
      </c>
      <c r="W86" s="221"/>
      <c r="X86" s="221"/>
      <c r="Y86" s="221"/>
      <c r="AG86" t="s">
        <v>143</v>
      </c>
    </row>
    <row r="87" spans="1:60" outlineLevel="1" x14ac:dyDescent="0.2">
      <c r="A87" s="229">
        <v>16</v>
      </c>
      <c r="B87" s="230" t="s">
        <v>259</v>
      </c>
      <c r="C87" s="239" t="s">
        <v>260</v>
      </c>
      <c r="D87" s="231" t="s">
        <v>261</v>
      </c>
      <c r="E87" s="232">
        <v>15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6.9999999999999994E-5</v>
      </c>
      <c r="O87" s="232">
        <f>ROUND(E87*N87,2)</f>
        <v>0</v>
      </c>
      <c r="P87" s="232">
        <v>0</v>
      </c>
      <c r="Q87" s="232">
        <f>ROUND(E87*P87,2)</f>
        <v>0</v>
      </c>
      <c r="R87" s="234" t="s">
        <v>262</v>
      </c>
      <c r="S87" s="234" t="s">
        <v>147</v>
      </c>
      <c r="T87" s="235" t="s">
        <v>179</v>
      </c>
      <c r="U87" s="220">
        <v>1</v>
      </c>
      <c r="V87" s="220">
        <f>ROUND(E87*U87,2)</f>
        <v>15</v>
      </c>
      <c r="W87" s="220"/>
      <c r="X87" s="220" t="s">
        <v>180</v>
      </c>
      <c r="Y87" s="220" t="s">
        <v>150</v>
      </c>
      <c r="Z87" s="210"/>
      <c r="AA87" s="210"/>
      <c r="AB87" s="210"/>
      <c r="AC87" s="210"/>
      <c r="AD87" s="210"/>
      <c r="AE87" s="210"/>
      <c r="AF87" s="210"/>
      <c r="AG87" s="210" t="s">
        <v>181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58" t="s">
        <v>263</v>
      </c>
      <c r="D88" s="244"/>
      <c r="E88" s="245">
        <v>15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5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1" x14ac:dyDescent="0.2">
      <c r="A89" s="229">
        <v>17</v>
      </c>
      <c r="B89" s="230" t="s">
        <v>264</v>
      </c>
      <c r="C89" s="239" t="s">
        <v>265</v>
      </c>
      <c r="D89" s="231" t="s">
        <v>199</v>
      </c>
      <c r="E89" s="232">
        <v>56.20675</v>
      </c>
      <c r="F89" s="233"/>
      <c r="G89" s="234">
        <f>ROUND(E89*F89,2)</f>
        <v>0</v>
      </c>
      <c r="H89" s="233"/>
      <c r="I89" s="234">
        <f>ROUND(E89*H89,2)</f>
        <v>0</v>
      </c>
      <c r="J89" s="233"/>
      <c r="K89" s="234">
        <f>ROUND(E89*J89,2)</f>
        <v>0</v>
      </c>
      <c r="L89" s="234">
        <v>21</v>
      </c>
      <c r="M89" s="234">
        <f>G89*(1+L89/100)</f>
        <v>0</v>
      </c>
      <c r="N89" s="232">
        <v>6.9999999999999999E-4</v>
      </c>
      <c r="O89" s="232">
        <f>ROUND(E89*N89,2)</f>
        <v>0.04</v>
      </c>
      <c r="P89" s="232">
        <v>1.4E-2</v>
      </c>
      <c r="Q89" s="232">
        <f>ROUND(E89*P89,2)</f>
        <v>0.79</v>
      </c>
      <c r="R89" s="234" t="s">
        <v>262</v>
      </c>
      <c r="S89" s="234" t="s">
        <v>147</v>
      </c>
      <c r="T89" s="235" t="s">
        <v>179</v>
      </c>
      <c r="U89" s="220">
        <v>0.40333000000000002</v>
      </c>
      <c r="V89" s="220">
        <f>ROUND(E89*U89,2)</f>
        <v>22.67</v>
      </c>
      <c r="W89" s="220"/>
      <c r="X89" s="220" t="s">
        <v>180</v>
      </c>
      <c r="Y89" s="220" t="s">
        <v>150</v>
      </c>
      <c r="Z89" s="210"/>
      <c r="AA89" s="210"/>
      <c r="AB89" s="210"/>
      <c r="AC89" s="210"/>
      <c r="AD89" s="210"/>
      <c r="AE89" s="210"/>
      <c r="AF89" s="210"/>
      <c r="AG89" s="210" t="s">
        <v>181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40" t="s">
        <v>266</v>
      </c>
      <c r="D90" s="237"/>
      <c r="E90" s="237"/>
      <c r="F90" s="237"/>
      <c r="G90" s="237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153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9" t="s">
        <v>267</v>
      </c>
      <c r="D91" s="249"/>
      <c r="E91" s="249"/>
      <c r="F91" s="249"/>
      <c r="G91" s="249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59" t="s">
        <v>268</v>
      </c>
      <c r="D92" s="249"/>
      <c r="E92" s="249"/>
      <c r="F92" s="249"/>
      <c r="G92" s="249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59" t="s">
        <v>269</v>
      </c>
      <c r="D93" s="249"/>
      <c r="E93" s="249"/>
      <c r="F93" s="249"/>
      <c r="G93" s="249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17"/>
      <c r="B94" s="218"/>
      <c r="C94" s="258" t="s">
        <v>216</v>
      </c>
      <c r="D94" s="244"/>
      <c r="E94" s="245">
        <v>1124.135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60" t="s">
        <v>270</v>
      </c>
      <c r="D95" s="246"/>
      <c r="E95" s="247">
        <v>-1067.9282499999999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4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29">
        <v>18</v>
      </c>
      <c r="B96" s="230" t="s">
        <v>271</v>
      </c>
      <c r="C96" s="239" t="s">
        <v>272</v>
      </c>
      <c r="D96" s="231" t="s">
        <v>199</v>
      </c>
      <c r="E96" s="232">
        <v>16.5</v>
      </c>
      <c r="F96" s="233"/>
      <c r="G96" s="234">
        <f>ROUND(E96*F96,2)</f>
        <v>0</v>
      </c>
      <c r="H96" s="233"/>
      <c r="I96" s="234">
        <f>ROUND(E96*H96,2)</f>
        <v>0</v>
      </c>
      <c r="J96" s="233"/>
      <c r="K96" s="234">
        <f>ROUND(E96*J96,2)</f>
        <v>0</v>
      </c>
      <c r="L96" s="234">
        <v>21</v>
      </c>
      <c r="M96" s="234">
        <f>G96*(1+L96/100)</f>
        <v>0</v>
      </c>
      <c r="N96" s="232">
        <v>0</v>
      </c>
      <c r="O96" s="232">
        <f>ROUND(E96*N96,2)</f>
        <v>0</v>
      </c>
      <c r="P96" s="232">
        <v>6.0000000000000001E-3</v>
      </c>
      <c r="Q96" s="232">
        <f>ROUND(E96*P96,2)</f>
        <v>0.1</v>
      </c>
      <c r="R96" s="234" t="s">
        <v>262</v>
      </c>
      <c r="S96" s="234" t="s">
        <v>147</v>
      </c>
      <c r="T96" s="235" t="s">
        <v>179</v>
      </c>
      <c r="U96" s="220">
        <v>7.1999999999999995E-2</v>
      </c>
      <c r="V96" s="220">
        <f>ROUND(E96*U96,2)</f>
        <v>1.19</v>
      </c>
      <c r="W96" s="220"/>
      <c r="X96" s="220" t="s">
        <v>180</v>
      </c>
      <c r="Y96" s="220" t="s">
        <v>150</v>
      </c>
      <c r="Z96" s="210"/>
      <c r="AA96" s="210"/>
      <c r="AB96" s="210"/>
      <c r="AC96" s="210"/>
      <c r="AD96" s="210"/>
      <c r="AE96" s="210"/>
      <c r="AF96" s="210"/>
      <c r="AG96" s="210" t="s">
        <v>181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2" x14ac:dyDescent="0.2">
      <c r="A97" s="217"/>
      <c r="B97" s="218"/>
      <c r="C97" s="258" t="s">
        <v>232</v>
      </c>
      <c r="D97" s="244"/>
      <c r="E97" s="245"/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58" t="s">
        <v>273</v>
      </c>
      <c r="D98" s="244"/>
      <c r="E98" s="245">
        <v>15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3" x14ac:dyDescent="0.2">
      <c r="A99" s="217"/>
      <c r="B99" s="218"/>
      <c r="C99" s="258" t="s">
        <v>234</v>
      </c>
      <c r="D99" s="244"/>
      <c r="E99" s="245"/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58" t="s">
        <v>274</v>
      </c>
      <c r="D100" s="244"/>
      <c r="E100" s="245">
        <v>1.5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29">
        <v>19</v>
      </c>
      <c r="B101" s="230" t="s">
        <v>275</v>
      </c>
      <c r="C101" s="239" t="s">
        <v>276</v>
      </c>
      <c r="D101" s="231" t="s">
        <v>199</v>
      </c>
      <c r="E101" s="232">
        <v>1124.135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0</v>
      </c>
      <c r="O101" s="232">
        <f>ROUND(E101*N101,2)</f>
        <v>0</v>
      </c>
      <c r="P101" s="232">
        <v>0.01</v>
      </c>
      <c r="Q101" s="232">
        <f>ROUND(E101*P101,2)</f>
        <v>11.24</v>
      </c>
      <c r="R101" s="234" t="s">
        <v>262</v>
      </c>
      <c r="S101" s="234" t="s">
        <v>147</v>
      </c>
      <c r="T101" s="235" t="s">
        <v>179</v>
      </c>
      <c r="U101" s="220">
        <v>0.06</v>
      </c>
      <c r="V101" s="220">
        <f>ROUND(E101*U101,2)</f>
        <v>67.45</v>
      </c>
      <c r="W101" s="220"/>
      <c r="X101" s="220" t="s">
        <v>180</v>
      </c>
      <c r="Y101" s="220" t="s">
        <v>150</v>
      </c>
      <c r="Z101" s="210"/>
      <c r="AA101" s="210"/>
      <c r="AB101" s="210"/>
      <c r="AC101" s="210"/>
      <c r="AD101" s="210"/>
      <c r="AE101" s="210"/>
      <c r="AF101" s="210"/>
      <c r="AG101" s="210" t="s">
        <v>181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277</v>
      </c>
      <c r="D102" s="244"/>
      <c r="E102" s="245"/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8" t="s">
        <v>278</v>
      </c>
      <c r="D103" s="244"/>
      <c r="E103" s="245"/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58" t="s">
        <v>279</v>
      </c>
      <c r="D104" s="244"/>
      <c r="E104" s="245">
        <v>1077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8" t="s">
        <v>280</v>
      </c>
      <c r="D105" s="244"/>
      <c r="E105" s="245">
        <v>-1.2150000000000001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58" t="s">
        <v>281</v>
      </c>
      <c r="D106" s="244"/>
      <c r="E106" s="245"/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185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58" t="s">
        <v>282</v>
      </c>
      <c r="D107" s="244"/>
      <c r="E107" s="245">
        <v>29.59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58" t="s">
        <v>283</v>
      </c>
      <c r="D108" s="244"/>
      <c r="E108" s="245">
        <v>16.600000000000001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185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58" t="s">
        <v>284</v>
      </c>
      <c r="D109" s="244"/>
      <c r="E109" s="245">
        <v>2.16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2.5" outlineLevel="1" x14ac:dyDescent="0.2">
      <c r="A110" s="229">
        <v>20</v>
      </c>
      <c r="B110" s="230" t="s">
        <v>285</v>
      </c>
      <c r="C110" s="239" t="s">
        <v>286</v>
      </c>
      <c r="D110" s="231" t="s">
        <v>199</v>
      </c>
      <c r="E110" s="232">
        <v>16.5</v>
      </c>
      <c r="F110" s="233"/>
      <c r="G110" s="234">
        <f>ROUND(E110*F110,2)</f>
        <v>0</v>
      </c>
      <c r="H110" s="233"/>
      <c r="I110" s="234">
        <f>ROUND(E110*H110,2)</f>
        <v>0</v>
      </c>
      <c r="J110" s="233"/>
      <c r="K110" s="234">
        <f>ROUND(E110*J110,2)</f>
        <v>0</v>
      </c>
      <c r="L110" s="234">
        <v>21</v>
      </c>
      <c r="M110" s="234">
        <f>G110*(1+L110/100)</f>
        <v>0</v>
      </c>
      <c r="N110" s="232">
        <v>0</v>
      </c>
      <c r="O110" s="232">
        <f>ROUND(E110*N110,2)</f>
        <v>0</v>
      </c>
      <c r="P110" s="232">
        <v>1.4E-2</v>
      </c>
      <c r="Q110" s="232">
        <f>ROUND(E110*P110,2)</f>
        <v>0.23</v>
      </c>
      <c r="R110" s="234" t="s">
        <v>262</v>
      </c>
      <c r="S110" s="234" t="s">
        <v>147</v>
      </c>
      <c r="T110" s="235" t="s">
        <v>179</v>
      </c>
      <c r="U110" s="220">
        <v>8.5000000000000006E-2</v>
      </c>
      <c r="V110" s="220">
        <f>ROUND(E110*U110,2)</f>
        <v>1.4</v>
      </c>
      <c r="W110" s="220"/>
      <c r="X110" s="220" t="s">
        <v>180</v>
      </c>
      <c r="Y110" s="220" t="s">
        <v>150</v>
      </c>
      <c r="Z110" s="210"/>
      <c r="AA110" s="210"/>
      <c r="AB110" s="210"/>
      <c r="AC110" s="210"/>
      <c r="AD110" s="210"/>
      <c r="AE110" s="210"/>
      <c r="AF110" s="210"/>
      <c r="AG110" s="210" t="s">
        <v>181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8" t="s">
        <v>221</v>
      </c>
      <c r="D111" s="244"/>
      <c r="E111" s="245"/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3" x14ac:dyDescent="0.2">
      <c r="A112" s="217"/>
      <c r="B112" s="218"/>
      <c r="C112" s="258" t="s">
        <v>232</v>
      </c>
      <c r="D112" s="244"/>
      <c r="E112" s="245"/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8" t="s">
        <v>287</v>
      </c>
      <c r="D113" s="244"/>
      <c r="E113" s="245">
        <v>15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17"/>
      <c r="B114" s="218"/>
      <c r="C114" s="258" t="s">
        <v>234</v>
      </c>
      <c r="D114" s="244"/>
      <c r="E114" s="245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8" t="s">
        <v>288</v>
      </c>
      <c r="D115" s="244"/>
      <c r="E115" s="245">
        <v>1.5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1" x14ac:dyDescent="0.2">
      <c r="A116" s="229">
        <v>21</v>
      </c>
      <c r="B116" s="230" t="s">
        <v>289</v>
      </c>
      <c r="C116" s="239" t="s">
        <v>290</v>
      </c>
      <c r="D116" s="231" t="s">
        <v>199</v>
      </c>
      <c r="E116" s="232">
        <v>82.5</v>
      </c>
      <c r="F116" s="233"/>
      <c r="G116" s="234">
        <f>ROUND(E116*F116,2)</f>
        <v>0</v>
      </c>
      <c r="H116" s="233"/>
      <c r="I116" s="234">
        <f>ROUND(E116*H116,2)</f>
        <v>0</v>
      </c>
      <c r="J116" s="233"/>
      <c r="K116" s="234">
        <f>ROUND(E116*J116,2)</f>
        <v>0</v>
      </c>
      <c r="L116" s="234">
        <v>21</v>
      </c>
      <c r="M116" s="234">
        <f>G116*(1+L116/100)</f>
        <v>0</v>
      </c>
      <c r="N116" s="232">
        <v>0</v>
      </c>
      <c r="O116" s="232">
        <f>ROUND(E116*N116,2)</f>
        <v>0</v>
      </c>
      <c r="P116" s="232">
        <v>6.0000000000000001E-3</v>
      </c>
      <c r="Q116" s="232">
        <f>ROUND(E116*P116,2)</f>
        <v>0.5</v>
      </c>
      <c r="R116" s="234" t="s">
        <v>262</v>
      </c>
      <c r="S116" s="234" t="s">
        <v>147</v>
      </c>
      <c r="T116" s="235" t="s">
        <v>179</v>
      </c>
      <c r="U116" s="220">
        <v>8.0000000000000002E-3</v>
      </c>
      <c r="V116" s="220">
        <f>ROUND(E116*U116,2)</f>
        <v>0.66</v>
      </c>
      <c r="W116" s="220"/>
      <c r="X116" s="220" t="s">
        <v>180</v>
      </c>
      <c r="Y116" s="220" t="s">
        <v>150</v>
      </c>
      <c r="Z116" s="210"/>
      <c r="AA116" s="210"/>
      <c r="AB116" s="210"/>
      <c r="AC116" s="210"/>
      <c r="AD116" s="210"/>
      <c r="AE116" s="210"/>
      <c r="AF116" s="210"/>
      <c r="AG116" s="210" t="s">
        <v>181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58" t="s">
        <v>291</v>
      </c>
      <c r="D117" s="244"/>
      <c r="E117" s="245">
        <v>16.5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60" t="s">
        <v>292</v>
      </c>
      <c r="D118" s="246"/>
      <c r="E118" s="247">
        <v>66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4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3.75" outlineLevel="1" x14ac:dyDescent="0.2">
      <c r="A119" s="229">
        <v>22</v>
      </c>
      <c r="B119" s="230" t="s">
        <v>293</v>
      </c>
      <c r="C119" s="239" t="s">
        <v>294</v>
      </c>
      <c r="D119" s="231" t="s">
        <v>199</v>
      </c>
      <c r="E119" s="232">
        <v>1173.2203199999999</v>
      </c>
      <c r="F119" s="233"/>
      <c r="G119" s="234">
        <f>ROUND(E119*F119,2)</f>
        <v>0</v>
      </c>
      <c r="H119" s="233"/>
      <c r="I119" s="234">
        <f>ROUND(E119*H119,2)</f>
        <v>0</v>
      </c>
      <c r="J119" s="233"/>
      <c r="K119" s="234">
        <f>ROUND(E119*J119,2)</f>
        <v>0</v>
      </c>
      <c r="L119" s="234">
        <v>21</v>
      </c>
      <c r="M119" s="234">
        <f>G119*(1+L119/100)</f>
        <v>0</v>
      </c>
      <c r="N119" s="232">
        <v>3.3E-4</v>
      </c>
      <c r="O119" s="232">
        <f>ROUND(E119*N119,2)</f>
        <v>0.39</v>
      </c>
      <c r="P119" s="232">
        <v>0</v>
      </c>
      <c r="Q119" s="232">
        <f>ROUND(E119*P119,2)</f>
        <v>0</v>
      </c>
      <c r="R119" s="234" t="s">
        <v>262</v>
      </c>
      <c r="S119" s="234" t="s">
        <v>147</v>
      </c>
      <c r="T119" s="235" t="s">
        <v>179</v>
      </c>
      <c r="U119" s="220">
        <v>2.75E-2</v>
      </c>
      <c r="V119" s="220">
        <f>ROUND(E119*U119,2)</f>
        <v>32.26</v>
      </c>
      <c r="W119" s="220"/>
      <c r="X119" s="220" t="s">
        <v>180</v>
      </c>
      <c r="Y119" s="220" t="s">
        <v>150</v>
      </c>
      <c r="Z119" s="210"/>
      <c r="AA119" s="210"/>
      <c r="AB119" s="210"/>
      <c r="AC119" s="210"/>
      <c r="AD119" s="210"/>
      <c r="AE119" s="210"/>
      <c r="AF119" s="210"/>
      <c r="AG119" s="210" t="s">
        <v>181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58" t="s">
        <v>295</v>
      </c>
      <c r="D120" s="244"/>
      <c r="E120" s="245">
        <v>187.18031999999999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58" t="s">
        <v>296</v>
      </c>
      <c r="D121" s="244"/>
      <c r="E121" s="245">
        <v>986.04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5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29">
        <v>23</v>
      </c>
      <c r="B122" s="230" t="s">
        <v>297</v>
      </c>
      <c r="C122" s="239" t="s">
        <v>298</v>
      </c>
      <c r="D122" s="231" t="s">
        <v>199</v>
      </c>
      <c r="E122" s="232">
        <v>986.04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3.5E-4</v>
      </c>
      <c r="O122" s="232">
        <f>ROUND(E122*N122,2)</f>
        <v>0.35</v>
      </c>
      <c r="P122" s="232">
        <v>0</v>
      </c>
      <c r="Q122" s="232">
        <f>ROUND(E122*P122,2)</f>
        <v>0</v>
      </c>
      <c r="R122" s="234" t="s">
        <v>262</v>
      </c>
      <c r="S122" s="234" t="s">
        <v>147</v>
      </c>
      <c r="T122" s="235" t="s">
        <v>179</v>
      </c>
      <c r="U122" s="220">
        <v>0.2</v>
      </c>
      <c r="V122" s="220">
        <f>ROUND(E122*U122,2)</f>
        <v>197.21</v>
      </c>
      <c r="W122" s="220"/>
      <c r="X122" s="220" t="s">
        <v>180</v>
      </c>
      <c r="Y122" s="220" t="s">
        <v>150</v>
      </c>
      <c r="Z122" s="210"/>
      <c r="AA122" s="210"/>
      <c r="AB122" s="210"/>
      <c r="AC122" s="210"/>
      <c r="AD122" s="210"/>
      <c r="AE122" s="210"/>
      <c r="AF122" s="210"/>
      <c r="AG122" s="210" t="s">
        <v>181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58" t="s">
        <v>299</v>
      </c>
      <c r="D123" s="244"/>
      <c r="E123" s="245">
        <v>986.04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185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29">
        <v>24</v>
      </c>
      <c r="B124" s="230" t="s">
        <v>300</v>
      </c>
      <c r="C124" s="239" t="s">
        <v>301</v>
      </c>
      <c r="D124" s="231" t="s">
        <v>261</v>
      </c>
      <c r="E124" s="232">
        <v>37</v>
      </c>
      <c r="F124" s="233"/>
      <c r="G124" s="234">
        <f>ROUND(E124*F124,2)</f>
        <v>0</v>
      </c>
      <c r="H124" s="233"/>
      <c r="I124" s="234">
        <f>ROUND(E124*H124,2)</f>
        <v>0</v>
      </c>
      <c r="J124" s="233"/>
      <c r="K124" s="234">
        <f>ROUND(E124*J124,2)</f>
        <v>0</v>
      </c>
      <c r="L124" s="234">
        <v>21</v>
      </c>
      <c r="M124" s="234">
        <f>G124*(1+L124/100)</f>
        <v>0</v>
      </c>
      <c r="N124" s="232">
        <v>3.8500000000000001E-3</v>
      </c>
      <c r="O124" s="232">
        <f>ROUND(E124*N124,2)</f>
        <v>0.14000000000000001</v>
      </c>
      <c r="P124" s="232">
        <v>0</v>
      </c>
      <c r="Q124" s="232">
        <f>ROUND(E124*P124,2)</f>
        <v>0</v>
      </c>
      <c r="R124" s="234" t="s">
        <v>262</v>
      </c>
      <c r="S124" s="234" t="s">
        <v>147</v>
      </c>
      <c r="T124" s="235" t="s">
        <v>179</v>
      </c>
      <c r="U124" s="220">
        <v>0.7</v>
      </c>
      <c r="V124" s="220">
        <f>ROUND(E124*U124,2)</f>
        <v>25.9</v>
      </c>
      <c r="W124" s="220"/>
      <c r="X124" s="220" t="s">
        <v>180</v>
      </c>
      <c r="Y124" s="220" t="s">
        <v>150</v>
      </c>
      <c r="Z124" s="210"/>
      <c r="AA124" s="210"/>
      <c r="AB124" s="210"/>
      <c r="AC124" s="210"/>
      <c r="AD124" s="210"/>
      <c r="AE124" s="210"/>
      <c r="AF124" s="210"/>
      <c r="AG124" s="210" t="s">
        <v>181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7" t="s">
        <v>302</v>
      </c>
      <c r="D125" s="248"/>
      <c r="E125" s="248"/>
      <c r="F125" s="248"/>
      <c r="G125" s="248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183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9" t="s">
        <v>303</v>
      </c>
      <c r="D126" s="249"/>
      <c r="E126" s="249"/>
      <c r="F126" s="249"/>
      <c r="G126" s="249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153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36" t="str">
        <f>C126</f>
        <v>ukotvení kotevní desky šrouby, utěsnění kolem prostupu PU pěnou, natavení manžety prostupu k parozábraně</v>
      </c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8" t="s">
        <v>304</v>
      </c>
      <c r="D127" s="244"/>
      <c r="E127" s="245">
        <v>8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185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58" t="s">
        <v>305</v>
      </c>
      <c r="D128" s="244"/>
      <c r="E128" s="245">
        <v>29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5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45" outlineLevel="1" x14ac:dyDescent="0.2">
      <c r="A129" s="229">
        <v>25</v>
      </c>
      <c r="B129" s="230" t="s">
        <v>306</v>
      </c>
      <c r="C129" s="239" t="s">
        <v>307</v>
      </c>
      <c r="D129" s="231" t="s">
        <v>199</v>
      </c>
      <c r="E129" s="232">
        <v>187.18031999999999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4.0299999999999997E-3</v>
      </c>
      <c r="O129" s="232">
        <f>ROUND(E129*N129,2)</f>
        <v>0.75</v>
      </c>
      <c r="P129" s="232">
        <v>0</v>
      </c>
      <c r="Q129" s="232">
        <f>ROUND(E129*P129,2)</f>
        <v>0</v>
      </c>
      <c r="R129" s="234" t="s">
        <v>262</v>
      </c>
      <c r="S129" s="234" t="s">
        <v>147</v>
      </c>
      <c r="T129" s="235" t="s">
        <v>179</v>
      </c>
      <c r="U129" s="220">
        <v>0.20699999999999999</v>
      </c>
      <c r="V129" s="220">
        <f>ROUND(E129*U129,2)</f>
        <v>38.75</v>
      </c>
      <c r="W129" s="220"/>
      <c r="X129" s="220" t="s">
        <v>180</v>
      </c>
      <c r="Y129" s="220" t="s">
        <v>150</v>
      </c>
      <c r="Z129" s="210"/>
      <c r="AA129" s="210"/>
      <c r="AB129" s="210"/>
      <c r="AC129" s="210"/>
      <c r="AD129" s="210"/>
      <c r="AE129" s="210"/>
      <c r="AF129" s="210"/>
      <c r="AG129" s="210" t="s">
        <v>181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8" t="s">
        <v>308</v>
      </c>
      <c r="D130" s="244"/>
      <c r="E130" s="245">
        <v>100.31359999999999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58" t="s">
        <v>309</v>
      </c>
      <c r="D131" s="244"/>
      <c r="E131" s="245">
        <v>37.954999999999998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185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58" t="s">
        <v>310</v>
      </c>
      <c r="D132" s="244"/>
      <c r="E132" s="245"/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58" t="s">
        <v>195</v>
      </c>
      <c r="D133" s="244"/>
      <c r="E133" s="245"/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185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58" t="s">
        <v>311</v>
      </c>
      <c r="D134" s="244"/>
      <c r="E134" s="245">
        <v>1.2150000000000001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58" t="s">
        <v>188</v>
      </c>
      <c r="D135" s="244"/>
      <c r="E135" s="245"/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185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58" t="s">
        <v>312</v>
      </c>
      <c r="D136" s="244"/>
      <c r="E136" s="245">
        <v>15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58" t="s">
        <v>313</v>
      </c>
      <c r="D137" s="244"/>
      <c r="E137" s="245"/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185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58" t="s">
        <v>314</v>
      </c>
      <c r="D138" s="244"/>
      <c r="E138" s="245">
        <v>1.5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0" t="s">
        <v>315</v>
      </c>
      <c r="D139" s="246"/>
      <c r="E139" s="247">
        <v>31.196719999999999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185</v>
      </c>
      <c r="AH139" s="210">
        <v>4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2.5" outlineLevel="1" x14ac:dyDescent="0.2">
      <c r="A140" s="229">
        <v>26</v>
      </c>
      <c r="B140" s="230" t="s">
        <v>316</v>
      </c>
      <c r="C140" s="239" t="s">
        <v>317</v>
      </c>
      <c r="D140" s="231" t="s">
        <v>199</v>
      </c>
      <c r="E140" s="232">
        <v>1082.316</v>
      </c>
      <c r="F140" s="233"/>
      <c r="G140" s="234">
        <f>ROUND(E140*F140,2)</f>
        <v>0</v>
      </c>
      <c r="H140" s="233"/>
      <c r="I140" s="234">
        <f>ROUND(E140*H140,2)</f>
        <v>0</v>
      </c>
      <c r="J140" s="233"/>
      <c r="K140" s="234">
        <f>ROUND(E140*J140,2)</f>
        <v>0</v>
      </c>
      <c r="L140" s="234">
        <v>21</v>
      </c>
      <c r="M140" s="234">
        <f>G140*(1+L140/100)</f>
        <v>0</v>
      </c>
      <c r="N140" s="232">
        <v>0</v>
      </c>
      <c r="O140" s="232">
        <f>ROUND(E140*N140,2)</f>
        <v>0</v>
      </c>
      <c r="P140" s="232">
        <v>0</v>
      </c>
      <c r="Q140" s="232">
        <f>ROUND(E140*P140,2)</f>
        <v>0</v>
      </c>
      <c r="R140" s="234" t="s">
        <v>262</v>
      </c>
      <c r="S140" s="234" t="s">
        <v>147</v>
      </c>
      <c r="T140" s="235" t="s">
        <v>179</v>
      </c>
      <c r="U140" s="220">
        <v>0.91459999999999997</v>
      </c>
      <c r="V140" s="220">
        <f>ROUND(E140*U140,2)</f>
        <v>989.89</v>
      </c>
      <c r="W140" s="220"/>
      <c r="X140" s="220" t="s">
        <v>180</v>
      </c>
      <c r="Y140" s="220" t="s">
        <v>150</v>
      </c>
      <c r="Z140" s="210"/>
      <c r="AA140" s="210"/>
      <c r="AB140" s="210"/>
      <c r="AC140" s="210"/>
      <c r="AD140" s="210"/>
      <c r="AE140" s="210"/>
      <c r="AF140" s="210"/>
      <c r="AG140" s="210" t="s">
        <v>181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40" t="s">
        <v>318</v>
      </c>
      <c r="D141" s="237"/>
      <c r="E141" s="237"/>
      <c r="F141" s="237"/>
      <c r="G141" s="237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8" t="s">
        <v>319</v>
      </c>
      <c r="D142" s="244"/>
      <c r="E142" s="245">
        <v>1082.316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9">
        <v>27</v>
      </c>
      <c r="B143" s="230" t="s">
        <v>320</v>
      </c>
      <c r="C143" s="239" t="s">
        <v>321</v>
      </c>
      <c r="D143" s="231" t="s">
        <v>219</v>
      </c>
      <c r="E143" s="232">
        <v>18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2.1900000000000001E-3</v>
      </c>
      <c r="O143" s="232">
        <f>ROUND(E143*N143,2)</f>
        <v>0.04</v>
      </c>
      <c r="P143" s="232">
        <v>0</v>
      </c>
      <c r="Q143" s="232">
        <f>ROUND(E143*P143,2)</f>
        <v>0</v>
      </c>
      <c r="R143" s="234" t="s">
        <v>262</v>
      </c>
      <c r="S143" s="234" t="s">
        <v>322</v>
      </c>
      <c r="T143" s="235" t="s">
        <v>148</v>
      </c>
      <c r="U143" s="220">
        <v>0.252</v>
      </c>
      <c r="V143" s="220">
        <f>ROUND(E143*U143,2)</f>
        <v>4.54</v>
      </c>
      <c r="W143" s="220"/>
      <c r="X143" s="220" t="s">
        <v>180</v>
      </c>
      <c r="Y143" s="220" t="s">
        <v>150</v>
      </c>
      <c r="Z143" s="210"/>
      <c r="AA143" s="210"/>
      <c r="AB143" s="210"/>
      <c r="AC143" s="210"/>
      <c r="AD143" s="210"/>
      <c r="AE143" s="210"/>
      <c r="AF143" s="210"/>
      <c r="AG143" s="210" t="s">
        <v>181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7" t="s">
        <v>302</v>
      </c>
      <c r="D144" s="248"/>
      <c r="E144" s="248"/>
      <c r="F144" s="248"/>
      <c r="G144" s="248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9" t="s">
        <v>323</v>
      </c>
      <c r="D145" s="249"/>
      <c r="E145" s="249"/>
      <c r="F145" s="249"/>
      <c r="G145" s="24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8" t="s">
        <v>324</v>
      </c>
      <c r="D146" s="244"/>
      <c r="E146" s="245">
        <v>18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29">
        <v>28</v>
      </c>
      <c r="B147" s="230" t="s">
        <v>325</v>
      </c>
      <c r="C147" s="239" t="s">
        <v>326</v>
      </c>
      <c r="D147" s="231" t="s">
        <v>219</v>
      </c>
      <c r="E147" s="232">
        <v>140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1.8400000000000001E-3</v>
      </c>
      <c r="O147" s="232">
        <f>ROUND(E147*N147,2)</f>
        <v>0.26</v>
      </c>
      <c r="P147" s="232">
        <v>0</v>
      </c>
      <c r="Q147" s="232">
        <f>ROUND(E147*P147,2)</f>
        <v>0</v>
      </c>
      <c r="R147" s="234" t="s">
        <v>262</v>
      </c>
      <c r="S147" s="234" t="s">
        <v>147</v>
      </c>
      <c r="T147" s="235" t="s">
        <v>179</v>
      </c>
      <c r="U147" s="220">
        <v>0.252</v>
      </c>
      <c r="V147" s="220">
        <f>ROUND(E147*U147,2)</f>
        <v>35.28</v>
      </c>
      <c r="W147" s="220"/>
      <c r="X147" s="220" t="s">
        <v>180</v>
      </c>
      <c r="Y147" s="220" t="s">
        <v>150</v>
      </c>
      <c r="Z147" s="210"/>
      <c r="AA147" s="210"/>
      <c r="AB147" s="210"/>
      <c r="AC147" s="210"/>
      <c r="AD147" s="210"/>
      <c r="AE147" s="210"/>
      <c r="AF147" s="210"/>
      <c r="AG147" s="210" t="s">
        <v>181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7" t="s">
        <v>302</v>
      </c>
      <c r="D148" s="248"/>
      <c r="E148" s="248"/>
      <c r="F148" s="248"/>
      <c r="G148" s="248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9" t="s">
        <v>327</v>
      </c>
      <c r="D149" s="249"/>
      <c r="E149" s="249"/>
      <c r="F149" s="249"/>
      <c r="G149" s="249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8" t="s">
        <v>328</v>
      </c>
      <c r="D150" s="244"/>
      <c r="E150" s="245">
        <v>140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1" x14ac:dyDescent="0.2">
      <c r="A151" s="229">
        <v>29</v>
      </c>
      <c r="B151" s="230" t="s">
        <v>329</v>
      </c>
      <c r="C151" s="239" t="s">
        <v>330</v>
      </c>
      <c r="D151" s="231" t="s">
        <v>219</v>
      </c>
      <c r="E151" s="232">
        <v>24</v>
      </c>
      <c r="F151" s="233"/>
      <c r="G151" s="234">
        <f>ROUND(E151*F151,2)</f>
        <v>0</v>
      </c>
      <c r="H151" s="233"/>
      <c r="I151" s="234">
        <f>ROUND(E151*H151,2)</f>
        <v>0</v>
      </c>
      <c r="J151" s="233"/>
      <c r="K151" s="234">
        <f>ROUND(E151*J151,2)</f>
        <v>0</v>
      </c>
      <c r="L151" s="234">
        <v>21</v>
      </c>
      <c r="M151" s="234">
        <f>G151*(1+L151/100)</f>
        <v>0</v>
      </c>
      <c r="N151" s="232">
        <v>7.6000000000000004E-4</v>
      </c>
      <c r="O151" s="232">
        <f>ROUND(E151*N151,2)</f>
        <v>0.02</v>
      </c>
      <c r="P151" s="232">
        <v>0</v>
      </c>
      <c r="Q151" s="232">
        <f>ROUND(E151*P151,2)</f>
        <v>0</v>
      </c>
      <c r="R151" s="234" t="s">
        <v>262</v>
      </c>
      <c r="S151" s="234" t="s">
        <v>147</v>
      </c>
      <c r="T151" s="235" t="s">
        <v>179</v>
      </c>
      <c r="U151" s="220">
        <v>0.189</v>
      </c>
      <c r="V151" s="220">
        <f>ROUND(E151*U151,2)</f>
        <v>4.54</v>
      </c>
      <c r="W151" s="220"/>
      <c r="X151" s="220" t="s">
        <v>180</v>
      </c>
      <c r="Y151" s="220" t="s">
        <v>150</v>
      </c>
      <c r="Z151" s="210"/>
      <c r="AA151" s="210"/>
      <c r="AB151" s="210"/>
      <c r="AC151" s="210"/>
      <c r="AD151" s="210"/>
      <c r="AE151" s="210"/>
      <c r="AF151" s="210"/>
      <c r="AG151" s="210" t="s">
        <v>181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7" t="s">
        <v>302</v>
      </c>
      <c r="D152" s="248"/>
      <c r="E152" s="248"/>
      <c r="F152" s="248"/>
      <c r="G152" s="248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183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9" t="s">
        <v>331</v>
      </c>
      <c r="D153" s="249"/>
      <c r="E153" s="249"/>
      <c r="F153" s="249"/>
      <c r="G153" s="249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8" t="s">
        <v>332</v>
      </c>
      <c r="D154" s="244"/>
      <c r="E154" s="245">
        <v>24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29">
        <v>30</v>
      </c>
      <c r="B155" s="230" t="s">
        <v>329</v>
      </c>
      <c r="C155" s="239" t="s">
        <v>330</v>
      </c>
      <c r="D155" s="231" t="s">
        <v>219</v>
      </c>
      <c r="E155" s="232">
        <v>24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7.6000000000000004E-4</v>
      </c>
      <c r="O155" s="232">
        <f>ROUND(E155*N155,2)</f>
        <v>0.02</v>
      </c>
      <c r="P155" s="232">
        <v>0</v>
      </c>
      <c r="Q155" s="232">
        <f>ROUND(E155*P155,2)</f>
        <v>0</v>
      </c>
      <c r="R155" s="234" t="s">
        <v>262</v>
      </c>
      <c r="S155" s="234" t="s">
        <v>147</v>
      </c>
      <c r="T155" s="235" t="s">
        <v>179</v>
      </c>
      <c r="U155" s="220">
        <v>0.189</v>
      </c>
      <c r="V155" s="220">
        <f>ROUND(E155*U155,2)</f>
        <v>4.54</v>
      </c>
      <c r="W155" s="220"/>
      <c r="X155" s="220" t="s">
        <v>180</v>
      </c>
      <c r="Y155" s="220" t="s">
        <v>150</v>
      </c>
      <c r="Z155" s="210"/>
      <c r="AA155" s="210"/>
      <c r="AB155" s="210"/>
      <c r="AC155" s="210"/>
      <c r="AD155" s="210"/>
      <c r="AE155" s="210"/>
      <c r="AF155" s="210"/>
      <c r="AG155" s="210" t="s">
        <v>181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7" t="s">
        <v>302</v>
      </c>
      <c r="D156" s="248"/>
      <c r="E156" s="248"/>
      <c r="F156" s="248"/>
      <c r="G156" s="248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">
      <c r="A157" s="217"/>
      <c r="B157" s="218"/>
      <c r="C157" s="259" t="s">
        <v>331</v>
      </c>
      <c r="D157" s="249"/>
      <c r="E157" s="249"/>
      <c r="F157" s="249"/>
      <c r="G157" s="249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153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8" t="s">
        <v>333</v>
      </c>
      <c r="D158" s="244"/>
      <c r="E158" s="245">
        <v>24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29">
        <v>31</v>
      </c>
      <c r="B159" s="230" t="s">
        <v>334</v>
      </c>
      <c r="C159" s="239" t="s">
        <v>335</v>
      </c>
      <c r="D159" s="231" t="s">
        <v>219</v>
      </c>
      <c r="E159" s="232">
        <v>130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9.7999999999999997E-4</v>
      </c>
      <c r="O159" s="232">
        <f>ROUND(E159*N159,2)</f>
        <v>0.13</v>
      </c>
      <c r="P159" s="232">
        <v>0</v>
      </c>
      <c r="Q159" s="232">
        <f>ROUND(E159*P159,2)</f>
        <v>0</v>
      </c>
      <c r="R159" s="234" t="s">
        <v>262</v>
      </c>
      <c r="S159" s="234" t="s">
        <v>322</v>
      </c>
      <c r="T159" s="235" t="s">
        <v>148</v>
      </c>
      <c r="U159" s="220">
        <v>0.189</v>
      </c>
      <c r="V159" s="220">
        <f>ROUND(E159*U159,2)</f>
        <v>24.57</v>
      </c>
      <c r="W159" s="220"/>
      <c r="X159" s="220" t="s">
        <v>180</v>
      </c>
      <c r="Y159" s="220" t="s">
        <v>150</v>
      </c>
      <c r="Z159" s="210"/>
      <c r="AA159" s="210"/>
      <c r="AB159" s="210"/>
      <c r="AC159" s="210"/>
      <c r="AD159" s="210"/>
      <c r="AE159" s="210"/>
      <c r="AF159" s="210"/>
      <c r="AG159" s="210" t="s">
        <v>181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7" t="s">
        <v>302</v>
      </c>
      <c r="D160" s="248"/>
      <c r="E160" s="248"/>
      <c r="F160" s="248"/>
      <c r="G160" s="248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9" t="s">
        <v>331</v>
      </c>
      <c r="D161" s="249"/>
      <c r="E161" s="249"/>
      <c r="F161" s="249"/>
      <c r="G161" s="249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153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8" t="s">
        <v>336</v>
      </c>
      <c r="D162" s="244"/>
      <c r="E162" s="245">
        <v>130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29">
        <v>32</v>
      </c>
      <c r="B163" s="230" t="s">
        <v>337</v>
      </c>
      <c r="C163" s="239" t="s">
        <v>338</v>
      </c>
      <c r="D163" s="231" t="s">
        <v>261</v>
      </c>
      <c r="E163" s="232">
        <v>29</v>
      </c>
      <c r="F163" s="233"/>
      <c r="G163" s="234">
        <f>ROUND(E163*F163,2)</f>
        <v>0</v>
      </c>
      <c r="H163" s="233"/>
      <c r="I163" s="234">
        <f>ROUND(E163*H163,2)</f>
        <v>0</v>
      </c>
      <c r="J163" s="233"/>
      <c r="K163" s="234">
        <f>ROUND(E163*J163,2)</f>
        <v>0</v>
      </c>
      <c r="L163" s="234">
        <v>21</v>
      </c>
      <c r="M163" s="234">
        <f>G163*(1+L163/100)</f>
        <v>0</v>
      </c>
      <c r="N163" s="232">
        <v>1.1999999999999999E-3</v>
      </c>
      <c r="O163" s="232">
        <f>ROUND(E163*N163,2)</f>
        <v>0.03</v>
      </c>
      <c r="P163" s="232">
        <v>0</v>
      </c>
      <c r="Q163" s="232">
        <f>ROUND(E163*P163,2)</f>
        <v>0</v>
      </c>
      <c r="R163" s="234" t="s">
        <v>262</v>
      </c>
      <c r="S163" s="234" t="s">
        <v>147</v>
      </c>
      <c r="T163" s="235" t="s">
        <v>179</v>
      </c>
      <c r="U163" s="220">
        <v>0.6</v>
      </c>
      <c r="V163" s="220">
        <f>ROUND(E163*U163,2)</f>
        <v>17.399999999999999</v>
      </c>
      <c r="W163" s="220"/>
      <c r="X163" s="220" t="s">
        <v>180</v>
      </c>
      <c r="Y163" s="220" t="s">
        <v>150</v>
      </c>
      <c r="Z163" s="210"/>
      <c r="AA163" s="210"/>
      <c r="AB163" s="210"/>
      <c r="AC163" s="210"/>
      <c r="AD163" s="210"/>
      <c r="AE163" s="210"/>
      <c r="AF163" s="210"/>
      <c r="AG163" s="210" t="s">
        <v>181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57" t="s">
        <v>302</v>
      </c>
      <c r="D164" s="248"/>
      <c r="E164" s="248"/>
      <c r="F164" s="248"/>
      <c r="G164" s="248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183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9" t="s">
        <v>339</v>
      </c>
      <c r="D165" s="249"/>
      <c r="E165" s="249"/>
      <c r="F165" s="249"/>
      <c r="G165" s="249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58" t="s">
        <v>340</v>
      </c>
      <c r="D166" s="244"/>
      <c r="E166" s="245">
        <v>29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1" x14ac:dyDescent="0.2">
      <c r="A167" s="229">
        <v>33</v>
      </c>
      <c r="B167" s="230" t="s">
        <v>341</v>
      </c>
      <c r="C167" s="239" t="s">
        <v>342</v>
      </c>
      <c r="D167" s="231" t="s">
        <v>199</v>
      </c>
      <c r="E167" s="232">
        <v>1106.7356</v>
      </c>
      <c r="F167" s="233"/>
      <c r="G167" s="234">
        <f>ROUND(E167*F167,2)</f>
        <v>0</v>
      </c>
      <c r="H167" s="233"/>
      <c r="I167" s="234">
        <f>ROUND(E167*H167,2)</f>
        <v>0</v>
      </c>
      <c r="J167" s="233"/>
      <c r="K167" s="234">
        <f>ROUND(E167*J167,2)</f>
        <v>0</v>
      </c>
      <c r="L167" s="234">
        <v>21</v>
      </c>
      <c r="M167" s="234">
        <f>G167*(1+L167/100)</f>
        <v>0</v>
      </c>
      <c r="N167" s="232">
        <v>1.2999999999999999E-4</v>
      </c>
      <c r="O167" s="232">
        <f>ROUND(E167*N167,2)</f>
        <v>0.14000000000000001</v>
      </c>
      <c r="P167" s="232">
        <v>0</v>
      </c>
      <c r="Q167" s="232">
        <f>ROUND(E167*P167,2)</f>
        <v>0</v>
      </c>
      <c r="R167" s="234" t="s">
        <v>262</v>
      </c>
      <c r="S167" s="234" t="s">
        <v>147</v>
      </c>
      <c r="T167" s="235" t="s">
        <v>179</v>
      </c>
      <c r="U167" s="220">
        <v>0.1</v>
      </c>
      <c r="V167" s="220">
        <f>ROUND(E167*U167,2)</f>
        <v>110.67</v>
      </c>
      <c r="W167" s="220"/>
      <c r="X167" s="220" t="s">
        <v>180</v>
      </c>
      <c r="Y167" s="220" t="s">
        <v>150</v>
      </c>
      <c r="Z167" s="210"/>
      <c r="AA167" s="210"/>
      <c r="AB167" s="210"/>
      <c r="AC167" s="210"/>
      <c r="AD167" s="210"/>
      <c r="AE167" s="210"/>
      <c r="AF167" s="210"/>
      <c r="AG167" s="210" t="s">
        <v>181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17"/>
      <c r="B168" s="218"/>
      <c r="C168" s="258" t="s">
        <v>343</v>
      </c>
      <c r="D168" s="244"/>
      <c r="E168" s="245">
        <v>1082.316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58" t="s">
        <v>344</v>
      </c>
      <c r="D169" s="244"/>
      <c r="E169" s="245">
        <v>24.419599999999999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5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29">
        <v>34</v>
      </c>
      <c r="B170" s="230" t="s">
        <v>345</v>
      </c>
      <c r="C170" s="239" t="s">
        <v>346</v>
      </c>
      <c r="D170" s="231" t="s">
        <v>199</v>
      </c>
      <c r="E170" s="232">
        <v>91.11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3.5E-4</v>
      </c>
      <c r="O170" s="232">
        <f>ROUND(E170*N170,2)</f>
        <v>0.03</v>
      </c>
      <c r="P170" s="232">
        <v>0</v>
      </c>
      <c r="Q170" s="232">
        <f>ROUND(E170*P170,2)</f>
        <v>0</v>
      </c>
      <c r="R170" s="234" t="s">
        <v>262</v>
      </c>
      <c r="S170" s="234" t="s">
        <v>147</v>
      </c>
      <c r="T170" s="235" t="s">
        <v>179</v>
      </c>
      <c r="U170" s="220">
        <v>3.5999999999999997E-2</v>
      </c>
      <c r="V170" s="220">
        <f>ROUND(E170*U170,2)</f>
        <v>3.28</v>
      </c>
      <c r="W170" s="220"/>
      <c r="X170" s="220" t="s">
        <v>180</v>
      </c>
      <c r="Y170" s="220" t="s">
        <v>150</v>
      </c>
      <c r="Z170" s="210"/>
      <c r="AA170" s="210"/>
      <c r="AB170" s="210"/>
      <c r="AC170" s="210"/>
      <c r="AD170" s="210"/>
      <c r="AE170" s="210"/>
      <c r="AF170" s="210"/>
      <c r="AG170" s="210" t="s">
        <v>181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7" t="s">
        <v>347</v>
      </c>
      <c r="D171" s="248"/>
      <c r="E171" s="248"/>
      <c r="F171" s="248"/>
      <c r="G171" s="248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8" t="s">
        <v>348</v>
      </c>
      <c r="D172" s="244"/>
      <c r="E172" s="245">
        <v>15.2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5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8" t="s">
        <v>349</v>
      </c>
      <c r="D173" s="244"/>
      <c r="E173" s="245">
        <v>75.91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5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29">
        <v>35</v>
      </c>
      <c r="B174" s="230" t="s">
        <v>350</v>
      </c>
      <c r="C174" s="239" t="s">
        <v>351</v>
      </c>
      <c r="D174" s="231" t="s">
        <v>199</v>
      </c>
      <c r="E174" s="232">
        <v>15.2</v>
      </c>
      <c r="F174" s="233"/>
      <c r="G174" s="234">
        <f>ROUND(E174*F174,2)</f>
        <v>0</v>
      </c>
      <c r="H174" s="233"/>
      <c r="I174" s="234">
        <f>ROUND(E174*H174,2)</f>
        <v>0</v>
      </c>
      <c r="J174" s="233"/>
      <c r="K174" s="234">
        <f>ROUND(E174*J174,2)</f>
        <v>0</v>
      </c>
      <c r="L174" s="234">
        <v>21</v>
      </c>
      <c r="M174" s="234">
        <f>G174*(1+L174/100)</f>
        <v>0</v>
      </c>
      <c r="N174" s="232">
        <v>4.2000000000000002E-4</v>
      </c>
      <c r="O174" s="232">
        <f>ROUND(E174*N174,2)</f>
        <v>0.01</v>
      </c>
      <c r="P174" s="232">
        <v>0</v>
      </c>
      <c r="Q174" s="232">
        <f>ROUND(E174*P174,2)</f>
        <v>0</v>
      </c>
      <c r="R174" s="234" t="s">
        <v>262</v>
      </c>
      <c r="S174" s="234" t="s">
        <v>147</v>
      </c>
      <c r="T174" s="235" t="s">
        <v>179</v>
      </c>
      <c r="U174" s="220">
        <v>0.28999999999999998</v>
      </c>
      <c r="V174" s="220">
        <f>ROUND(E174*U174,2)</f>
        <v>4.41</v>
      </c>
      <c r="W174" s="220"/>
      <c r="X174" s="220" t="s">
        <v>180</v>
      </c>
      <c r="Y174" s="220" t="s">
        <v>150</v>
      </c>
      <c r="Z174" s="210"/>
      <c r="AA174" s="210"/>
      <c r="AB174" s="210"/>
      <c r="AC174" s="210"/>
      <c r="AD174" s="210"/>
      <c r="AE174" s="210"/>
      <c r="AF174" s="210"/>
      <c r="AG174" s="210" t="s">
        <v>181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7" t="s">
        <v>347</v>
      </c>
      <c r="D175" s="248"/>
      <c r="E175" s="248"/>
      <c r="F175" s="248"/>
      <c r="G175" s="248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58" t="s">
        <v>352</v>
      </c>
      <c r="D176" s="244"/>
      <c r="E176" s="245">
        <v>15.2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2.5" outlineLevel="1" x14ac:dyDescent="0.2">
      <c r="A177" s="229">
        <v>36</v>
      </c>
      <c r="B177" s="230" t="s">
        <v>353</v>
      </c>
      <c r="C177" s="239" t="s">
        <v>354</v>
      </c>
      <c r="D177" s="231" t="s">
        <v>199</v>
      </c>
      <c r="E177" s="232">
        <v>75.91</v>
      </c>
      <c r="F177" s="233"/>
      <c r="G177" s="234">
        <f>ROUND(E177*F177,2)</f>
        <v>0</v>
      </c>
      <c r="H177" s="233"/>
      <c r="I177" s="234">
        <f>ROUND(E177*H177,2)</f>
        <v>0</v>
      </c>
      <c r="J177" s="233"/>
      <c r="K177" s="234">
        <f>ROUND(E177*J177,2)</f>
        <v>0</v>
      </c>
      <c r="L177" s="234">
        <v>21</v>
      </c>
      <c r="M177" s="234">
        <f>G177*(1+L177/100)</f>
        <v>0</v>
      </c>
      <c r="N177" s="232">
        <v>4.0299999999999997E-3</v>
      </c>
      <c r="O177" s="232">
        <f>ROUND(E177*N177,2)</f>
        <v>0.31</v>
      </c>
      <c r="P177" s="232">
        <v>0</v>
      </c>
      <c r="Q177" s="232">
        <f>ROUND(E177*P177,2)</f>
        <v>0</v>
      </c>
      <c r="R177" s="234" t="s">
        <v>262</v>
      </c>
      <c r="S177" s="234" t="s">
        <v>147</v>
      </c>
      <c r="T177" s="235" t="s">
        <v>179</v>
      </c>
      <c r="U177" s="220">
        <v>0.28999999999999998</v>
      </c>
      <c r="V177" s="220">
        <f>ROUND(E177*U177,2)</f>
        <v>22.01</v>
      </c>
      <c r="W177" s="220"/>
      <c r="X177" s="220" t="s">
        <v>180</v>
      </c>
      <c r="Y177" s="220" t="s">
        <v>150</v>
      </c>
      <c r="Z177" s="210"/>
      <c r="AA177" s="210"/>
      <c r="AB177" s="210"/>
      <c r="AC177" s="210"/>
      <c r="AD177" s="210"/>
      <c r="AE177" s="210"/>
      <c r="AF177" s="210"/>
      <c r="AG177" s="210" t="s">
        <v>181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8" t="s">
        <v>355</v>
      </c>
      <c r="D178" s="244"/>
      <c r="E178" s="245">
        <v>75.91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29">
        <v>37</v>
      </c>
      <c r="B179" s="230" t="s">
        <v>356</v>
      </c>
      <c r="C179" s="239" t="s">
        <v>357</v>
      </c>
      <c r="D179" s="231" t="s">
        <v>199</v>
      </c>
      <c r="E179" s="232">
        <v>24.419599999999999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3.0000000000000001E-5</v>
      </c>
      <c r="O179" s="232">
        <f>ROUND(E179*N179,2)</f>
        <v>0</v>
      </c>
      <c r="P179" s="232">
        <v>0</v>
      </c>
      <c r="Q179" s="232">
        <f>ROUND(E179*P179,2)</f>
        <v>0</v>
      </c>
      <c r="R179" s="234" t="s">
        <v>262</v>
      </c>
      <c r="S179" s="234" t="s">
        <v>147</v>
      </c>
      <c r="T179" s="235" t="s">
        <v>179</v>
      </c>
      <c r="U179" s="220">
        <v>0.34</v>
      </c>
      <c r="V179" s="220">
        <f>ROUND(E179*U179,2)</f>
        <v>8.3000000000000007</v>
      </c>
      <c r="W179" s="220"/>
      <c r="X179" s="220" t="s">
        <v>180</v>
      </c>
      <c r="Y179" s="220" t="s">
        <v>150</v>
      </c>
      <c r="Z179" s="210"/>
      <c r="AA179" s="210"/>
      <c r="AB179" s="210"/>
      <c r="AC179" s="210"/>
      <c r="AD179" s="210"/>
      <c r="AE179" s="210"/>
      <c r="AF179" s="210"/>
      <c r="AG179" s="210" t="s">
        <v>181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57" t="s">
        <v>347</v>
      </c>
      <c r="D180" s="248"/>
      <c r="E180" s="248"/>
      <c r="F180" s="248"/>
      <c r="G180" s="248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8" t="s">
        <v>358</v>
      </c>
      <c r="D181" s="244"/>
      <c r="E181" s="245">
        <v>15.386799999999999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8" t="s">
        <v>359</v>
      </c>
      <c r="D182" s="244"/>
      <c r="E182" s="245">
        <v>9.0327999999999999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2.5" outlineLevel="1" x14ac:dyDescent="0.2">
      <c r="A183" s="250">
        <v>38</v>
      </c>
      <c r="B183" s="251" t="s">
        <v>360</v>
      </c>
      <c r="C183" s="261" t="s">
        <v>361</v>
      </c>
      <c r="D183" s="252" t="s">
        <v>219</v>
      </c>
      <c r="E183" s="253">
        <v>18</v>
      </c>
      <c r="F183" s="254"/>
      <c r="G183" s="255">
        <f>ROUND(E183*F183,2)</f>
        <v>0</v>
      </c>
      <c r="H183" s="254"/>
      <c r="I183" s="255">
        <f>ROUND(E183*H183,2)</f>
        <v>0</v>
      </c>
      <c r="J183" s="254"/>
      <c r="K183" s="255">
        <f>ROUND(E183*J183,2)</f>
        <v>0</v>
      </c>
      <c r="L183" s="255">
        <v>21</v>
      </c>
      <c r="M183" s="255">
        <f>G183*(1+L183/100)</f>
        <v>0</v>
      </c>
      <c r="N183" s="253">
        <v>0</v>
      </c>
      <c r="O183" s="253">
        <f>ROUND(E183*N183,2)</f>
        <v>0</v>
      </c>
      <c r="P183" s="253">
        <v>0</v>
      </c>
      <c r="Q183" s="253">
        <f>ROUND(E183*P183,2)</f>
        <v>0</v>
      </c>
      <c r="R183" s="255"/>
      <c r="S183" s="255" t="s">
        <v>322</v>
      </c>
      <c r="T183" s="256" t="s">
        <v>148</v>
      </c>
      <c r="U183" s="220">
        <v>0</v>
      </c>
      <c r="V183" s="220">
        <f>ROUND(E183*U183,2)</f>
        <v>0</v>
      </c>
      <c r="W183" s="220"/>
      <c r="X183" s="220" t="s">
        <v>180</v>
      </c>
      <c r="Y183" s="220" t="s">
        <v>150</v>
      </c>
      <c r="Z183" s="210"/>
      <c r="AA183" s="210"/>
      <c r="AB183" s="210"/>
      <c r="AC183" s="210"/>
      <c r="AD183" s="210"/>
      <c r="AE183" s="210"/>
      <c r="AF183" s="210"/>
      <c r="AG183" s="210" t="s">
        <v>181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29">
        <v>39</v>
      </c>
      <c r="B184" s="230" t="s">
        <v>362</v>
      </c>
      <c r="C184" s="239" t="s">
        <v>363</v>
      </c>
      <c r="D184" s="231" t="s">
        <v>199</v>
      </c>
      <c r="E184" s="232">
        <v>1239.7958699999999</v>
      </c>
      <c r="F184" s="233"/>
      <c r="G184" s="234">
        <f>ROUND(E184*F184,2)</f>
        <v>0</v>
      </c>
      <c r="H184" s="233"/>
      <c r="I184" s="234">
        <f>ROUND(E184*H184,2)</f>
        <v>0</v>
      </c>
      <c r="J184" s="233"/>
      <c r="K184" s="234">
        <f>ROUND(E184*J184,2)</f>
        <v>0</v>
      </c>
      <c r="L184" s="234">
        <v>21</v>
      </c>
      <c r="M184" s="234">
        <f>G184*(1+L184/100)</f>
        <v>0</v>
      </c>
      <c r="N184" s="232">
        <v>2.2000000000000001E-3</v>
      </c>
      <c r="O184" s="232">
        <f>ROUND(E184*N184,2)</f>
        <v>2.73</v>
      </c>
      <c r="P184" s="232">
        <v>0</v>
      </c>
      <c r="Q184" s="232">
        <f>ROUND(E184*P184,2)</f>
        <v>0</v>
      </c>
      <c r="R184" s="234" t="s">
        <v>364</v>
      </c>
      <c r="S184" s="234" t="s">
        <v>147</v>
      </c>
      <c r="T184" s="235" t="s">
        <v>179</v>
      </c>
      <c r="U184" s="220">
        <v>0</v>
      </c>
      <c r="V184" s="220">
        <f>ROUND(E184*U184,2)</f>
        <v>0</v>
      </c>
      <c r="W184" s="220"/>
      <c r="X184" s="220" t="s">
        <v>365</v>
      </c>
      <c r="Y184" s="220" t="s">
        <v>150</v>
      </c>
      <c r="Z184" s="210"/>
      <c r="AA184" s="210"/>
      <c r="AB184" s="210"/>
      <c r="AC184" s="210"/>
      <c r="AD184" s="210"/>
      <c r="AE184" s="210"/>
      <c r="AF184" s="210"/>
      <c r="AG184" s="210" t="s">
        <v>366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17"/>
      <c r="B185" s="218"/>
      <c r="C185" s="258" t="s">
        <v>343</v>
      </c>
      <c r="D185" s="244"/>
      <c r="E185" s="245">
        <v>1082.316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8" t="s">
        <v>344</v>
      </c>
      <c r="D186" s="244"/>
      <c r="E186" s="245">
        <v>24.419599999999999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5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8" t="s">
        <v>367</v>
      </c>
      <c r="D187" s="244"/>
      <c r="E187" s="245">
        <v>0.22500000000000001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0" t="s">
        <v>368</v>
      </c>
      <c r="D188" s="246"/>
      <c r="E188" s="247">
        <v>132.83527000000001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185</v>
      </c>
      <c r="AH188" s="210">
        <v>4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33.75" outlineLevel="1" x14ac:dyDescent="0.2">
      <c r="A189" s="229">
        <v>40</v>
      </c>
      <c r="B189" s="230" t="s">
        <v>369</v>
      </c>
      <c r="C189" s="239" t="s">
        <v>370</v>
      </c>
      <c r="D189" s="231" t="s">
        <v>199</v>
      </c>
      <c r="E189" s="232">
        <v>1151.4259999999999</v>
      </c>
      <c r="F189" s="233"/>
      <c r="G189" s="234">
        <f>ROUND(E189*F189,2)</f>
        <v>0</v>
      </c>
      <c r="H189" s="233"/>
      <c r="I189" s="234">
        <f>ROUND(E189*H189,2)</f>
        <v>0</v>
      </c>
      <c r="J189" s="233"/>
      <c r="K189" s="234">
        <f>ROUND(E189*J189,2)</f>
        <v>0</v>
      </c>
      <c r="L189" s="234">
        <v>21</v>
      </c>
      <c r="M189" s="234">
        <f>G189*(1+L189/100)</f>
        <v>0</v>
      </c>
      <c r="N189" s="232">
        <v>4.4999999999999997E-3</v>
      </c>
      <c r="O189" s="232">
        <f>ROUND(E189*N189,2)</f>
        <v>5.18</v>
      </c>
      <c r="P189" s="232">
        <v>0</v>
      </c>
      <c r="Q189" s="232">
        <f>ROUND(E189*P189,2)</f>
        <v>0</v>
      </c>
      <c r="R189" s="234" t="s">
        <v>364</v>
      </c>
      <c r="S189" s="234" t="s">
        <v>147</v>
      </c>
      <c r="T189" s="235" t="s">
        <v>179</v>
      </c>
      <c r="U189" s="220">
        <v>0</v>
      </c>
      <c r="V189" s="220">
        <f>ROUND(E189*U189,2)</f>
        <v>0</v>
      </c>
      <c r="W189" s="220"/>
      <c r="X189" s="220" t="s">
        <v>365</v>
      </c>
      <c r="Y189" s="220" t="s">
        <v>150</v>
      </c>
      <c r="Z189" s="210"/>
      <c r="AA189" s="210"/>
      <c r="AB189" s="210"/>
      <c r="AC189" s="210"/>
      <c r="AD189" s="210"/>
      <c r="AE189" s="210"/>
      <c r="AF189" s="210"/>
      <c r="AG189" s="210" t="s">
        <v>366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17"/>
      <c r="B190" s="218"/>
      <c r="C190" s="258" t="s">
        <v>296</v>
      </c>
      <c r="D190" s="244"/>
      <c r="E190" s="245">
        <v>986.04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5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8" t="s">
        <v>348</v>
      </c>
      <c r="D191" s="244"/>
      <c r="E191" s="245">
        <v>15.2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5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">
      <c r="A192" s="217"/>
      <c r="B192" s="218"/>
      <c r="C192" s="260" t="s">
        <v>371</v>
      </c>
      <c r="D192" s="246"/>
      <c r="E192" s="247">
        <v>150.18600000000001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4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29">
        <v>41</v>
      </c>
      <c r="B193" s="230" t="s">
        <v>372</v>
      </c>
      <c r="C193" s="239" t="s">
        <v>373</v>
      </c>
      <c r="D193" s="231" t="s">
        <v>252</v>
      </c>
      <c r="E193" s="232">
        <v>10.56292</v>
      </c>
      <c r="F193" s="233"/>
      <c r="G193" s="234">
        <f>ROUND(E193*F193,2)</f>
        <v>0</v>
      </c>
      <c r="H193" s="233"/>
      <c r="I193" s="234">
        <f>ROUND(E193*H193,2)</f>
        <v>0</v>
      </c>
      <c r="J193" s="233"/>
      <c r="K193" s="234">
        <f>ROUND(E193*J193,2)</f>
        <v>0</v>
      </c>
      <c r="L193" s="234">
        <v>21</v>
      </c>
      <c r="M193" s="234">
        <f>G193*(1+L193/100)</f>
        <v>0</v>
      </c>
      <c r="N193" s="232">
        <v>0</v>
      </c>
      <c r="O193" s="232">
        <f>ROUND(E193*N193,2)</f>
        <v>0</v>
      </c>
      <c r="P193" s="232">
        <v>0</v>
      </c>
      <c r="Q193" s="232">
        <f>ROUND(E193*P193,2)</f>
        <v>0</v>
      </c>
      <c r="R193" s="234" t="s">
        <v>262</v>
      </c>
      <c r="S193" s="234" t="s">
        <v>147</v>
      </c>
      <c r="T193" s="235" t="s">
        <v>179</v>
      </c>
      <c r="U193" s="220">
        <v>1.6850000000000001</v>
      </c>
      <c r="V193" s="220">
        <f>ROUND(E193*U193,2)</f>
        <v>17.8</v>
      </c>
      <c r="W193" s="220"/>
      <c r="X193" s="220" t="s">
        <v>253</v>
      </c>
      <c r="Y193" s="220" t="s">
        <v>150</v>
      </c>
      <c r="Z193" s="210"/>
      <c r="AA193" s="210"/>
      <c r="AB193" s="210"/>
      <c r="AC193" s="210"/>
      <c r="AD193" s="210"/>
      <c r="AE193" s="210"/>
      <c r="AF193" s="210"/>
      <c r="AG193" s="210" t="s">
        <v>254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57" t="s">
        <v>374</v>
      </c>
      <c r="D194" s="248"/>
      <c r="E194" s="248"/>
      <c r="F194" s="248"/>
      <c r="G194" s="248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17"/>
      <c r="B195" s="218"/>
      <c r="C195" s="258" t="s">
        <v>256</v>
      </c>
      <c r="D195" s="244"/>
      <c r="E195" s="245"/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58" t="s">
        <v>375</v>
      </c>
      <c r="D196" s="244"/>
      <c r="E196" s="245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8" t="s">
        <v>376</v>
      </c>
      <c r="D197" s="244"/>
      <c r="E197" s="245">
        <v>10.56292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x14ac:dyDescent="0.2">
      <c r="A198" s="222" t="s">
        <v>142</v>
      </c>
      <c r="B198" s="223" t="s">
        <v>93</v>
      </c>
      <c r="C198" s="238" t="s">
        <v>94</v>
      </c>
      <c r="D198" s="224"/>
      <c r="E198" s="225"/>
      <c r="F198" s="226"/>
      <c r="G198" s="226">
        <f>SUMIF(AG199:AG230,"&lt;&gt;NOR",G199:G230)</f>
        <v>0</v>
      </c>
      <c r="H198" s="226"/>
      <c r="I198" s="226">
        <f>SUM(I199:I230)</f>
        <v>0</v>
      </c>
      <c r="J198" s="226"/>
      <c r="K198" s="226">
        <f>SUM(K199:K230)</f>
        <v>0</v>
      </c>
      <c r="L198" s="226"/>
      <c r="M198" s="226">
        <f>SUM(M199:M230)</f>
        <v>0</v>
      </c>
      <c r="N198" s="225"/>
      <c r="O198" s="225">
        <f>SUM(O199:O230)</f>
        <v>6.09</v>
      </c>
      <c r="P198" s="225"/>
      <c r="Q198" s="225">
        <f>SUM(Q199:Q230)</f>
        <v>0</v>
      </c>
      <c r="R198" s="226"/>
      <c r="S198" s="226"/>
      <c r="T198" s="227"/>
      <c r="U198" s="221"/>
      <c r="V198" s="221">
        <f>SUM(V199:V230)</f>
        <v>480.99</v>
      </c>
      <c r="W198" s="221"/>
      <c r="X198" s="221"/>
      <c r="Y198" s="221"/>
      <c r="AG198" t="s">
        <v>143</v>
      </c>
    </row>
    <row r="199" spans="1:60" outlineLevel="1" x14ac:dyDescent="0.2">
      <c r="A199" s="229">
        <v>42</v>
      </c>
      <c r="B199" s="230" t="s">
        <v>377</v>
      </c>
      <c r="C199" s="239" t="s">
        <v>378</v>
      </c>
      <c r="D199" s="231" t="s">
        <v>199</v>
      </c>
      <c r="E199" s="232">
        <v>168.43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3.3E-4</v>
      </c>
      <c r="O199" s="232">
        <f>ROUND(E199*N199,2)</f>
        <v>0.06</v>
      </c>
      <c r="P199" s="232">
        <v>0</v>
      </c>
      <c r="Q199" s="232">
        <f>ROUND(E199*P199,2)</f>
        <v>0</v>
      </c>
      <c r="R199" s="234" t="s">
        <v>379</v>
      </c>
      <c r="S199" s="234" t="s">
        <v>179</v>
      </c>
      <c r="T199" s="235" t="s">
        <v>179</v>
      </c>
      <c r="U199" s="220">
        <v>0.16</v>
      </c>
      <c r="V199" s="220">
        <f>ROUND(E199*U199,2)</f>
        <v>26.95</v>
      </c>
      <c r="W199" s="220"/>
      <c r="X199" s="220" t="s">
        <v>180</v>
      </c>
      <c r="Y199" s="220" t="s">
        <v>150</v>
      </c>
      <c r="Z199" s="210"/>
      <c r="AA199" s="210"/>
      <c r="AB199" s="210"/>
      <c r="AC199" s="210"/>
      <c r="AD199" s="210"/>
      <c r="AE199" s="210"/>
      <c r="AF199" s="210"/>
      <c r="AG199" s="210" t="s">
        <v>181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40" t="s">
        <v>380</v>
      </c>
      <c r="D200" s="237"/>
      <c r="E200" s="237"/>
      <c r="F200" s="237"/>
      <c r="G200" s="237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153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8" t="s">
        <v>381</v>
      </c>
      <c r="D201" s="244"/>
      <c r="E201" s="245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8" t="s">
        <v>382</v>
      </c>
      <c r="D202" s="244"/>
      <c r="E202" s="245">
        <v>133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8" t="s">
        <v>310</v>
      </c>
      <c r="D203" s="244"/>
      <c r="E203" s="245"/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58" t="s">
        <v>195</v>
      </c>
      <c r="D204" s="244"/>
      <c r="E204" s="245"/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8" t="s">
        <v>383</v>
      </c>
      <c r="D205" s="244"/>
      <c r="E205" s="245">
        <v>2.4300000000000002</v>
      </c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8" t="s">
        <v>188</v>
      </c>
      <c r="D206" s="244"/>
      <c r="E206" s="245"/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58" t="s">
        <v>384</v>
      </c>
      <c r="D207" s="244"/>
      <c r="E207" s="245">
        <v>30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58" t="s">
        <v>313</v>
      </c>
      <c r="D208" s="244"/>
      <c r="E208" s="245"/>
      <c r="F208" s="220"/>
      <c r="G208" s="220"/>
      <c r="H208" s="220"/>
      <c r="I208" s="220"/>
      <c r="J208" s="220"/>
      <c r="K208" s="220"/>
      <c r="L208" s="220"/>
      <c r="M208" s="220"/>
      <c r="N208" s="219"/>
      <c r="O208" s="219"/>
      <c r="P208" s="219"/>
      <c r="Q208" s="219"/>
      <c r="R208" s="220"/>
      <c r="S208" s="220"/>
      <c r="T208" s="220"/>
      <c r="U208" s="220"/>
      <c r="V208" s="220"/>
      <c r="W208" s="220"/>
      <c r="X208" s="220"/>
      <c r="Y208" s="220"/>
      <c r="Z208" s="210"/>
      <c r="AA208" s="210"/>
      <c r="AB208" s="210"/>
      <c r="AC208" s="210"/>
      <c r="AD208" s="210"/>
      <c r="AE208" s="210"/>
      <c r="AF208" s="210"/>
      <c r="AG208" s="210" t="s">
        <v>185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2.5" outlineLevel="3" x14ac:dyDescent="0.2">
      <c r="A209" s="217"/>
      <c r="B209" s="218"/>
      <c r="C209" s="258" t="s">
        <v>385</v>
      </c>
      <c r="D209" s="244"/>
      <c r="E209" s="245">
        <v>3</v>
      </c>
      <c r="F209" s="220"/>
      <c r="G209" s="220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29">
        <v>43</v>
      </c>
      <c r="B210" s="230" t="s">
        <v>386</v>
      </c>
      <c r="C210" s="239" t="s">
        <v>387</v>
      </c>
      <c r="D210" s="231" t="s">
        <v>199</v>
      </c>
      <c r="E210" s="232">
        <v>982.38800000000003</v>
      </c>
      <c r="F210" s="233"/>
      <c r="G210" s="234">
        <f>ROUND(E210*F210,2)</f>
        <v>0</v>
      </c>
      <c r="H210" s="233"/>
      <c r="I210" s="234">
        <f>ROUND(E210*H210,2)</f>
        <v>0</v>
      </c>
      <c r="J210" s="233"/>
      <c r="K210" s="234">
        <f>ROUND(E210*J210,2)</f>
        <v>0</v>
      </c>
      <c r="L210" s="234">
        <v>21</v>
      </c>
      <c r="M210" s="234">
        <f>G210*(1+L210/100)</f>
        <v>0</v>
      </c>
      <c r="N210" s="232">
        <v>0</v>
      </c>
      <c r="O210" s="232">
        <f>ROUND(E210*N210,2)</f>
        <v>0</v>
      </c>
      <c r="P210" s="232">
        <v>0</v>
      </c>
      <c r="Q210" s="232">
        <f>ROUND(E210*P210,2)</f>
        <v>0</v>
      </c>
      <c r="R210" s="234" t="s">
        <v>379</v>
      </c>
      <c r="S210" s="234" t="s">
        <v>147</v>
      </c>
      <c r="T210" s="235" t="s">
        <v>179</v>
      </c>
      <c r="U210" s="220">
        <v>0.45</v>
      </c>
      <c r="V210" s="220">
        <f>ROUND(E210*U210,2)</f>
        <v>442.07</v>
      </c>
      <c r="W210" s="220"/>
      <c r="X210" s="220" t="s">
        <v>180</v>
      </c>
      <c r="Y210" s="220" t="s">
        <v>150</v>
      </c>
      <c r="Z210" s="210"/>
      <c r="AA210" s="210"/>
      <c r="AB210" s="210"/>
      <c r="AC210" s="210"/>
      <c r="AD210" s="210"/>
      <c r="AE210" s="210"/>
      <c r="AF210" s="210"/>
      <c r="AG210" s="210" t="s">
        <v>181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58" t="s">
        <v>388</v>
      </c>
      <c r="D211" s="244"/>
      <c r="E211" s="245"/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8" t="s">
        <v>389</v>
      </c>
      <c r="D212" s="244"/>
      <c r="E212" s="245">
        <v>982.38800000000003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185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1" x14ac:dyDescent="0.2">
      <c r="A213" s="229">
        <v>44</v>
      </c>
      <c r="B213" s="230" t="s">
        <v>390</v>
      </c>
      <c r="C213" s="239" t="s">
        <v>391</v>
      </c>
      <c r="D213" s="231" t="s">
        <v>177</v>
      </c>
      <c r="E213" s="232">
        <v>231.73235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2">
        <v>2.5000000000000001E-2</v>
      </c>
      <c r="O213" s="232">
        <f>ROUND(E213*N213,2)</f>
        <v>5.79</v>
      </c>
      <c r="P213" s="232">
        <v>0</v>
      </c>
      <c r="Q213" s="232">
        <f>ROUND(E213*P213,2)</f>
        <v>0</v>
      </c>
      <c r="R213" s="234" t="s">
        <v>364</v>
      </c>
      <c r="S213" s="234" t="s">
        <v>147</v>
      </c>
      <c r="T213" s="235" t="s">
        <v>179</v>
      </c>
      <c r="U213" s="220">
        <v>0</v>
      </c>
      <c r="V213" s="220">
        <f>ROUND(E213*U213,2)</f>
        <v>0</v>
      </c>
      <c r="W213" s="220"/>
      <c r="X213" s="220" t="s">
        <v>365</v>
      </c>
      <c r="Y213" s="220" t="s">
        <v>150</v>
      </c>
      <c r="Z213" s="210"/>
      <c r="AA213" s="210"/>
      <c r="AB213" s="210"/>
      <c r="AC213" s="210"/>
      <c r="AD213" s="210"/>
      <c r="AE213" s="210"/>
      <c r="AF213" s="210"/>
      <c r="AG213" s="210" t="s">
        <v>366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8" t="s">
        <v>195</v>
      </c>
      <c r="D214" s="244"/>
      <c r="E214" s="245"/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8" t="s">
        <v>392</v>
      </c>
      <c r="D215" s="244"/>
      <c r="E215" s="245">
        <v>0.60750000000000004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185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58" t="s">
        <v>188</v>
      </c>
      <c r="D216" s="244"/>
      <c r="E216" s="245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8" t="s">
        <v>393</v>
      </c>
      <c r="D217" s="244"/>
      <c r="E217" s="245">
        <v>7.5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185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8" t="s">
        <v>313</v>
      </c>
      <c r="D218" s="244"/>
      <c r="E218" s="245"/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185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2.5" outlineLevel="3" x14ac:dyDescent="0.2">
      <c r="A219" s="217"/>
      <c r="B219" s="218"/>
      <c r="C219" s="258" t="s">
        <v>394</v>
      </c>
      <c r="D219" s="244"/>
      <c r="E219" s="245">
        <v>0.75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3" x14ac:dyDescent="0.2">
      <c r="A220" s="217"/>
      <c r="B220" s="218"/>
      <c r="C220" s="258" t="s">
        <v>395</v>
      </c>
      <c r="D220" s="244"/>
      <c r="E220" s="245">
        <v>216.12536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185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0" t="s">
        <v>396</v>
      </c>
      <c r="D221" s="246"/>
      <c r="E221" s="247">
        <v>6.7494899999999998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185</v>
      </c>
      <c r="AH221" s="210">
        <v>4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1" x14ac:dyDescent="0.2">
      <c r="A222" s="229">
        <v>45</v>
      </c>
      <c r="B222" s="230" t="s">
        <v>397</v>
      </c>
      <c r="C222" s="239" t="s">
        <v>398</v>
      </c>
      <c r="D222" s="231" t="s">
        <v>177</v>
      </c>
      <c r="E222" s="232">
        <v>9.5892999999999997</v>
      </c>
      <c r="F222" s="233"/>
      <c r="G222" s="234">
        <f>ROUND(E222*F222,2)</f>
        <v>0</v>
      </c>
      <c r="H222" s="233"/>
      <c r="I222" s="234">
        <f>ROUND(E222*H222,2)</f>
        <v>0</v>
      </c>
      <c r="J222" s="233"/>
      <c r="K222" s="234">
        <f>ROUND(E222*J222,2)</f>
        <v>0</v>
      </c>
      <c r="L222" s="234">
        <v>21</v>
      </c>
      <c r="M222" s="234">
        <f>G222*(1+L222/100)</f>
        <v>0</v>
      </c>
      <c r="N222" s="232">
        <v>2.5000000000000001E-2</v>
      </c>
      <c r="O222" s="232">
        <f>ROUND(E222*N222,2)</f>
        <v>0.24</v>
      </c>
      <c r="P222" s="232">
        <v>0</v>
      </c>
      <c r="Q222" s="232">
        <f>ROUND(E222*P222,2)</f>
        <v>0</v>
      </c>
      <c r="R222" s="234" t="s">
        <v>364</v>
      </c>
      <c r="S222" s="234" t="s">
        <v>147</v>
      </c>
      <c r="T222" s="235" t="s">
        <v>179</v>
      </c>
      <c r="U222" s="220">
        <v>0</v>
      </c>
      <c r="V222" s="220">
        <f>ROUND(E222*U222,2)</f>
        <v>0</v>
      </c>
      <c r="W222" s="220"/>
      <c r="X222" s="220" t="s">
        <v>365</v>
      </c>
      <c r="Y222" s="220" t="s">
        <v>150</v>
      </c>
      <c r="Z222" s="210"/>
      <c r="AA222" s="210"/>
      <c r="AB222" s="210"/>
      <c r="AC222" s="210"/>
      <c r="AD222" s="210"/>
      <c r="AE222" s="210"/>
      <c r="AF222" s="210"/>
      <c r="AG222" s="210" t="s">
        <v>366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58" t="s">
        <v>381</v>
      </c>
      <c r="D223" s="244"/>
      <c r="E223" s="245"/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185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58" t="s">
        <v>399</v>
      </c>
      <c r="D224" s="244"/>
      <c r="E224" s="245">
        <v>9.31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0" t="s">
        <v>396</v>
      </c>
      <c r="D225" s="246"/>
      <c r="E225" s="247">
        <v>0.27929999999999999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185</v>
      </c>
      <c r="AH225" s="210">
        <v>4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29">
        <v>46</v>
      </c>
      <c r="B226" s="230" t="s">
        <v>400</v>
      </c>
      <c r="C226" s="239" t="s">
        <v>401</v>
      </c>
      <c r="D226" s="231" t="s">
        <v>252</v>
      </c>
      <c r="E226" s="232">
        <v>6.0886199999999997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2">
        <v>0</v>
      </c>
      <c r="O226" s="232">
        <f>ROUND(E226*N226,2)</f>
        <v>0</v>
      </c>
      <c r="P226" s="232">
        <v>0</v>
      </c>
      <c r="Q226" s="232">
        <f>ROUND(E226*P226,2)</f>
        <v>0</v>
      </c>
      <c r="R226" s="234" t="s">
        <v>379</v>
      </c>
      <c r="S226" s="234" t="s">
        <v>147</v>
      </c>
      <c r="T226" s="235" t="s">
        <v>179</v>
      </c>
      <c r="U226" s="220">
        <v>1.966</v>
      </c>
      <c r="V226" s="220">
        <f>ROUND(E226*U226,2)</f>
        <v>11.97</v>
      </c>
      <c r="W226" s="220"/>
      <c r="X226" s="220" t="s">
        <v>253</v>
      </c>
      <c r="Y226" s="220" t="s">
        <v>150</v>
      </c>
      <c r="Z226" s="210"/>
      <c r="AA226" s="210"/>
      <c r="AB226" s="210"/>
      <c r="AC226" s="210"/>
      <c r="AD226" s="210"/>
      <c r="AE226" s="210"/>
      <c r="AF226" s="210"/>
      <c r="AG226" s="210" t="s">
        <v>254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7" t="s">
        <v>374</v>
      </c>
      <c r="D227" s="248"/>
      <c r="E227" s="248"/>
      <c r="F227" s="248"/>
      <c r="G227" s="248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183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58" t="s">
        <v>256</v>
      </c>
      <c r="D228" s="244"/>
      <c r="E228" s="245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185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8" t="s">
        <v>402</v>
      </c>
      <c r="D229" s="244"/>
      <c r="E229" s="245"/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185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58" t="s">
        <v>403</v>
      </c>
      <c r="D230" s="244"/>
      <c r="E230" s="245">
        <v>6.0886199999999997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185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">
      <c r="A231" s="222" t="s">
        <v>142</v>
      </c>
      <c r="B231" s="223" t="s">
        <v>95</v>
      </c>
      <c r="C231" s="238" t="s">
        <v>96</v>
      </c>
      <c r="D231" s="224"/>
      <c r="E231" s="225"/>
      <c r="F231" s="226"/>
      <c r="G231" s="226">
        <f>SUMIF(AG232:AG256,"&lt;&gt;NOR",G232:G256)</f>
        <v>0</v>
      </c>
      <c r="H231" s="226"/>
      <c r="I231" s="226">
        <f>SUM(I232:I256)</f>
        <v>0</v>
      </c>
      <c r="J231" s="226"/>
      <c r="K231" s="226">
        <f>SUM(K232:K256)</f>
        <v>0</v>
      </c>
      <c r="L231" s="226"/>
      <c r="M231" s="226">
        <f>SUM(M232:M256)</f>
        <v>0</v>
      </c>
      <c r="N231" s="225"/>
      <c r="O231" s="225">
        <f>SUM(O232:O256)</f>
        <v>0.05</v>
      </c>
      <c r="P231" s="225"/>
      <c r="Q231" s="225">
        <f>SUM(Q232:Q256)</f>
        <v>0.4</v>
      </c>
      <c r="R231" s="226"/>
      <c r="S231" s="226"/>
      <c r="T231" s="227"/>
      <c r="U231" s="221"/>
      <c r="V231" s="221">
        <f>SUM(V232:V256)</f>
        <v>41.89</v>
      </c>
      <c r="W231" s="221"/>
      <c r="X231" s="221"/>
      <c r="Y231" s="221"/>
      <c r="AG231" t="s">
        <v>143</v>
      </c>
    </row>
    <row r="232" spans="1:60" outlineLevel="1" x14ac:dyDescent="0.2">
      <c r="A232" s="229">
        <v>47</v>
      </c>
      <c r="B232" s="230" t="s">
        <v>404</v>
      </c>
      <c r="C232" s="239" t="s">
        <v>405</v>
      </c>
      <c r="D232" s="231" t="s">
        <v>219</v>
      </c>
      <c r="E232" s="232">
        <v>36</v>
      </c>
      <c r="F232" s="233"/>
      <c r="G232" s="234">
        <f>ROUND(E232*F232,2)</f>
        <v>0</v>
      </c>
      <c r="H232" s="233"/>
      <c r="I232" s="234">
        <f>ROUND(E232*H232,2)</f>
        <v>0</v>
      </c>
      <c r="J232" s="233"/>
      <c r="K232" s="234">
        <f>ROUND(E232*J232,2)</f>
        <v>0</v>
      </c>
      <c r="L232" s="234">
        <v>21</v>
      </c>
      <c r="M232" s="234">
        <f>G232*(1+L232/100)</f>
        <v>0</v>
      </c>
      <c r="N232" s="232">
        <v>0</v>
      </c>
      <c r="O232" s="232">
        <f>ROUND(E232*N232,2)</f>
        <v>0</v>
      </c>
      <c r="P232" s="232">
        <v>6.6899999999999998E-3</v>
      </c>
      <c r="Q232" s="232">
        <f>ROUND(E232*P232,2)</f>
        <v>0.24</v>
      </c>
      <c r="R232" s="234" t="s">
        <v>406</v>
      </c>
      <c r="S232" s="234" t="s">
        <v>147</v>
      </c>
      <c r="T232" s="235" t="s">
        <v>179</v>
      </c>
      <c r="U232" s="220">
        <v>0.186</v>
      </c>
      <c r="V232" s="220">
        <f>ROUND(E232*U232,2)</f>
        <v>6.7</v>
      </c>
      <c r="W232" s="220"/>
      <c r="X232" s="220" t="s">
        <v>180</v>
      </c>
      <c r="Y232" s="220" t="s">
        <v>150</v>
      </c>
      <c r="Z232" s="210"/>
      <c r="AA232" s="210"/>
      <c r="AB232" s="210"/>
      <c r="AC232" s="210"/>
      <c r="AD232" s="210"/>
      <c r="AE232" s="210"/>
      <c r="AF232" s="210"/>
      <c r="AG232" s="210" t="s">
        <v>181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57" t="s">
        <v>407</v>
      </c>
      <c r="D233" s="248"/>
      <c r="E233" s="248"/>
      <c r="F233" s="248"/>
      <c r="G233" s="248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183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2" x14ac:dyDescent="0.2">
      <c r="A234" s="217"/>
      <c r="B234" s="218"/>
      <c r="C234" s="258" t="s">
        <v>408</v>
      </c>
      <c r="D234" s="244"/>
      <c r="E234" s="245">
        <v>36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185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">
      <c r="A235" s="229">
        <v>48</v>
      </c>
      <c r="B235" s="230" t="s">
        <v>409</v>
      </c>
      <c r="C235" s="239" t="s">
        <v>410</v>
      </c>
      <c r="D235" s="231" t="s">
        <v>219</v>
      </c>
      <c r="E235" s="232">
        <v>10.8</v>
      </c>
      <c r="F235" s="233"/>
      <c r="G235" s="234">
        <f>ROUND(E235*F235,2)</f>
        <v>0</v>
      </c>
      <c r="H235" s="233"/>
      <c r="I235" s="234">
        <f>ROUND(E235*H235,2)</f>
        <v>0</v>
      </c>
      <c r="J235" s="233"/>
      <c r="K235" s="234">
        <f>ROUND(E235*J235,2)</f>
        <v>0</v>
      </c>
      <c r="L235" s="234">
        <v>21</v>
      </c>
      <c r="M235" s="234">
        <f>G235*(1+L235/100)</f>
        <v>0</v>
      </c>
      <c r="N235" s="232">
        <v>0</v>
      </c>
      <c r="O235" s="232">
        <f>ROUND(E235*N235,2)</f>
        <v>0</v>
      </c>
      <c r="P235" s="232">
        <v>1.98E-3</v>
      </c>
      <c r="Q235" s="232">
        <f>ROUND(E235*P235,2)</f>
        <v>0.02</v>
      </c>
      <c r="R235" s="234" t="s">
        <v>406</v>
      </c>
      <c r="S235" s="234" t="s">
        <v>147</v>
      </c>
      <c r="T235" s="235" t="s">
        <v>179</v>
      </c>
      <c r="U235" s="220">
        <v>8.3000000000000004E-2</v>
      </c>
      <c r="V235" s="220">
        <f>ROUND(E235*U235,2)</f>
        <v>0.9</v>
      </c>
      <c r="W235" s="220"/>
      <c r="X235" s="220" t="s">
        <v>180</v>
      </c>
      <c r="Y235" s="220" t="s">
        <v>150</v>
      </c>
      <c r="Z235" s="210"/>
      <c r="AA235" s="210"/>
      <c r="AB235" s="210"/>
      <c r="AC235" s="210"/>
      <c r="AD235" s="210"/>
      <c r="AE235" s="210"/>
      <c r="AF235" s="210"/>
      <c r="AG235" s="210" t="s">
        <v>181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57" t="s">
        <v>411</v>
      </c>
      <c r="D236" s="248"/>
      <c r="E236" s="248"/>
      <c r="F236" s="248"/>
      <c r="G236" s="248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183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8" t="s">
        <v>412</v>
      </c>
      <c r="D237" s="244"/>
      <c r="E237" s="245"/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185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58" t="s">
        <v>413</v>
      </c>
      <c r="D238" s="244"/>
      <c r="E238" s="245">
        <v>8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185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8" t="s">
        <v>414</v>
      </c>
      <c r="D239" s="244"/>
      <c r="E239" s="245">
        <v>2.8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29">
        <v>49</v>
      </c>
      <c r="B240" s="230" t="s">
        <v>415</v>
      </c>
      <c r="C240" s="239" t="s">
        <v>416</v>
      </c>
      <c r="D240" s="231" t="s">
        <v>219</v>
      </c>
      <c r="E240" s="232">
        <v>21.5</v>
      </c>
      <c r="F240" s="233"/>
      <c r="G240" s="234">
        <f>ROUND(E240*F240,2)</f>
        <v>0</v>
      </c>
      <c r="H240" s="233"/>
      <c r="I240" s="234">
        <f>ROUND(E240*H240,2)</f>
        <v>0</v>
      </c>
      <c r="J240" s="233"/>
      <c r="K240" s="234">
        <f>ROUND(E240*J240,2)</f>
        <v>0</v>
      </c>
      <c r="L240" s="234">
        <v>21</v>
      </c>
      <c r="M240" s="234">
        <f>G240*(1+L240/100)</f>
        <v>0</v>
      </c>
      <c r="N240" s="232">
        <v>1.5200000000000001E-3</v>
      </c>
      <c r="O240" s="232">
        <f>ROUND(E240*N240,2)</f>
        <v>0.03</v>
      </c>
      <c r="P240" s="232">
        <v>0</v>
      </c>
      <c r="Q240" s="232">
        <f>ROUND(E240*P240,2)</f>
        <v>0</v>
      </c>
      <c r="R240" s="234" t="s">
        <v>406</v>
      </c>
      <c r="S240" s="234" t="s">
        <v>147</v>
      </c>
      <c r="T240" s="235" t="s">
        <v>179</v>
      </c>
      <c r="U240" s="220">
        <v>1.173</v>
      </c>
      <c r="V240" s="220">
        <f>ROUND(E240*U240,2)</f>
        <v>25.22</v>
      </c>
      <c r="W240" s="220"/>
      <c r="X240" s="220" t="s">
        <v>180</v>
      </c>
      <c r="Y240" s="220" t="s">
        <v>150</v>
      </c>
      <c r="Z240" s="210"/>
      <c r="AA240" s="210"/>
      <c r="AB240" s="210"/>
      <c r="AC240" s="210"/>
      <c r="AD240" s="210"/>
      <c r="AE240" s="210"/>
      <c r="AF240" s="210"/>
      <c r="AG240" s="210" t="s">
        <v>181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57" t="s">
        <v>417</v>
      </c>
      <c r="D241" s="248"/>
      <c r="E241" s="248"/>
      <c r="F241" s="248"/>
      <c r="G241" s="248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183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9" t="s">
        <v>418</v>
      </c>
      <c r="D242" s="249"/>
      <c r="E242" s="249"/>
      <c r="F242" s="249"/>
      <c r="G242" s="249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8" t="s">
        <v>313</v>
      </c>
      <c r="D243" s="244"/>
      <c r="E243" s="245"/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8" t="s">
        <v>419</v>
      </c>
      <c r="D244" s="244"/>
      <c r="E244" s="245">
        <v>3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185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8" t="s">
        <v>420</v>
      </c>
      <c r="D245" s="244"/>
      <c r="E245" s="245">
        <v>4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58" t="s">
        <v>421</v>
      </c>
      <c r="D246" s="244"/>
      <c r="E246" s="245">
        <v>14.5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185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29">
        <v>50</v>
      </c>
      <c r="B247" s="230" t="s">
        <v>422</v>
      </c>
      <c r="C247" s="239" t="s">
        <v>423</v>
      </c>
      <c r="D247" s="231" t="s">
        <v>261</v>
      </c>
      <c r="E247" s="232">
        <v>8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</v>
      </c>
      <c r="O247" s="232">
        <f>ROUND(E247*N247,2)</f>
        <v>0</v>
      </c>
      <c r="P247" s="232">
        <v>1.7049999999999999E-2</v>
      </c>
      <c r="Q247" s="232">
        <f>ROUND(E247*P247,2)</f>
        <v>0.14000000000000001</v>
      </c>
      <c r="R247" s="234" t="s">
        <v>406</v>
      </c>
      <c r="S247" s="234" t="s">
        <v>147</v>
      </c>
      <c r="T247" s="235" t="s">
        <v>179</v>
      </c>
      <c r="U247" s="220">
        <v>0.41399999999999998</v>
      </c>
      <c r="V247" s="220">
        <f>ROUND(E247*U247,2)</f>
        <v>3.31</v>
      </c>
      <c r="W247" s="220"/>
      <c r="X247" s="220" t="s">
        <v>180</v>
      </c>
      <c r="Y247" s="220" t="s">
        <v>150</v>
      </c>
      <c r="Z247" s="210"/>
      <c r="AA247" s="210"/>
      <c r="AB247" s="210"/>
      <c r="AC247" s="210"/>
      <c r="AD247" s="210"/>
      <c r="AE247" s="210"/>
      <c r="AF247" s="210"/>
      <c r="AG247" s="210" t="s">
        <v>181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8" t="s">
        <v>424</v>
      </c>
      <c r="D248" s="244"/>
      <c r="E248" s="245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8" t="s">
        <v>413</v>
      </c>
      <c r="D249" s="244"/>
      <c r="E249" s="245">
        <v>8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2.5" outlineLevel="1" x14ac:dyDescent="0.2">
      <c r="A250" s="229">
        <v>51</v>
      </c>
      <c r="B250" s="230" t="s">
        <v>425</v>
      </c>
      <c r="C250" s="239" t="s">
        <v>426</v>
      </c>
      <c r="D250" s="231" t="s">
        <v>261</v>
      </c>
      <c r="E250" s="232">
        <v>8</v>
      </c>
      <c r="F250" s="233"/>
      <c r="G250" s="234">
        <f>ROUND(E250*F250,2)</f>
        <v>0</v>
      </c>
      <c r="H250" s="233"/>
      <c r="I250" s="234">
        <f>ROUND(E250*H250,2)</f>
        <v>0</v>
      </c>
      <c r="J250" s="233"/>
      <c r="K250" s="234">
        <f>ROUND(E250*J250,2)</f>
        <v>0</v>
      </c>
      <c r="L250" s="234">
        <v>21</v>
      </c>
      <c r="M250" s="234">
        <f>G250*(1+L250/100)</f>
        <v>0</v>
      </c>
      <c r="N250" s="232">
        <v>2.31E-3</v>
      </c>
      <c r="O250" s="232">
        <f>ROUND(E250*N250,2)</f>
        <v>0.02</v>
      </c>
      <c r="P250" s="232">
        <v>0</v>
      </c>
      <c r="Q250" s="232">
        <f>ROUND(E250*P250,2)</f>
        <v>0</v>
      </c>
      <c r="R250" s="234" t="s">
        <v>406</v>
      </c>
      <c r="S250" s="234" t="s">
        <v>147</v>
      </c>
      <c r="T250" s="235" t="s">
        <v>179</v>
      </c>
      <c r="U250" s="220">
        <v>0.71</v>
      </c>
      <c r="V250" s="220">
        <f>ROUND(E250*U250,2)</f>
        <v>5.68</v>
      </c>
      <c r="W250" s="220"/>
      <c r="X250" s="220" t="s">
        <v>180</v>
      </c>
      <c r="Y250" s="220" t="s">
        <v>150</v>
      </c>
      <c r="Z250" s="210"/>
      <c r="AA250" s="210"/>
      <c r="AB250" s="210"/>
      <c r="AC250" s="210"/>
      <c r="AD250" s="210"/>
      <c r="AE250" s="210"/>
      <c r="AF250" s="210"/>
      <c r="AG250" s="210" t="s">
        <v>181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8" t="s">
        <v>427</v>
      </c>
      <c r="D251" s="244"/>
      <c r="E251" s="245">
        <v>8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185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29">
        <v>52</v>
      </c>
      <c r="B252" s="230" t="s">
        <v>428</v>
      </c>
      <c r="C252" s="239" t="s">
        <v>429</v>
      </c>
      <c r="D252" s="231" t="s">
        <v>252</v>
      </c>
      <c r="E252" s="232">
        <v>5.1159999999999997E-2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0</v>
      </c>
      <c r="O252" s="232">
        <f>ROUND(E252*N252,2)</f>
        <v>0</v>
      </c>
      <c r="P252" s="232">
        <v>0</v>
      </c>
      <c r="Q252" s="232">
        <f>ROUND(E252*P252,2)</f>
        <v>0</v>
      </c>
      <c r="R252" s="234" t="s">
        <v>406</v>
      </c>
      <c r="S252" s="234" t="s">
        <v>147</v>
      </c>
      <c r="T252" s="235" t="s">
        <v>179</v>
      </c>
      <c r="U252" s="220">
        <v>1.575</v>
      </c>
      <c r="V252" s="220">
        <f>ROUND(E252*U252,2)</f>
        <v>0.08</v>
      </c>
      <c r="W252" s="220"/>
      <c r="X252" s="220" t="s">
        <v>253</v>
      </c>
      <c r="Y252" s="220" t="s">
        <v>150</v>
      </c>
      <c r="Z252" s="210"/>
      <c r="AA252" s="210"/>
      <c r="AB252" s="210"/>
      <c r="AC252" s="210"/>
      <c r="AD252" s="210"/>
      <c r="AE252" s="210"/>
      <c r="AF252" s="210"/>
      <c r="AG252" s="210" t="s">
        <v>254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7" t="s">
        <v>430</v>
      </c>
      <c r="D253" s="248"/>
      <c r="E253" s="248"/>
      <c r="F253" s="248"/>
      <c r="G253" s="248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58" t="s">
        <v>256</v>
      </c>
      <c r="D254" s="244"/>
      <c r="E254" s="245"/>
      <c r="F254" s="220"/>
      <c r="G254" s="220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185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58" t="s">
        <v>431</v>
      </c>
      <c r="D255" s="244"/>
      <c r="E255" s="245"/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185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58" t="s">
        <v>432</v>
      </c>
      <c r="D256" s="244"/>
      <c r="E256" s="245">
        <v>5.1159999999999997E-2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x14ac:dyDescent="0.2">
      <c r="A257" s="222" t="s">
        <v>142</v>
      </c>
      <c r="B257" s="223" t="s">
        <v>99</v>
      </c>
      <c r="C257" s="238" t="s">
        <v>100</v>
      </c>
      <c r="D257" s="224"/>
      <c r="E257" s="225"/>
      <c r="F257" s="226"/>
      <c r="G257" s="226">
        <f>SUMIF(AG258:AG269,"&lt;&gt;NOR",G258:G269)</f>
        <v>0</v>
      </c>
      <c r="H257" s="226"/>
      <c r="I257" s="226">
        <f>SUM(I258:I269)</f>
        <v>0</v>
      </c>
      <c r="J257" s="226"/>
      <c r="K257" s="226">
        <f>SUM(K258:K269)</f>
        <v>0</v>
      </c>
      <c r="L257" s="226"/>
      <c r="M257" s="226">
        <f>SUM(M258:M269)</f>
        <v>0</v>
      </c>
      <c r="N257" s="225"/>
      <c r="O257" s="225">
        <f>SUM(O258:O269)</f>
        <v>1.7</v>
      </c>
      <c r="P257" s="225"/>
      <c r="Q257" s="225">
        <f>SUM(Q258:Q269)</f>
        <v>0</v>
      </c>
      <c r="R257" s="226"/>
      <c r="S257" s="226"/>
      <c r="T257" s="227"/>
      <c r="U257" s="221"/>
      <c r="V257" s="221">
        <f>SUM(V258:V269)</f>
        <v>37.290000000000006</v>
      </c>
      <c r="W257" s="221"/>
      <c r="X257" s="221"/>
      <c r="Y257" s="221"/>
      <c r="AG257" t="s">
        <v>143</v>
      </c>
    </row>
    <row r="258" spans="1:60" outlineLevel="1" x14ac:dyDescent="0.2">
      <c r="A258" s="229">
        <v>53</v>
      </c>
      <c r="B258" s="230" t="s">
        <v>433</v>
      </c>
      <c r="C258" s="239" t="s">
        <v>434</v>
      </c>
      <c r="D258" s="231" t="s">
        <v>177</v>
      </c>
      <c r="E258" s="232">
        <v>2.1395</v>
      </c>
      <c r="F258" s="233"/>
      <c r="G258" s="234">
        <f>ROUND(E258*F258,2)</f>
        <v>0</v>
      </c>
      <c r="H258" s="233"/>
      <c r="I258" s="234">
        <f>ROUND(E258*H258,2)</f>
        <v>0</v>
      </c>
      <c r="J258" s="233"/>
      <c r="K258" s="234">
        <f>ROUND(E258*J258,2)</f>
        <v>0</v>
      </c>
      <c r="L258" s="234">
        <v>21</v>
      </c>
      <c r="M258" s="234">
        <f>G258*(1+L258/100)</f>
        <v>0</v>
      </c>
      <c r="N258" s="232">
        <v>2.2970000000000001E-2</v>
      </c>
      <c r="O258" s="232">
        <f>ROUND(E258*N258,2)</f>
        <v>0.05</v>
      </c>
      <c r="P258" s="232">
        <v>0</v>
      </c>
      <c r="Q258" s="232">
        <f>ROUND(E258*P258,2)</f>
        <v>0</v>
      </c>
      <c r="R258" s="234" t="s">
        <v>435</v>
      </c>
      <c r="S258" s="234" t="s">
        <v>147</v>
      </c>
      <c r="T258" s="235" t="s">
        <v>179</v>
      </c>
      <c r="U258" s="220">
        <v>0</v>
      </c>
      <c r="V258" s="220">
        <f>ROUND(E258*U258,2)</f>
        <v>0</v>
      </c>
      <c r="W258" s="220"/>
      <c r="X258" s="220" t="s">
        <v>180</v>
      </c>
      <c r="Y258" s="220" t="s">
        <v>150</v>
      </c>
      <c r="Z258" s="210"/>
      <c r="AA258" s="210"/>
      <c r="AB258" s="210"/>
      <c r="AC258" s="210"/>
      <c r="AD258" s="210"/>
      <c r="AE258" s="210"/>
      <c r="AF258" s="210"/>
      <c r="AG258" s="210" t="s">
        <v>181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58" t="s">
        <v>436</v>
      </c>
      <c r="D259" s="244"/>
      <c r="E259" s="245">
        <v>2.1395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185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29">
        <v>54</v>
      </c>
      <c r="B260" s="230" t="s">
        <v>437</v>
      </c>
      <c r="C260" s="239" t="s">
        <v>438</v>
      </c>
      <c r="D260" s="231" t="s">
        <v>199</v>
      </c>
      <c r="E260" s="232">
        <v>101.881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2">
        <v>0</v>
      </c>
      <c r="O260" s="232">
        <f>ROUND(E260*N260,2)</f>
        <v>0</v>
      </c>
      <c r="P260" s="232">
        <v>0</v>
      </c>
      <c r="Q260" s="232">
        <f>ROUND(E260*P260,2)</f>
        <v>0</v>
      </c>
      <c r="R260" s="234" t="s">
        <v>435</v>
      </c>
      <c r="S260" s="234" t="s">
        <v>147</v>
      </c>
      <c r="T260" s="235" t="s">
        <v>179</v>
      </c>
      <c r="U260" s="220">
        <v>0.33500000000000002</v>
      </c>
      <c r="V260" s="220">
        <f>ROUND(E260*U260,2)</f>
        <v>34.130000000000003</v>
      </c>
      <c r="W260" s="220"/>
      <c r="X260" s="220" t="s">
        <v>180</v>
      </c>
      <c r="Y260" s="220" t="s">
        <v>150</v>
      </c>
      <c r="Z260" s="210"/>
      <c r="AA260" s="210"/>
      <c r="AB260" s="210"/>
      <c r="AC260" s="210"/>
      <c r="AD260" s="210"/>
      <c r="AE260" s="210"/>
      <c r="AF260" s="210"/>
      <c r="AG260" s="210" t="s">
        <v>181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8" t="s">
        <v>439</v>
      </c>
      <c r="D261" s="244"/>
      <c r="E261" s="245">
        <v>101.881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185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29">
        <v>55</v>
      </c>
      <c r="B262" s="230" t="s">
        <v>440</v>
      </c>
      <c r="C262" s="239" t="s">
        <v>441</v>
      </c>
      <c r="D262" s="231" t="s">
        <v>199</v>
      </c>
      <c r="E262" s="232">
        <v>112.06910000000001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1.47E-2</v>
      </c>
      <c r="O262" s="232">
        <f>ROUND(E262*N262,2)</f>
        <v>1.65</v>
      </c>
      <c r="P262" s="232">
        <v>0</v>
      </c>
      <c r="Q262" s="232">
        <f>ROUND(E262*P262,2)</f>
        <v>0</v>
      </c>
      <c r="R262" s="234" t="s">
        <v>364</v>
      </c>
      <c r="S262" s="234" t="s">
        <v>147</v>
      </c>
      <c r="T262" s="235" t="s">
        <v>179</v>
      </c>
      <c r="U262" s="220">
        <v>0</v>
      </c>
      <c r="V262" s="220">
        <f>ROUND(E262*U262,2)</f>
        <v>0</v>
      </c>
      <c r="W262" s="220"/>
      <c r="X262" s="220" t="s">
        <v>365</v>
      </c>
      <c r="Y262" s="220" t="s">
        <v>150</v>
      </c>
      <c r="Z262" s="210"/>
      <c r="AA262" s="210"/>
      <c r="AB262" s="210"/>
      <c r="AC262" s="210"/>
      <c r="AD262" s="210"/>
      <c r="AE262" s="210"/>
      <c r="AF262" s="210"/>
      <c r="AG262" s="210" t="s">
        <v>366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8" t="s">
        <v>442</v>
      </c>
      <c r="D263" s="244"/>
      <c r="E263" s="245">
        <v>101.881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185</v>
      </c>
      <c r="AH263" s="210">
        <v>5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60" t="s">
        <v>443</v>
      </c>
      <c r="D264" s="246"/>
      <c r="E264" s="247">
        <v>10.1881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185</v>
      </c>
      <c r="AH264" s="210">
        <v>4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29">
        <v>56</v>
      </c>
      <c r="B265" s="230" t="s">
        <v>444</v>
      </c>
      <c r="C265" s="239" t="s">
        <v>445</v>
      </c>
      <c r="D265" s="231" t="s">
        <v>252</v>
      </c>
      <c r="E265" s="232">
        <v>1.6965600000000001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0</v>
      </c>
      <c r="O265" s="232">
        <f>ROUND(E265*N265,2)</f>
        <v>0</v>
      </c>
      <c r="P265" s="232">
        <v>0</v>
      </c>
      <c r="Q265" s="232">
        <f>ROUND(E265*P265,2)</f>
        <v>0</v>
      </c>
      <c r="R265" s="234" t="s">
        <v>435</v>
      </c>
      <c r="S265" s="234" t="s">
        <v>147</v>
      </c>
      <c r="T265" s="235" t="s">
        <v>179</v>
      </c>
      <c r="U265" s="220">
        <v>1.863</v>
      </c>
      <c r="V265" s="220">
        <f>ROUND(E265*U265,2)</f>
        <v>3.16</v>
      </c>
      <c r="W265" s="220"/>
      <c r="X265" s="220" t="s">
        <v>253</v>
      </c>
      <c r="Y265" s="220" t="s">
        <v>150</v>
      </c>
      <c r="Z265" s="210"/>
      <c r="AA265" s="210"/>
      <c r="AB265" s="210"/>
      <c r="AC265" s="210"/>
      <c r="AD265" s="210"/>
      <c r="AE265" s="210"/>
      <c r="AF265" s="210"/>
      <c r="AG265" s="210" t="s">
        <v>254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7" t="s">
        <v>374</v>
      </c>
      <c r="D266" s="248"/>
      <c r="E266" s="248"/>
      <c r="F266" s="248"/>
      <c r="G266" s="248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183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58" t="s">
        <v>256</v>
      </c>
      <c r="D267" s="244"/>
      <c r="E267" s="245"/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185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8" t="s">
        <v>446</v>
      </c>
      <c r="D268" s="244"/>
      <c r="E268" s="245"/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185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58" t="s">
        <v>447</v>
      </c>
      <c r="D269" s="244"/>
      <c r="E269" s="245">
        <v>1.6965600000000001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185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x14ac:dyDescent="0.2">
      <c r="A270" s="222" t="s">
        <v>142</v>
      </c>
      <c r="B270" s="223" t="s">
        <v>101</v>
      </c>
      <c r="C270" s="238" t="s">
        <v>102</v>
      </c>
      <c r="D270" s="224"/>
      <c r="E270" s="225"/>
      <c r="F270" s="226"/>
      <c r="G270" s="226">
        <f>SUMIF(AG271:AG272,"&lt;&gt;NOR",G271:G272)</f>
        <v>0</v>
      </c>
      <c r="H270" s="226"/>
      <c r="I270" s="226">
        <f>SUM(I271:I272)</f>
        <v>0</v>
      </c>
      <c r="J270" s="226"/>
      <c r="K270" s="226">
        <f>SUM(K271:K272)</f>
        <v>0</v>
      </c>
      <c r="L270" s="226"/>
      <c r="M270" s="226">
        <f>SUM(M271:M272)</f>
        <v>0</v>
      </c>
      <c r="N270" s="225"/>
      <c r="O270" s="225">
        <f>SUM(O271:O272)</f>
        <v>0</v>
      </c>
      <c r="P270" s="225"/>
      <c r="Q270" s="225">
        <f>SUM(Q271:Q272)</f>
        <v>0.27</v>
      </c>
      <c r="R270" s="226"/>
      <c r="S270" s="226"/>
      <c r="T270" s="227"/>
      <c r="U270" s="221"/>
      <c r="V270" s="221">
        <f>SUM(V271:V272)</f>
        <v>7.99</v>
      </c>
      <c r="W270" s="221"/>
      <c r="X270" s="221"/>
      <c r="Y270" s="221"/>
      <c r="AG270" t="s">
        <v>143</v>
      </c>
    </row>
    <row r="271" spans="1:60" outlineLevel="1" x14ac:dyDescent="0.2">
      <c r="A271" s="229">
        <v>57</v>
      </c>
      <c r="B271" s="230" t="s">
        <v>448</v>
      </c>
      <c r="C271" s="239" t="s">
        <v>449</v>
      </c>
      <c r="D271" s="231" t="s">
        <v>219</v>
      </c>
      <c r="E271" s="232">
        <v>138.97</v>
      </c>
      <c r="F271" s="233"/>
      <c r="G271" s="234">
        <f>ROUND(E271*F271,2)</f>
        <v>0</v>
      </c>
      <c r="H271" s="233"/>
      <c r="I271" s="234">
        <f>ROUND(E271*H271,2)</f>
        <v>0</v>
      </c>
      <c r="J271" s="233"/>
      <c r="K271" s="234">
        <f>ROUND(E271*J271,2)</f>
        <v>0</v>
      </c>
      <c r="L271" s="234">
        <v>21</v>
      </c>
      <c r="M271" s="234">
        <f>G271*(1+L271/100)</f>
        <v>0</v>
      </c>
      <c r="N271" s="232">
        <v>0</v>
      </c>
      <c r="O271" s="232">
        <f>ROUND(E271*N271,2)</f>
        <v>0</v>
      </c>
      <c r="P271" s="232">
        <v>1.92E-3</v>
      </c>
      <c r="Q271" s="232">
        <f>ROUND(E271*P271,2)</f>
        <v>0.27</v>
      </c>
      <c r="R271" s="234" t="s">
        <v>450</v>
      </c>
      <c r="S271" s="234" t="s">
        <v>147</v>
      </c>
      <c r="T271" s="235" t="s">
        <v>179</v>
      </c>
      <c r="U271" s="220">
        <v>5.7500000000000002E-2</v>
      </c>
      <c r="V271" s="220">
        <f>ROUND(E271*U271,2)</f>
        <v>7.99</v>
      </c>
      <c r="W271" s="220"/>
      <c r="X271" s="220" t="s">
        <v>180</v>
      </c>
      <c r="Y271" s="220" t="s">
        <v>150</v>
      </c>
      <c r="Z271" s="210"/>
      <c r="AA271" s="210"/>
      <c r="AB271" s="210"/>
      <c r="AC271" s="210"/>
      <c r="AD271" s="210"/>
      <c r="AE271" s="210"/>
      <c r="AF271" s="210"/>
      <c r="AG271" s="210" t="s">
        <v>181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58" t="s">
        <v>451</v>
      </c>
      <c r="D272" s="244"/>
      <c r="E272" s="245">
        <v>138.97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185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x14ac:dyDescent="0.2">
      <c r="A273" s="222" t="s">
        <v>142</v>
      </c>
      <c r="B273" s="223" t="s">
        <v>103</v>
      </c>
      <c r="C273" s="238" t="s">
        <v>104</v>
      </c>
      <c r="D273" s="224"/>
      <c r="E273" s="225"/>
      <c r="F273" s="226"/>
      <c r="G273" s="226">
        <f>SUMIF(AG274:AG296,"&lt;&gt;NOR",G274:G296)</f>
        <v>0</v>
      </c>
      <c r="H273" s="226"/>
      <c r="I273" s="226">
        <f>SUM(I274:I296)</f>
        <v>0</v>
      </c>
      <c r="J273" s="226"/>
      <c r="K273" s="226">
        <f>SUM(K274:K296)</f>
        <v>0</v>
      </c>
      <c r="L273" s="226"/>
      <c r="M273" s="226">
        <f>SUM(M274:M296)</f>
        <v>0</v>
      </c>
      <c r="N273" s="225"/>
      <c r="O273" s="225">
        <f>SUM(O274:O296)</f>
        <v>7.0000000000000007E-2</v>
      </c>
      <c r="P273" s="225"/>
      <c r="Q273" s="225">
        <f>SUM(Q274:Q296)</f>
        <v>0</v>
      </c>
      <c r="R273" s="226"/>
      <c r="S273" s="226"/>
      <c r="T273" s="227"/>
      <c r="U273" s="221"/>
      <c r="V273" s="221">
        <f>SUM(V274:V296)</f>
        <v>113.06000000000002</v>
      </c>
      <c r="W273" s="221"/>
      <c r="X273" s="221"/>
      <c r="Y273" s="221"/>
      <c r="AG273" t="s">
        <v>143</v>
      </c>
    </row>
    <row r="274" spans="1:60" outlineLevel="1" x14ac:dyDescent="0.2">
      <c r="A274" s="229">
        <v>58</v>
      </c>
      <c r="B274" s="230" t="s">
        <v>452</v>
      </c>
      <c r="C274" s="239" t="s">
        <v>453</v>
      </c>
      <c r="D274" s="231" t="s">
        <v>219</v>
      </c>
      <c r="E274" s="232">
        <v>46.5</v>
      </c>
      <c r="F274" s="233"/>
      <c r="G274" s="234">
        <f>ROUND(E274*F274,2)</f>
        <v>0</v>
      </c>
      <c r="H274" s="233"/>
      <c r="I274" s="234">
        <f>ROUND(E274*H274,2)</f>
        <v>0</v>
      </c>
      <c r="J274" s="233"/>
      <c r="K274" s="234">
        <f>ROUND(E274*J274,2)</f>
        <v>0</v>
      </c>
      <c r="L274" s="234">
        <v>21</v>
      </c>
      <c r="M274" s="234">
        <f>G274*(1+L274/100)</f>
        <v>0</v>
      </c>
      <c r="N274" s="232">
        <v>8.0000000000000007E-5</v>
      </c>
      <c r="O274" s="232">
        <f>ROUND(E274*N274,2)</f>
        <v>0</v>
      </c>
      <c r="P274" s="232">
        <v>0</v>
      </c>
      <c r="Q274" s="232">
        <f>ROUND(E274*P274,2)</f>
        <v>0</v>
      </c>
      <c r="R274" s="234" t="s">
        <v>193</v>
      </c>
      <c r="S274" s="234" t="s">
        <v>147</v>
      </c>
      <c r="T274" s="235" t="s">
        <v>179</v>
      </c>
      <c r="U274" s="220">
        <v>0.18</v>
      </c>
      <c r="V274" s="220">
        <f>ROUND(E274*U274,2)</f>
        <v>8.3699999999999992</v>
      </c>
      <c r="W274" s="220"/>
      <c r="X274" s="220" t="s">
        <v>180</v>
      </c>
      <c r="Y274" s="220" t="s">
        <v>150</v>
      </c>
      <c r="Z274" s="210"/>
      <c r="AA274" s="210"/>
      <c r="AB274" s="210"/>
      <c r="AC274" s="210"/>
      <c r="AD274" s="210"/>
      <c r="AE274" s="210"/>
      <c r="AF274" s="210"/>
      <c r="AG274" s="210" t="s">
        <v>181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58" t="s">
        <v>454</v>
      </c>
      <c r="D275" s="244"/>
      <c r="E275" s="245">
        <v>46.5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9">
        <v>59</v>
      </c>
      <c r="B276" s="230" t="s">
        <v>455</v>
      </c>
      <c r="C276" s="239" t="s">
        <v>456</v>
      </c>
      <c r="D276" s="231" t="s">
        <v>261</v>
      </c>
      <c r="E276" s="232">
        <v>75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0</v>
      </c>
      <c r="O276" s="232">
        <f>ROUND(E276*N276,2)</f>
        <v>0</v>
      </c>
      <c r="P276" s="232">
        <v>0</v>
      </c>
      <c r="Q276" s="232">
        <f>ROUND(E276*P276,2)</f>
        <v>0</v>
      </c>
      <c r="R276" s="234" t="s">
        <v>457</v>
      </c>
      <c r="S276" s="234" t="s">
        <v>147</v>
      </c>
      <c r="T276" s="235" t="s">
        <v>179</v>
      </c>
      <c r="U276" s="220">
        <v>0.27</v>
      </c>
      <c r="V276" s="220">
        <f>ROUND(E276*U276,2)</f>
        <v>20.25</v>
      </c>
      <c r="W276" s="220"/>
      <c r="X276" s="220" t="s">
        <v>180</v>
      </c>
      <c r="Y276" s="220" t="s">
        <v>150</v>
      </c>
      <c r="Z276" s="210"/>
      <c r="AA276" s="210"/>
      <c r="AB276" s="210"/>
      <c r="AC276" s="210"/>
      <c r="AD276" s="210"/>
      <c r="AE276" s="210"/>
      <c r="AF276" s="210"/>
      <c r="AG276" s="210" t="s">
        <v>181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40" t="s">
        <v>458</v>
      </c>
      <c r="D277" s="237"/>
      <c r="E277" s="237"/>
      <c r="F277" s="237"/>
      <c r="G277" s="237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153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58" t="s">
        <v>459</v>
      </c>
      <c r="D278" s="244"/>
      <c r="E278" s="245">
        <v>75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185</v>
      </c>
      <c r="AH278" s="210">
        <v>5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2.5" outlineLevel="1" x14ac:dyDescent="0.2">
      <c r="A279" s="229">
        <v>60</v>
      </c>
      <c r="B279" s="230" t="s">
        <v>460</v>
      </c>
      <c r="C279" s="239" t="s">
        <v>461</v>
      </c>
      <c r="D279" s="231" t="s">
        <v>261</v>
      </c>
      <c r="E279" s="232">
        <v>15</v>
      </c>
      <c r="F279" s="233"/>
      <c r="G279" s="234">
        <f>ROUND(E279*F279,2)</f>
        <v>0</v>
      </c>
      <c r="H279" s="233"/>
      <c r="I279" s="234">
        <f>ROUND(E279*H279,2)</f>
        <v>0</v>
      </c>
      <c r="J279" s="233"/>
      <c r="K279" s="234">
        <f>ROUND(E279*J279,2)</f>
        <v>0</v>
      </c>
      <c r="L279" s="234">
        <v>21</v>
      </c>
      <c r="M279" s="234">
        <f>G279*(1+L279/100)</f>
        <v>0</v>
      </c>
      <c r="N279" s="232">
        <v>3.1800000000000001E-3</v>
      </c>
      <c r="O279" s="232">
        <f>ROUND(E279*N279,2)</f>
        <v>0.05</v>
      </c>
      <c r="P279" s="232">
        <v>0</v>
      </c>
      <c r="Q279" s="232">
        <f>ROUND(E279*P279,2)</f>
        <v>0</v>
      </c>
      <c r="R279" s="234" t="s">
        <v>457</v>
      </c>
      <c r="S279" s="234" t="s">
        <v>322</v>
      </c>
      <c r="T279" s="235" t="s">
        <v>148</v>
      </c>
      <c r="U279" s="220">
        <v>3.1920000000000002</v>
      </c>
      <c r="V279" s="220">
        <f>ROUND(E279*U279,2)</f>
        <v>47.88</v>
      </c>
      <c r="W279" s="220"/>
      <c r="X279" s="220" t="s">
        <v>180</v>
      </c>
      <c r="Y279" s="220" t="s">
        <v>150</v>
      </c>
      <c r="Z279" s="210"/>
      <c r="AA279" s="210"/>
      <c r="AB279" s="210"/>
      <c r="AC279" s="210"/>
      <c r="AD279" s="210"/>
      <c r="AE279" s="210"/>
      <c r="AF279" s="210"/>
      <c r="AG279" s="210" t="s">
        <v>181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58" t="s">
        <v>462</v>
      </c>
      <c r="D280" s="244"/>
      <c r="E280" s="245">
        <v>15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185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29">
        <v>61</v>
      </c>
      <c r="B281" s="230" t="s">
        <v>463</v>
      </c>
      <c r="C281" s="239" t="s">
        <v>464</v>
      </c>
      <c r="D281" s="231" t="s">
        <v>465</v>
      </c>
      <c r="E281" s="232">
        <v>18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4"/>
      <c r="S281" s="234" t="s">
        <v>147</v>
      </c>
      <c r="T281" s="235" t="s">
        <v>179</v>
      </c>
      <c r="U281" s="220">
        <v>2</v>
      </c>
      <c r="V281" s="220">
        <f>ROUND(E281*U281,2)</f>
        <v>36</v>
      </c>
      <c r="W281" s="220"/>
      <c r="X281" s="220" t="s">
        <v>180</v>
      </c>
      <c r="Y281" s="220" t="s">
        <v>150</v>
      </c>
      <c r="Z281" s="210"/>
      <c r="AA281" s="210"/>
      <c r="AB281" s="210"/>
      <c r="AC281" s="210"/>
      <c r="AD281" s="210"/>
      <c r="AE281" s="210"/>
      <c r="AF281" s="210"/>
      <c r="AG281" s="210" t="s">
        <v>181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8" t="s">
        <v>466</v>
      </c>
      <c r="D282" s="244"/>
      <c r="E282" s="245">
        <v>18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185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2.5" outlineLevel="1" x14ac:dyDescent="0.2">
      <c r="A283" s="229">
        <v>62</v>
      </c>
      <c r="B283" s="230" t="s">
        <v>467</v>
      </c>
      <c r="C283" s="239" t="s">
        <v>468</v>
      </c>
      <c r="D283" s="231" t="s">
        <v>469</v>
      </c>
      <c r="E283" s="232">
        <v>1</v>
      </c>
      <c r="F283" s="233"/>
      <c r="G283" s="234">
        <f>ROUND(E283*F283,2)</f>
        <v>0</v>
      </c>
      <c r="H283" s="233"/>
      <c r="I283" s="234">
        <f>ROUND(E283*H283,2)</f>
        <v>0</v>
      </c>
      <c r="J283" s="233"/>
      <c r="K283" s="234">
        <f>ROUND(E283*J283,2)</f>
        <v>0</v>
      </c>
      <c r="L283" s="234">
        <v>21</v>
      </c>
      <c r="M283" s="234">
        <f>G283*(1+L283/100)</f>
        <v>0</v>
      </c>
      <c r="N283" s="232">
        <v>5.0000000000000001E-3</v>
      </c>
      <c r="O283" s="232">
        <f>ROUND(E283*N283,2)</f>
        <v>0.01</v>
      </c>
      <c r="P283" s="232">
        <v>0</v>
      </c>
      <c r="Q283" s="232">
        <f>ROUND(E283*P283,2)</f>
        <v>0</v>
      </c>
      <c r="R283" s="234"/>
      <c r="S283" s="234" t="s">
        <v>322</v>
      </c>
      <c r="T283" s="235" t="s">
        <v>148</v>
      </c>
      <c r="U283" s="220">
        <v>0.17599999999999999</v>
      </c>
      <c r="V283" s="220">
        <f>ROUND(E283*U283,2)</f>
        <v>0.18</v>
      </c>
      <c r="W283" s="220"/>
      <c r="X283" s="220" t="s">
        <v>180</v>
      </c>
      <c r="Y283" s="220" t="s">
        <v>150</v>
      </c>
      <c r="Z283" s="210"/>
      <c r="AA283" s="210"/>
      <c r="AB283" s="210"/>
      <c r="AC283" s="210"/>
      <c r="AD283" s="210"/>
      <c r="AE283" s="210"/>
      <c r="AF283" s="210"/>
      <c r="AG283" s="210" t="s">
        <v>181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40" t="s">
        <v>470</v>
      </c>
      <c r="D284" s="237"/>
      <c r="E284" s="237"/>
      <c r="F284" s="237"/>
      <c r="G284" s="237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153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9" t="s">
        <v>471</v>
      </c>
      <c r="D285" s="249"/>
      <c r="E285" s="249"/>
      <c r="F285" s="249"/>
      <c r="G285" s="249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153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36" t="str">
        <f>C285</f>
        <v xml:space="preserve"> - kovová skříňka na příslušenství pro údržbu záchytného systému, včetně dvou klíčů ( montáž na stěnu )</v>
      </c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59" t="s">
        <v>472</v>
      </c>
      <c r="D286" s="249"/>
      <c r="E286" s="249"/>
      <c r="F286" s="249"/>
      <c r="G286" s="249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153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59" t="s">
        <v>473</v>
      </c>
      <c r="D287" s="249"/>
      <c r="E287" s="249"/>
      <c r="F287" s="249"/>
      <c r="G287" s="249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153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9" t="s">
        <v>474</v>
      </c>
      <c r="D288" s="249"/>
      <c r="E288" s="249"/>
      <c r="F288" s="249"/>
      <c r="G288" s="249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153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50">
        <v>63</v>
      </c>
      <c r="B289" s="251" t="s">
        <v>475</v>
      </c>
      <c r="C289" s="261" t="s">
        <v>476</v>
      </c>
      <c r="D289" s="252" t="s">
        <v>261</v>
      </c>
      <c r="E289" s="253">
        <v>1</v>
      </c>
      <c r="F289" s="254"/>
      <c r="G289" s="255">
        <f>ROUND(E289*F289,2)</f>
        <v>0</v>
      </c>
      <c r="H289" s="254"/>
      <c r="I289" s="255">
        <f>ROUND(E289*H289,2)</f>
        <v>0</v>
      </c>
      <c r="J289" s="254"/>
      <c r="K289" s="255">
        <f>ROUND(E289*J289,2)</f>
        <v>0</v>
      </c>
      <c r="L289" s="255">
        <v>21</v>
      </c>
      <c r="M289" s="255">
        <f>G289*(1+L289/100)</f>
        <v>0</v>
      </c>
      <c r="N289" s="253">
        <v>0</v>
      </c>
      <c r="O289" s="253">
        <f>ROUND(E289*N289,2)</f>
        <v>0</v>
      </c>
      <c r="P289" s="253">
        <v>0</v>
      </c>
      <c r="Q289" s="253">
        <f>ROUND(E289*P289,2)</f>
        <v>0</v>
      </c>
      <c r="R289" s="255"/>
      <c r="S289" s="255" t="s">
        <v>322</v>
      </c>
      <c r="T289" s="256" t="s">
        <v>148</v>
      </c>
      <c r="U289" s="220">
        <v>0.17599999999999999</v>
      </c>
      <c r="V289" s="220">
        <f>ROUND(E289*U289,2)</f>
        <v>0.18</v>
      </c>
      <c r="W289" s="220"/>
      <c r="X289" s="220" t="s">
        <v>180</v>
      </c>
      <c r="Y289" s="220" t="s">
        <v>150</v>
      </c>
      <c r="Z289" s="210"/>
      <c r="AA289" s="210"/>
      <c r="AB289" s="210"/>
      <c r="AC289" s="210"/>
      <c r="AD289" s="210"/>
      <c r="AE289" s="210"/>
      <c r="AF289" s="210"/>
      <c r="AG289" s="210" t="s">
        <v>181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29">
        <v>64</v>
      </c>
      <c r="B290" s="230" t="s">
        <v>477</v>
      </c>
      <c r="C290" s="239" t="s">
        <v>478</v>
      </c>
      <c r="D290" s="231" t="s">
        <v>261</v>
      </c>
      <c r="E290" s="232">
        <v>75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1.2999999999999999E-4</v>
      </c>
      <c r="O290" s="232">
        <f>ROUND(E290*N290,2)</f>
        <v>0.01</v>
      </c>
      <c r="P290" s="232">
        <v>0</v>
      </c>
      <c r="Q290" s="232">
        <f>ROUND(E290*P290,2)</f>
        <v>0</v>
      </c>
      <c r="R290" s="234"/>
      <c r="S290" s="234" t="s">
        <v>322</v>
      </c>
      <c r="T290" s="235" t="s">
        <v>179</v>
      </c>
      <c r="U290" s="220">
        <v>0</v>
      </c>
      <c r="V290" s="220">
        <f>ROUND(E290*U290,2)</f>
        <v>0</v>
      </c>
      <c r="W290" s="220"/>
      <c r="X290" s="220" t="s">
        <v>365</v>
      </c>
      <c r="Y290" s="220" t="s">
        <v>150</v>
      </c>
      <c r="Z290" s="210"/>
      <c r="AA290" s="210"/>
      <c r="AB290" s="210"/>
      <c r="AC290" s="210"/>
      <c r="AD290" s="210"/>
      <c r="AE290" s="210"/>
      <c r="AF290" s="210"/>
      <c r="AG290" s="210" t="s">
        <v>366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8" t="s">
        <v>479</v>
      </c>
      <c r="D291" s="244"/>
      <c r="E291" s="245">
        <v>75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185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29">
        <v>65</v>
      </c>
      <c r="B292" s="230" t="s">
        <v>480</v>
      </c>
      <c r="C292" s="239" t="s">
        <v>481</v>
      </c>
      <c r="D292" s="231" t="s">
        <v>252</v>
      </c>
      <c r="E292" s="232">
        <v>6.6170000000000007E-2</v>
      </c>
      <c r="F292" s="233"/>
      <c r="G292" s="234">
        <f>ROUND(E292*F292,2)</f>
        <v>0</v>
      </c>
      <c r="H292" s="233"/>
      <c r="I292" s="234">
        <f>ROUND(E292*H292,2)</f>
        <v>0</v>
      </c>
      <c r="J292" s="233"/>
      <c r="K292" s="234">
        <f>ROUND(E292*J292,2)</f>
        <v>0</v>
      </c>
      <c r="L292" s="234">
        <v>21</v>
      </c>
      <c r="M292" s="234">
        <f>G292*(1+L292/100)</f>
        <v>0</v>
      </c>
      <c r="N292" s="232">
        <v>0</v>
      </c>
      <c r="O292" s="232">
        <f>ROUND(E292*N292,2)</f>
        <v>0</v>
      </c>
      <c r="P292" s="232">
        <v>0</v>
      </c>
      <c r="Q292" s="232">
        <f>ROUND(E292*P292,2)</f>
        <v>0</v>
      </c>
      <c r="R292" s="234" t="s">
        <v>457</v>
      </c>
      <c r="S292" s="234" t="s">
        <v>147</v>
      </c>
      <c r="T292" s="235" t="s">
        <v>179</v>
      </c>
      <c r="U292" s="220">
        <v>3.016</v>
      </c>
      <c r="V292" s="220">
        <f>ROUND(E292*U292,2)</f>
        <v>0.2</v>
      </c>
      <c r="W292" s="220"/>
      <c r="X292" s="220" t="s">
        <v>253</v>
      </c>
      <c r="Y292" s="220" t="s">
        <v>150</v>
      </c>
      <c r="Z292" s="210"/>
      <c r="AA292" s="210"/>
      <c r="AB292" s="210"/>
      <c r="AC292" s="210"/>
      <c r="AD292" s="210"/>
      <c r="AE292" s="210"/>
      <c r="AF292" s="210"/>
      <c r="AG292" s="210" t="s">
        <v>254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57" t="s">
        <v>374</v>
      </c>
      <c r="D293" s="248"/>
      <c r="E293" s="248"/>
      <c r="F293" s="248"/>
      <c r="G293" s="248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183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17"/>
      <c r="B294" s="218"/>
      <c r="C294" s="258" t="s">
        <v>256</v>
      </c>
      <c r="D294" s="244"/>
      <c r="E294" s="245"/>
      <c r="F294" s="220"/>
      <c r="G294" s="220"/>
      <c r="H294" s="220"/>
      <c r="I294" s="220"/>
      <c r="J294" s="220"/>
      <c r="K294" s="220"/>
      <c r="L294" s="220"/>
      <c r="M294" s="220"/>
      <c r="N294" s="219"/>
      <c r="O294" s="219"/>
      <c r="P294" s="219"/>
      <c r="Q294" s="219"/>
      <c r="R294" s="220"/>
      <c r="S294" s="220"/>
      <c r="T294" s="220"/>
      <c r="U294" s="220"/>
      <c r="V294" s="220"/>
      <c r="W294" s="220"/>
      <c r="X294" s="220"/>
      <c r="Y294" s="220"/>
      <c r="Z294" s="210"/>
      <c r="AA294" s="210"/>
      <c r="AB294" s="210"/>
      <c r="AC294" s="210"/>
      <c r="AD294" s="210"/>
      <c r="AE294" s="210"/>
      <c r="AF294" s="210"/>
      <c r="AG294" s="210" t="s">
        <v>185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58" t="s">
        <v>482</v>
      </c>
      <c r="D295" s="244"/>
      <c r="E295" s="245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185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58" t="s">
        <v>483</v>
      </c>
      <c r="D296" s="244"/>
      <c r="E296" s="245">
        <v>6.6170000000000007E-2</v>
      </c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185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x14ac:dyDescent="0.2">
      <c r="A297" s="222" t="s">
        <v>142</v>
      </c>
      <c r="B297" s="223" t="s">
        <v>106</v>
      </c>
      <c r="C297" s="238" t="s">
        <v>107</v>
      </c>
      <c r="D297" s="224"/>
      <c r="E297" s="225"/>
      <c r="F297" s="226"/>
      <c r="G297" s="226">
        <f>SUMIF(AG298:AG299,"&lt;&gt;NOR",G298:G299)</f>
        <v>0</v>
      </c>
      <c r="H297" s="226"/>
      <c r="I297" s="226">
        <f>SUM(I298:I299)</f>
        <v>0</v>
      </c>
      <c r="J297" s="226"/>
      <c r="K297" s="226">
        <f>SUM(K298:K299)</f>
        <v>0</v>
      </c>
      <c r="L297" s="226"/>
      <c r="M297" s="226">
        <f>SUM(M298:M299)</f>
        <v>0</v>
      </c>
      <c r="N297" s="225"/>
      <c r="O297" s="225">
        <f>SUM(O298:O299)</f>
        <v>0</v>
      </c>
      <c r="P297" s="225"/>
      <c r="Q297" s="225">
        <f>SUM(Q298:Q299)</f>
        <v>0</v>
      </c>
      <c r="R297" s="226"/>
      <c r="S297" s="226"/>
      <c r="T297" s="227"/>
      <c r="U297" s="221"/>
      <c r="V297" s="221">
        <f>SUM(V298:V299)</f>
        <v>0</v>
      </c>
      <c r="W297" s="221"/>
      <c r="X297" s="221"/>
      <c r="Y297" s="221"/>
      <c r="AG297" t="s">
        <v>143</v>
      </c>
    </row>
    <row r="298" spans="1:60" outlineLevel="1" x14ac:dyDescent="0.2">
      <c r="A298" s="229">
        <v>66</v>
      </c>
      <c r="B298" s="230" t="s">
        <v>484</v>
      </c>
      <c r="C298" s="239" t="s">
        <v>485</v>
      </c>
      <c r="D298" s="231" t="s">
        <v>469</v>
      </c>
      <c r="E298" s="232">
        <v>1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/>
      <c r="S298" s="234" t="s">
        <v>322</v>
      </c>
      <c r="T298" s="235" t="s">
        <v>148</v>
      </c>
      <c r="U298" s="220">
        <v>0</v>
      </c>
      <c r="V298" s="220">
        <f>ROUND(E298*U298,2)</f>
        <v>0</v>
      </c>
      <c r="W298" s="220"/>
      <c r="X298" s="220" t="s">
        <v>180</v>
      </c>
      <c r="Y298" s="220" t="s">
        <v>150</v>
      </c>
      <c r="Z298" s="210"/>
      <c r="AA298" s="210"/>
      <c r="AB298" s="210"/>
      <c r="AC298" s="210"/>
      <c r="AD298" s="210"/>
      <c r="AE298" s="210"/>
      <c r="AF298" s="210"/>
      <c r="AG298" s="210" t="s">
        <v>181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8" t="s">
        <v>486</v>
      </c>
      <c r="D299" s="244"/>
      <c r="E299" s="245">
        <v>1</v>
      </c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185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">
      <c r="A300" s="222" t="s">
        <v>142</v>
      </c>
      <c r="B300" s="223" t="s">
        <v>108</v>
      </c>
      <c r="C300" s="238" t="s">
        <v>109</v>
      </c>
      <c r="D300" s="224"/>
      <c r="E300" s="225"/>
      <c r="F300" s="226"/>
      <c r="G300" s="226">
        <f>SUMIF(AG301:AG338,"&lt;&gt;NOR",G301:G338)</f>
        <v>0</v>
      </c>
      <c r="H300" s="226"/>
      <c r="I300" s="226">
        <f>SUM(I301:I338)</f>
        <v>0</v>
      </c>
      <c r="J300" s="226"/>
      <c r="K300" s="226">
        <f>SUM(K301:K338)</f>
        <v>0</v>
      </c>
      <c r="L300" s="226"/>
      <c r="M300" s="226">
        <f>SUM(M301:M338)</f>
        <v>0</v>
      </c>
      <c r="N300" s="225"/>
      <c r="O300" s="225">
        <f>SUM(O301:O338)</f>
        <v>0</v>
      </c>
      <c r="P300" s="225"/>
      <c r="Q300" s="225">
        <f>SUM(Q301:Q338)</f>
        <v>0</v>
      </c>
      <c r="R300" s="226"/>
      <c r="S300" s="226"/>
      <c r="T300" s="227"/>
      <c r="U300" s="221"/>
      <c r="V300" s="221">
        <f>SUM(V301:V338)</f>
        <v>93.49</v>
      </c>
      <c r="W300" s="221"/>
      <c r="X300" s="221"/>
      <c r="Y300" s="221"/>
      <c r="AG300" t="s">
        <v>143</v>
      </c>
    </row>
    <row r="301" spans="1:60" outlineLevel="1" x14ac:dyDescent="0.2">
      <c r="A301" s="229">
        <v>67</v>
      </c>
      <c r="B301" s="230" t="s">
        <v>487</v>
      </c>
      <c r="C301" s="239" t="s">
        <v>488</v>
      </c>
      <c r="D301" s="231" t="s">
        <v>252</v>
      </c>
      <c r="E301" s="232">
        <v>0.72599999999999998</v>
      </c>
      <c r="F301" s="233"/>
      <c r="G301" s="234">
        <f>ROUND(E301*F301,2)</f>
        <v>0</v>
      </c>
      <c r="H301" s="233"/>
      <c r="I301" s="234">
        <f>ROUND(E301*H301,2)</f>
        <v>0</v>
      </c>
      <c r="J301" s="233"/>
      <c r="K301" s="234">
        <f>ROUND(E301*J301,2)</f>
        <v>0</v>
      </c>
      <c r="L301" s="234">
        <v>21</v>
      </c>
      <c r="M301" s="234">
        <f>G301*(1+L301/100)</f>
        <v>0</v>
      </c>
      <c r="N301" s="232">
        <v>0</v>
      </c>
      <c r="O301" s="232">
        <f>ROUND(E301*N301,2)</f>
        <v>0</v>
      </c>
      <c r="P301" s="232">
        <v>0</v>
      </c>
      <c r="Q301" s="232">
        <f>ROUND(E301*P301,2)</f>
        <v>0</v>
      </c>
      <c r="R301" s="234" t="s">
        <v>230</v>
      </c>
      <c r="S301" s="234" t="s">
        <v>147</v>
      </c>
      <c r="T301" s="235" t="s">
        <v>179</v>
      </c>
      <c r="U301" s="220">
        <v>0</v>
      </c>
      <c r="V301" s="220">
        <f>ROUND(E301*U301,2)</f>
        <v>0</v>
      </c>
      <c r="W301" s="220"/>
      <c r="X301" s="220" t="s">
        <v>180</v>
      </c>
      <c r="Y301" s="220" t="s">
        <v>150</v>
      </c>
      <c r="Z301" s="210"/>
      <c r="AA301" s="210"/>
      <c r="AB301" s="210"/>
      <c r="AC301" s="210"/>
      <c r="AD301" s="210"/>
      <c r="AE301" s="210"/>
      <c r="AF301" s="210"/>
      <c r="AG301" s="210" t="s">
        <v>181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58" t="s">
        <v>489</v>
      </c>
      <c r="D302" s="244"/>
      <c r="E302" s="245">
        <v>0.23100000000000001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185</v>
      </c>
      <c r="AH302" s="210">
        <v>7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58" t="s">
        <v>490</v>
      </c>
      <c r="D303" s="244"/>
      <c r="E303" s="245">
        <v>0.495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185</v>
      </c>
      <c r="AH303" s="210">
        <v>7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29">
        <v>68</v>
      </c>
      <c r="B304" s="230" t="s">
        <v>491</v>
      </c>
      <c r="C304" s="239" t="s">
        <v>492</v>
      </c>
      <c r="D304" s="231" t="s">
        <v>252</v>
      </c>
      <c r="E304" s="232">
        <v>11.241350000000001</v>
      </c>
      <c r="F304" s="233"/>
      <c r="G304" s="234">
        <f>ROUND(E304*F304,2)</f>
        <v>0</v>
      </c>
      <c r="H304" s="233"/>
      <c r="I304" s="234">
        <f>ROUND(E304*H304,2)</f>
        <v>0</v>
      </c>
      <c r="J304" s="233"/>
      <c r="K304" s="234">
        <f>ROUND(E304*J304,2)</f>
        <v>0</v>
      </c>
      <c r="L304" s="234">
        <v>21</v>
      </c>
      <c r="M304" s="234">
        <f>G304*(1+L304/100)</f>
        <v>0</v>
      </c>
      <c r="N304" s="232">
        <v>0</v>
      </c>
      <c r="O304" s="232">
        <f>ROUND(E304*N304,2)</f>
        <v>0</v>
      </c>
      <c r="P304" s="232">
        <v>0</v>
      </c>
      <c r="Q304" s="232">
        <f>ROUND(E304*P304,2)</f>
        <v>0</v>
      </c>
      <c r="R304" s="234" t="s">
        <v>230</v>
      </c>
      <c r="S304" s="234" t="s">
        <v>147</v>
      </c>
      <c r="T304" s="235" t="s">
        <v>179</v>
      </c>
      <c r="U304" s="220">
        <v>0</v>
      </c>
      <c r="V304" s="220">
        <f>ROUND(E304*U304,2)</f>
        <v>0</v>
      </c>
      <c r="W304" s="220"/>
      <c r="X304" s="220" t="s">
        <v>180</v>
      </c>
      <c r="Y304" s="220" t="s">
        <v>150</v>
      </c>
      <c r="Z304" s="210"/>
      <c r="AA304" s="210"/>
      <c r="AB304" s="210"/>
      <c r="AC304" s="210"/>
      <c r="AD304" s="210"/>
      <c r="AE304" s="210"/>
      <c r="AF304" s="210"/>
      <c r="AG304" s="210" t="s">
        <v>181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58" t="s">
        <v>493</v>
      </c>
      <c r="D305" s="244"/>
      <c r="E305" s="245">
        <v>11.241350000000001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185</v>
      </c>
      <c r="AH305" s="210">
        <v>7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29">
        <v>69</v>
      </c>
      <c r="B306" s="230" t="s">
        <v>494</v>
      </c>
      <c r="C306" s="239" t="s">
        <v>495</v>
      </c>
      <c r="D306" s="231" t="s">
        <v>252</v>
      </c>
      <c r="E306" s="232">
        <v>0.24084</v>
      </c>
      <c r="F306" s="233"/>
      <c r="G306" s="234">
        <f>ROUND(E306*F306,2)</f>
        <v>0</v>
      </c>
      <c r="H306" s="233"/>
      <c r="I306" s="234">
        <f>ROUND(E306*H306,2)</f>
        <v>0</v>
      </c>
      <c r="J306" s="233"/>
      <c r="K306" s="234">
        <f>ROUND(E306*J306,2)</f>
        <v>0</v>
      </c>
      <c r="L306" s="234">
        <v>21</v>
      </c>
      <c r="M306" s="234">
        <f>G306*(1+L306/100)</f>
        <v>0</v>
      </c>
      <c r="N306" s="232">
        <v>0</v>
      </c>
      <c r="O306" s="232">
        <f>ROUND(E306*N306,2)</f>
        <v>0</v>
      </c>
      <c r="P306" s="232">
        <v>0</v>
      </c>
      <c r="Q306" s="232">
        <f>ROUND(E306*P306,2)</f>
        <v>0</v>
      </c>
      <c r="R306" s="234" t="s">
        <v>230</v>
      </c>
      <c r="S306" s="234" t="s">
        <v>147</v>
      </c>
      <c r="T306" s="235" t="s">
        <v>179</v>
      </c>
      <c r="U306" s="220">
        <v>0</v>
      </c>
      <c r="V306" s="220">
        <f>ROUND(E306*U306,2)</f>
        <v>0</v>
      </c>
      <c r="W306" s="220"/>
      <c r="X306" s="220" t="s">
        <v>180</v>
      </c>
      <c r="Y306" s="220" t="s">
        <v>150</v>
      </c>
      <c r="Z306" s="210"/>
      <c r="AA306" s="210"/>
      <c r="AB306" s="210"/>
      <c r="AC306" s="210"/>
      <c r="AD306" s="210"/>
      <c r="AE306" s="210"/>
      <c r="AF306" s="210"/>
      <c r="AG306" s="210" t="s">
        <v>181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58" t="s">
        <v>496</v>
      </c>
      <c r="D307" s="244"/>
      <c r="E307" s="245">
        <v>0.24084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185</v>
      </c>
      <c r="AH307" s="210">
        <v>7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2.5" outlineLevel="1" x14ac:dyDescent="0.2">
      <c r="A308" s="229">
        <v>70</v>
      </c>
      <c r="B308" s="230" t="s">
        <v>497</v>
      </c>
      <c r="C308" s="239" t="s">
        <v>498</v>
      </c>
      <c r="D308" s="231" t="s">
        <v>252</v>
      </c>
      <c r="E308" s="232">
        <v>8.5157799999999995</v>
      </c>
      <c r="F308" s="233"/>
      <c r="G308" s="234">
        <f>ROUND(E308*F308,2)</f>
        <v>0</v>
      </c>
      <c r="H308" s="233"/>
      <c r="I308" s="234">
        <f>ROUND(E308*H308,2)</f>
        <v>0</v>
      </c>
      <c r="J308" s="233"/>
      <c r="K308" s="234">
        <f>ROUND(E308*J308,2)</f>
        <v>0</v>
      </c>
      <c r="L308" s="234">
        <v>21</v>
      </c>
      <c r="M308" s="234">
        <f>G308*(1+L308/100)</f>
        <v>0</v>
      </c>
      <c r="N308" s="232">
        <v>0</v>
      </c>
      <c r="O308" s="232">
        <f>ROUND(E308*N308,2)</f>
        <v>0</v>
      </c>
      <c r="P308" s="232">
        <v>0</v>
      </c>
      <c r="Q308" s="232">
        <f>ROUND(E308*P308,2)</f>
        <v>0</v>
      </c>
      <c r="R308" s="234" t="s">
        <v>230</v>
      </c>
      <c r="S308" s="234" t="s">
        <v>147</v>
      </c>
      <c r="T308" s="235" t="s">
        <v>179</v>
      </c>
      <c r="U308" s="220">
        <v>0</v>
      </c>
      <c r="V308" s="220">
        <f>ROUND(E308*U308,2)</f>
        <v>0</v>
      </c>
      <c r="W308" s="220"/>
      <c r="X308" s="220" t="s">
        <v>180</v>
      </c>
      <c r="Y308" s="220" t="s">
        <v>150</v>
      </c>
      <c r="Z308" s="210"/>
      <c r="AA308" s="210"/>
      <c r="AB308" s="210"/>
      <c r="AC308" s="210"/>
      <c r="AD308" s="210"/>
      <c r="AE308" s="210"/>
      <c r="AF308" s="210"/>
      <c r="AG308" s="210" t="s">
        <v>181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58" t="s">
        <v>499</v>
      </c>
      <c r="D309" s="244"/>
      <c r="E309" s="245">
        <v>20.723970000000001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185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8" t="s">
        <v>500</v>
      </c>
      <c r="D310" s="244"/>
      <c r="E310" s="245"/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185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58" t="s">
        <v>501</v>
      </c>
      <c r="D311" s="244"/>
      <c r="E311" s="245">
        <v>-0.72599999999999998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185</v>
      </c>
      <c r="AH311" s="210">
        <v>5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58" t="s">
        <v>502</v>
      </c>
      <c r="D312" s="244"/>
      <c r="E312" s="245">
        <v>-11.241350000000001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185</v>
      </c>
      <c r="AH312" s="210">
        <v>5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8" t="s">
        <v>503</v>
      </c>
      <c r="D313" s="244"/>
      <c r="E313" s="245">
        <v>-0.24084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185</v>
      </c>
      <c r="AH313" s="210">
        <v>5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29">
        <v>71</v>
      </c>
      <c r="B314" s="230" t="s">
        <v>504</v>
      </c>
      <c r="C314" s="239" t="s">
        <v>505</v>
      </c>
      <c r="D314" s="231" t="s">
        <v>252</v>
      </c>
      <c r="E314" s="232">
        <v>20.723970000000001</v>
      </c>
      <c r="F314" s="233"/>
      <c r="G314" s="234">
        <f>ROUND(E314*F314,2)</f>
        <v>0</v>
      </c>
      <c r="H314" s="233"/>
      <c r="I314" s="234">
        <f>ROUND(E314*H314,2)</f>
        <v>0</v>
      </c>
      <c r="J314" s="233"/>
      <c r="K314" s="234">
        <f>ROUND(E314*J314,2)</f>
        <v>0</v>
      </c>
      <c r="L314" s="234">
        <v>21</v>
      </c>
      <c r="M314" s="234">
        <f>G314*(1+L314/100)</f>
        <v>0</v>
      </c>
      <c r="N314" s="232">
        <v>0</v>
      </c>
      <c r="O314" s="232">
        <f>ROUND(E314*N314,2)</f>
        <v>0</v>
      </c>
      <c r="P314" s="232">
        <v>0</v>
      </c>
      <c r="Q314" s="232">
        <f>ROUND(E314*P314,2)</f>
        <v>0</v>
      </c>
      <c r="R314" s="234" t="s">
        <v>230</v>
      </c>
      <c r="S314" s="234" t="s">
        <v>147</v>
      </c>
      <c r="T314" s="235" t="s">
        <v>179</v>
      </c>
      <c r="U314" s="220">
        <v>0.93300000000000005</v>
      </c>
      <c r="V314" s="220">
        <f>ROUND(E314*U314,2)</f>
        <v>19.34</v>
      </c>
      <c r="W314" s="220"/>
      <c r="X314" s="220" t="s">
        <v>506</v>
      </c>
      <c r="Y314" s="220" t="s">
        <v>150</v>
      </c>
      <c r="Z314" s="210"/>
      <c r="AA314" s="210"/>
      <c r="AB314" s="210"/>
      <c r="AC314" s="210"/>
      <c r="AD314" s="210"/>
      <c r="AE314" s="210"/>
      <c r="AF314" s="210"/>
      <c r="AG314" s="210" t="s">
        <v>507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17"/>
      <c r="B315" s="218"/>
      <c r="C315" s="258" t="s">
        <v>508</v>
      </c>
      <c r="D315" s="244"/>
      <c r="E315" s="245"/>
      <c r="F315" s="220"/>
      <c r="G315" s="220"/>
      <c r="H315" s="220"/>
      <c r="I315" s="220"/>
      <c r="J315" s="220"/>
      <c r="K315" s="220"/>
      <c r="L315" s="220"/>
      <c r="M315" s="220"/>
      <c r="N315" s="219"/>
      <c r="O315" s="219"/>
      <c r="P315" s="219"/>
      <c r="Q315" s="219"/>
      <c r="R315" s="220"/>
      <c r="S315" s="220"/>
      <c r="T315" s="220"/>
      <c r="U315" s="220"/>
      <c r="V315" s="220"/>
      <c r="W315" s="220"/>
      <c r="X315" s="220"/>
      <c r="Y315" s="220"/>
      <c r="Z315" s="210"/>
      <c r="AA315" s="210"/>
      <c r="AB315" s="210"/>
      <c r="AC315" s="210"/>
      <c r="AD315" s="210"/>
      <c r="AE315" s="210"/>
      <c r="AF315" s="210"/>
      <c r="AG315" s="210" t="s">
        <v>185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58" t="s">
        <v>509</v>
      </c>
      <c r="D316" s="244"/>
      <c r="E316" s="245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185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8" t="s">
        <v>510</v>
      </c>
      <c r="D317" s="244"/>
      <c r="E317" s="245">
        <v>20.723970000000001</v>
      </c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185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29">
        <v>72</v>
      </c>
      <c r="B318" s="230" t="s">
        <v>511</v>
      </c>
      <c r="C318" s="239" t="s">
        <v>512</v>
      </c>
      <c r="D318" s="231" t="s">
        <v>252</v>
      </c>
      <c r="E318" s="232">
        <v>41.447940000000003</v>
      </c>
      <c r="F318" s="233"/>
      <c r="G318" s="234">
        <f>ROUND(E318*F318,2)</f>
        <v>0</v>
      </c>
      <c r="H318" s="233"/>
      <c r="I318" s="234">
        <f>ROUND(E318*H318,2)</f>
        <v>0</v>
      </c>
      <c r="J318" s="233"/>
      <c r="K318" s="234">
        <f>ROUND(E318*J318,2)</f>
        <v>0</v>
      </c>
      <c r="L318" s="234">
        <v>21</v>
      </c>
      <c r="M318" s="234">
        <f>G318*(1+L318/100)</f>
        <v>0</v>
      </c>
      <c r="N318" s="232">
        <v>0</v>
      </c>
      <c r="O318" s="232">
        <f>ROUND(E318*N318,2)</f>
        <v>0</v>
      </c>
      <c r="P318" s="232">
        <v>0</v>
      </c>
      <c r="Q318" s="232">
        <f>ROUND(E318*P318,2)</f>
        <v>0</v>
      </c>
      <c r="R318" s="234" t="s">
        <v>230</v>
      </c>
      <c r="S318" s="234" t="s">
        <v>147</v>
      </c>
      <c r="T318" s="235" t="s">
        <v>179</v>
      </c>
      <c r="U318" s="220">
        <v>0.65300000000000002</v>
      </c>
      <c r="V318" s="220">
        <f>ROUND(E318*U318,2)</f>
        <v>27.07</v>
      </c>
      <c r="W318" s="220"/>
      <c r="X318" s="220" t="s">
        <v>506</v>
      </c>
      <c r="Y318" s="220" t="s">
        <v>150</v>
      </c>
      <c r="Z318" s="210"/>
      <c r="AA318" s="210"/>
      <c r="AB318" s="210"/>
      <c r="AC318" s="210"/>
      <c r="AD318" s="210"/>
      <c r="AE318" s="210"/>
      <c r="AF318" s="210"/>
      <c r="AG318" s="210" t="s">
        <v>507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17"/>
      <c r="B319" s="218"/>
      <c r="C319" s="258" t="s">
        <v>508</v>
      </c>
      <c r="D319" s="244"/>
      <c r="E319" s="245"/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185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58" t="s">
        <v>509</v>
      </c>
      <c r="D320" s="244"/>
      <c r="E320" s="245"/>
      <c r="F320" s="220"/>
      <c r="G320" s="220"/>
      <c r="H320" s="220"/>
      <c r="I320" s="220"/>
      <c r="J320" s="220"/>
      <c r="K320" s="220"/>
      <c r="L320" s="220"/>
      <c r="M320" s="220"/>
      <c r="N320" s="219"/>
      <c r="O320" s="219"/>
      <c r="P320" s="219"/>
      <c r="Q320" s="219"/>
      <c r="R320" s="220"/>
      <c r="S320" s="220"/>
      <c r="T320" s="220"/>
      <c r="U320" s="220"/>
      <c r="V320" s="220"/>
      <c r="W320" s="220"/>
      <c r="X320" s="220"/>
      <c r="Y320" s="220"/>
      <c r="Z320" s="210"/>
      <c r="AA320" s="210"/>
      <c r="AB320" s="210"/>
      <c r="AC320" s="210"/>
      <c r="AD320" s="210"/>
      <c r="AE320" s="210"/>
      <c r="AF320" s="210"/>
      <c r="AG320" s="210" t="s">
        <v>185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17"/>
      <c r="B321" s="218"/>
      <c r="C321" s="258" t="s">
        <v>513</v>
      </c>
      <c r="D321" s="244"/>
      <c r="E321" s="245">
        <v>41.447940000000003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185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29">
        <v>73</v>
      </c>
      <c r="B322" s="230" t="s">
        <v>514</v>
      </c>
      <c r="C322" s="239" t="s">
        <v>515</v>
      </c>
      <c r="D322" s="231" t="s">
        <v>252</v>
      </c>
      <c r="E322" s="232">
        <v>20.723970000000001</v>
      </c>
      <c r="F322" s="233"/>
      <c r="G322" s="234">
        <f>ROUND(E322*F322,2)</f>
        <v>0</v>
      </c>
      <c r="H322" s="233"/>
      <c r="I322" s="234">
        <f>ROUND(E322*H322,2)</f>
        <v>0</v>
      </c>
      <c r="J322" s="233"/>
      <c r="K322" s="234">
        <f>ROUND(E322*J322,2)</f>
        <v>0</v>
      </c>
      <c r="L322" s="234">
        <v>21</v>
      </c>
      <c r="M322" s="234">
        <f>G322*(1+L322/100)</f>
        <v>0</v>
      </c>
      <c r="N322" s="232">
        <v>0</v>
      </c>
      <c r="O322" s="232">
        <f>ROUND(E322*N322,2)</f>
        <v>0</v>
      </c>
      <c r="P322" s="232">
        <v>0</v>
      </c>
      <c r="Q322" s="232">
        <f>ROUND(E322*P322,2)</f>
        <v>0</v>
      </c>
      <c r="R322" s="234" t="s">
        <v>230</v>
      </c>
      <c r="S322" s="234" t="s">
        <v>147</v>
      </c>
      <c r="T322" s="235" t="s">
        <v>179</v>
      </c>
      <c r="U322" s="220">
        <v>0.49</v>
      </c>
      <c r="V322" s="220">
        <f>ROUND(E322*U322,2)</f>
        <v>10.15</v>
      </c>
      <c r="W322" s="220"/>
      <c r="X322" s="220" t="s">
        <v>506</v>
      </c>
      <c r="Y322" s="220" t="s">
        <v>150</v>
      </c>
      <c r="Z322" s="210"/>
      <c r="AA322" s="210"/>
      <c r="AB322" s="210"/>
      <c r="AC322" s="210"/>
      <c r="AD322" s="210"/>
      <c r="AE322" s="210"/>
      <c r="AF322" s="210"/>
      <c r="AG322" s="210" t="s">
        <v>507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40" t="s">
        <v>516</v>
      </c>
      <c r="D323" s="237"/>
      <c r="E323" s="237"/>
      <c r="F323" s="237"/>
      <c r="G323" s="237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153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58" t="s">
        <v>508</v>
      </c>
      <c r="D324" s="244"/>
      <c r="E324" s="245"/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185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58" t="s">
        <v>509</v>
      </c>
      <c r="D325" s="244"/>
      <c r="E325" s="245"/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185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58" t="s">
        <v>510</v>
      </c>
      <c r="D326" s="244"/>
      <c r="E326" s="245">
        <v>20.723970000000001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185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29">
        <v>74</v>
      </c>
      <c r="B327" s="230" t="s">
        <v>517</v>
      </c>
      <c r="C327" s="239" t="s">
        <v>518</v>
      </c>
      <c r="D327" s="231" t="s">
        <v>252</v>
      </c>
      <c r="E327" s="232">
        <v>41.447940000000003</v>
      </c>
      <c r="F327" s="233"/>
      <c r="G327" s="234">
        <f>ROUND(E327*F327,2)</f>
        <v>0</v>
      </c>
      <c r="H327" s="233"/>
      <c r="I327" s="234">
        <f>ROUND(E327*H327,2)</f>
        <v>0</v>
      </c>
      <c r="J327" s="233"/>
      <c r="K327" s="234">
        <f>ROUND(E327*J327,2)</f>
        <v>0</v>
      </c>
      <c r="L327" s="234">
        <v>21</v>
      </c>
      <c r="M327" s="234">
        <f>G327*(1+L327/100)</f>
        <v>0</v>
      </c>
      <c r="N327" s="232">
        <v>0</v>
      </c>
      <c r="O327" s="232">
        <f>ROUND(E327*N327,2)</f>
        <v>0</v>
      </c>
      <c r="P327" s="232">
        <v>0</v>
      </c>
      <c r="Q327" s="232">
        <f>ROUND(E327*P327,2)</f>
        <v>0</v>
      </c>
      <c r="R327" s="234" t="s">
        <v>230</v>
      </c>
      <c r="S327" s="234" t="s">
        <v>147</v>
      </c>
      <c r="T327" s="235" t="s">
        <v>179</v>
      </c>
      <c r="U327" s="220">
        <v>0</v>
      </c>
      <c r="V327" s="220">
        <f>ROUND(E327*U327,2)</f>
        <v>0</v>
      </c>
      <c r="W327" s="220"/>
      <c r="X327" s="220" t="s">
        <v>506</v>
      </c>
      <c r="Y327" s="220" t="s">
        <v>150</v>
      </c>
      <c r="Z327" s="210"/>
      <c r="AA327" s="210"/>
      <c r="AB327" s="210"/>
      <c r="AC327" s="210"/>
      <c r="AD327" s="210"/>
      <c r="AE327" s="210"/>
      <c r="AF327" s="210"/>
      <c r="AG327" s="210" t="s">
        <v>507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58" t="s">
        <v>508</v>
      </c>
      <c r="D328" s="244"/>
      <c r="E328" s="245"/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185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">
      <c r="A329" s="217"/>
      <c r="B329" s="218"/>
      <c r="C329" s="258" t="s">
        <v>509</v>
      </c>
      <c r="D329" s="244"/>
      <c r="E329" s="245"/>
      <c r="F329" s="220"/>
      <c r="G329" s="220"/>
      <c r="H329" s="220"/>
      <c r="I329" s="220"/>
      <c r="J329" s="220"/>
      <c r="K329" s="220"/>
      <c r="L329" s="220"/>
      <c r="M329" s="220"/>
      <c r="N329" s="219"/>
      <c r="O329" s="219"/>
      <c r="P329" s="219"/>
      <c r="Q329" s="219"/>
      <c r="R329" s="220"/>
      <c r="S329" s="220"/>
      <c r="T329" s="220"/>
      <c r="U329" s="220"/>
      <c r="V329" s="220"/>
      <c r="W329" s="220"/>
      <c r="X329" s="220"/>
      <c r="Y329" s="220"/>
      <c r="Z329" s="210"/>
      <c r="AA329" s="210"/>
      <c r="AB329" s="210"/>
      <c r="AC329" s="210"/>
      <c r="AD329" s="210"/>
      <c r="AE329" s="210"/>
      <c r="AF329" s="210"/>
      <c r="AG329" s="210" t="s">
        <v>185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17"/>
      <c r="B330" s="218"/>
      <c r="C330" s="258" t="s">
        <v>513</v>
      </c>
      <c r="D330" s="244"/>
      <c r="E330" s="245">
        <v>41.447940000000003</v>
      </c>
      <c r="F330" s="220"/>
      <c r="G330" s="220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185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29">
        <v>75</v>
      </c>
      <c r="B331" s="230" t="s">
        <v>519</v>
      </c>
      <c r="C331" s="239" t="s">
        <v>520</v>
      </c>
      <c r="D331" s="231" t="s">
        <v>252</v>
      </c>
      <c r="E331" s="232">
        <v>20.723970000000001</v>
      </c>
      <c r="F331" s="233"/>
      <c r="G331" s="234">
        <f>ROUND(E331*F331,2)</f>
        <v>0</v>
      </c>
      <c r="H331" s="233"/>
      <c r="I331" s="234">
        <f>ROUND(E331*H331,2)</f>
        <v>0</v>
      </c>
      <c r="J331" s="233"/>
      <c r="K331" s="234">
        <f>ROUND(E331*J331,2)</f>
        <v>0</v>
      </c>
      <c r="L331" s="234">
        <v>21</v>
      </c>
      <c r="M331" s="234">
        <f>G331*(1+L331/100)</f>
        <v>0</v>
      </c>
      <c r="N331" s="232">
        <v>0</v>
      </c>
      <c r="O331" s="232">
        <f>ROUND(E331*N331,2)</f>
        <v>0</v>
      </c>
      <c r="P331" s="232">
        <v>0</v>
      </c>
      <c r="Q331" s="232">
        <f>ROUND(E331*P331,2)</f>
        <v>0</v>
      </c>
      <c r="R331" s="234" t="s">
        <v>230</v>
      </c>
      <c r="S331" s="234" t="s">
        <v>147</v>
      </c>
      <c r="T331" s="235" t="s">
        <v>179</v>
      </c>
      <c r="U331" s="220">
        <v>0.94199999999999995</v>
      </c>
      <c r="V331" s="220">
        <f>ROUND(E331*U331,2)</f>
        <v>19.52</v>
      </c>
      <c r="W331" s="220"/>
      <c r="X331" s="220" t="s">
        <v>506</v>
      </c>
      <c r="Y331" s="220" t="s">
        <v>150</v>
      </c>
      <c r="Z331" s="210"/>
      <c r="AA331" s="210"/>
      <c r="AB331" s="210"/>
      <c r="AC331" s="210"/>
      <c r="AD331" s="210"/>
      <c r="AE331" s="210"/>
      <c r="AF331" s="210"/>
      <c r="AG331" s="210" t="s">
        <v>507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58" t="s">
        <v>508</v>
      </c>
      <c r="D332" s="244"/>
      <c r="E332" s="245"/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185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58" t="s">
        <v>509</v>
      </c>
      <c r="D333" s="244"/>
      <c r="E333" s="245"/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185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58" t="s">
        <v>510</v>
      </c>
      <c r="D334" s="244"/>
      <c r="E334" s="245">
        <v>20.723970000000001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185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ht="22.5" outlineLevel="1" x14ac:dyDescent="0.2">
      <c r="A335" s="229">
        <v>76</v>
      </c>
      <c r="B335" s="230" t="s">
        <v>521</v>
      </c>
      <c r="C335" s="239" t="s">
        <v>522</v>
      </c>
      <c r="D335" s="231" t="s">
        <v>252</v>
      </c>
      <c r="E335" s="232">
        <v>165.79174</v>
      </c>
      <c r="F335" s="233"/>
      <c r="G335" s="234">
        <f>ROUND(E335*F335,2)</f>
        <v>0</v>
      </c>
      <c r="H335" s="233"/>
      <c r="I335" s="234">
        <f>ROUND(E335*H335,2)</f>
        <v>0</v>
      </c>
      <c r="J335" s="233"/>
      <c r="K335" s="234">
        <f>ROUND(E335*J335,2)</f>
        <v>0</v>
      </c>
      <c r="L335" s="234">
        <v>21</v>
      </c>
      <c r="M335" s="234">
        <f>G335*(1+L335/100)</f>
        <v>0</v>
      </c>
      <c r="N335" s="232">
        <v>0</v>
      </c>
      <c r="O335" s="232">
        <f>ROUND(E335*N335,2)</f>
        <v>0</v>
      </c>
      <c r="P335" s="232">
        <v>0</v>
      </c>
      <c r="Q335" s="232">
        <f>ROUND(E335*P335,2)</f>
        <v>0</v>
      </c>
      <c r="R335" s="234" t="s">
        <v>230</v>
      </c>
      <c r="S335" s="234" t="s">
        <v>147</v>
      </c>
      <c r="T335" s="235" t="s">
        <v>179</v>
      </c>
      <c r="U335" s="220">
        <v>0.105</v>
      </c>
      <c r="V335" s="220">
        <f>ROUND(E335*U335,2)</f>
        <v>17.41</v>
      </c>
      <c r="W335" s="220"/>
      <c r="X335" s="220" t="s">
        <v>506</v>
      </c>
      <c r="Y335" s="220" t="s">
        <v>150</v>
      </c>
      <c r="Z335" s="210"/>
      <c r="AA335" s="210"/>
      <c r="AB335" s="210"/>
      <c r="AC335" s="210"/>
      <c r="AD335" s="210"/>
      <c r="AE335" s="210"/>
      <c r="AF335" s="210"/>
      <c r="AG335" s="210" t="s">
        <v>507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58" t="s">
        <v>508</v>
      </c>
      <c r="D336" s="244"/>
      <c r="E336" s="245"/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185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58" t="s">
        <v>509</v>
      </c>
      <c r="D337" s="244"/>
      <c r="E337" s="245"/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185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58" t="s">
        <v>523</v>
      </c>
      <c r="D338" s="244"/>
      <c r="E338" s="245">
        <v>165.79174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185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">
      <c r="A339" s="222" t="s">
        <v>142</v>
      </c>
      <c r="B339" s="223" t="s">
        <v>112</v>
      </c>
      <c r="C339" s="238" t="s">
        <v>28</v>
      </c>
      <c r="D339" s="224"/>
      <c r="E339" s="225"/>
      <c r="F339" s="226"/>
      <c r="G339" s="226">
        <f>SUMIF(AG340:AG341,"&lt;&gt;NOR",G340:G341)</f>
        <v>0</v>
      </c>
      <c r="H339" s="226"/>
      <c r="I339" s="226">
        <f>SUM(I340:I341)</f>
        <v>0</v>
      </c>
      <c r="J339" s="226"/>
      <c r="K339" s="226">
        <f>SUM(K340:K341)</f>
        <v>0</v>
      </c>
      <c r="L339" s="226"/>
      <c r="M339" s="226">
        <f>SUM(M340:M341)</f>
        <v>0</v>
      </c>
      <c r="N339" s="225"/>
      <c r="O339" s="225">
        <f>SUM(O340:O341)</f>
        <v>0</v>
      </c>
      <c r="P339" s="225"/>
      <c r="Q339" s="225">
        <f>SUM(Q340:Q341)</f>
        <v>0</v>
      </c>
      <c r="R339" s="226"/>
      <c r="S339" s="226"/>
      <c r="T339" s="227"/>
      <c r="U339" s="221"/>
      <c r="V339" s="221">
        <f>SUM(V340:V341)</f>
        <v>0</v>
      </c>
      <c r="W339" s="221"/>
      <c r="X339" s="221"/>
      <c r="Y339" s="221"/>
      <c r="AG339" t="s">
        <v>143</v>
      </c>
    </row>
    <row r="340" spans="1:60" ht="22.5" outlineLevel="1" x14ac:dyDescent="0.2">
      <c r="A340" s="229">
        <v>77</v>
      </c>
      <c r="B340" s="230" t="s">
        <v>524</v>
      </c>
      <c r="C340" s="239" t="s">
        <v>525</v>
      </c>
      <c r="D340" s="231" t="s">
        <v>219</v>
      </c>
      <c r="E340" s="232">
        <v>150</v>
      </c>
      <c r="F340" s="233"/>
      <c r="G340" s="234">
        <f>ROUND(E340*F340,2)</f>
        <v>0</v>
      </c>
      <c r="H340" s="233"/>
      <c r="I340" s="234">
        <f>ROUND(E340*H340,2)</f>
        <v>0</v>
      </c>
      <c r="J340" s="233"/>
      <c r="K340" s="234">
        <f>ROUND(E340*J340,2)</f>
        <v>0</v>
      </c>
      <c r="L340" s="234">
        <v>21</v>
      </c>
      <c r="M340" s="234">
        <f>G340*(1+L340/100)</f>
        <v>0</v>
      </c>
      <c r="N340" s="232">
        <v>0</v>
      </c>
      <c r="O340" s="232">
        <f>ROUND(E340*N340,2)</f>
        <v>0</v>
      </c>
      <c r="P340" s="232">
        <v>0</v>
      </c>
      <c r="Q340" s="232">
        <f>ROUND(E340*P340,2)</f>
        <v>0</v>
      </c>
      <c r="R340" s="234"/>
      <c r="S340" s="234" t="s">
        <v>322</v>
      </c>
      <c r="T340" s="235" t="s">
        <v>148</v>
      </c>
      <c r="U340" s="220">
        <v>0</v>
      </c>
      <c r="V340" s="220">
        <f>ROUND(E340*U340,2)</f>
        <v>0</v>
      </c>
      <c r="W340" s="220"/>
      <c r="X340" s="220" t="s">
        <v>180</v>
      </c>
      <c r="Y340" s="220" t="s">
        <v>150</v>
      </c>
      <c r="Z340" s="210"/>
      <c r="AA340" s="210"/>
      <c r="AB340" s="210"/>
      <c r="AC340" s="210"/>
      <c r="AD340" s="210"/>
      <c r="AE340" s="210"/>
      <c r="AF340" s="210"/>
      <c r="AG340" s="210" t="s">
        <v>181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58" t="s">
        <v>526</v>
      </c>
      <c r="D341" s="244"/>
      <c r="E341" s="245">
        <v>150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185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x14ac:dyDescent="0.2">
      <c r="A342" s="3"/>
      <c r="B342" s="4"/>
      <c r="C342" s="241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AE342">
        <v>15</v>
      </c>
      <c r="AF342">
        <v>21</v>
      </c>
      <c r="AG342" t="s">
        <v>128</v>
      </c>
    </row>
    <row r="343" spans="1:60" x14ac:dyDescent="0.2">
      <c r="A343" s="213"/>
      <c r="B343" s="214" t="s">
        <v>29</v>
      </c>
      <c r="C343" s="242"/>
      <c r="D343" s="215"/>
      <c r="E343" s="216"/>
      <c r="F343" s="216"/>
      <c r="G343" s="228">
        <f>G8+G25+G35+G39+G80+G86+G198+G231+G257+G270+G273+G297+G300+G339</f>
        <v>0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AE343">
        <f>SUMIF(L7:L341,AE342,G7:G341)</f>
        <v>0</v>
      </c>
      <c r="AF343">
        <f>SUMIF(L7:L341,AF342,G7:G341)</f>
        <v>0</v>
      </c>
      <c r="AG343" t="s">
        <v>172</v>
      </c>
    </row>
    <row r="344" spans="1:60" x14ac:dyDescent="0.2">
      <c r="C344" s="243"/>
      <c r="D344" s="10"/>
      <c r="AG344" t="s">
        <v>173</v>
      </c>
    </row>
    <row r="345" spans="1:60" x14ac:dyDescent="0.2">
      <c r="D345" s="10"/>
    </row>
    <row r="346" spans="1:60" x14ac:dyDescent="0.2">
      <c r="D346" s="10"/>
    </row>
    <row r="347" spans="1:60" x14ac:dyDescent="0.2">
      <c r="D347" s="10"/>
    </row>
    <row r="348" spans="1:60" x14ac:dyDescent="0.2">
      <c r="D348" s="10"/>
    </row>
    <row r="349" spans="1:60" x14ac:dyDescent="0.2">
      <c r="D349" s="10"/>
    </row>
    <row r="350" spans="1:60" x14ac:dyDescent="0.2">
      <c r="D350" s="10"/>
    </row>
    <row r="351" spans="1:60" x14ac:dyDescent="0.2">
      <c r="D351" s="10"/>
    </row>
    <row r="352" spans="1:60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3Gb/VbJWcCbxVVltlYj2Bkol3sqdKs3npzigU8n3Ix1fCWaoE0f3kDyGShDhBn2YdpDOlyKZBgeiBcxxIzhnA==" saltValue="6iBH3ucqOg+X+gRBforxRw==" spinCount="100000" sheet="1" formatRows="0"/>
  <mergeCells count="55">
    <mergeCell ref="C323:G323"/>
    <mergeCell ref="C284:G284"/>
    <mergeCell ref="C285:G285"/>
    <mergeCell ref="C286:G286"/>
    <mergeCell ref="C287:G287"/>
    <mergeCell ref="C288:G288"/>
    <mergeCell ref="C293:G293"/>
    <mergeCell ref="C236:G236"/>
    <mergeCell ref="C241:G241"/>
    <mergeCell ref="C242:G242"/>
    <mergeCell ref="C253:G253"/>
    <mergeCell ref="C266:G266"/>
    <mergeCell ref="C277:G277"/>
    <mergeCell ref="C175:G175"/>
    <mergeCell ref="C180:G180"/>
    <mergeCell ref="C194:G194"/>
    <mergeCell ref="C200:G200"/>
    <mergeCell ref="C227:G227"/>
    <mergeCell ref="C233:G233"/>
    <mergeCell ref="C157:G157"/>
    <mergeCell ref="C160:G160"/>
    <mergeCell ref="C161:G161"/>
    <mergeCell ref="C164:G164"/>
    <mergeCell ref="C165:G165"/>
    <mergeCell ref="C171:G171"/>
    <mergeCell ref="C145:G145"/>
    <mergeCell ref="C148:G148"/>
    <mergeCell ref="C149:G149"/>
    <mergeCell ref="C152:G152"/>
    <mergeCell ref="C153:G153"/>
    <mergeCell ref="C156:G156"/>
    <mergeCell ref="C92:G92"/>
    <mergeCell ref="C93:G93"/>
    <mergeCell ref="C125:G125"/>
    <mergeCell ref="C126:G126"/>
    <mergeCell ref="C141:G141"/>
    <mergeCell ref="C144:G144"/>
    <mergeCell ref="C48:G48"/>
    <mergeCell ref="C55:G55"/>
    <mergeCell ref="C63:G63"/>
    <mergeCell ref="C82:G82"/>
    <mergeCell ref="C90:G90"/>
    <mergeCell ref="C91:G91"/>
    <mergeCell ref="C18:G18"/>
    <mergeCell ref="C22:G22"/>
    <mergeCell ref="C27:G27"/>
    <mergeCell ref="C28:G28"/>
    <mergeCell ref="C31:G31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3263-9C2F-4407-85D5-20B8A9A9E6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174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57</v>
      </c>
      <c r="C3" s="199" t="s">
        <v>58</v>
      </c>
      <c r="D3" s="197"/>
      <c r="E3" s="197"/>
      <c r="F3" s="197"/>
      <c r="G3" s="198"/>
      <c r="AC3" s="174" t="s">
        <v>115</v>
      </c>
      <c r="AG3" t="s">
        <v>118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54</v>
      </c>
      <c r="C8" s="238" t="s">
        <v>105</v>
      </c>
      <c r="D8" s="224"/>
      <c r="E8" s="225"/>
      <c r="F8" s="226"/>
      <c r="G8" s="226">
        <f>SUMIF(AG9:AG25,"&lt;&gt;NOR",G9:G25)</f>
        <v>0</v>
      </c>
      <c r="H8" s="226"/>
      <c r="I8" s="226">
        <f>SUM(I9:I25)</f>
        <v>0</v>
      </c>
      <c r="J8" s="226"/>
      <c r="K8" s="226">
        <f>SUM(K9:K25)</f>
        <v>0</v>
      </c>
      <c r="L8" s="226"/>
      <c r="M8" s="226">
        <f>SUM(M9:M25)</f>
        <v>0</v>
      </c>
      <c r="N8" s="225"/>
      <c r="O8" s="225">
        <f>SUM(O9:O25)</f>
        <v>0</v>
      </c>
      <c r="P8" s="225"/>
      <c r="Q8" s="225">
        <f>SUM(Q9:Q25)</f>
        <v>0</v>
      </c>
      <c r="R8" s="226"/>
      <c r="S8" s="226"/>
      <c r="T8" s="227"/>
      <c r="U8" s="221"/>
      <c r="V8" s="221">
        <f>SUM(V9:V25)</f>
        <v>0</v>
      </c>
      <c r="W8" s="221"/>
      <c r="X8" s="221"/>
      <c r="Y8" s="221"/>
      <c r="AG8" t="s">
        <v>143</v>
      </c>
    </row>
    <row r="9" spans="1:60" outlineLevel="1" x14ac:dyDescent="0.2">
      <c r="A9" s="250">
        <v>1</v>
      </c>
      <c r="B9" s="251" t="s">
        <v>527</v>
      </c>
      <c r="C9" s="261" t="s">
        <v>528</v>
      </c>
      <c r="D9" s="252" t="s">
        <v>529</v>
      </c>
      <c r="E9" s="253">
        <v>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322</v>
      </c>
      <c r="T9" s="256" t="s">
        <v>148</v>
      </c>
      <c r="U9" s="220">
        <v>0</v>
      </c>
      <c r="V9" s="220">
        <f>ROUND(E9*U9,2)</f>
        <v>0</v>
      </c>
      <c r="W9" s="220"/>
      <c r="X9" s="220" t="s">
        <v>180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530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531</v>
      </c>
      <c r="C10" s="261" t="s">
        <v>532</v>
      </c>
      <c r="D10" s="252" t="s">
        <v>469</v>
      </c>
      <c r="E10" s="253">
        <v>1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322</v>
      </c>
      <c r="T10" s="256" t="s">
        <v>148</v>
      </c>
      <c r="U10" s="220">
        <v>0</v>
      </c>
      <c r="V10" s="220">
        <f>ROUND(E10*U10,2)</f>
        <v>0</v>
      </c>
      <c r="W10" s="220"/>
      <c r="X10" s="220" t="s">
        <v>180</v>
      </c>
      <c r="Y10" s="220" t="s">
        <v>150</v>
      </c>
      <c r="Z10" s="210"/>
      <c r="AA10" s="210"/>
      <c r="AB10" s="210"/>
      <c r="AC10" s="210"/>
      <c r="AD10" s="210"/>
      <c r="AE10" s="210"/>
      <c r="AF10" s="210"/>
      <c r="AG10" s="210" t="s">
        <v>530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533</v>
      </c>
      <c r="C11" s="261" t="s">
        <v>534</v>
      </c>
      <c r="D11" s="252" t="s">
        <v>219</v>
      </c>
      <c r="E11" s="253">
        <v>50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322</v>
      </c>
      <c r="T11" s="256" t="s">
        <v>148</v>
      </c>
      <c r="U11" s="220">
        <v>0</v>
      </c>
      <c r="V11" s="220">
        <f>ROUND(E11*U11,2)</f>
        <v>0</v>
      </c>
      <c r="W11" s="220"/>
      <c r="X11" s="220" t="s">
        <v>180</v>
      </c>
      <c r="Y11" s="220" t="s">
        <v>150</v>
      </c>
      <c r="Z11" s="210"/>
      <c r="AA11" s="210"/>
      <c r="AB11" s="210"/>
      <c r="AC11" s="210"/>
      <c r="AD11" s="210"/>
      <c r="AE11" s="210"/>
      <c r="AF11" s="210"/>
      <c r="AG11" s="210" t="s">
        <v>530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535</v>
      </c>
      <c r="C12" s="261" t="s">
        <v>536</v>
      </c>
      <c r="D12" s="252" t="s">
        <v>469</v>
      </c>
      <c r="E12" s="253">
        <v>4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5"/>
      <c r="S12" s="255" t="s">
        <v>322</v>
      </c>
      <c r="T12" s="256" t="s">
        <v>148</v>
      </c>
      <c r="U12" s="220">
        <v>0</v>
      </c>
      <c r="V12" s="220">
        <f>ROUND(E12*U12,2)</f>
        <v>0</v>
      </c>
      <c r="W12" s="220"/>
      <c r="X12" s="220" t="s">
        <v>180</v>
      </c>
      <c r="Y12" s="220" t="s">
        <v>150</v>
      </c>
      <c r="Z12" s="210"/>
      <c r="AA12" s="210"/>
      <c r="AB12" s="210"/>
      <c r="AC12" s="210"/>
      <c r="AD12" s="210"/>
      <c r="AE12" s="210"/>
      <c r="AF12" s="210"/>
      <c r="AG12" s="210" t="s">
        <v>530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537</v>
      </c>
      <c r="C13" s="261" t="s">
        <v>538</v>
      </c>
      <c r="D13" s="252" t="s">
        <v>469</v>
      </c>
      <c r="E13" s="253">
        <v>4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322</v>
      </c>
      <c r="T13" s="256" t="s">
        <v>148</v>
      </c>
      <c r="U13" s="220">
        <v>0</v>
      </c>
      <c r="V13" s="220">
        <f>ROUND(E13*U13,2)</f>
        <v>0</v>
      </c>
      <c r="W13" s="220"/>
      <c r="X13" s="220" t="s">
        <v>180</v>
      </c>
      <c r="Y13" s="220" t="s">
        <v>150</v>
      </c>
      <c r="Z13" s="210"/>
      <c r="AA13" s="210"/>
      <c r="AB13" s="210"/>
      <c r="AC13" s="210"/>
      <c r="AD13" s="210"/>
      <c r="AE13" s="210"/>
      <c r="AF13" s="210"/>
      <c r="AG13" s="210" t="s">
        <v>530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539</v>
      </c>
      <c r="C14" s="261" t="s">
        <v>540</v>
      </c>
      <c r="D14" s="252" t="s">
        <v>469</v>
      </c>
      <c r="E14" s="253">
        <v>2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322</v>
      </c>
      <c r="T14" s="256" t="s">
        <v>148</v>
      </c>
      <c r="U14" s="220">
        <v>0</v>
      </c>
      <c r="V14" s="220">
        <f>ROUND(E14*U14,2)</f>
        <v>0</v>
      </c>
      <c r="W14" s="220"/>
      <c r="X14" s="220" t="s">
        <v>180</v>
      </c>
      <c r="Y14" s="220" t="s">
        <v>150</v>
      </c>
      <c r="Z14" s="210"/>
      <c r="AA14" s="210"/>
      <c r="AB14" s="210"/>
      <c r="AC14" s="210"/>
      <c r="AD14" s="210"/>
      <c r="AE14" s="210"/>
      <c r="AF14" s="210"/>
      <c r="AG14" s="210" t="s">
        <v>530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541</v>
      </c>
      <c r="C15" s="261" t="s">
        <v>542</v>
      </c>
      <c r="D15" s="252" t="s">
        <v>469</v>
      </c>
      <c r="E15" s="253">
        <v>2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5"/>
      <c r="S15" s="255" t="s">
        <v>322</v>
      </c>
      <c r="T15" s="256" t="s">
        <v>148</v>
      </c>
      <c r="U15" s="220">
        <v>0</v>
      </c>
      <c r="V15" s="220">
        <f>ROUND(E15*U15,2)</f>
        <v>0</v>
      </c>
      <c r="W15" s="220"/>
      <c r="X15" s="220" t="s">
        <v>180</v>
      </c>
      <c r="Y15" s="220" t="s">
        <v>150</v>
      </c>
      <c r="Z15" s="210"/>
      <c r="AA15" s="210"/>
      <c r="AB15" s="210"/>
      <c r="AC15" s="210"/>
      <c r="AD15" s="210"/>
      <c r="AE15" s="210"/>
      <c r="AF15" s="210"/>
      <c r="AG15" s="210" t="s">
        <v>530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8</v>
      </c>
      <c r="B16" s="251" t="s">
        <v>543</v>
      </c>
      <c r="C16" s="261" t="s">
        <v>544</v>
      </c>
      <c r="D16" s="252" t="s">
        <v>529</v>
      </c>
      <c r="E16" s="253">
        <v>2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322</v>
      </c>
      <c r="T16" s="256" t="s">
        <v>148</v>
      </c>
      <c r="U16" s="220">
        <v>0</v>
      </c>
      <c r="V16" s="220">
        <f>ROUND(E16*U16,2)</f>
        <v>0</v>
      </c>
      <c r="W16" s="220"/>
      <c r="X16" s="220" t="s">
        <v>180</v>
      </c>
      <c r="Y16" s="220" t="s">
        <v>150</v>
      </c>
      <c r="Z16" s="210"/>
      <c r="AA16" s="210"/>
      <c r="AB16" s="210"/>
      <c r="AC16" s="210"/>
      <c r="AD16" s="210"/>
      <c r="AE16" s="210"/>
      <c r="AF16" s="210"/>
      <c r="AG16" s="210" t="s">
        <v>530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9</v>
      </c>
      <c r="B17" s="251" t="s">
        <v>545</v>
      </c>
      <c r="C17" s="261" t="s">
        <v>546</v>
      </c>
      <c r="D17" s="252" t="s">
        <v>469</v>
      </c>
      <c r="E17" s="253">
        <v>2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322</v>
      </c>
      <c r="T17" s="256" t="s">
        <v>148</v>
      </c>
      <c r="U17" s="220">
        <v>0</v>
      </c>
      <c r="V17" s="220">
        <f>ROUND(E17*U17,2)</f>
        <v>0</v>
      </c>
      <c r="W17" s="220"/>
      <c r="X17" s="220" t="s">
        <v>180</v>
      </c>
      <c r="Y17" s="220" t="s">
        <v>150</v>
      </c>
      <c r="Z17" s="210"/>
      <c r="AA17" s="210"/>
      <c r="AB17" s="210"/>
      <c r="AC17" s="210"/>
      <c r="AD17" s="210"/>
      <c r="AE17" s="210"/>
      <c r="AF17" s="210"/>
      <c r="AG17" s="210" t="s">
        <v>530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10</v>
      </c>
      <c r="B18" s="251" t="s">
        <v>547</v>
      </c>
      <c r="C18" s="261" t="s">
        <v>548</v>
      </c>
      <c r="D18" s="252" t="s">
        <v>469</v>
      </c>
      <c r="E18" s="253">
        <v>30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322</v>
      </c>
      <c r="T18" s="256" t="s">
        <v>148</v>
      </c>
      <c r="U18" s="220">
        <v>0</v>
      </c>
      <c r="V18" s="220">
        <f>ROUND(E18*U18,2)</f>
        <v>0</v>
      </c>
      <c r="W18" s="220"/>
      <c r="X18" s="220" t="s">
        <v>180</v>
      </c>
      <c r="Y18" s="220" t="s">
        <v>150</v>
      </c>
      <c r="Z18" s="210"/>
      <c r="AA18" s="210"/>
      <c r="AB18" s="210"/>
      <c r="AC18" s="210"/>
      <c r="AD18" s="210"/>
      <c r="AE18" s="210"/>
      <c r="AF18" s="210"/>
      <c r="AG18" s="210" t="s">
        <v>530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11</v>
      </c>
      <c r="B19" s="251" t="s">
        <v>549</v>
      </c>
      <c r="C19" s="261" t="s">
        <v>550</v>
      </c>
      <c r="D19" s="252" t="s">
        <v>469</v>
      </c>
      <c r="E19" s="253">
        <v>48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322</v>
      </c>
      <c r="T19" s="256" t="s">
        <v>148</v>
      </c>
      <c r="U19" s="220">
        <v>0</v>
      </c>
      <c r="V19" s="220">
        <f>ROUND(E19*U19,2)</f>
        <v>0</v>
      </c>
      <c r="W19" s="220"/>
      <c r="X19" s="220" t="s">
        <v>180</v>
      </c>
      <c r="Y19" s="220" t="s">
        <v>150</v>
      </c>
      <c r="Z19" s="210"/>
      <c r="AA19" s="210"/>
      <c r="AB19" s="210"/>
      <c r="AC19" s="210"/>
      <c r="AD19" s="210"/>
      <c r="AE19" s="210"/>
      <c r="AF19" s="210"/>
      <c r="AG19" s="210" t="s">
        <v>530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12</v>
      </c>
      <c r="B20" s="251" t="s">
        <v>551</v>
      </c>
      <c r="C20" s="261" t="s">
        <v>552</v>
      </c>
      <c r="D20" s="252" t="s">
        <v>553</v>
      </c>
      <c r="E20" s="253">
        <v>20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322</v>
      </c>
      <c r="T20" s="256" t="s">
        <v>148</v>
      </c>
      <c r="U20" s="220">
        <v>0</v>
      </c>
      <c r="V20" s="220">
        <f>ROUND(E20*U20,2)</f>
        <v>0</v>
      </c>
      <c r="W20" s="220"/>
      <c r="X20" s="220" t="s">
        <v>180</v>
      </c>
      <c r="Y20" s="220" t="s">
        <v>150</v>
      </c>
      <c r="Z20" s="210"/>
      <c r="AA20" s="210"/>
      <c r="AB20" s="210"/>
      <c r="AC20" s="210"/>
      <c r="AD20" s="210"/>
      <c r="AE20" s="210"/>
      <c r="AF20" s="210"/>
      <c r="AG20" s="210" t="s">
        <v>530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0">
        <v>13</v>
      </c>
      <c r="B21" s="251" t="s">
        <v>554</v>
      </c>
      <c r="C21" s="261" t="s">
        <v>555</v>
      </c>
      <c r="D21" s="252" t="s">
        <v>529</v>
      </c>
      <c r="E21" s="253">
        <v>2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322</v>
      </c>
      <c r="T21" s="256" t="s">
        <v>148</v>
      </c>
      <c r="U21" s="220">
        <v>0</v>
      </c>
      <c r="V21" s="220">
        <f>ROUND(E21*U21,2)</f>
        <v>0</v>
      </c>
      <c r="W21" s="220"/>
      <c r="X21" s="220" t="s">
        <v>180</v>
      </c>
      <c r="Y21" s="220" t="s">
        <v>150</v>
      </c>
      <c r="Z21" s="210"/>
      <c r="AA21" s="210"/>
      <c r="AB21" s="210"/>
      <c r="AC21" s="210"/>
      <c r="AD21" s="210"/>
      <c r="AE21" s="210"/>
      <c r="AF21" s="210"/>
      <c r="AG21" s="210" t="s">
        <v>530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14</v>
      </c>
      <c r="B22" s="251" t="s">
        <v>556</v>
      </c>
      <c r="C22" s="261" t="s">
        <v>557</v>
      </c>
      <c r="D22" s="252" t="s">
        <v>252</v>
      </c>
      <c r="E22" s="253">
        <v>0.3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5"/>
      <c r="S22" s="255" t="s">
        <v>322</v>
      </c>
      <c r="T22" s="256" t="s">
        <v>148</v>
      </c>
      <c r="U22" s="220">
        <v>0</v>
      </c>
      <c r="V22" s="220">
        <f>ROUND(E22*U22,2)</f>
        <v>0</v>
      </c>
      <c r="W22" s="220"/>
      <c r="X22" s="220" t="s">
        <v>180</v>
      </c>
      <c r="Y22" s="220" t="s">
        <v>150</v>
      </c>
      <c r="Z22" s="210"/>
      <c r="AA22" s="210"/>
      <c r="AB22" s="210"/>
      <c r="AC22" s="210"/>
      <c r="AD22" s="210"/>
      <c r="AE22" s="210"/>
      <c r="AF22" s="210"/>
      <c r="AG22" s="210" t="s">
        <v>530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15</v>
      </c>
      <c r="B23" s="251" t="s">
        <v>558</v>
      </c>
      <c r="C23" s="261" t="s">
        <v>559</v>
      </c>
      <c r="D23" s="252" t="s">
        <v>529</v>
      </c>
      <c r="E23" s="253">
        <v>1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322</v>
      </c>
      <c r="T23" s="256" t="s">
        <v>148</v>
      </c>
      <c r="U23" s="220">
        <v>0</v>
      </c>
      <c r="V23" s="220">
        <f>ROUND(E23*U23,2)</f>
        <v>0</v>
      </c>
      <c r="W23" s="220"/>
      <c r="X23" s="220" t="s">
        <v>180</v>
      </c>
      <c r="Y23" s="220" t="s">
        <v>150</v>
      </c>
      <c r="Z23" s="210"/>
      <c r="AA23" s="210"/>
      <c r="AB23" s="210"/>
      <c r="AC23" s="210"/>
      <c r="AD23" s="210"/>
      <c r="AE23" s="210"/>
      <c r="AF23" s="210"/>
      <c r="AG23" s="210" t="s">
        <v>530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16</v>
      </c>
      <c r="B24" s="251" t="s">
        <v>560</v>
      </c>
      <c r="C24" s="261" t="s">
        <v>561</v>
      </c>
      <c r="D24" s="252" t="s">
        <v>529</v>
      </c>
      <c r="E24" s="253">
        <v>1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322</v>
      </c>
      <c r="T24" s="256" t="s">
        <v>148</v>
      </c>
      <c r="U24" s="220">
        <v>0</v>
      </c>
      <c r="V24" s="220">
        <f>ROUND(E24*U24,2)</f>
        <v>0</v>
      </c>
      <c r="W24" s="220"/>
      <c r="X24" s="220" t="s">
        <v>180</v>
      </c>
      <c r="Y24" s="220" t="s">
        <v>150</v>
      </c>
      <c r="Z24" s="210"/>
      <c r="AA24" s="210"/>
      <c r="AB24" s="210"/>
      <c r="AC24" s="210"/>
      <c r="AD24" s="210"/>
      <c r="AE24" s="210"/>
      <c r="AF24" s="210"/>
      <c r="AG24" s="210" t="s">
        <v>530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17</v>
      </c>
      <c r="B25" s="230" t="s">
        <v>562</v>
      </c>
      <c r="C25" s="239" t="s">
        <v>563</v>
      </c>
      <c r="D25" s="231" t="s">
        <v>529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322</v>
      </c>
      <c r="T25" s="235" t="s">
        <v>148</v>
      </c>
      <c r="U25" s="220">
        <v>0</v>
      </c>
      <c r="V25" s="220">
        <f>ROUND(E25*U25,2)</f>
        <v>0</v>
      </c>
      <c r="W25" s="220"/>
      <c r="X25" s="220" t="s">
        <v>180</v>
      </c>
      <c r="Y25" s="220" t="s">
        <v>150</v>
      </c>
      <c r="Z25" s="210"/>
      <c r="AA25" s="210"/>
      <c r="AB25" s="210"/>
      <c r="AC25" s="210"/>
      <c r="AD25" s="210"/>
      <c r="AE25" s="210"/>
      <c r="AF25" s="210"/>
      <c r="AG25" s="210" t="s">
        <v>530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41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128</v>
      </c>
    </row>
    <row r="27" spans="1:60" x14ac:dyDescent="0.2">
      <c r="A27" s="213"/>
      <c r="B27" s="214" t="s">
        <v>29</v>
      </c>
      <c r="C27" s="242"/>
      <c r="D27" s="215"/>
      <c r="E27" s="216"/>
      <c r="F27" s="216"/>
      <c r="G27" s="228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172</v>
      </c>
    </row>
    <row r="28" spans="1:60" x14ac:dyDescent="0.2">
      <c r="C28" s="243"/>
      <c r="D28" s="10"/>
      <c r="AG28" t="s">
        <v>173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onY6qA5aDqWVj73TeK1WDKDbvtAjBCcN0HjOWw+IcCQZVdmuE7u4GyM/IvL9xkItwq0BihYEX3sW1kk1Falug==" saltValue="kawdSP8X/mXX3DpKxP74i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4C475-CBF1-405A-82AC-F0C6D138B77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174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62</v>
      </c>
      <c r="C3" s="199" t="s">
        <v>63</v>
      </c>
      <c r="D3" s="197"/>
      <c r="E3" s="197"/>
      <c r="F3" s="197"/>
      <c r="G3" s="198"/>
      <c r="AC3" s="174" t="s">
        <v>115</v>
      </c>
      <c r="AG3" t="s">
        <v>118</v>
      </c>
    </row>
    <row r="4" spans="1:60" ht="24.95" customHeight="1" x14ac:dyDescent="0.2">
      <c r="A4" s="200" t="s">
        <v>9</v>
      </c>
      <c r="B4" s="201" t="s">
        <v>54</v>
      </c>
      <c r="C4" s="202" t="s">
        <v>59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81</v>
      </c>
      <c r="C8" s="238" t="s">
        <v>82</v>
      </c>
      <c r="D8" s="224"/>
      <c r="E8" s="225"/>
      <c r="F8" s="226"/>
      <c r="G8" s="226">
        <f>SUMIF(AG9:AG16,"&lt;&gt;NOR",G9:G16)</f>
        <v>0</v>
      </c>
      <c r="H8" s="226"/>
      <c r="I8" s="226">
        <f>SUM(I9:I16)</f>
        <v>0</v>
      </c>
      <c r="J8" s="226"/>
      <c r="K8" s="226">
        <f>SUM(K9:K16)</f>
        <v>0</v>
      </c>
      <c r="L8" s="226"/>
      <c r="M8" s="226">
        <f>SUM(M9:M16)</f>
        <v>0</v>
      </c>
      <c r="N8" s="225"/>
      <c r="O8" s="225">
        <f>SUM(O9:O16)</f>
        <v>2.2800000000000002</v>
      </c>
      <c r="P8" s="225"/>
      <c r="Q8" s="225">
        <f>SUM(Q9:Q16)</f>
        <v>0</v>
      </c>
      <c r="R8" s="226"/>
      <c r="S8" s="226"/>
      <c r="T8" s="227"/>
      <c r="U8" s="221"/>
      <c r="V8" s="221">
        <f>SUM(V9:V16)</f>
        <v>2.66</v>
      </c>
      <c r="W8" s="221"/>
      <c r="X8" s="221"/>
      <c r="Y8" s="221"/>
      <c r="AG8" t="s">
        <v>143</v>
      </c>
    </row>
    <row r="9" spans="1:60" outlineLevel="1" x14ac:dyDescent="0.2">
      <c r="A9" s="229">
        <v>1</v>
      </c>
      <c r="B9" s="230" t="s">
        <v>175</v>
      </c>
      <c r="C9" s="239" t="s">
        <v>176</v>
      </c>
      <c r="D9" s="231" t="s">
        <v>177</v>
      </c>
      <c r="E9" s="232">
        <v>0.57269999999999999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1.837</v>
      </c>
      <c r="O9" s="232">
        <f>ROUND(E9*N9,2)</f>
        <v>1.05</v>
      </c>
      <c r="P9" s="232">
        <v>0</v>
      </c>
      <c r="Q9" s="232">
        <f>ROUND(E9*P9,2)</f>
        <v>0</v>
      </c>
      <c r="R9" s="234" t="s">
        <v>178</v>
      </c>
      <c r="S9" s="234" t="s">
        <v>147</v>
      </c>
      <c r="T9" s="235" t="s">
        <v>179</v>
      </c>
      <c r="U9" s="220">
        <v>1.8360000000000001</v>
      </c>
      <c r="V9" s="220">
        <f>ROUND(E9*U9,2)</f>
        <v>1.05</v>
      </c>
      <c r="W9" s="220"/>
      <c r="X9" s="220" t="s">
        <v>180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181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182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6" t="str">
        <f>C10</f>
        <v>pod mazaniny a dlažby, popř. na plochých střechách, vodorovný nebo ve spádu, s udusáním a urovnáním povrchu,</v>
      </c>
      <c r="BB10" s="210"/>
      <c r="BC10" s="210"/>
      <c r="BD10" s="210"/>
      <c r="BE10" s="210"/>
      <c r="BF10" s="210"/>
      <c r="BG10" s="210"/>
      <c r="BH10" s="210"/>
    </row>
    <row r="11" spans="1:60" ht="22.5" outlineLevel="2" x14ac:dyDescent="0.2">
      <c r="A11" s="217"/>
      <c r="B11" s="218"/>
      <c r="C11" s="258" t="s">
        <v>564</v>
      </c>
      <c r="D11" s="244"/>
      <c r="E11" s="245">
        <v>0.57269999999999999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186</v>
      </c>
      <c r="C12" s="239" t="s">
        <v>187</v>
      </c>
      <c r="D12" s="231" t="s">
        <v>177</v>
      </c>
      <c r="E12" s="232">
        <v>0.875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1.4</v>
      </c>
      <c r="O12" s="232">
        <f>ROUND(E12*N12,2)</f>
        <v>1.23</v>
      </c>
      <c r="P12" s="232">
        <v>0</v>
      </c>
      <c r="Q12" s="232">
        <f>ROUND(E12*P12,2)</f>
        <v>0</v>
      </c>
      <c r="R12" s="234" t="s">
        <v>178</v>
      </c>
      <c r="S12" s="234" t="s">
        <v>147</v>
      </c>
      <c r="T12" s="235" t="s">
        <v>179</v>
      </c>
      <c r="U12" s="220">
        <v>1.8360000000000001</v>
      </c>
      <c r="V12" s="220">
        <f>ROUND(E12*U12,2)</f>
        <v>1.61</v>
      </c>
      <c r="W12" s="220"/>
      <c r="X12" s="220" t="s">
        <v>180</v>
      </c>
      <c r="Y12" s="220" t="s">
        <v>150</v>
      </c>
      <c r="Z12" s="210"/>
      <c r="AA12" s="210"/>
      <c r="AB12" s="210"/>
      <c r="AC12" s="210"/>
      <c r="AD12" s="210"/>
      <c r="AE12" s="210"/>
      <c r="AF12" s="210"/>
      <c r="AG12" s="210" t="s">
        <v>181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 t="s">
        <v>182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6" t="str">
        <f>C13</f>
        <v>pod mazaniny a dlažby, popř. na plochých střechách, vodorovný nebo ve spádu, s udusáním a urovnáním povrchu,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8" t="s">
        <v>188</v>
      </c>
      <c r="D14" s="244"/>
      <c r="E14" s="24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8" t="s">
        <v>189</v>
      </c>
      <c r="D15" s="244"/>
      <c r="E15" s="24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565</v>
      </c>
      <c r="D16" s="244"/>
      <c r="E16" s="245">
        <v>0.875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2" t="s">
        <v>142</v>
      </c>
      <c r="B17" s="223" t="s">
        <v>83</v>
      </c>
      <c r="C17" s="238" t="s">
        <v>84</v>
      </c>
      <c r="D17" s="224"/>
      <c r="E17" s="225"/>
      <c r="F17" s="226"/>
      <c r="G17" s="226">
        <f>SUMIF(AG18:AG26,"&lt;&gt;NOR",G18:G26)</f>
        <v>0</v>
      </c>
      <c r="H17" s="226"/>
      <c r="I17" s="226">
        <f>SUM(I18:I26)</f>
        <v>0</v>
      </c>
      <c r="J17" s="226"/>
      <c r="K17" s="226">
        <f>SUM(K18:K26)</f>
        <v>0</v>
      </c>
      <c r="L17" s="226"/>
      <c r="M17" s="226">
        <f>SUM(M18:M26)</f>
        <v>0</v>
      </c>
      <c r="N17" s="225"/>
      <c r="O17" s="225">
        <f>SUM(O18:O26)</f>
        <v>0.53</v>
      </c>
      <c r="P17" s="225"/>
      <c r="Q17" s="225">
        <f>SUM(Q18:Q26)</f>
        <v>0</v>
      </c>
      <c r="R17" s="226"/>
      <c r="S17" s="226"/>
      <c r="T17" s="227"/>
      <c r="U17" s="221"/>
      <c r="V17" s="221">
        <f>SUM(V18:V26)</f>
        <v>6.55</v>
      </c>
      <c r="W17" s="221"/>
      <c r="X17" s="221"/>
      <c r="Y17" s="221"/>
      <c r="AG17" t="s">
        <v>143</v>
      </c>
    </row>
    <row r="18" spans="1:60" ht="22.5" outlineLevel="1" x14ac:dyDescent="0.2">
      <c r="A18" s="229">
        <v>3</v>
      </c>
      <c r="B18" s="230" t="s">
        <v>202</v>
      </c>
      <c r="C18" s="239" t="s">
        <v>203</v>
      </c>
      <c r="D18" s="231" t="s">
        <v>199</v>
      </c>
      <c r="E18" s="232">
        <v>28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1.8380000000000001E-2</v>
      </c>
      <c r="O18" s="232">
        <f>ROUND(E18*N18,2)</f>
        <v>0.51</v>
      </c>
      <c r="P18" s="232">
        <v>0</v>
      </c>
      <c r="Q18" s="232">
        <f>ROUND(E18*P18,2)</f>
        <v>0</v>
      </c>
      <c r="R18" s="234" t="s">
        <v>204</v>
      </c>
      <c r="S18" s="234" t="s">
        <v>147</v>
      </c>
      <c r="T18" s="235" t="s">
        <v>179</v>
      </c>
      <c r="U18" s="220">
        <v>0.123</v>
      </c>
      <c r="V18" s="220">
        <f>ROUND(E18*U18,2)</f>
        <v>3.44</v>
      </c>
      <c r="W18" s="220"/>
      <c r="X18" s="220" t="s">
        <v>180</v>
      </c>
      <c r="Y18" s="220" t="s">
        <v>150</v>
      </c>
      <c r="Z18" s="210"/>
      <c r="AA18" s="210"/>
      <c r="AB18" s="210"/>
      <c r="AC18" s="210"/>
      <c r="AD18" s="210"/>
      <c r="AE18" s="210"/>
      <c r="AF18" s="210"/>
      <c r="AG18" s="210" t="s">
        <v>181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7" t="s">
        <v>205</v>
      </c>
      <c r="D19" s="248"/>
      <c r="E19" s="248"/>
      <c r="F19" s="248"/>
      <c r="G19" s="24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206</v>
      </c>
      <c r="D20" s="249"/>
      <c r="E20" s="249"/>
      <c r="F20" s="249"/>
      <c r="G20" s="24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8" t="s">
        <v>207</v>
      </c>
      <c r="D21" s="244"/>
      <c r="E21" s="245">
        <v>28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9">
        <v>4</v>
      </c>
      <c r="B22" s="230" t="s">
        <v>208</v>
      </c>
      <c r="C22" s="239" t="s">
        <v>209</v>
      </c>
      <c r="D22" s="231" t="s">
        <v>199</v>
      </c>
      <c r="E22" s="232">
        <v>28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8.1999999999999998E-4</v>
      </c>
      <c r="O22" s="232">
        <f>ROUND(E22*N22,2)</f>
        <v>0.02</v>
      </c>
      <c r="P22" s="232">
        <v>0</v>
      </c>
      <c r="Q22" s="232">
        <f>ROUND(E22*P22,2)</f>
        <v>0</v>
      </c>
      <c r="R22" s="234" t="s">
        <v>204</v>
      </c>
      <c r="S22" s="234" t="s">
        <v>147</v>
      </c>
      <c r="T22" s="235" t="s">
        <v>179</v>
      </c>
      <c r="U22" s="220">
        <v>6.0000000000000001E-3</v>
      </c>
      <c r="V22" s="220">
        <f>ROUND(E22*U22,2)</f>
        <v>0.17</v>
      </c>
      <c r="W22" s="220"/>
      <c r="X22" s="220" t="s">
        <v>180</v>
      </c>
      <c r="Y22" s="220" t="s">
        <v>150</v>
      </c>
      <c r="Z22" s="210"/>
      <c r="AA22" s="210"/>
      <c r="AB22" s="210"/>
      <c r="AC22" s="210"/>
      <c r="AD22" s="210"/>
      <c r="AE22" s="210"/>
      <c r="AF22" s="210"/>
      <c r="AG22" s="210" t="s">
        <v>181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7" t="s">
        <v>205</v>
      </c>
      <c r="D23" s="248"/>
      <c r="E23" s="248"/>
      <c r="F23" s="248"/>
      <c r="G23" s="24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8" t="s">
        <v>566</v>
      </c>
      <c r="D24" s="244"/>
      <c r="E24" s="245">
        <v>28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5</v>
      </c>
      <c r="B25" s="230" t="s">
        <v>211</v>
      </c>
      <c r="C25" s="239" t="s">
        <v>212</v>
      </c>
      <c r="D25" s="231" t="s">
        <v>199</v>
      </c>
      <c r="E25" s="232">
        <v>28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204</v>
      </c>
      <c r="S25" s="234" t="s">
        <v>147</v>
      </c>
      <c r="T25" s="235" t="s">
        <v>179</v>
      </c>
      <c r="U25" s="220">
        <v>0.105</v>
      </c>
      <c r="V25" s="220">
        <f>ROUND(E25*U25,2)</f>
        <v>2.94</v>
      </c>
      <c r="W25" s="220"/>
      <c r="X25" s="220" t="s">
        <v>180</v>
      </c>
      <c r="Y25" s="220" t="s">
        <v>150</v>
      </c>
      <c r="Z25" s="210"/>
      <c r="AA25" s="210"/>
      <c r="AB25" s="210"/>
      <c r="AC25" s="210"/>
      <c r="AD25" s="210"/>
      <c r="AE25" s="210"/>
      <c r="AF25" s="210"/>
      <c r="AG25" s="210" t="s">
        <v>181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8" t="s">
        <v>566</v>
      </c>
      <c r="D26" s="244"/>
      <c r="E26" s="245">
        <v>28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2" t="s">
        <v>142</v>
      </c>
      <c r="B27" s="223" t="s">
        <v>85</v>
      </c>
      <c r="C27" s="238" t="s">
        <v>86</v>
      </c>
      <c r="D27" s="224"/>
      <c r="E27" s="225"/>
      <c r="F27" s="226"/>
      <c r="G27" s="226">
        <f>SUMIF(AG28:AG32,"&lt;&gt;NOR",G28:G32)</f>
        <v>0</v>
      </c>
      <c r="H27" s="226"/>
      <c r="I27" s="226">
        <f>SUM(I28:I32)</f>
        <v>0</v>
      </c>
      <c r="J27" s="226"/>
      <c r="K27" s="226">
        <f>SUM(K28:K32)</f>
        <v>0</v>
      </c>
      <c r="L27" s="226"/>
      <c r="M27" s="226">
        <f>SUM(M28:M32)</f>
        <v>0</v>
      </c>
      <c r="N27" s="225"/>
      <c r="O27" s="225">
        <f>SUM(O28:O32)</f>
        <v>0</v>
      </c>
      <c r="P27" s="225"/>
      <c r="Q27" s="225">
        <f>SUM(Q28:Q32)</f>
        <v>0</v>
      </c>
      <c r="R27" s="226"/>
      <c r="S27" s="226"/>
      <c r="T27" s="227"/>
      <c r="U27" s="221"/>
      <c r="V27" s="221">
        <f>SUM(V28:V32)</f>
        <v>5.32</v>
      </c>
      <c r="W27" s="221"/>
      <c r="X27" s="221"/>
      <c r="Y27" s="221"/>
      <c r="AG27" t="s">
        <v>143</v>
      </c>
    </row>
    <row r="28" spans="1:60" outlineLevel="1" x14ac:dyDescent="0.2">
      <c r="A28" s="229">
        <v>6</v>
      </c>
      <c r="B28" s="230" t="s">
        <v>213</v>
      </c>
      <c r="C28" s="239" t="s">
        <v>214</v>
      </c>
      <c r="D28" s="231" t="s">
        <v>199</v>
      </c>
      <c r="E28" s="232">
        <v>354.74200000000002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193</v>
      </c>
      <c r="S28" s="234" t="s">
        <v>147</v>
      </c>
      <c r="T28" s="235" t="s">
        <v>179</v>
      </c>
      <c r="U28" s="220">
        <v>1.4999999999999999E-2</v>
      </c>
      <c r="V28" s="220">
        <f>ROUND(E28*U28,2)</f>
        <v>5.32</v>
      </c>
      <c r="W28" s="220"/>
      <c r="X28" s="220" t="s">
        <v>180</v>
      </c>
      <c r="Y28" s="220" t="s">
        <v>150</v>
      </c>
      <c r="Z28" s="210"/>
      <c r="AA28" s="210"/>
      <c r="AB28" s="210"/>
      <c r="AC28" s="210"/>
      <c r="AD28" s="210"/>
      <c r="AE28" s="210"/>
      <c r="AF28" s="210"/>
      <c r="AG28" s="210" t="s">
        <v>181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8" t="s">
        <v>215</v>
      </c>
      <c r="D29" s="244"/>
      <c r="E29" s="24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8" t="s">
        <v>567</v>
      </c>
      <c r="D30" s="244"/>
      <c r="E30" s="245">
        <v>329.517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8" t="s">
        <v>568</v>
      </c>
      <c r="D31" s="244"/>
      <c r="E31" s="245">
        <v>8.625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8" t="s">
        <v>283</v>
      </c>
      <c r="D32" s="244"/>
      <c r="E32" s="245">
        <v>16.600000000000001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2" t="s">
        <v>142</v>
      </c>
      <c r="B33" s="223" t="s">
        <v>87</v>
      </c>
      <c r="C33" s="238" t="s">
        <v>88</v>
      </c>
      <c r="D33" s="224"/>
      <c r="E33" s="225"/>
      <c r="F33" s="226"/>
      <c r="G33" s="226">
        <f>SUMIF(AG34:AG68,"&lt;&gt;NOR",G34:G68)</f>
        <v>0</v>
      </c>
      <c r="H33" s="226"/>
      <c r="I33" s="226">
        <f>SUM(I34:I68)</f>
        <v>0</v>
      </c>
      <c r="J33" s="226"/>
      <c r="K33" s="226">
        <f>SUM(K34:K68)</f>
        <v>0</v>
      </c>
      <c r="L33" s="226"/>
      <c r="M33" s="226">
        <f>SUM(M34:M68)</f>
        <v>0</v>
      </c>
      <c r="N33" s="225"/>
      <c r="O33" s="225">
        <f>SUM(O34:O68)</f>
        <v>1.23</v>
      </c>
      <c r="P33" s="225"/>
      <c r="Q33" s="225">
        <f>SUM(Q34:Q68)</f>
        <v>1.3900000000000001</v>
      </c>
      <c r="R33" s="226"/>
      <c r="S33" s="226"/>
      <c r="T33" s="227"/>
      <c r="U33" s="221"/>
      <c r="V33" s="221">
        <f>SUM(V34:V68)</f>
        <v>8.41</v>
      </c>
      <c r="W33" s="221"/>
      <c r="X33" s="221"/>
      <c r="Y33" s="221"/>
      <c r="AG33" t="s">
        <v>143</v>
      </c>
    </row>
    <row r="34" spans="1:60" ht="22.5" outlineLevel="1" x14ac:dyDescent="0.2">
      <c r="A34" s="229">
        <v>7</v>
      </c>
      <c r="B34" s="230" t="s">
        <v>217</v>
      </c>
      <c r="C34" s="239" t="s">
        <v>218</v>
      </c>
      <c r="D34" s="231" t="s">
        <v>219</v>
      </c>
      <c r="E34" s="232">
        <v>28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178</v>
      </c>
      <c r="S34" s="234" t="s">
        <v>147</v>
      </c>
      <c r="T34" s="235" t="s">
        <v>179</v>
      </c>
      <c r="U34" s="220">
        <v>4.1200000000000001E-2</v>
      </c>
      <c r="V34" s="220">
        <f>ROUND(E34*U34,2)</f>
        <v>1.1499999999999999</v>
      </c>
      <c r="W34" s="220"/>
      <c r="X34" s="220" t="s">
        <v>180</v>
      </c>
      <c r="Y34" s="220" t="s">
        <v>150</v>
      </c>
      <c r="Z34" s="210"/>
      <c r="AA34" s="210"/>
      <c r="AB34" s="210"/>
      <c r="AC34" s="210"/>
      <c r="AD34" s="210"/>
      <c r="AE34" s="210"/>
      <c r="AF34" s="210"/>
      <c r="AG34" s="210" t="s">
        <v>181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7" t="s">
        <v>220</v>
      </c>
      <c r="D35" s="248"/>
      <c r="E35" s="248"/>
      <c r="F35" s="248"/>
      <c r="G35" s="24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8" t="s">
        <v>221</v>
      </c>
      <c r="D36" s="244"/>
      <c r="E36" s="245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8" t="s">
        <v>222</v>
      </c>
      <c r="D37" s="244"/>
      <c r="E37" s="245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8" t="s">
        <v>221</v>
      </c>
      <c r="D38" s="244"/>
      <c r="E38" s="24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3" x14ac:dyDescent="0.2">
      <c r="A39" s="217"/>
      <c r="B39" s="218"/>
      <c r="C39" s="258" t="s">
        <v>569</v>
      </c>
      <c r="D39" s="244"/>
      <c r="E39" s="245">
        <v>24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3" x14ac:dyDescent="0.2">
      <c r="A40" s="217"/>
      <c r="B40" s="218"/>
      <c r="C40" s="258" t="s">
        <v>570</v>
      </c>
      <c r="D40" s="244"/>
      <c r="E40" s="245">
        <v>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8</v>
      </c>
      <c r="B41" s="230" t="s">
        <v>225</v>
      </c>
      <c r="C41" s="239" t="s">
        <v>226</v>
      </c>
      <c r="D41" s="231" t="s">
        <v>219</v>
      </c>
      <c r="E41" s="232">
        <v>28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178</v>
      </c>
      <c r="S41" s="234" t="s">
        <v>147</v>
      </c>
      <c r="T41" s="235" t="s">
        <v>179</v>
      </c>
      <c r="U41" s="220">
        <v>7.4999999999999997E-2</v>
      </c>
      <c r="V41" s="220">
        <f>ROUND(E41*U41,2)</f>
        <v>2.1</v>
      </c>
      <c r="W41" s="220"/>
      <c r="X41" s="220" t="s">
        <v>180</v>
      </c>
      <c r="Y41" s="220" t="s">
        <v>150</v>
      </c>
      <c r="Z41" s="210"/>
      <c r="AA41" s="210"/>
      <c r="AB41" s="210"/>
      <c r="AC41" s="210"/>
      <c r="AD41" s="210"/>
      <c r="AE41" s="210"/>
      <c r="AF41" s="210"/>
      <c r="AG41" s="210" t="s">
        <v>181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 t="s">
        <v>220</v>
      </c>
      <c r="D42" s="248"/>
      <c r="E42" s="248"/>
      <c r="F42" s="248"/>
      <c r="G42" s="24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8" t="s">
        <v>221</v>
      </c>
      <c r="D43" s="244"/>
      <c r="E43" s="24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8" t="s">
        <v>227</v>
      </c>
      <c r="D44" s="244"/>
      <c r="E44" s="245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8" t="s">
        <v>221</v>
      </c>
      <c r="D45" s="244"/>
      <c r="E45" s="245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17"/>
      <c r="B46" s="218"/>
      <c r="C46" s="258" t="s">
        <v>569</v>
      </c>
      <c r="D46" s="244"/>
      <c r="E46" s="245">
        <v>24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17"/>
      <c r="B47" s="218"/>
      <c r="C47" s="258" t="s">
        <v>570</v>
      </c>
      <c r="D47" s="244"/>
      <c r="E47" s="245">
        <v>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9</v>
      </c>
      <c r="B48" s="230" t="s">
        <v>228</v>
      </c>
      <c r="C48" s="239" t="s">
        <v>229</v>
      </c>
      <c r="D48" s="231" t="s">
        <v>199</v>
      </c>
      <c r="E48" s="232">
        <v>7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6.7000000000000002E-4</v>
      </c>
      <c r="O48" s="232">
        <f>ROUND(E48*N48,2)</f>
        <v>0</v>
      </c>
      <c r="P48" s="232">
        <v>0.13300000000000001</v>
      </c>
      <c r="Q48" s="232">
        <f>ROUND(E48*P48,2)</f>
        <v>0.93</v>
      </c>
      <c r="R48" s="234" t="s">
        <v>230</v>
      </c>
      <c r="S48" s="234" t="s">
        <v>147</v>
      </c>
      <c r="T48" s="235" t="s">
        <v>179</v>
      </c>
      <c r="U48" s="220">
        <v>0.188</v>
      </c>
      <c r="V48" s="220">
        <f>ROUND(E48*U48,2)</f>
        <v>1.32</v>
      </c>
      <c r="W48" s="220"/>
      <c r="X48" s="220" t="s">
        <v>180</v>
      </c>
      <c r="Y48" s="220" t="s">
        <v>150</v>
      </c>
      <c r="Z48" s="210"/>
      <c r="AA48" s="210"/>
      <c r="AB48" s="210"/>
      <c r="AC48" s="210"/>
      <c r="AD48" s="210"/>
      <c r="AE48" s="210"/>
      <c r="AF48" s="210"/>
      <c r="AG48" s="210" t="s">
        <v>181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57" t="s">
        <v>231</v>
      </c>
      <c r="D49" s="248"/>
      <c r="E49" s="248"/>
      <c r="F49" s="248"/>
      <c r="G49" s="24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6" t="str">
        <f>C49</f>
        <v>nebo vybourání otvorů průřezové plochy přes 4 m2 v příčkách, včetně pomocného lešení o výšce podlahy do 1900 mm a pro zatížení do 1,5 kPa  (150 kg/m2),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8" t="s">
        <v>221</v>
      </c>
      <c r="D50" s="244"/>
      <c r="E50" s="245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8" t="s">
        <v>227</v>
      </c>
      <c r="D51" s="244"/>
      <c r="E51" s="24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3" x14ac:dyDescent="0.2">
      <c r="A52" s="217"/>
      <c r="B52" s="218"/>
      <c r="C52" s="258" t="s">
        <v>232</v>
      </c>
      <c r="D52" s="244"/>
      <c r="E52" s="245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8" t="s">
        <v>571</v>
      </c>
      <c r="D53" s="244"/>
      <c r="E53" s="245">
        <v>6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17"/>
      <c r="B54" s="218"/>
      <c r="C54" s="258" t="s">
        <v>234</v>
      </c>
      <c r="D54" s="244"/>
      <c r="E54" s="245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8" t="s">
        <v>572</v>
      </c>
      <c r="D55" s="244"/>
      <c r="E55" s="245">
        <v>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9">
        <v>10</v>
      </c>
      <c r="B56" s="230" t="s">
        <v>240</v>
      </c>
      <c r="C56" s="239" t="s">
        <v>241</v>
      </c>
      <c r="D56" s="231" t="s">
        <v>177</v>
      </c>
      <c r="E56" s="232">
        <v>0.21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2.2000000000000002</v>
      </c>
      <c r="Q56" s="232">
        <f>ROUND(E56*P56,2)</f>
        <v>0.46</v>
      </c>
      <c r="R56" s="234" t="s">
        <v>230</v>
      </c>
      <c r="S56" s="234" t="s">
        <v>147</v>
      </c>
      <c r="T56" s="235" t="s">
        <v>179</v>
      </c>
      <c r="U56" s="220">
        <v>12.56</v>
      </c>
      <c r="V56" s="220">
        <f>ROUND(E56*U56,2)</f>
        <v>2.64</v>
      </c>
      <c r="W56" s="220"/>
      <c r="X56" s="220" t="s">
        <v>180</v>
      </c>
      <c r="Y56" s="220" t="s">
        <v>150</v>
      </c>
      <c r="Z56" s="210"/>
      <c r="AA56" s="210"/>
      <c r="AB56" s="210"/>
      <c r="AC56" s="210"/>
      <c r="AD56" s="210"/>
      <c r="AE56" s="210"/>
      <c r="AF56" s="210"/>
      <c r="AG56" s="210" t="s">
        <v>181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8" t="s">
        <v>222</v>
      </c>
      <c r="D57" s="244"/>
      <c r="E57" s="245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3" x14ac:dyDescent="0.2">
      <c r="A58" s="217"/>
      <c r="B58" s="218"/>
      <c r="C58" s="258" t="s">
        <v>232</v>
      </c>
      <c r="D58" s="244"/>
      <c r="E58" s="24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8" t="s">
        <v>573</v>
      </c>
      <c r="D59" s="244"/>
      <c r="E59" s="245">
        <v>0.18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3" x14ac:dyDescent="0.2">
      <c r="A60" s="217"/>
      <c r="B60" s="218"/>
      <c r="C60" s="258" t="s">
        <v>234</v>
      </c>
      <c r="D60" s="244"/>
      <c r="E60" s="245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8" t="s">
        <v>574</v>
      </c>
      <c r="D61" s="244"/>
      <c r="E61" s="245">
        <v>0.03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9">
        <v>11</v>
      </c>
      <c r="B62" s="230" t="s">
        <v>245</v>
      </c>
      <c r="C62" s="239" t="s">
        <v>246</v>
      </c>
      <c r="D62" s="231" t="s">
        <v>177</v>
      </c>
      <c r="E62" s="232">
        <v>0.875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1.4</v>
      </c>
      <c r="O62" s="232">
        <f>ROUND(E62*N62,2)</f>
        <v>1.23</v>
      </c>
      <c r="P62" s="232">
        <v>0</v>
      </c>
      <c r="Q62" s="232">
        <f>ROUND(E62*P62,2)</f>
        <v>0</v>
      </c>
      <c r="R62" s="234" t="s">
        <v>230</v>
      </c>
      <c r="S62" s="234" t="s">
        <v>147</v>
      </c>
      <c r="T62" s="235" t="s">
        <v>179</v>
      </c>
      <c r="U62" s="220">
        <v>1.375</v>
      </c>
      <c r="V62" s="220">
        <f>ROUND(E62*U62,2)</f>
        <v>1.2</v>
      </c>
      <c r="W62" s="220"/>
      <c r="X62" s="220" t="s">
        <v>180</v>
      </c>
      <c r="Y62" s="220" t="s">
        <v>150</v>
      </c>
      <c r="Z62" s="210"/>
      <c r="AA62" s="210"/>
      <c r="AB62" s="210"/>
      <c r="AC62" s="210"/>
      <c r="AD62" s="210"/>
      <c r="AE62" s="210"/>
      <c r="AF62" s="210"/>
      <c r="AG62" s="210" t="s">
        <v>181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8" t="s">
        <v>221</v>
      </c>
      <c r="D63" s="244"/>
      <c r="E63" s="245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8" t="s">
        <v>247</v>
      </c>
      <c r="D64" s="244"/>
      <c r="E64" s="245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17"/>
      <c r="B65" s="218"/>
      <c r="C65" s="258" t="s">
        <v>232</v>
      </c>
      <c r="D65" s="244"/>
      <c r="E65" s="245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8" t="s">
        <v>575</v>
      </c>
      <c r="D66" s="244"/>
      <c r="E66" s="245">
        <v>0.75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3" x14ac:dyDescent="0.2">
      <c r="A67" s="217"/>
      <c r="B67" s="218"/>
      <c r="C67" s="258" t="s">
        <v>234</v>
      </c>
      <c r="D67" s="244"/>
      <c r="E67" s="245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8" t="s">
        <v>576</v>
      </c>
      <c r="D68" s="244"/>
      <c r="E68" s="245">
        <v>0.125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142</v>
      </c>
      <c r="B69" s="223" t="s">
        <v>89</v>
      </c>
      <c r="C69" s="238" t="s">
        <v>90</v>
      </c>
      <c r="D69" s="224"/>
      <c r="E69" s="225"/>
      <c r="F69" s="226"/>
      <c r="G69" s="226">
        <f>SUMIF(AG70:AG74,"&lt;&gt;NOR",G70:G74)</f>
        <v>0</v>
      </c>
      <c r="H69" s="226"/>
      <c r="I69" s="226">
        <f>SUM(I70:I74)</f>
        <v>0</v>
      </c>
      <c r="J69" s="226"/>
      <c r="K69" s="226">
        <f>SUM(K70:K74)</f>
        <v>0</v>
      </c>
      <c r="L69" s="226"/>
      <c r="M69" s="226">
        <f>SUM(M70:M74)</f>
        <v>0</v>
      </c>
      <c r="N69" s="225"/>
      <c r="O69" s="225">
        <f>SUM(O70:O74)</f>
        <v>0</v>
      </c>
      <c r="P69" s="225"/>
      <c r="Q69" s="225">
        <f>SUM(Q70:Q74)</f>
        <v>0</v>
      </c>
      <c r="R69" s="226"/>
      <c r="S69" s="226"/>
      <c r="T69" s="227"/>
      <c r="U69" s="221"/>
      <c r="V69" s="221">
        <f>SUM(V70:V74)</f>
        <v>10.42</v>
      </c>
      <c r="W69" s="221"/>
      <c r="X69" s="221"/>
      <c r="Y69" s="221"/>
      <c r="AG69" t="s">
        <v>143</v>
      </c>
    </row>
    <row r="70" spans="1:60" ht="22.5" outlineLevel="1" x14ac:dyDescent="0.2">
      <c r="A70" s="229">
        <v>12</v>
      </c>
      <c r="B70" s="230" t="s">
        <v>250</v>
      </c>
      <c r="C70" s="239" t="s">
        <v>251</v>
      </c>
      <c r="D70" s="231" t="s">
        <v>252</v>
      </c>
      <c r="E70" s="232">
        <v>4.04434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193</v>
      </c>
      <c r="S70" s="234" t="s">
        <v>147</v>
      </c>
      <c r="T70" s="235" t="s">
        <v>179</v>
      </c>
      <c r="U70" s="220">
        <v>2.577</v>
      </c>
      <c r="V70" s="220">
        <f>ROUND(E70*U70,2)</f>
        <v>10.42</v>
      </c>
      <c r="W70" s="220"/>
      <c r="X70" s="220" t="s">
        <v>253</v>
      </c>
      <c r="Y70" s="220" t="s">
        <v>150</v>
      </c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7" t="s">
        <v>255</v>
      </c>
      <c r="D71" s="248"/>
      <c r="E71" s="248"/>
      <c r="F71" s="248"/>
      <c r="G71" s="248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8" t="s">
        <v>256</v>
      </c>
      <c r="D72" s="244"/>
      <c r="E72" s="245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8" t="s">
        <v>577</v>
      </c>
      <c r="D73" s="244"/>
      <c r="E73" s="245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8" t="s">
        <v>578</v>
      </c>
      <c r="D74" s="244"/>
      <c r="E74" s="245">
        <v>4.04434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2" t="s">
        <v>142</v>
      </c>
      <c r="B75" s="223" t="s">
        <v>91</v>
      </c>
      <c r="C75" s="238" t="s">
        <v>92</v>
      </c>
      <c r="D75" s="224"/>
      <c r="E75" s="225"/>
      <c r="F75" s="226"/>
      <c r="G75" s="226">
        <f>SUMIF(AG76:AG177,"&lt;&gt;NOR",G76:G177)</f>
        <v>0</v>
      </c>
      <c r="H75" s="226"/>
      <c r="I75" s="226">
        <f>SUM(I76:I177)</f>
        <v>0</v>
      </c>
      <c r="J75" s="226"/>
      <c r="K75" s="226">
        <f>SUM(K76:K177)</f>
        <v>0</v>
      </c>
      <c r="L75" s="226"/>
      <c r="M75" s="226">
        <f>SUM(M76:M177)</f>
        <v>0</v>
      </c>
      <c r="N75" s="225"/>
      <c r="O75" s="225">
        <f>SUM(O76:O177)</f>
        <v>3.3600000000000003</v>
      </c>
      <c r="P75" s="225"/>
      <c r="Q75" s="225">
        <f>SUM(Q76:Q177)</f>
        <v>0.6399999999999999</v>
      </c>
      <c r="R75" s="226"/>
      <c r="S75" s="226"/>
      <c r="T75" s="227"/>
      <c r="U75" s="221"/>
      <c r="V75" s="221">
        <f>SUM(V76:V177)</f>
        <v>499.78000000000009</v>
      </c>
      <c r="W75" s="221"/>
      <c r="X75" s="221"/>
      <c r="Y75" s="221"/>
      <c r="AG75" t="s">
        <v>143</v>
      </c>
    </row>
    <row r="76" spans="1:60" outlineLevel="1" x14ac:dyDescent="0.2">
      <c r="A76" s="229">
        <v>13</v>
      </c>
      <c r="B76" s="230" t="s">
        <v>259</v>
      </c>
      <c r="C76" s="239" t="s">
        <v>260</v>
      </c>
      <c r="D76" s="231" t="s">
        <v>261</v>
      </c>
      <c r="E76" s="232">
        <v>6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6.9999999999999994E-5</v>
      </c>
      <c r="O76" s="232">
        <f>ROUND(E76*N76,2)</f>
        <v>0</v>
      </c>
      <c r="P76" s="232">
        <v>0</v>
      </c>
      <c r="Q76" s="232">
        <f>ROUND(E76*P76,2)</f>
        <v>0</v>
      </c>
      <c r="R76" s="234" t="s">
        <v>262</v>
      </c>
      <c r="S76" s="234" t="s">
        <v>147</v>
      </c>
      <c r="T76" s="235" t="s">
        <v>179</v>
      </c>
      <c r="U76" s="220">
        <v>1</v>
      </c>
      <c r="V76" s="220">
        <f>ROUND(E76*U76,2)</f>
        <v>6</v>
      </c>
      <c r="W76" s="220"/>
      <c r="X76" s="220" t="s">
        <v>180</v>
      </c>
      <c r="Y76" s="220" t="s">
        <v>150</v>
      </c>
      <c r="Z76" s="210"/>
      <c r="AA76" s="210"/>
      <c r="AB76" s="210"/>
      <c r="AC76" s="210"/>
      <c r="AD76" s="210"/>
      <c r="AE76" s="210"/>
      <c r="AF76" s="210"/>
      <c r="AG76" s="210" t="s">
        <v>181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8" t="s">
        <v>579</v>
      </c>
      <c r="D77" s="244"/>
      <c r="E77" s="245">
        <v>6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5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29">
        <v>14</v>
      </c>
      <c r="B78" s="230" t="s">
        <v>264</v>
      </c>
      <c r="C78" s="239" t="s">
        <v>265</v>
      </c>
      <c r="D78" s="231" t="s">
        <v>199</v>
      </c>
      <c r="E78" s="232">
        <v>17.737100000000002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6.9999999999999999E-4</v>
      </c>
      <c r="O78" s="232">
        <f>ROUND(E78*N78,2)</f>
        <v>0.01</v>
      </c>
      <c r="P78" s="232">
        <v>1.4E-2</v>
      </c>
      <c r="Q78" s="232">
        <f>ROUND(E78*P78,2)</f>
        <v>0.25</v>
      </c>
      <c r="R78" s="234" t="s">
        <v>262</v>
      </c>
      <c r="S78" s="234" t="s">
        <v>147</v>
      </c>
      <c r="T78" s="235" t="s">
        <v>179</v>
      </c>
      <c r="U78" s="220">
        <v>0.40333000000000002</v>
      </c>
      <c r="V78" s="220">
        <f>ROUND(E78*U78,2)</f>
        <v>7.15</v>
      </c>
      <c r="W78" s="220"/>
      <c r="X78" s="220" t="s">
        <v>180</v>
      </c>
      <c r="Y78" s="220" t="s">
        <v>150</v>
      </c>
      <c r="Z78" s="210"/>
      <c r="AA78" s="210"/>
      <c r="AB78" s="210"/>
      <c r="AC78" s="210"/>
      <c r="AD78" s="210"/>
      <c r="AE78" s="210"/>
      <c r="AF78" s="210"/>
      <c r="AG78" s="210" t="s">
        <v>181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40" t="s">
        <v>266</v>
      </c>
      <c r="D79" s="237"/>
      <c r="E79" s="237"/>
      <c r="F79" s="237"/>
      <c r="G79" s="237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59" t="s">
        <v>267</v>
      </c>
      <c r="D80" s="249"/>
      <c r="E80" s="249"/>
      <c r="F80" s="249"/>
      <c r="G80" s="249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59" t="s">
        <v>268</v>
      </c>
      <c r="D81" s="249"/>
      <c r="E81" s="249"/>
      <c r="F81" s="249"/>
      <c r="G81" s="249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9" t="s">
        <v>269</v>
      </c>
      <c r="D82" s="249"/>
      <c r="E82" s="249"/>
      <c r="F82" s="249"/>
      <c r="G82" s="249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58" t="s">
        <v>580</v>
      </c>
      <c r="D83" s="244"/>
      <c r="E83" s="245">
        <v>354.74200000000002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185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0" t="s">
        <v>270</v>
      </c>
      <c r="D84" s="246"/>
      <c r="E84" s="247">
        <v>-337.00490000000002</v>
      </c>
      <c r="F84" s="220"/>
      <c r="G84" s="220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185</v>
      </c>
      <c r="AH84" s="210">
        <v>4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29">
        <v>15</v>
      </c>
      <c r="B85" s="230" t="s">
        <v>271</v>
      </c>
      <c r="C85" s="239" t="s">
        <v>272</v>
      </c>
      <c r="D85" s="231" t="s">
        <v>199</v>
      </c>
      <c r="E85" s="232">
        <v>7</v>
      </c>
      <c r="F85" s="233"/>
      <c r="G85" s="234">
        <f>ROUND(E85*F85,2)</f>
        <v>0</v>
      </c>
      <c r="H85" s="233"/>
      <c r="I85" s="234">
        <f>ROUND(E85*H85,2)</f>
        <v>0</v>
      </c>
      <c r="J85" s="233"/>
      <c r="K85" s="234">
        <f>ROUND(E85*J85,2)</f>
        <v>0</v>
      </c>
      <c r="L85" s="234">
        <v>21</v>
      </c>
      <c r="M85" s="234">
        <f>G85*(1+L85/100)</f>
        <v>0</v>
      </c>
      <c r="N85" s="232">
        <v>0</v>
      </c>
      <c r="O85" s="232">
        <f>ROUND(E85*N85,2)</f>
        <v>0</v>
      </c>
      <c r="P85" s="232">
        <v>6.0000000000000001E-3</v>
      </c>
      <c r="Q85" s="232">
        <f>ROUND(E85*P85,2)</f>
        <v>0.04</v>
      </c>
      <c r="R85" s="234" t="s">
        <v>262</v>
      </c>
      <c r="S85" s="234" t="s">
        <v>147</v>
      </c>
      <c r="T85" s="235" t="s">
        <v>179</v>
      </c>
      <c r="U85" s="220">
        <v>7.1999999999999995E-2</v>
      </c>
      <c r="V85" s="220">
        <f>ROUND(E85*U85,2)</f>
        <v>0.5</v>
      </c>
      <c r="W85" s="220"/>
      <c r="X85" s="220" t="s">
        <v>180</v>
      </c>
      <c r="Y85" s="220" t="s">
        <v>150</v>
      </c>
      <c r="Z85" s="210"/>
      <c r="AA85" s="210"/>
      <c r="AB85" s="210"/>
      <c r="AC85" s="210"/>
      <c r="AD85" s="210"/>
      <c r="AE85" s="210"/>
      <c r="AF85" s="210"/>
      <c r="AG85" s="210" t="s">
        <v>181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2.5" outlineLevel="2" x14ac:dyDescent="0.2">
      <c r="A86" s="217"/>
      <c r="B86" s="218"/>
      <c r="C86" s="258" t="s">
        <v>232</v>
      </c>
      <c r="D86" s="244"/>
      <c r="E86" s="245"/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58" t="s">
        <v>581</v>
      </c>
      <c r="D87" s="244"/>
      <c r="E87" s="245">
        <v>6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185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3" x14ac:dyDescent="0.2">
      <c r="A88" s="217"/>
      <c r="B88" s="218"/>
      <c r="C88" s="258" t="s">
        <v>234</v>
      </c>
      <c r="D88" s="244"/>
      <c r="E88" s="245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8" t="s">
        <v>582</v>
      </c>
      <c r="D89" s="244"/>
      <c r="E89" s="245">
        <v>1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9">
        <v>16</v>
      </c>
      <c r="B90" s="230" t="s">
        <v>275</v>
      </c>
      <c r="C90" s="239" t="s">
        <v>276</v>
      </c>
      <c r="D90" s="231" t="s">
        <v>199</v>
      </c>
      <c r="E90" s="232">
        <v>4.2699999999999996</v>
      </c>
      <c r="F90" s="233"/>
      <c r="G90" s="234">
        <f>ROUND(E90*F90,2)</f>
        <v>0</v>
      </c>
      <c r="H90" s="233"/>
      <c r="I90" s="234">
        <f>ROUND(E90*H90,2)</f>
        <v>0</v>
      </c>
      <c r="J90" s="233"/>
      <c r="K90" s="234">
        <f>ROUND(E90*J90,2)</f>
        <v>0</v>
      </c>
      <c r="L90" s="234">
        <v>21</v>
      </c>
      <c r="M90" s="234">
        <f>G90*(1+L90/100)</f>
        <v>0</v>
      </c>
      <c r="N90" s="232">
        <v>0</v>
      </c>
      <c r="O90" s="232">
        <f>ROUND(E90*N90,2)</f>
        <v>0</v>
      </c>
      <c r="P90" s="232">
        <v>0.01</v>
      </c>
      <c r="Q90" s="232">
        <f>ROUND(E90*P90,2)</f>
        <v>0.04</v>
      </c>
      <c r="R90" s="234" t="s">
        <v>262</v>
      </c>
      <c r="S90" s="234" t="s">
        <v>147</v>
      </c>
      <c r="T90" s="235" t="s">
        <v>179</v>
      </c>
      <c r="U90" s="220">
        <v>0.06</v>
      </c>
      <c r="V90" s="220">
        <f>ROUND(E90*U90,2)</f>
        <v>0.26</v>
      </c>
      <c r="W90" s="220"/>
      <c r="X90" s="220" t="s">
        <v>180</v>
      </c>
      <c r="Y90" s="220" t="s">
        <v>150</v>
      </c>
      <c r="Z90" s="210"/>
      <c r="AA90" s="210"/>
      <c r="AB90" s="210"/>
      <c r="AC90" s="210"/>
      <c r="AD90" s="210"/>
      <c r="AE90" s="210"/>
      <c r="AF90" s="210"/>
      <c r="AG90" s="210" t="s">
        <v>181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58" t="s">
        <v>583</v>
      </c>
      <c r="D91" s="244"/>
      <c r="E91" s="245">
        <v>4.2699999999999996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9">
        <v>17</v>
      </c>
      <c r="B92" s="230" t="s">
        <v>285</v>
      </c>
      <c r="C92" s="239" t="s">
        <v>286</v>
      </c>
      <c r="D92" s="231" t="s">
        <v>199</v>
      </c>
      <c r="E92" s="232">
        <v>7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1.4E-2</v>
      </c>
      <c r="Q92" s="232">
        <f>ROUND(E92*P92,2)</f>
        <v>0.1</v>
      </c>
      <c r="R92" s="234" t="s">
        <v>262</v>
      </c>
      <c r="S92" s="234" t="s">
        <v>147</v>
      </c>
      <c r="T92" s="235" t="s">
        <v>179</v>
      </c>
      <c r="U92" s="220">
        <v>8.5000000000000006E-2</v>
      </c>
      <c r="V92" s="220">
        <f>ROUND(E92*U92,2)</f>
        <v>0.6</v>
      </c>
      <c r="W92" s="220"/>
      <c r="X92" s="220" t="s">
        <v>180</v>
      </c>
      <c r="Y92" s="220" t="s">
        <v>150</v>
      </c>
      <c r="Z92" s="210"/>
      <c r="AA92" s="210"/>
      <c r="AB92" s="210"/>
      <c r="AC92" s="210"/>
      <c r="AD92" s="210"/>
      <c r="AE92" s="210"/>
      <c r="AF92" s="210"/>
      <c r="AG92" s="210" t="s">
        <v>181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8" t="s">
        <v>584</v>
      </c>
      <c r="D93" s="244"/>
      <c r="E93" s="245"/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3" x14ac:dyDescent="0.2">
      <c r="A94" s="217"/>
      <c r="B94" s="218"/>
      <c r="C94" s="258" t="s">
        <v>232</v>
      </c>
      <c r="D94" s="244"/>
      <c r="E94" s="245"/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185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58" t="s">
        <v>585</v>
      </c>
      <c r="D95" s="244"/>
      <c r="E95" s="245">
        <v>6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3" x14ac:dyDescent="0.2">
      <c r="A96" s="217"/>
      <c r="B96" s="218"/>
      <c r="C96" s="258" t="s">
        <v>234</v>
      </c>
      <c r="D96" s="244"/>
      <c r="E96" s="245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8" t="s">
        <v>586</v>
      </c>
      <c r="D97" s="244"/>
      <c r="E97" s="245">
        <v>1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1" x14ac:dyDescent="0.2">
      <c r="A98" s="229">
        <v>18</v>
      </c>
      <c r="B98" s="230" t="s">
        <v>289</v>
      </c>
      <c r="C98" s="239" t="s">
        <v>290</v>
      </c>
      <c r="D98" s="231" t="s">
        <v>199</v>
      </c>
      <c r="E98" s="232">
        <v>35</v>
      </c>
      <c r="F98" s="233"/>
      <c r="G98" s="234">
        <f>ROUND(E98*F98,2)</f>
        <v>0</v>
      </c>
      <c r="H98" s="233"/>
      <c r="I98" s="234">
        <f>ROUND(E98*H98,2)</f>
        <v>0</v>
      </c>
      <c r="J98" s="233"/>
      <c r="K98" s="234">
        <f>ROUND(E98*J98,2)</f>
        <v>0</v>
      </c>
      <c r="L98" s="234">
        <v>21</v>
      </c>
      <c r="M98" s="234">
        <f>G98*(1+L98/100)</f>
        <v>0</v>
      </c>
      <c r="N98" s="232">
        <v>0</v>
      </c>
      <c r="O98" s="232">
        <f>ROUND(E98*N98,2)</f>
        <v>0</v>
      </c>
      <c r="P98" s="232">
        <v>6.0000000000000001E-3</v>
      </c>
      <c r="Q98" s="232">
        <f>ROUND(E98*P98,2)</f>
        <v>0.21</v>
      </c>
      <c r="R98" s="234" t="s">
        <v>262</v>
      </c>
      <c r="S98" s="234" t="s">
        <v>147</v>
      </c>
      <c r="T98" s="235" t="s">
        <v>179</v>
      </c>
      <c r="U98" s="220">
        <v>8.0000000000000002E-3</v>
      </c>
      <c r="V98" s="220">
        <f>ROUND(E98*U98,2)</f>
        <v>0.28000000000000003</v>
      </c>
      <c r="W98" s="220"/>
      <c r="X98" s="220" t="s">
        <v>180</v>
      </c>
      <c r="Y98" s="220" t="s">
        <v>150</v>
      </c>
      <c r="Z98" s="210"/>
      <c r="AA98" s="210"/>
      <c r="AB98" s="210"/>
      <c r="AC98" s="210"/>
      <c r="AD98" s="210"/>
      <c r="AE98" s="210"/>
      <c r="AF98" s="210"/>
      <c r="AG98" s="210" t="s">
        <v>181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17"/>
      <c r="B99" s="218"/>
      <c r="C99" s="258" t="s">
        <v>587</v>
      </c>
      <c r="D99" s="244"/>
      <c r="E99" s="245">
        <v>7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5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0" t="s">
        <v>292</v>
      </c>
      <c r="D100" s="246"/>
      <c r="E100" s="247">
        <v>28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185</v>
      </c>
      <c r="AH100" s="210">
        <v>4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3.75" outlineLevel="1" x14ac:dyDescent="0.2">
      <c r="A101" s="229">
        <v>19</v>
      </c>
      <c r="B101" s="230" t="s">
        <v>293</v>
      </c>
      <c r="C101" s="239" t="s">
        <v>294</v>
      </c>
      <c r="D101" s="231" t="s">
        <v>199</v>
      </c>
      <c r="E101" s="232">
        <v>370.65192000000002</v>
      </c>
      <c r="F101" s="233"/>
      <c r="G101" s="234">
        <f>ROUND(E101*F101,2)</f>
        <v>0</v>
      </c>
      <c r="H101" s="233"/>
      <c r="I101" s="234">
        <f>ROUND(E101*H101,2)</f>
        <v>0</v>
      </c>
      <c r="J101" s="233"/>
      <c r="K101" s="234">
        <f>ROUND(E101*J101,2)</f>
        <v>0</v>
      </c>
      <c r="L101" s="234">
        <v>21</v>
      </c>
      <c r="M101" s="234">
        <f>G101*(1+L101/100)</f>
        <v>0</v>
      </c>
      <c r="N101" s="232">
        <v>3.3E-4</v>
      </c>
      <c r="O101" s="232">
        <f>ROUND(E101*N101,2)</f>
        <v>0.12</v>
      </c>
      <c r="P101" s="232">
        <v>0</v>
      </c>
      <c r="Q101" s="232">
        <f>ROUND(E101*P101,2)</f>
        <v>0</v>
      </c>
      <c r="R101" s="234" t="s">
        <v>262</v>
      </c>
      <c r="S101" s="234" t="s">
        <v>147</v>
      </c>
      <c r="T101" s="235" t="s">
        <v>179</v>
      </c>
      <c r="U101" s="220">
        <v>2.75E-2</v>
      </c>
      <c r="V101" s="220">
        <f>ROUND(E101*U101,2)</f>
        <v>10.19</v>
      </c>
      <c r="W101" s="220"/>
      <c r="X101" s="220" t="s">
        <v>180</v>
      </c>
      <c r="Y101" s="220" t="s">
        <v>150</v>
      </c>
      <c r="Z101" s="210"/>
      <c r="AA101" s="210"/>
      <c r="AB101" s="210"/>
      <c r="AC101" s="210"/>
      <c r="AD101" s="210"/>
      <c r="AE101" s="210"/>
      <c r="AF101" s="210"/>
      <c r="AG101" s="210" t="s">
        <v>181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58" t="s">
        <v>588</v>
      </c>
      <c r="D102" s="244"/>
      <c r="E102" s="245">
        <v>84.301919999999996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5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58" t="s">
        <v>589</v>
      </c>
      <c r="D103" s="244"/>
      <c r="E103" s="245">
        <v>286.35000000000002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185</v>
      </c>
      <c r="AH103" s="210">
        <v>5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29">
        <v>20</v>
      </c>
      <c r="B104" s="230" t="s">
        <v>297</v>
      </c>
      <c r="C104" s="239" t="s">
        <v>298</v>
      </c>
      <c r="D104" s="231" t="s">
        <v>199</v>
      </c>
      <c r="E104" s="232">
        <v>286.35000000000002</v>
      </c>
      <c r="F104" s="233"/>
      <c r="G104" s="234">
        <f>ROUND(E104*F104,2)</f>
        <v>0</v>
      </c>
      <c r="H104" s="233"/>
      <c r="I104" s="234">
        <f>ROUND(E104*H104,2)</f>
        <v>0</v>
      </c>
      <c r="J104" s="233"/>
      <c r="K104" s="234">
        <f>ROUND(E104*J104,2)</f>
        <v>0</v>
      </c>
      <c r="L104" s="234">
        <v>21</v>
      </c>
      <c r="M104" s="234">
        <f>G104*(1+L104/100)</f>
        <v>0</v>
      </c>
      <c r="N104" s="232">
        <v>3.5E-4</v>
      </c>
      <c r="O104" s="232">
        <f>ROUND(E104*N104,2)</f>
        <v>0.1</v>
      </c>
      <c r="P104" s="232">
        <v>0</v>
      </c>
      <c r="Q104" s="232">
        <f>ROUND(E104*P104,2)</f>
        <v>0</v>
      </c>
      <c r="R104" s="234" t="s">
        <v>262</v>
      </c>
      <c r="S104" s="234" t="s">
        <v>147</v>
      </c>
      <c r="T104" s="235" t="s">
        <v>179</v>
      </c>
      <c r="U104" s="220">
        <v>0.2</v>
      </c>
      <c r="V104" s="220">
        <f>ROUND(E104*U104,2)</f>
        <v>57.27</v>
      </c>
      <c r="W104" s="220"/>
      <c r="X104" s="220" t="s">
        <v>180</v>
      </c>
      <c r="Y104" s="220" t="s">
        <v>150</v>
      </c>
      <c r="Z104" s="210"/>
      <c r="AA104" s="210"/>
      <c r="AB104" s="210"/>
      <c r="AC104" s="210"/>
      <c r="AD104" s="210"/>
      <c r="AE104" s="210"/>
      <c r="AF104" s="210"/>
      <c r="AG104" s="210" t="s">
        <v>181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58" t="s">
        <v>590</v>
      </c>
      <c r="D105" s="244"/>
      <c r="E105" s="245">
        <v>286.35000000000002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29">
        <v>21</v>
      </c>
      <c r="B106" s="230" t="s">
        <v>300</v>
      </c>
      <c r="C106" s="239" t="s">
        <v>301</v>
      </c>
      <c r="D106" s="231" t="s">
        <v>261</v>
      </c>
      <c r="E106" s="232">
        <v>8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3.8500000000000001E-3</v>
      </c>
      <c r="O106" s="232">
        <f>ROUND(E106*N106,2)</f>
        <v>0.03</v>
      </c>
      <c r="P106" s="232">
        <v>0</v>
      </c>
      <c r="Q106" s="232">
        <f>ROUND(E106*P106,2)</f>
        <v>0</v>
      </c>
      <c r="R106" s="234" t="s">
        <v>262</v>
      </c>
      <c r="S106" s="234" t="s">
        <v>147</v>
      </c>
      <c r="T106" s="235" t="s">
        <v>179</v>
      </c>
      <c r="U106" s="220">
        <v>0.7</v>
      </c>
      <c r="V106" s="220">
        <f>ROUND(E106*U106,2)</f>
        <v>5.6</v>
      </c>
      <c r="W106" s="220"/>
      <c r="X106" s="220" t="s">
        <v>180</v>
      </c>
      <c r="Y106" s="220" t="s">
        <v>150</v>
      </c>
      <c r="Z106" s="210"/>
      <c r="AA106" s="210"/>
      <c r="AB106" s="210"/>
      <c r="AC106" s="210"/>
      <c r="AD106" s="210"/>
      <c r="AE106" s="210"/>
      <c r="AF106" s="210"/>
      <c r="AG106" s="210" t="s">
        <v>181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7" t="s">
        <v>302</v>
      </c>
      <c r="D107" s="248"/>
      <c r="E107" s="248"/>
      <c r="F107" s="248"/>
      <c r="G107" s="248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17"/>
      <c r="B108" s="218"/>
      <c r="C108" s="259" t="s">
        <v>303</v>
      </c>
      <c r="D108" s="249"/>
      <c r="E108" s="249"/>
      <c r="F108" s="249"/>
      <c r="G108" s="249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36" t="str">
        <f>C108</f>
        <v>ukotvení kotevní desky šrouby, utěsnění kolem prostupu PU pěnou, natavení manžety prostupu k parozábraně</v>
      </c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8" t="s">
        <v>591</v>
      </c>
      <c r="D109" s="244"/>
      <c r="E109" s="245">
        <v>2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185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58" t="s">
        <v>592</v>
      </c>
      <c r="D110" s="244"/>
      <c r="E110" s="245">
        <v>6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185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45" outlineLevel="1" x14ac:dyDescent="0.2">
      <c r="A111" s="229">
        <v>22</v>
      </c>
      <c r="B111" s="230" t="s">
        <v>306</v>
      </c>
      <c r="C111" s="239" t="s">
        <v>307</v>
      </c>
      <c r="D111" s="231" t="s">
        <v>199</v>
      </c>
      <c r="E111" s="232">
        <v>84.301919999999996</v>
      </c>
      <c r="F111" s="233"/>
      <c r="G111" s="234">
        <f>ROUND(E111*F111,2)</f>
        <v>0</v>
      </c>
      <c r="H111" s="233"/>
      <c r="I111" s="234">
        <f>ROUND(E111*H111,2)</f>
        <v>0</v>
      </c>
      <c r="J111" s="233"/>
      <c r="K111" s="234">
        <f>ROUND(E111*J111,2)</f>
        <v>0</v>
      </c>
      <c r="L111" s="234">
        <v>21</v>
      </c>
      <c r="M111" s="234">
        <f>G111*(1+L111/100)</f>
        <v>0</v>
      </c>
      <c r="N111" s="232">
        <v>4.0299999999999997E-3</v>
      </c>
      <c r="O111" s="232">
        <f>ROUND(E111*N111,2)</f>
        <v>0.34</v>
      </c>
      <c r="P111" s="232">
        <v>0</v>
      </c>
      <c r="Q111" s="232">
        <f>ROUND(E111*P111,2)</f>
        <v>0</v>
      </c>
      <c r="R111" s="234" t="s">
        <v>262</v>
      </c>
      <c r="S111" s="234" t="s">
        <v>147</v>
      </c>
      <c r="T111" s="235" t="s">
        <v>179</v>
      </c>
      <c r="U111" s="220">
        <v>0.20699999999999999</v>
      </c>
      <c r="V111" s="220">
        <f>ROUND(E111*U111,2)</f>
        <v>17.45</v>
      </c>
      <c r="W111" s="220"/>
      <c r="X111" s="220" t="s">
        <v>180</v>
      </c>
      <c r="Y111" s="220" t="s">
        <v>150</v>
      </c>
      <c r="Z111" s="210"/>
      <c r="AA111" s="210"/>
      <c r="AB111" s="210"/>
      <c r="AC111" s="210"/>
      <c r="AD111" s="210"/>
      <c r="AE111" s="210"/>
      <c r="AF111" s="210"/>
      <c r="AG111" s="210" t="s">
        <v>181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58" t="s">
        <v>593</v>
      </c>
      <c r="D112" s="244"/>
      <c r="E112" s="245">
        <v>46.361600000000003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58" t="s">
        <v>594</v>
      </c>
      <c r="D113" s="244"/>
      <c r="E113" s="245">
        <v>16.89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185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58" t="s">
        <v>310</v>
      </c>
      <c r="D114" s="244"/>
      <c r="E114" s="245"/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8" t="s">
        <v>188</v>
      </c>
      <c r="D115" s="244"/>
      <c r="E115" s="245"/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8" t="s">
        <v>595</v>
      </c>
      <c r="D116" s="244"/>
      <c r="E116" s="245">
        <v>6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8" t="s">
        <v>313</v>
      </c>
      <c r="D117" s="244"/>
      <c r="E117" s="245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8" t="s">
        <v>596</v>
      </c>
      <c r="D118" s="244"/>
      <c r="E118" s="245">
        <v>1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60" t="s">
        <v>315</v>
      </c>
      <c r="D119" s="246"/>
      <c r="E119" s="247">
        <v>14.050319999999999</v>
      </c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4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1" x14ac:dyDescent="0.2">
      <c r="A120" s="229">
        <v>23</v>
      </c>
      <c r="B120" s="230" t="s">
        <v>316</v>
      </c>
      <c r="C120" s="239" t="s">
        <v>317</v>
      </c>
      <c r="D120" s="231" t="s">
        <v>199</v>
      </c>
      <c r="E120" s="232">
        <v>329.517</v>
      </c>
      <c r="F120" s="233"/>
      <c r="G120" s="234">
        <f>ROUND(E120*F120,2)</f>
        <v>0</v>
      </c>
      <c r="H120" s="233"/>
      <c r="I120" s="234">
        <f>ROUND(E120*H120,2)</f>
        <v>0</v>
      </c>
      <c r="J120" s="233"/>
      <c r="K120" s="234">
        <f>ROUND(E120*J120,2)</f>
        <v>0</v>
      </c>
      <c r="L120" s="234">
        <v>21</v>
      </c>
      <c r="M120" s="234">
        <f>G120*(1+L120/100)</f>
        <v>0</v>
      </c>
      <c r="N120" s="232">
        <v>0</v>
      </c>
      <c r="O120" s="232">
        <f>ROUND(E120*N120,2)</f>
        <v>0</v>
      </c>
      <c r="P120" s="232">
        <v>0</v>
      </c>
      <c r="Q120" s="232">
        <f>ROUND(E120*P120,2)</f>
        <v>0</v>
      </c>
      <c r="R120" s="234" t="s">
        <v>262</v>
      </c>
      <c r="S120" s="234" t="s">
        <v>147</v>
      </c>
      <c r="T120" s="235" t="s">
        <v>179</v>
      </c>
      <c r="U120" s="220">
        <v>0.91459999999999997</v>
      </c>
      <c r="V120" s="220">
        <f>ROUND(E120*U120,2)</f>
        <v>301.38</v>
      </c>
      <c r="W120" s="220"/>
      <c r="X120" s="220" t="s">
        <v>180</v>
      </c>
      <c r="Y120" s="220" t="s">
        <v>150</v>
      </c>
      <c r="Z120" s="210"/>
      <c r="AA120" s="210"/>
      <c r="AB120" s="210"/>
      <c r="AC120" s="210"/>
      <c r="AD120" s="210"/>
      <c r="AE120" s="210"/>
      <c r="AF120" s="210"/>
      <c r="AG120" s="210" t="s">
        <v>181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40" t="s">
        <v>318</v>
      </c>
      <c r="D121" s="237"/>
      <c r="E121" s="237"/>
      <c r="F121" s="237"/>
      <c r="G121" s="237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17"/>
      <c r="B122" s="218"/>
      <c r="C122" s="258" t="s">
        <v>597</v>
      </c>
      <c r="D122" s="244"/>
      <c r="E122" s="245">
        <v>329.517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185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2.5" outlineLevel="1" x14ac:dyDescent="0.2">
      <c r="A123" s="229">
        <v>24</v>
      </c>
      <c r="B123" s="230" t="s">
        <v>320</v>
      </c>
      <c r="C123" s="239" t="s">
        <v>321</v>
      </c>
      <c r="D123" s="231" t="s">
        <v>219</v>
      </c>
      <c r="E123" s="232">
        <v>18</v>
      </c>
      <c r="F123" s="233"/>
      <c r="G123" s="234">
        <f>ROUND(E123*F123,2)</f>
        <v>0</v>
      </c>
      <c r="H123" s="233"/>
      <c r="I123" s="234">
        <f>ROUND(E123*H123,2)</f>
        <v>0</v>
      </c>
      <c r="J123" s="233"/>
      <c r="K123" s="234">
        <f>ROUND(E123*J123,2)</f>
        <v>0</v>
      </c>
      <c r="L123" s="234">
        <v>21</v>
      </c>
      <c r="M123" s="234">
        <f>G123*(1+L123/100)</f>
        <v>0</v>
      </c>
      <c r="N123" s="232">
        <v>2.1900000000000001E-3</v>
      </c>
      <c r="O123" s="232">
        <f>ROUND(E123*N123,2)</f>
        <v>0.04</v>
      </c>
      <c r="P123" s="232">
        <v>0</v>
      </c>
      <c r="Q123" s="232">
        <f>ROUND(E123*P123,2)</f>
        <v>0</v>
      </c>
      <c r="R123" s="234" t="s">
        <v>262</v>
      </c>
      <c r="S123" s="234" t="s">
        <v>322</v>
      </c>
      <c r="T123" s="235" t="s">
        <v>148</v>
      </c>
      <c r="U123" s="220">
        <v>0.252</v>
      </c>
      <c r="V123" s="220">
        <f>ROUND(E123*U123,2)</f>
        <v>4.54</v>
      </c>
      <c r="W123" s="220"/>
      <c r="X123" s="220" t="s">
        <v>180</v>
      </c>
      <c r="Y123" s="220" t="s">
        <v>150</v>
      </c>
      <c r="Z123" s="210"/>
      <c r="AA123" s="210"/>
      <c r="AB123" s="210"/>
      <c r="AC123" s="210"/>
      <c r="AD123" s="210"/>
      <c r="AE123" s="210"/>
      <c r="AF123" s="210"/>
      <c r="AG123" s="210" t="s">
        <v>181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7" t="s">
        <v>302</v>
      </c>
      <c r="D124" s="248"/>
      <c r="E124" s="248"/>
      <c r="F124" s="248"/>
      <c r="G124" s="248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17"/>
      <c r="B125" s="218"/>
      <c r="C125" s="259" t="s">
        <v>323</v>
      </c>
      <c r="D125" s="249"/>
      <c r="E125" s="249"/>
      <c r="F125" s="249"/>
      <c r="G125" s="249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8" t="s">
        <v>324</v>
      </c>
      <c r="D126" s="244"/>
      <c r="E126" s="245">
        <v>18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185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29">
        <v>25</v>
      </c>
      <c r="B127" s="230" t="s">
        <v>325</v>
      </c>
      <c r="C127" s="239" t="s">
        <v>326</v>
      </c>
      <c r="D127" s="231" t="s">
        <v>219</v>
      </c>
      <c r="E127" s="232">
        <v>38</v>
      </c>
      <c r="F127" s="233"/>
      <c r="G127" s="234">
        <f>ROUND(E127*F127,2)</f>
        <v>0</v>
      </c>
      <c r="H127" s="233"/>
      <c r="I127" s="234">
        <f>ROUND(E127*H127,2)</f>
        <v>0</v>
      </c>
      <c r="J127" s="233"/>
      <c r="K127" s="234">
        <f>ROUND(E127*J127,2)</f>
        <v>0</v>
      </c>
      <c r="L127" s="234">
        <v>21</v>
      </c>
      <c r="M127" s="234">
        <f>G127*(1+L127/100)</f>
        <v>0</v>
      </c>
      <c r="N127" s="232">
        <v>1.8400000000000001E-3</v>
      </c>
      <c r="O127" s="232">
        <f>ROUND(E127*N127,2)</f>
        <v>7.0000000000000007E-2</v>
      </c>
      <c r="P127" s="232">
        <v>0</v>
      </c>
      <c r="Q127" s="232">
        <f>ROUND(E127*P127,2)</f>
        <v>0</v>
      </c>
      <c r="R127" s="234" t="s">
        <v>262</v>
      </c>
      <c r="S127" s="234" t="s">
        <v>147</v>
      </c>
      <c r="T127" s="235" t="s">
        <v>179</v>
      </c>
      <c r="U127" s="220">
        <v>0.252</v>
      </c>
      <c r="V127" s="220">
        <f>ROUND(E127*U127,2)</f>
        <v>9.58</v>
      </c>
      <c r="W127" s="220"/>
      <c r="X127" s="220" t="s">
        <v>180</v>
      </c>
      <c r="Y127" s="220" t="s">
        <v>150</v>
      </c>
      <c r="Z127" s="210"/>
      <c r="AA127" s="210"/>
      <c r="AB127" s="210"/>
      <c r="AC127" s="210"/>
      <c r="AD127" s="210"/>
      <c r="AE127" s="210"/>
      <c r="AF127" s="210"/>
      <c r="AG127" s="210" t="s">
        <v>181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7" t="s">
        <v>302</v>
      </c>
      <c r="D128" s="248"/>
      <c r="E128" s="248"/>
      <c r="F128" s="248"/>
      <c r="G128" s="248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183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59" t="s">
        <v>327</v>
      </c>
      <c r="D129" s="249"/>
      <c r="E129" s="249"/>
      <c r="F129" s="249"/>
      <c r="G129" s="249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8" t="s">
        <v>598</v>
      </c>
      <c r="D130" s="244"/>
      <c r="E130" s="245">
        <v>38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185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29">
        <v>26</v>
      </c>
      <c r="B131" s="230" t="s">
        <v>329</v>
      </c>
      <c r="C131" s="239" t="s">
        <v>330</v>
      </c>
      <c r="D131" s="231" t="s">
        <v>219</v>
      </c>
      <c r="E131" s="232">
        <v>24</v>
      </c>
      <c r="F131" s="233"/>
      <c r="G131" s="234">
        <f>ROUND(E131*F131,2)</f>
        <v>0</v>
      </c>
      <c r="H131" s="233"/>
      <c r="I131" s="234">
        <f>ROUND(E131*H131,2)</f>
        <v>0</v>
      </c>
      <c r="J131" s="233"/>
      <c r="K131" s="234">
        <f>ROUND(E131*J131,2)</f>
        <v>0</v>
      </c>
      <c r="L131" s="234">
        <v>21</v>
      </c>
      <c r="M131" s="234">
        <f>G131*(1+L131/100)</f>
        <v>0</v>
      </c>
      <c r="N131" s="232">
        <v>7.6000000000000004E-4</v>
      </c>
      <c r="O131" s="232">
        <f>ROUND(E131*N131,2)</f>
        <v>0.02</v>
      </c>
      <c r="P131" s="232">
        <v>0</v>
      </c>
      <c r="Q131" s="232">
        <f>ROUND(E131*P131,2)</f>
        <v>0</v>
      </c>
      <c r="R131" s="234" t="s">
        <v>262</v>
      </c>
      <c r="S131" s="234" t="s">
        <v>147</v>
      </c>
      <c r="T131" s="235" t="s">
        <v>179</v>
      </c>
      <c r="U131" s="220">
        <v>0.189</v>
      </c>
      <c r="V131" s="220">
        <f>ROUND(E131*U131,2)</f>
        <v>4.54</v>
      </c>
      <c r="W131" s="220"/>
      <c r="X131" s="220" t="s">
        <v>180</v>
      </c>
      <c r="Y131" s="220" t="s">
        <v>150</v>
      </c>
      <c r="Z131" s="210"/>
      <c r="AA131" s="210"/>
      <c r="AB131" s="210"/>
      <c r="AC131" s="210"/>
      <c r="AD131" s="210"/>
      <c r="AE131" s="210"/>
      <c r="AF131" s="210"/>
      <c r="AG131" s="210" t="s">
        <v>181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7" t="s">
        <v>302</v>
      </c>
      <c r="D132" s="248"/>
      <c r="E132" s="248"/>
      <c r="F132" s="248"/>
      <c r="G132" s="248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59" t="s">
        <v>331</v>
      </c>
      <c r="D133" s="249"/>
      <c r="E133" s="249"/>
      <c r="F133" s="249"/>
      <c r="G133" s="249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8" t="s">
        <v>332</v>
      </c>
      <c r="D134" s="244"/>
      <c r="E134" s="245">
        <v>24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29">
        <v>27</v>
      </c>
      <c r="B135" s="230" t="s">
        <v>329</v>
      </c>
      <c r="C135" s="239" t="s">
        <v>330</v>
      </c>
      <c r="D135" s="231" t="s">
        <v>219</v>
      </c>
      <c r="E135" s="232">
        <v>24</v>
      </c>
      <c r="F135" s="233"/>
      <c r="G135" s="234">
        <f>ROUND(E135*F135,2)</f>
        <v>0</v>
      </c>
      <c r="H135" s="233"/>
      <c r="I135" s="234">
        <f>ROUND(E135*H135,2)</f>
        <v>0</v>
      </c>
      <c r="J135" s="233"/>
      <c r="K135" s="234">
        <f>ROUND(E135*J135,2)</f>
        <v>0</v>
      </c>
      <c r="L135" s="234">
        <v>21</v>
      </c>
      <c r="M135" s="234">
        <f>G135*(1+L135/100)</f>
        <v>0</v>
      </c>
      <c r="N135" s="232">
        <v>7.6000000000000004E-4</v>
      </c>
      <c r="O135" s="232">
        <f>ROUND(E135*N135,2)</f>
        <v>0.02</v>
      </c>
      <c r="P135" s="232">
        <v>0</v>
      </c>
      <c r="Q135" s="232">
        <f>ROUND(E135*P135,2)</f>
        <v>0</v>
      </c>
      <c r="R135" s="234" t="s">
        <v>262</v>
      </c>
      <c r="S135" s="234" t="s">
        <v>147</v>
      </c>
      <c r="T135" s="235" t="s">
        <v>179</v>
      </c>
      <c r="U135" s="220">
        <v>0.189</v>
      </c>
      <c r="V135" s="220">
        <f>ROUND(E135*U135,2)</f>
        <v>4.54</v>
      </c>
      <c r="W135" s="220"/>
      <c r="X135" s="220" t="s">
        <v>180</v>
      </c>
      <c r="Y135" s="220" t="s">
        <v>150</v>
      </c>
      <c r="Z135" s="210"/>
      <c r="AA135" s="210"/>
      <c r="AB135" s="210"/>
      <c r="AC135" s="210"/>
      <c r="AD135" s="210"/>
      <c r="AE135" s="210"/>
      <c r="AF135" s="210"/>
      <c r="AG135" s="210" t="s">
        <v>181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7" t="s">
        <v>302</v>
      </c>
      <c r="D136" s="248"/>
      <c r="E136" s="248"/>
      <c r="F136" s="248"/>
      <c r="G136" s="248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59" t="s">
        <v>331</v>
      </c>
      <c r="D137" s="249"/>
      <c r="E137" s="249"/>
      <c r="F137" s="249"/>
      <c r="G137" s="249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8" t="s">
        <v>333</v>
      </c>
      <c r="D138" s="244"/>
      <c r="E138" s="245">
        <v>24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2.5" outlineLevel="1" x14ac:dyDescent="0.2">
      <c r="A139" s="229">
        <v>28</v>
      </c>
      <c r="B139" s="230" t="s">
        <v>334</v>
      </c>
      <c r="C139" s="239" t="s">
        <v>335</v>
      </c>
      <c r="D139" s="231" t="s">
        <v>219</v>
      </c>
      <c r="E139" s="232">
        <v>45</v>
      </c>
      <c r="F139" s="233"/>
      <c r="G139" s="234">
        <f>ROUND(E139*F139,2)</f>
        <v>0</v>
      </c>
      <c r="H139" s="233"/>
      <c r="I139" s="234">
        <f>ROUND(E139*H139,2)</f>
        <v>0</v>
      </c>
      <c r="J139" s="233"/>
      <c r="K139" s="234">
        <f>ROUND(E139*J139,2)</f>
        <v>0</v>
      </c>
      <c r="L139" s="234">
        <v>21</v>
      </c>
      <c r="M139" s="234">
        <f>G139*(1+L139/100)</f>
        <v>0</v>
      </c>
      <c r="N139" s="232">
        <v>9.7999999999999997E-4</v>
      </c>
      <c r="O139" s="232">
        <f>ROUND(E139*N139,2)</f>
        <v>0.04</v>
      </c>
      <c r="P139" s="232">
        <v>0</v>
      </c>
      <c r="Q139" s="232">
        <f>ROUND(E139*P139,2)</f>
        <v>0</v>
      </c>
      <c r="R139" s="234" t="s">
        <v>262</v>
      </c>
      <c r="S139" s="234" t="s">
        <v>322</v>
      </c>
      <c r="T139" s="235" t="s">
        <v>148</v>
      </c>
      <c r="U139" s="220">
        <v>0.189</v>
      </c>
      <c r="V139" s="220">
        <f>ROUND(E139*U139,2)</f>
        <v>8.51</v>
      </c>
      <c r="W139" s="220"/>
      <c r="X139" s="220" t="s">
        <v>180</v>
      </c>
      <c r="Y139" s="220" t="s">
        <v>150</v>
      </c>
      <c r="Z139" s="210"/>
      <c r="AA139" s="210"/>
      <c r="AB139" s="210"/>
      <c r="AC139" s="210"/>
      <c r="AD139" s="210"/>
      <c r="AE139" s="210"/>
      <c r="AF139" s="210"/>
      <c r="AG139" s="210" t="s">
        <v>181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7" t="s">
        <v>302</v>
      </c>
      <c r="D140" s="248"/>
      <c r="E140" s="248"/>
      <c r="F140" s="248"/>
      <c r="G140" s="248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59" t="s">
        <v>331</v>
      </c>
      <c r="D141" s="249"/>
      <c r="E141" s="249"/>
      <c r="F141" s="249"/>
      <c r="G141" s="249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8" t="s">
        <v>599</v>
      </c>
      <c r="D142" s="244"/>
      <c r="E142" s="245">
        <v>45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29">
        <v>29</v>
      </c>
      <c r="B143" s="230" t="s">
        <v>337</v>
      </c>
      <c r="C143" s="239" t="s">
        <v>338</v>
      </c>
      <c r="D143" s="231" t="s">
        <v>261</v>
      </c>
      <c r="E143" s="232">
        <v>6</v>
      </c>
      <c r="F143" s="233"/>
      <c r="G143" s="234">
        <f>ROUND(E143*F143,2)</f>
        <v>0</v>
      </c>
      <c r="H143" s="233"/>
      <c r="I143" s="234">
        <f>ROUND(E143*H143,2)</f>
        <v>0</v>
      </c>
      <c r="J143" s="233"/>
      <c r="K143" s="234">
        <f>ROUND(E143*J143,2)</f>
        <v>0</v>
      </c>
      <c r="L143" s="234">
        <v>21</v>
      </c>
      <c r="M143" s="234">
        <f>G143*(1+L143/100)</f>
        <v>0</v>
      </c>
      <c r="N143" s="232">
        <v>1.1999999999999999E-3</v>
      </c>
      <c r="O143" s="232">
        <f>ROUND(E143*N143,2)</f>
        <v>0.01</v>
      </c>
      <c r="P143" s="232">
        <v>0</v>
      </c>
      <c r="Q143" s="232">
        <f>ROUND(E143*P143,2)</f>
        <v>0</v>
      </c>
      <c r="R143" s="234" t="s">
        <v>262</v>
      </c>
      <c r="S143" s="234" t="s">
        <v>147</v>
      </c>
      <c r="T143" s="235" t="s">
        <v>179</v>
      </c>
      <c r="U143" s="220">
        <v>0.6</v>
      </c>
      <c r="V143" s="220">
        <f>ROUND(E143*U143,2)</f>
        <v>3.6</v>
      </c>
      <c r="W143" s="220"/>
      <c r="X143" s="220" t="s">
        <v>180</v>
      </c>
      <c r="Y143" s="220" t="s">
        <v>150</v>
      </c>
      <c r="Z143" s="210"/>
      <c r="AA143" s="210"/>
      <c r="AB143" s="210"/>
      <c r="AC143" s="210"/>
      <c r="AD143" s="210"/>
      <c r="AE143" s="210"/>
      <c r="AF143" s="210"/>
      <c r="AG143" s="210" t="s">
        <v>181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7" t="s">
        <v>302</v>
      </c>
      <c r="D144" s="248"/>
      <c r="E144" s="248"/>
      <c r="F144" s="248"/>
      <c r="G144" s="248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59" t="s">
        <v>339</v>
      </c>
      <c r="D145" s="249"/>
      <c r="E145" s="249"/>
      <c r="F145" s="249"/>
      <c r="G145" s="249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8" t="s">
        <v>600</v>
      </c>
      <c r="D146" s="244"/>
      <c r="E146" s="245">
        <v>6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29">
        <v>30</v>
      </c>
      <c r="B147" s="230" t="s">
        <v>341</v>
      </c>
      <c r="C147" s="239" t="s">
        <v>342</v>
      </c>
      <c r="D147" s="231" t="s">
        <v>199</v>
      </c>
      <c r="E147" s="232">
        <v>343.03480000000002</v>
      </c>
      <c r="F147" s="233"/>
      <c r="G147" s="234">
        <f>ROUND(E147*F147,2)</f>
        <v>0</v>
      </c>
      <c r="H147" s="233"/>
      <c r="I147" s="234">
        <f>ROUND(E147*H147,2)</f>
        <v>0</v>
      </c>
      <c r="J147" s="233"/>
      <c r="K147" s="234">
        <f>ROUND(E147*J147,2)</f>
        <v>0</v>
      </c>
      <c r="L147" s="234">
        <v>21</v>
      </c>
      <c r="M147" s="234">
        <f>G147*(1+L147/100)</f>
        <v>0</v>
      </c>
      <c r="N147" s="232">
        <v>1.2999999999999999E-4</v>
      </c>
      <c r="O147" s="232">
        <f>ROUND(E147*N147,2)</f>
        <v>0.04</v>
      </c>
      <c r="P147" s="232">
        <v>0</v>
      </c>
      <c r="Q147" s="232">
        <f>ROUND(E147*P147,2)</f>
        <v>0</v>
      </c>
      <c r="R147" s="234" t="s">
        <v>262</v>
      </c>
      <c r="S147" s="234" t="s">
        <v>147</v>
      </c>
      <c r="T147" s="235" t="s">
        <v>179</v>
      </c>
      <c r="U147" s="220">
        <v>0.1</v>
      </c>
      <c r="V147" s="220">
        <f>ROUND(E147*U147,2)</f>
        <v>34.299999999999997</v>
      </c>
      <c r="W147" s="220"/>
      <c r="X147" s="220" t="s">
        <v>180</v>
      </c>
      <c r="Y147" s="220" t="s">
        <v>150</v>
      </c>
      <c r="Z147" s="210"/>
      <c r="AA147" s="210"/>
      <c r="AB147" s="210"/>
      <c r="AC147" s="210"/>
      <c r="AD147" s="210"/>
      <c r="AE147" s="210"/>
      <c r="AF147" s="210"/>
      <c r="AG147" s="210" t="s">
        <v>181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58" t="s">
        <v>601</v>
      </c>
      <c r="D148" s="244"/>
      <c r="E148" s="245">
        <v>329.517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185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58" t="s">
        <v>602</v>
      </c>
      <c r="D149" s="244"/>
      <c r="E149" s="245">
        <v>13.517799999999999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185</v>
      </c>
      <c r="AH149" s="210">
        <v>5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1" x14ac:dyDescent="0.2">
      <c r="A150" s="229">
        <v>31</v>
      </c>
      <c r="B150" s="230" t="s">
        <v>345</v>
      </c>
      <c r="C150" s="239" t="s">
        <v>346</v>
      </c>
      <c r="D150" s="231" t="s">
        <v>199</v>
      </c>
      <c r="E150" s="232">
        <v>40.549999999999997</v>
      </c>
      <c r="F150" s="233"/>
      <c r="G150" s="234">
        <f>ROUND(E150*F150,2)</f>
        <v>0</v>
      </c>
      <c r="H150" s="233"/>
      <c r="I150" s="234">
        <f>ROUND(E150*H150,2)</f>
        <v>0</v>
      </c>
      <c r="J150" s="233"/>
      <c r="K150" s="234">
        <f>ROUND(E150*J150,2)</f>
        <v>0</v>
      </c>
      <c r="L150" s="234">
        <v>21</v>
      </c>
      <c r="M150" s="234">
        <f>G150*(1+L150/100)</f>
        <v>0</v>
      </c>
      <c r="N150" s="232">
        <v>3.5E-4</v>
      </c>
      <c r="O150" s="232">
        <f>ROUND(E150*N150,2)</f>
        <v>0.01</v>
      </c>
      <c r="P150" s="232">
        <v>0</v>
      </c>
      <c r="Q150" s="232">
        <f>ROUND(E150*P150,2)</f>
        <v>0</v>
      </c>
      <c r="R150" s="234" t="s">
        <v>262</v>
      </c>
      <c r="S150" s="234" t="s">
        <v>147</v>
      </c>
      <c r="T150" s="235" t="s">
        <v>179</v>
      </c>
      <c r="U150" s="220">
        <v>3.5999999999999997E-2</v>
      </c>
      <c r="V150" s="220">
        <f>ROUND(E150*U150,2)</f>
        <v>1.46</v>
      </c>
      <c r="W150" s="220"/>
      <c r="X150" s="220" t="s">
        <v>180</v>
      </c>
      <c r="Y150" s="220" t="s">
        <v>150</v>
      </c>
      <c r="Z150" s="210"/>
      <c r="AA150" s="210"/>
      <c r="AB150" s="210"/>
      <c r="AC150" s="210"/>
      <c r="AD150" s="210"/>
      <c r="AE150" s="210"/>
      <c r="AF150" s="210"/>
      <c r="AG150" s="210" t="s">
        <v>181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17"/>
      <c r="B151" s="218"/>
      <c r="C151" s="257" t="s">
        <v>347</v>
      </c>
      <c r="D151" s="248"/>
      <c r="E151" s="248"/>
      <c r="F151" s="248"/>
      <c r="G151" s="248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183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58" t="s">
        <v>603</v>
      </c>
      <c r="D152" s="244"/>
      <c r="E152" s="245">
        <v>6.77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185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58" t="s">
        <v>604</v>
      </c>
      <c r="D153" s="244"/>
      <c r="E153" s="245">
        <v>33.78</v>
      </c>
      <c r="F153" s="220"/>
      <c r="G153" s="220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185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29">
        <v>32</v>
      </c>
      <c r="B154" s="230" t="s">
        <v>350</v>
      </c>
      <c r="C154" s="239" t="s">
        <v>351</v>
      </c>
      <c r="D154" s="231" t="s">
        <v>199</v>
      </c>
      <c r="E154" s="232">
        <v>6.77</v>
      </c>
      <c r="F154" s="233"/>
      <c r="G154" s="234">
        <f>ROUND(E154*F154,2)</f>
        <v>0</v>
      </c>
      <c r="H154" s="233"/>
      <c r="I154" s="234">
        <f>ROUND(E154*H154,2)</f>
        <v>0</v>
      </c>
      <c r="J154" s="233"/>
      <c r="K154" s="234">
        <f>ROUND(E154*J154,2)</f>
        <v>0</v>
      </c>
      <c r="L154" s="234">
        <v>21</v>
      </c>
      <c r="M154" s="234">
        <f>G154*(1+L154/100)</f>
        <v>0</v>
      </c>
      <c r="N154" s="232">
        <v>4.2000000000000002E-4</v>
      </c>
      <c r="O154" s="232">
        <f>ROUND(E154*N154,2)</f>
        <v>0</v>
      </c>
      <c r="P154" s="232">
        <v>0</v>
      </c>
      <c r="Q154" s="232">
        <f>ROUND(E154*P154,2)</f>
        <v>0</v>
      </c>
      <c r="R154" s="234" t="s">
        <v>262</v>
      </c>
      <c r="S154" s="234" t="s">
        <v>147</v>
      </c>
      <c r="T154" s="235" t="s">
        <v>179</v>
      </c>
      <c r="U154" s="220">
        <v>0.28999999999999998</v>
      </c>
      <c r="V154" s="220">
        <f>ROUND(E154*U154,2)</f>
        <v>1.96</v>
      </c>
      <c r="W154" s="220"/>
      <c r="X154" s="220" t="s">
        <v>180</v>
      </c>
      <c r="Y154" s="220" t="s">
        <v>150</v>
      </c>
      <c r="Z154" s="210"/>
      <c r="AA154" s="210"/>
      <c r="AB154" s="210"/>
      <c r="AC154" s="210"/>
      <c r="AD154" s="210"/>
      <c r="AE154" s="210"/>
      <c r="AF154" s="210"/>
      <c r="AG154" s="210" t="s">
        <v>181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57" t="s">
        <v>347</v>
      </c>
      <c r="D155" s="248"/>
      <c r="E155" s="248"/>
      <c r="F155" s="248"/>
      <c r="G155" s="248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183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8" t="s">
        <v>605</v>
      </c>
      <c r="D156" s="244"/>
      <c r="E156" s="245">
        <v>6.77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9">
        <v>33</v>
      </c>
      <c r="B157" s="230" t="s">
        <v>353</v>
      </c>
      <c r="C157" s="239" t="s">
        <v>354</v>
      </c>
      <c r="D157" s="231" t="s">
        <v>199</v>
      </c>
      <c r="E157" s="232">
        <v>33.78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4.0299999999999997E-3</v>
      </c>
      <c r="O157" s="232">
        <f>ROUND(E157*N157,2)</f>
        <v>0.14000000000000001</v>
      </c>
      <c r="P157" s="232">
        <v>0</v>
      </c>
      <c r="Q157" s="232">
        <f>ROUND(E157*P157,2)</f>
        <v>0</v>
      </c>
      <c r="R157" s="234" t="s">
        <v>262</v>
      </c>
      <c r="S157" s="234" t="s">
        <v>147</v>
      </c>
      <c r="T157" s="235" t="s">
        <v>179</v>
      </c>
      <c r="U157" s="220">
        <v>0.28999999999999998</v>
      </c>
      <c r="V157" s="220">
        <f>ROUND(E157*U157,2)</f>
        <v>9.8000000000000007</v>
      </c>
      <c r="W157" s="220"/>
      <c r="X157" s="220" t="s">
        <v>180</v>
      </c>
      <c r="Y157" s="220" t="s">
        <v>150</v>
      </c>
      <c r="Z157" s="210"/>
      <c r="AA157" s="210"/>
      <c r="AB157" s="210"/>
      <c r="AC157" s="210"/>
      <c r="AD157" s="210"/>
      <c r="AE157" s="210"/>
      <c r="AF157" s="210"/>
      <c r="AG157" s="210" t="s">
        <v>181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8" t="s">
        <v>606</v>
      </c>
      <c r="D158" s="244"/>
      <c r="E158" s="245">
        <v>33.78</v>
      </c>
      <c r="F158" s="220"/>
      <c r="G158" s="220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185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29">
        <v>34</v>
      </c>
      <c r="B159" s="230" t="s">
        <v>356</v>
      </c>
      <c r="C159" s="239" t="s">
        <v>357</v>
      </c>
      <c r="D159" s="231" t="s">
        <v>199</v>
      </c>
      <c r="E159" s="232">
        <v>13.517799999999999</v>
      </c>
      <c r="F159" s="233"/>
      <c r="G159" s="234">
        <f>ROUND(E159*F159,2)</f>
        <v>0</v>
      </c>
      <c r="H159" s="233"/>
      <c r="I159" s="234">
        <f>ROUND(E159*H159,2)</f>
        <v>0</v>
      </c>
      <c r="J159" s="233"/>
      <c r="K159" s="234">
        <f>ROUND(E159*J159,2)</f>
        <v>0</v>
      </c>
      <c r="L159" s="234">
        <v>21</v>
      </c>
      <c r="M159" s="234">
        <f>G159*(1+L159/100)</f>
        <v>0</v>
      </c>
      <c r="N159" s="232">
        <v>3.0000000000000001E-5</v>
      </c>
      <c r="O159" s="232">
        <f>ROUND(E159*N159,2)</f>
        <v>0</v>
      </c>
      <c r="P159" s="232">
        <v>0</v>
      </c>
      <c r="Q159" s="232">
        <f>ROUND(E159*P159,2)</f>
        <v>0</v>
      </c>
      <c r="R159" s="234" t="s">
        <v>262</v>
      </c>
      <c r="S159" s="234" t="s">
        <v>147</v>
      </c>
      <c r="T159" s="235" t="s">
        <v>179</v>
      </c>
      <c r="U159" s="220">
        <v>0.34</v>
      </c>
      <c r="V159" s="220">
        <f>ROUND(E159*U159,2)</f>
        <v>4.5999999999999996</v>
      </c>
      <c r="W159" s="220"/>
      <c r="X159" s="220" t="s">
        <v>180</v>
      </c>
      <c r="Y159" s="220" t="s">
        <v>150</v>
      </c>
      <c r="Z159" s="210"/>
      <c r="AA159" s="210"/>
      <c r="AB159" s="210"/>
      <c r="AC159" s="210"/>
      <c r="AD159" s="210"/>
      <c r="AE159" s="210"/>
      <c r="AF159" s="210"/>
      <c r="AG159" s="210" t="s">
        <v>181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57" t="s">
        <v>347</v>
      </c>
      <c r="D160" s="248"/>
      <c r="E160" s="248"/>
      <c r="F160" s="248"/>
      <c r="G160" s="248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58" t="s">
        <v>607</v>
      </c>
      <c r="D161" s="244"/>
      <c r="E161" s="245">
        <v>4.4850000000000003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185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58" t="s">
        <v>359</v>
      </c>
      <c r="D162" s="244"/>
      <c r="E162" s="245">
        <v>9.0327999999999999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50">
        <v>35</v>
      </c>
      <c r="B163" s="251" t="s">
        <v>360</v>
      </c>
      <c r="C163" s="261" t="s">
        <v>361</v>
      </c>
      <c r="D163" s="252" t="s">
        <v>219</v>
      </c>
      <c r="E163" s="253">
        <v>18</v>
      </c>
      <c r="F163" s="254"/>
      <c r="G163" s="255">
        <f>ROUND(E163*F163,2)</f>
        <v>0</v>
      </c>
      <c r="H163" s="254"/>
      <c r="I163" s="255">
        <f>ROUND(E163*H163,2)</f>
        <v>0</v>
      </c>
      <c r="J163" s="254"/>
      <c r="K163" s="255">
        <f>ROUND(E163*J163,2)</f>
        <v>0</v>
      </c>
      <c r="L163" s="255">
        <v>21</v>
      </c>
      <c r="M163" s="255">
        <f>G163*(1+L163/100)</f>
        <v>0</v>
      </c>
      <c r="N163" s="253">
        <v>0</v>
      </c>
      <c r="O163" s="253">
        <f>ROUND(E163*N163,2)</f>
        <v>0</v>
      </c>
      <c r="P163" s="253">
        <v>0</v>
      </c>
      <c r="Q163" s="253">
        <f>ROUND(E163*P163,2)</f>
        <v>0</v>
      </c>
      <c r="R163" s="255"/>
      <c r="S163" s="255" t="s">
        <v>322</v>
      </c>
      <c r="T163" s="256" t="s">
        <v>148</v>
      </c>
      <c r="U163" s="220">
        <v>0</v>
      </c>
      <c r="V163" s="220">
        <f>ROUND(E163*U163,2)</f>
        <v>0</v>
      </c>
      <c r="W163" s="220"/>
      <c r="X163" s="220" t="s">
        <v>180</v>
      </c>
      <c r="Y163" s="220" t="s">
        <v>150</v>
      </c>
      <c r="Z163" s="210"/>
      <c r="AA163" s="210"/>
      <c r="AB163" s="210"/>
      <c r="AC163" s="210"/>
      <c r="AD163" s="210"/>
      <c r="AE163" s="210"/>
      <c r="AF163" s="210"/>
      <c r="AG163" s="210" t="s">
        <v>181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9">
        <v>36</v>
      </c>
      <c r="B164" s="230" t="s">
        <v>362</v>
      </c>
      <c r="C164" s="239" t="s">
        <v>363</v>
      </c>
      <c r="D164" s="231" t="s">
        <v>199</v>
      </c>
      <c r="E164" s="232">
        <v>384.29978</v>
      </c>
      <c r="F164" s="233"/>
      <c r="G164" s="234">
        <f>ROUND(E164*F164,2)</f>
        <v>0</v>
      </c>
      <c r="H164" s="233"/>
      <c r="I164" s="234">
        <f>ROUND(E164*H164,2)</f>
        <v>0</v>
      </c>
      <c r="J164" s="233"/>
      <c r="K164" s="234">
        <f>ROUND(E164*J164,2)</f>
        <v>0</v>
      </c>
      <c r="L164" s="234">
        <v>21</v>
      </c>
      <c r="M164" s="234">
        <f>G164*(1+L164/100)</f>
        <v>0</v>
      </c>
      <c r="N164" s="232">
        <v>2.2000000000000001E-3</v>
      </c>
      <c r="O164" s="232">
        <f>ROUND(E164*N164,2)</f>
        <v>0.85</v>
      </c>
      <c r="P164" s="232">
        <v>0</v>
      </c>
      <c r="Q164" s="232">
        <f>ROUND(E164*P164,2)</f>
        <v>0</v>
      </c>
      <c r="R164" s="234" t="s">
        <v>364</v>
      </c>
      <c r="S164" s="234" t="s">
        <v>147</v>
      </c>
      <c r="T164" s="235" t="s">
        <v>179</v>
      </c>
      <c r="U164" s="220">
        <v>0</v>
      </c>
      <c r="V164" s="220">
        <f>ROUND(E164*U164,2)</f>
        <v>0</v>
      </c>
      <c r="W164" s="220"/>
      <c r="X164" s="220" t="s">
        <v>365</v>
      </c>
      <c r="Y164" s="220" t="s">
        <v>150</v>
      </c>
      <c r="Z164" s="210"/>
      <c r="AA164" s="210"/>
      <c r="AB164" s="210"/>
      <c r="AC164" s="210"/>
      <c r="AD164" s="210"/>
      <c r="AE164" s="210"/>
      <c r="AF164" s="210"/>
      <c r="AG164" s="210" t="s">
        <v>366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58" t="s">
        <v>601</v>
      </c>
      <c r="D165" s="244"/>
      <c r="E165" s="245">
        <v>329.517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5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58" t="s">
        <v>602</v>
      </c>
      <c r="D166" s="244"/>
      <c r="E166" s="245">
        <v>13.517799999999999</v>
      </c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185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58" t="s">
        <v>608</v>
      </c>
      <c r="D167" s="244"/>
      <c r="E167" s="245">
        <v>0.09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0" t="s">
        <v>368</v>
      </c>
      <c r="D168" s="246"/>
      <c r="E168" s="247">
        <v>41.174979999999998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4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33.75" outlineLevel="1" x14ac:dyDescent="0.2">
      <c r="A169" s="229">
        <v>37</v>
      </c>
      <c r="B169" s="230" t="s">
        <v>369</v>
      </c>
      <c r="C169" s="239" t="s">
        <v>370</v>
      </c>
      <c r="D169" s="231" t="s">
        <v>199</v>
      </c>
      <c r="E169" s="232">
        <v>337.08800000000002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2">
        <v>4.4999999999999997E-3</v>
      </c>
      <c r="O169" s="232">
        <f>ROUND(E169*N169,2)</f>
        <v>1.52</v>
      </c>
      <c r="P169" s="232">
        <v>0</v>
      </c>
      <c r="Q169" s="232">
        <f>ROUND(E169*P169,2)</f>
        <v>0</v>
      </c>
      <c r="R169" s="234" t="s">
        <v>364</v>
      </c>
      <c r="S169" s="234" t="s">
        <v>147</v>
      </c>
      <c r="T169" s="235" t="s">
        <v>179</v>
      </c>
      <c r="U169" s="220">
        <v>0</v>
      </c>
      <c r="V169" s="220">
        <f>ROUND(E169*U169,2)</f>
        <v>0</v>
      </c>
      <c r="W169" s="220"/>
      <c r="X169" s="220" t="s">
        <v>365</v>
      </c>
      <c r="Y169" s="220" t="s">
        <v>150</v>
      </c>
      <c r="Z169" s="210"/>
      <c r="AA169" s="210"/>
      <c r="AB169" s="210"/>
      <c r="AC169" s="210"/>
      <c r="AD169" s="210"/>
      <c r="AE169" s="210"/>
      <c r="AF169" s="210"/>
      <c r="AG169" s="210" t="s">
        <v>366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58" t="s">
        <v>589</v>
      </c>
      <c r="D170" s="244"/>
      <c r="E170" s="245">
        <v>286.35000000000002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185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58" t="s">
        <v>603</v>
      </c>
      <c r="D171" s="244"/>
      <c r="E171" s="245">
        <v>6.77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185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0" t="s">
        <v>371</v>
      </c>
      <c r="D172" s="246"/>
      <c r="E172" s="247">
        <v>43.968000000000004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4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29">
        <v>38</v>
      </c>
      <c r="B173" s="230" t="s">
        <v>372</v>
      </c>
      <c r="C173" s="239" t="s">
        <v>373</v>
      </c>
      <c r="D173" s="231" t="s">
        <v>252</v>
      </c>
      <c r="E173" s="232">
        <v>3.3635600000000001</v>
      </c>
      <c r="F173" s="233"/>
      <c r="G173" s="234">
        <f>ROUND(E173*F173,2)</f>
        <v>0</v>
      </c>
      <c r="H173" s="233"/>
      <c r="I173" s="234">
        <f>ROUND(E173*H173,2)</f>
        <v>0</v>
      </c>
      <c r="J173" s="233"/>
      <c r="K173" s="234">
        <f>ROUND(E173*J173,2)</f>
        <v>0</v>
      </c>
      <c r="L173" s="234">
        <v>21</v>
      </c>
      <c r="M173" s="234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4" t="s">
        <v>262</v>
      </c>
      <c r="S173" s="234" t="s">
        <v>147</v>
      </c>
      <c r="T173" s="235" t="s">
        <v>179</v>
      </c>
      <c r="U173" s="220">
        <v>1.6850000000000001</v>
      </c>
      <c r="V173" s="220">
        <f>ROUND(E173*U173,2)</f>
        <v>5.67</v>
      </c>
      <c r="W173" s="220"/>
      <c r="X173" s="220" t="s">
        <v>253</v>
      </c>
      <c r="Y173" s="220" t="s">
        <v>150</v>
      </c>
      <c r="Z173" s="210"/>
      <c r="AA173" s="210"/>
      <c r="AB173" s="210"/>
      <c r="AC173" s="210"/>
      <c r="AD173" s="210"/>
      <c r="AE173" s="210"/>
      <c r="AF173" s="210"/>
      <c r="AG173" s="210" t="s">
        <v>254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57" t="s">
        <v>374</v>
      </c>
      <c r="D174" s="248"/>
      <c r="E174" s="248"/>
      <c r="F174" s="248"/>
      <c r="G174" s="248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183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17"/>
      <c r="B175" s="218"/>
      <c r="C175" s="258" t="s">
        <v>256</v>
      </c>
      <c r="D175" s="244"/>
      <c r="E175" s="245"/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185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58" t="s">
        <v>609</v>
      </c>
      <c r="D176" s="244"/>
      <c r="E176" s="245"/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185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58" t="s">
        <v>610</v>
      </c>
      <c r="D177" s="244"/>
      <c r="E177" s="245">
        <v>3.3635600000000001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185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x14ac:dyDescent="0.2">
      <c r="A178" s="222" t="s">
        <v>142</v>
      </c>
      <c r="B178" s="223" t="s">
        <v>93</v>
      </c>
      <c r="C178" s="238" t="s">
        <v>94</v>
      </c>
      <c r="D178" s="224"/>
      <c r="E178" s="225"/>
      <c r="F178" s="226"/>
      <c r="G178" s="226">
        <f>SUMIF(AG179:AG206,"&lt;&gt;NOR",G179:G206)</f>
        <v>0</v>
      </c>
      <c r="H178" s="226"/>
      <c r="I178" s="226">
        <f>SUM(I179:I206)</f>
        <v>0</v>
      </c>
      <c r="J178" s="226"/>
      <c r="K178" s="226">
        <f>SUM(K179:K206)</f>
        <v>0</v>
      </c>
      <c r="L178" s="226"/>
      <c r="M178" s="226">
        <f>SUM(M179:M206)</f>
        <v>0</v>
      </c>
      <c r="N178" s="225"/>
      <c r="O178" s="225">
        <f>SUM(O179:O206)</f>
        <v>1.81</v>
      </c>
      <c r="P178" s="225"/>
      <c r="Q178" s="225">
        <f>SUM(Q179:Q206)</f>
        <v>0</v>
      </c>
      <c r="R178" s="226"/>
      <c r="S178" s="226"/>
      <c r="T178" s="227"/>
      <c r="U178" s="221"/>
      <c r="V178" s="221">
        <f>SUM(V179:V206)</f>
        <v>141.86000000000001</v>
      </c>
      <c r="W178" s="221"/>
      <c r="X178" s="221"/>
      <c r="Y178" s="221"/>
      <c r="AG178" t="s">
        <v>143</v>
      </c>
    </row>
    <row r="179" spans="1:60" outlineLevel="1" x14ac:dyDescent="0.2">
      <c r="A179" s="229">
        <v>39</v>
      </c>
      <c r="B179" s="230" t="s">
        <v>377</v>
      </c>
      <c r="C179" s="239" t="s">
        <v>378</v>
      </c>
      <c r="D179" s="231" t="s">
        <v>199</v>
      </c>
      <c r="E179" s="232">
        <v>59</v>
      </c>
      <c r="F179" s="233"/>
      <c r="G179" s="234">
        <f>ROUND(E179*F179,2)</f>
        <v>0</v>
      </c>
      <c r="H179" s="233"/>
      <c r="I179" s="234">
        <f>ROUND(E179*H179,2)</f>
        <v>0</v>
      </c>
      <c r="J179" s="233"/>
      <c r="K179" s="234">
        <f>ROUND(E179*J179,2)</f>
        <v>0</v>
      </c>
      <c r="L179" s="234">
        <v>21</v>
      </c>
      <c r="M179" s="234">
        <f>G179*(1+L179/100)</f>
        <v>0</v>
      </c>
      <c r="N179" s="232">
        <v>3.3E-4</v>
      </c>
      <c r="O179" s="232">
        <f>ROUND(E179*N179,2)</f>
        <v>0.02</v>
      </c>
      <c r="P179" s="232">
        <v>0</v>
      </c>
      <c r="Q179" s="232">
        <f>ROUND(E179*P179,2)</f>
        <v>0</v>
      </c>
      <c r="R179" s="234" t="s">
        <v>379</v>
      </c>
      <c r="S179" s="234" t="s">
        <v>179</v>
      </c>
      <c r="T179" s="235" t="s">
        <v>179</v>
      </c>
      <c r="U179" s="220">
        <v>0.16</v>
      </c>
      <c r="V179" s="220">
        <f>ROUND(E179*U179,2)</f>
        <v>9.44</v>
      </c>
      <c r="W179" s="220"/>
      <c r="X179" s="220" t="s">
        <v>180</v>
      </c>
      <c r="Y179" s="220" t="s">
        <v>150</v>
      </c>
      <c r="Z179" s="210"/>
      <c r="AA179" s="210"/>
      <c r="AB179" s="210"/>
      <c r="AC179" s="210"/>
      <c r="AD179" s="210"/>
      <c r="AE179" s="210"/>
      <c r="AF179" s="210"/>
      <c r="AG179" s="210" t="s">
        <v>181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17"/>
      <c r="B180" s="218"/>
      <c r="C180" s="240" t="s">
        <v>380</v>
      </c>
      <c r="D180" s="237"/>
      <c r="E180" s="237"/>
      <c r="F180" s="237"/>
      <c r="G180" s="237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153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58" t="s">
        <v>381</v>
      </c>
      <c r="D181" s="244"/>
      <c r="E181" s="245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8" t="s">
        <v>611</v>
      </c>
      <c r="D182" s="244"/>
      <c r="E182" s="245">
        <v>45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8" t="s">
        <v>310</v>
      </c>
      <c r="D183" s="244"/>
      <c r="E183" s="245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58" t="s">
        <v>188</v>
      </c>
      <c r="D184" s="244"/>
      <c r="E184" s="245"/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58" t="s">
        <v>612</v>
      </c>
      <c r="D185" s="244"/>
      <c r="E185" s="245">
        <v>12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185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58" t="s">
        <v>313</v>
      </c>
      <c r="D186" s="244"/>
      <c r="E186" s="245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3" x14ac:dyDescent="0.2">
      <c r="A187" s="217"/>
      <c r="B187" s="218"/>
      <c r="C187" s="258" t="s">
        <v>613</v>
      </c>
      <c r="D187" s="244"/>
      <c r="E187" s="245">
        <v>2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">
      <c r="A188" s="229">
        <v>40</v>
      </c>
      <c r="B188" s="230" t="s">
        <v>386</v>
      </c>
      <c r="C188" s="239" t="s">
        <v>387</v>
      </c>
      <c r="D188" s="231" t="s">
        <v>199</v>
      </c>
      <c r="E188" s="232">
        <v>286.35000000000002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0</v>
      </c>
      <c r="O188" s="232">
        <f>ROUND(E188*N188,2)</f>
        <v>0</v>
      </c>
      <c r="P188" s="232">
        <v>0</v>
      </c>
      <c r="Q188" s="232">
        <f>ROUND(E188*P188,2)</f>
        <v>0</v>
      </c>
      <c r="R188" s="234" t="s">
        <v>379</v>
      </c>
      <c r="S188" s="234" t="s">
        <v>147</v>
      </c>
      <c r="T188" s="235" t="s">
        <v>179</v>
      </c>
      <c r="U188" s="220">
        <v>0.45</v>
      </c>
      <c r="V188" s="220">
        <f>ROUND(E188*U188,2)</f>
        <v>128.86000000000001</v>
      </c>
      <c r="W188" s="220"/>
      <c r="X188" s="220" t="s">
        <v>180</v>
      </c>
      <c r="Y188" s="220" t="s">
        <v>150</v>
      </c>
      <c r="Z188" s="210"/>
      <c r="AA188" s="210"/>
      <c r="AB188" s="210"/>
      <c r="AC188" s="210"/>
      <c r="AD188" s="210"/>
      <c r="AE188" s="210"/>
      <c r="AF188" s="210"/>
      <c r="AG188" s="210" t="s">
        <v>181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8" t="s">
        <v>388</v>
      </c>
      <c r="D189" s="244"/>
      <c r="E189" s="245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8" t="s">
        <v>614</v>
      </c>
      <c r="D190" s="244"/>
      <c r="E190" s="245">
        <v>286.35000000000002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2.5" outlineLevel="1" x14ac:dyDescent="0.2">
      <c r="A191" s="229">
        <v>41</v>
      </c>
      <c r="B191" s="230" t="s">
        <v>390</v>
      </c>
      <c r="C191" s="239" t="s">
        <v>391</v>
      </c>
      <c r="D191" s="231" t="s">
        <v>177</v>
      </c>
      <c r="E191" s="232">
        <v>68.491910000000004</v>
      </c>
      <c r="F191" s="233"/>
      <c r="G191" s="234">
        <f>ROUND(E191*F191,2)</f>
        <v>0</v>
      </c>
      <c r="H191" s="233"/>
      <c r="I191" s="234">
        <f>ROUND(E191*H191,2)</f>
        <v>0</v>
      </c>
      <c r="J191" s="233"/>
      <c r="K191" s="234">
        <f>ROUND(E191*J191,2)</f>
        <v>0</v>
      </c>
      <c r="L191" s="234">
        <v>21</v>
      </c>
      <c r="M191" s="234">
        <f>G191*(1+L191/100)</f>
        <v>0</v>
      </c>
      <c r="N191" s="232">
        <v>2.5000000000000001E-2</v>
      </c>
      <c r="O191" s="232">
        <f>ROUND(E191*N191,2)</f>
        <v>1.71</v>
      </c>
      <c r="P191" s="232">
        <v>0</v>
      </c>
      <c r="Q191" s="232">
        <f>ROUND(E191*P191,2)</f>
        <v>0</v>
      </c>
      <c r="R191" s="234" t="s">
        <v>364</v>
      </c>
      <c r="S191" s="234" t="s">
        <v>147</v>
      </c>
      <c r="T191" s="235" t="s">
        <v>179</v>
      </c>
      <c r="U191" s="220">
        <v>0</v>
      </c>
      <c r="V191" s="220">
        <f>ROUND(E191*U191,2)</f>
        <v>0</v>
      </c>
      <c r="W191" s="220"/>
      <c r="X191" s="220" t="s">
        <v>365</v>
      </c>
      <c r="Y191" s="220" t="s">
        <v>150</v>
      </c>
      <c r="Z191" s="210"/>
      <c r="AA191" s="210"/>
      <c r="AB191" s="210"/>
      <c r="AC191" s="210"/>
      <c r="AD191" s="210"/>
      <c r="AE191" s="210"/>
      <c r="AF191" s="210"/>
      <c r="AG191" s="210" t="s">
        <v>366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58" t="s">
        <v>188</v>
      </c>
      <c r="D192" s="244"/>
      <c r="E192" s="245"/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58" t="s">
        <v>615</v>
      </c>
      <c r="D193" s="244"/>
      <c r="E193" s="245">
        <v>3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58" t="s">
        <v>313</v>
      </c>
      <c r="D194" s="244"/>
      <c r="E194" s="245"/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3" x14ac:dyDescent="0.2">
      <c r="A195" s="217"/>
      <c r="B195" s="218"/>
      <c r="C195" s="258" t="s">
        <v>616</v>
      </c>
      <c r="D195" s="244"/>
      <c r="E195" s="245">
        <v>0.5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185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3" x14ac:dyDescent="0.2">
      <c r="A196" s="217"/>
      <c r="B196" s="218"/>
      <c r="C196" s="258" t="s">
        <v>617</v>
      </c>
      <c r="D196" s="244"/>
      <c r="E196" s="245">
        <v>62.997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60" t="s">
        <v>396</v>
      </c>
      <c r="D197" s="246"/>
      <c r="E197" s="247">
        <v>1.99491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4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29">
        <v>42</v>
      </c>
      <c r="B198" s="230" t="s">
        <v>397</v>
      </c>
      <c r="C198" s="239" t="s">
        <v>398</v>
      </c>
      <c r="D198" s="231" t="s">
        <v>177</v>
      </c>
      <c r="E198" s="232">
        <v>3.2444999999999999</v>
      </c>
      <c r="F198" s="233"/>
      <c r="G198" s="234">
        <f>ROUND(E198*F198,2)</f>
        <v>0</v>
      </c>
      <c r="H198" s="233"/>
      <c r="I198" s="234">
        <f>ROUND(E198*H198,2)</f>
        <v>0</v>
      </c>
      <c r="J198" s="233"/>
      <c r="K198" s="234">
        <f>ROUND(E198*J198,2)</f>
        <v>0</v>
      </c>
      <c r="L198" s="234">
        <v>21</v>
      </c>
      <c r="M198" s="234">
        <f>G198*(1+L198/100)</f>
        <v>0</v>
      </c>
      <c r="N198" s="232">
        <v>2.5000000000000001E-2</v>
      </c>
      <c r="O198" s="232">
        <f>ROUND(E198*N198,2)</f>
        <v>0.08</v>
      </c>
      <c r="P198" s="232">
        <v>0</v>
      </c>
      <c r="Q198" s="232">
        <f>ROUND(E198*P198,2)</f>
        <v>0</v>
      </c>
      <c r="R198" s="234" t="s">
        <v>364</v>
      </c>
      <c r="S198" s="234" t="s">
        <v>147</v>
      </c>
      <c r="T198" s="235" t="s">
        <v>179</v>
      </c>
      <c r="U198" s="220">
        <v>0</v>
      </c>
      <c r="V198" s="220">
        <f>ROUND(E198*U198,2)</f>
        <v>0</v>
      </c>
      <c r="W198" s="220"/>
      <c r="X198" s="220" t="s">
        <v>365</v>
      </c>
      <c r="Y198" s="220" t="s">
        <v>150</v>
      </c>
      <c r="Z198" s="210"/>
      <c r="AA198" s="210"/>
      <c r="AB198" s="210"/>
      <c r="AC198" s="210"/>
      <c r="AD198" s="210"/>
      <c r="AE198" s="210"/>
      <c r="AF198" s="210"/>
      <c r="AG198" s="210" t="s">
        <v>366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58" t="s">
        <v>381</v>
      </c>
      <c r="D199" s="244"/>
      <c r="E199" s="245"/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185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58" t="s">
        <v>618</v>
      </c>
      <c r="D200" s="244"/>
      <c r="E200" s="245">
        <v>3.15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185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0" t="s">
        <v>396</v>
      </c>
      <c r="D201" s="246"/>
      <c r="E201" s="247">
        <v>9.4500000000000001E-2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4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29">
        <v>43</v>
      </c>
      <c r="B202" s="230" t="s">
        <v>400</v>
      </c>
      <c r="C202" s="239" t="s">
        <v>401</v>
      </c>
      <c r="D202" s="231" t="s">
        <v>252</v>
      </c>
      <c r="E202" s="232">
        <v>1.81288</v>
      </c>
      <c r="F202" s="233"/>
      <c r="G202" s="234">
        <f>ROUND(E202*F202,2)</f>
        <v>0</v>
      </c>
      <c r="H202" s="233"/>
      <c r="I202" s="234">
        <f>ROUND(E202*H202,2)</f>
        <v>0</v>
      </c>
      <c r="J202" s="233"/>
      <c r="K202" s="234">
        <f>ROUND(E202*J202,2)</f>
        <v>0</v>
      </c>
      <c r="L202" s="234">
        <v>21</v>
      </c>
      <c r="M202" s="234">
        <f>G202*(1+L202/100)</f>
        <v>0</v>
      </c>
      <c r="N202" s="232">
        <v>0</v>
      </c>
      <c r="O202" s="232">
        <f>ROUND(E202*N202,2)</f>
        <v>0</v>
      </c>
      <c r="P202" s="232">
        <v>0</v>
      </c>
      <c r="Q202" s="232">
        <f>ROUND(E202*P202,2)</f>
        <v>0</v>
      </c>
      <c r="R202" s="234" t="s">
        <v>379</v>
      </c>
      <c r="S202" s="234" t="s">
        <v>147</v>
      </c>
      <c r="T202" s="235" t="s">
        <v>179</v>
      </c>
      <c r="U202" s="220">
        <v>1.966</v>
      </c>
      <c r="V202" s="220">
        <f>ROUND(E202*U202,2)</f>
        <v>3.56</v>
      </c>
      <c r="W202" s="220"/>
      <c r="X202" s="220" t="s">
        <v>253</v>
      </c>
      <c r="Y202" s="220" t="s">
        <v>150</v>
      </c>
      <c r="Z202" s="210"/>
      <c r="AA202" s="210"/>
      <c r="AB202" s="210"/>
      <c r="AC202" s="210"/>
      <c r="AD202" s="210"/>
      <c r="AE202" s="210"/>
      <c r="AF202" s="210"/>
      <c r="AG202" s="210" t="s">
        <v>254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17"/>
      <c r="B203" s="218"/>
      <c r="C203" s="257" t="s">
        <v>374</v>
      </c>
      <c r="D203" s="248"/>
      <c r="E203" s="248"/>
      <c r="F203" s="248"/>
      <c r="G203" s="248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58" t="s">
        <v>256</v>
      </c>
      <c r="D204" s="244"/>
      <c r="E204" s="245"/>
      <c r="F204" s="220"/>
      <c r="G204" s="220"/>
      <c r="H204" s="220"/>
      <c r="I204" s="220"/>
      <c r="J204" s="220"/>
      <c r="K204" s="220"/>
      <c r="L204" s="220"/>
      <c r="M204" s="220"/>
      <c r="N204" s="219"/>
      <c r="O204" s="219"/>
      <c r="P204" s="219"/>
      <c r="Q204" s="219"/>
      <c r="R204" s="220"/>
      <c r="S204" s="220"/>
      <c r="T204" s="220"/>
      <c r="U204" s="220"/>
      <c r="V204" s="220"/>
      <c r="W204" s="220"/>
      <c r="X204" s="220"/>
      <c r="Y204" s="220"/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58" t="s">
        <v>619</v>
      </c>
      <c r="D205" s="244"/>
      <c r="E205" s="245"/>
      <c r="F205" s="220"/>
      <c r="G205" s="220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185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58" t="s">
        <v>620</v>
      </c>
      <c r="D206" s="244"/>
      <c r="E206" s="245">
        <v>1.81288</v>
      </c>
      <c r="F206" s="220"/>
      <c r="G206" s="220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x14ac:dyDescent="0.2">
      <c r="A207" s="222" t="s">
        <v>142</v>
      </c>
      <c r="B207" s="223" t="s">
        <v>95</v>
      </c>
      <c r="C207" s="238" t="s">
        <v>96</v>
      </c>
      <c r="D207" s="224"/>
      <c r="E207" s="225"/>
      <c r="F207" s="226"/>
      <c r="G207" s="226">
        <f>SUMIF(AG208:AG232,"&lt;&gt;NOR",G208:G232)</f>
        <v>0</v>
      </c>
      <c r="H207" s="226"/>
      <c r="I207" s="226">
        <f>SUM(I208:I232)</f>
        <v>0</v>
      </c>
      <c r="J207" s="226"/>
      <c r="K207" s="226">
        <f>SUM(K208:K232)</f>
        <v>0</v>
      </c>
      <c r="L207" s="226"/>
      <c r="M207" s="226">
        <f>SUM(M208:M232)</f>
        <v>0</v>
      </c>
      <c r="N207" s="225"/>
      <c r="O207" s="225">
        <f>SUM(O208:O232)</f>
        <v>0.01</v>
      </c>
      <c r="P207" s="225"/>
      <c r="Q207" s="225">
        <f>SUM(Q208:Q232)</f>
        <v>7.0000000000000007E-2</v>
      </c>
      <c r="R207" s="226"/>
      <c r="S207" s="226"/>
      <c r="T207" s="227"/>
      <c r="U207" s="221"/>
      <c r="V207" s="221">
        <f>SUM(V208:V232)</f>
        <v>10.559999999999999</v>
      </c>
      <c r="W207" s="221"/>
      <c r="X207" s="221"/>
      <c r="Y207" s="221"/>
      <c r="AG207" t="s">
        <v>143</v>
      </c>
    </row>
    <row r="208" spans="1:60" outlineLevel="1" x14ac:dyDescent="0.2">
      <c r="A208" s="229">
        <v>44</v>
      </c>
      <c r="B208" s="230" t="s">
        <v>404</v>
      </c>
      <c r="C208" s="239" t="s">
        <v>405</v>
      </c>
      <c r="D208" s="231" t="s">
        <v>219</v>
      </c>
      <c r="E208" s="232">
        <v>3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0</v>
      </c>
      <c r="O208" s="232">
        <f>ROUND(E208*N208,2)</f>
        <v>0</v>
      </c>
      <c r="P208" s="232">
        <v>6.6899999999999998E-3</v>
      </c>
      <c r="Q208" s="232">
        <f>ROUND(E208*P208,2)</f>
        <v>0.02</v>
      </c>
      <c r="R208" s="234" t="s">
        <v>406</v>
      </c>
      <c r="S208" s="234" t="s">
        <v>147</v>
      </c>
      <c r="T208" s="235" t="s">
        <v>179</v>
      </c>
      <c r="U208" s="220">
        <v>0.186</v>
      </c>
      <c r="V208" s="220">
        <f>ROUND(E208*U208,2)</f>
        <v>0.56000000000000005</v>
      </c>
      <c r="W208" s="220"/>
      <c r="X208" s="220" t="s">
        <v>180</v>
      </c>
      <c r="Y208" s="220" t="s">
        <v>150</v>
      </c>
      <c r="Z208" s="210"/>
      <c r="AA208" s="210"/>
      <c r="AB208" s="210"/>
      <c r="AC208" s="210"/>
      <c r="AD208" s="210"/>
      <c r="AE208" s="210"/>
      <c r="AF208" s="210"/>
      <c r="AG208" s="210" t="s">
        <v>181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7" t="s">
        <v>407</v>
      </c>
      <c r="D209" s="248"/>
      <c r="E209" s="248"/>
      <c r="F209" s="248"/>
      <c r="G209" s="248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17"/>
      <c r="B210" s="218"/>
      <c r="C210" s="258" t="s">
        <v>621</v>
      </c>
      <c r="D210" s="244"/>
      <c r="E210" s="245">
        <v>3</v>
      </c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29">
        <v>45</v>
      </c>
      <c r="B211" s="230" t="s">
        <v>409</v>
      </c>
      <c r="C211" s="239" t="s">
        <v>410</v>
      </c>
      <c r="D211" s="231" t="s">
        <v>219</v>
      </c>
      <c r="E211" s="232">
        <v>8.3000000000000007</v>
      </c>
      <c r="F211" s="233"/>
      <c r="G211" s="234">
        <f>ROUND(E211*F211,2)</f>
        <v>0</v>
      </c>
      <c r="H211" s="233"/>
      <c r="I211" s="234">
        <f>ROUND(E211*H211,2)</f>
        <v>0</v>
      </c>
      <c r="J211" s="233"/>
      <c r="K211" s="234">
        <f>ROUND(E211*J211,2)</f>
        <v>0</v>
      </c>
      <c r="L211" s="234">
        <v>21</v>
      </c>
      <c r="M211" s="234">
        <f>G211*(1+L211/100)</f>
        <v>0</v>
      </c>
      <c r="N211" s="232">
        <v>0</v>
      </c>
      <c r="O211" s="232">
        <f>ROUND(E211*N211,2)</f>
        <v>0</v>
      </c>
      <c r="P211" s="232">
        <v>1.98E-3</v>
      </c>
      <c r="Q211" s="232">
        <f>ROUND(E211*P211,2)</f>
        <v>0.02</v>
      </c>
      <c r="R211" s="234" t="s">
        <v>406</v>
      </c>
      <c r="S211" s="234" t="s">
        <v>147</v>
      </c>
      <c r="T211" s="235" t="s">
        <v>179</v>
      </c>
      <c r="U211" s="220">
        <v>8.3000000000000004E-2</v>
      </c>
      <c r="V211" s="220">
        <f>ROUND(E211*U211,2)</f>
        <v>0.69</v>
      </c>
      <c r="W211" s="220"/>
      <c r="X211" s="220" t="s">
        <v>180</v>
      </c>
      <c r="Y211" s="220" t="s">
        <v>150</v>
      </c>
      <c r="Z211" s="210"/>
      <c r="AA211" s="210"/>
      <c r="AB211" s="210"/>
      <c r="AC211" s="210"/>
      <c r="AD211" s="210"/>
      <c r="AE211" s="210"/>
      <c r="AF211" s="210"/>
      <c r="AG211" s="210" t="s">
        <v>181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57" t="s">
        <v>411</v>
      </c>
      <c r="D212" s="248"/>
      <c r="E212" s="248"/>
      <c r="F212" s="248"/>
      <c r="G212" s="248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183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58" t="s">
        <v>412</v>
      </c>
      <c r="D213" s="244"/>
      <c r="E213" s="245"/>
      <c r="F213" s="220"/>
      <c r="G213" s="220"/>
      <c r="H213" s="220"/>
      <c r="I213" s="220"/>
      <c r="J213" s="220"/>
      <c r="K213" s="220"/>
      <c r="L213" s="220"/>
      <c r="M213" s="220"/>
      <c r="N213" s="219"/>
      <c r="O213" s="219"/>
      <c r="P213" s="219"/>
      <c r="Q213" s="219"/>
      <c r="R213" s="220"/>
      <c r="S213" s="220"/>
      <c r="T213" s="220"/>
      <c r="U213" s="220"/>
      <c r="V213" s="220"/>
      <c r="W213" s="220"/>
      <c r="X213" s="220"/>
      <c r="Y213" s="220"/>
      <c r="Z213" s="210"/>
      <c r="AA213" s="210"/>
      <c r="AB213" s="210"/>
      <c r="AC213" s="210"/>
      <c r="AD213" s="210"/>
      <c r="AE213" s="210"/>
      <c r="AF213" s="210"/>
      <c r="AG213" s="210" t="s">
        <v>185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58" t="s">
        <v>622</v>
      </c>
      <c r="D214" s="244"/>
      <c r="E214" s="245">
        <v>2</v>
      </c>
      <c r="F214" s="220"/>
      <c r="G214" s="220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58" t="s">
        <v>623</v>
      </c>
      <c r="D215" s="244"/>
      <c r="E215" s="245">
        <v>6.3</v>
      </c>
      <c r="F215" s="220"/>
      <c r="G215" s="220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185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29">
        <v>46</v>
      </c>
      <c r="B216" s="230" t="s">
        <v>415</v>
      </c>
      <c r="C216" s="239" t="s">
        <v>416</v>
      </c>
      <c r="D216" s="231" t="s">
        <v>219</v>
      </c>
      <c r="E216" s="232">
        <v>6</v>
      </c>
      <c r="F216" s="233"/>
      <c r="G216" s="234">
        <f>ROUND(E216*F216,2)</f>
        <v>0</v>
      </c>
      <c r="H216" s="233"/>
      <c r="I216" s="234">
        <f>ROUND(E216*H216,2)</f>
        <v>0</v>
      </c>
      <c r="J216" s="233"/>
      <c r="K216" s="234">
        <f>ROUND(E216*J216,2)</f>
        <v>0</v>
      </c>
      <c r="L216" s="234">
        <v>21</v>
      </c>
      <c r="M216" s="234">
        <f>G216*(1+L216/100)</f>
        <v>0</v>
      </c>
      <c r="N216" s="232">
        <v>1.5200000000000001E-3</v>
      </c>
      <c r="O216" s="232">
        <f>ROUND(E216*N216,2)</f>
        <v>0.01</v>
      </c>
      <c r="P216" s="232">
        <v>0</v>
      </c>
      <c r="Q216" s="232">
        <f>ROUND(E216*P216,2)</f>
        <v>0</v>
      </c>
      <c r="R216" s="234" t="s">
        <v>406</v>
      </c>
      <c r="S216" s="234" t="s">
        <v>147</v>
      </c>
      <c r="T216" s="235" t="s">
        <v>179</v>
      </c>
      <c r="U216" s="220">
        <v>1.173</v>
      </c>
      <c r="V216" s="220">
        <f>ROUND(E216*U216,2)</f>
        <v>7.04</v>
      </c>
      <c r="W216" s="220"/>
      <c r="X216" s="220" t="s">
        <v>180</v>
      </c>
      <c r="Y216" s="220" t="s">
        <v>150</v>
      </c>
      <c r="Z216" s="210"/>
      <c r="AA216" s="210"/>
      <c r="AB216" s="210"/>
      <c r="AC216" s="210"/>
      <c r="AD216" s="210"/>
      <c r="AE216" s="210"/>
      <c r="AF216" s="210"/>
      <c r="AG216" s="210" t="s">
        <v>181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57" t="s">
        <v>417</v>
      </c>
      <c r="D217" s="248"/>
      <c r="E217" s="248"/>
      <c r="F217" s="248"/>
      <c r="G217" s="248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183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17"/>
      <c r="B218" s="218"/>
      <c r="C218" s="259" t="s">
        <v>418</v>
      </c>
      <c r="D218" s="249"/>
      <c r="E218" s="249"/>
      <c r="F218" s="249"/>
      <c r="G218" s="249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58" t="s">
        <v>313</v>
      </c>
      <c r="D219" s="244"/>
      <c r="E219" s="245"/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58" t="s">
        <v>624</v>
      </c>
      <c r="D220" s="244"/>
      <c r="E220" s="245">
        <v>2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185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58" t="s">
        <v>625</v>
      </c>
      <c r="D221" s="244"/>
      <c r="E221" s="245">
        <v>1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8" t="s">
        <v>626</v>
      </c>
      <c r="D222" s="244"/>
      <c r="E222" s="245">
        <v>3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185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29">
        <v>47</v>
      </c>
      <c r="B223" s="230" t="s">
        <v>422</v>
      </c>
      <c r="C223" s="239" t="s">
        <v>423</v>
      </c>
      <c r="D223" s="231" t="s">
        <v>261</v>
      </c>
      <c r="E223" s="232">
        <v>2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0</v>
      </c>
      <c r="O223" s="232">
        <f>ROUND(E223*N223,2)</f>
        <v>0</v>
      </c>
      <c r="P223" s="232">
        <v>1.7049999999999999E-2</v>
      </c>
      <c r="Q223" s="232">
        <f>ROUND(E223*P223,2)</f>
        <v>0.03</v>
      </c>
      <c r="R223" s="234" t="s">
        <v>406</v>
      </c>
      <c r="S223" s="234" t="s">
        <v>147</v>
      </c>
      <c r="T223" s="235" t="s">
        <v>179</v>
      </c>
      <c r="U223" s="220">
        <v>0.41399999999999998</v>
      </c>
      <c r="V223" s="220">
        <f>ROUND(E223*U223,2)</f>
        <v>0.83</v>
      </c>
      <c r="W223" s="220"/>
      <c r="X223" s="220" t="s">
        <v>180</v>
      </c>
      <c r="Y223" s="220" t="s">
        <v>150</v>
      </c>
      <c r="Z223" s="210"/>
      <c r="AA223" s="210"/>
      <c r="AB223" s="210"/>
      <c r="AC223" s="210"/>
      <c r="AD223" s="210"/>
      <c r="AE223" s="210"/>
      <c r="AF223" s="210"/>
      <c r="AG223" s="210" t="s">
        <v>181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8" t="s">
        <v>424</v>
      </c>
      <c r="D224" s="244"/>
      <c r="E224" s="245"/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58" t="s">
        <v>622</v>
      </c>
      <c r="D225" s="244"/>
      <c r="E225" s="245">
        <v>2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185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1" x14ac:dyDescent="0.2">
      <c r="A226" s="229">
        <v>48</v>
      </c>
      <c r="B226" s="230" t="s">
        <v>425</v>
      </c>
      <c r="C226" s="239" t="s">
        <v>426</v>
      </c>
      <c r="D226" s="231" t="s">
        <v>261</v>
      </c>
      <c r="E226" s="232">
        <v>2</v>
      </c>
      <c r="F226" s="233"/>
      <c r="G226" s="234">
        <f>ROUND(E226*F226,2)</f>
        <v>0</v>
      </c>
      <c r="H226" s="233"/>
      <c r="I226" s="234">
        <f>ROUND(E226*H226,2)</f>
        <v>0</v>
      </c>
      <c r="J226" s="233"/>
      <c r="K226" s="234">
        <f>ROUND(E226*J226,2)</f>
        <v>0</v>
      </c>
      <c r="L226" s="234">
        <v>21</v>
      </c>
      <c r="M226" s="234">
        <f>G226*(1+L226/100)</f>
        <v>0</v>
      </c>
      <c r="N226" s="232">
        <v>2.31E-3</v>
      </c>
      <c r="O226" s="232">
        <f>ROUND(E226*N226,2)</f>
        <v>0</v>
      </c>
      <c r="P226" s="232">
        <v>0</v>
      </c>
      <c r="Q226" s="232">
        <f>ROUND(E226*P226,2)</f>
        <v>0</v>
      </c>
      <c r="R226" s="234" t="s">
        <v>406</v>
      </c>
      <c r="S226" s="234" t="s">
        <v>147</v>
      </c>
      <c r="T226" s="235" t="s">
        <v>179</v>
      </c>
      <c r="U226" s="220">
        <v>0.71</v>
      </c>
      <c r="V226" s="220">
        <f>ROUND(E226*U226,2)</f>
        <v>1.42</v>
      </c>
      <c r="W226" s="220"/>
      <c r="X226" s="220" t="s">
        <v>180</v>
      </c>
      <c r="Y226" s="220" t="s">
        <v>150</v>
      </c>
      <c r="Z226" s="210"/>
      <c r="AA226" s="210"/>
      <c r="AB226" s="210"/>
      <c r="AC226" s="210"/>
      <c r="AD226" s="210"/>
      <c r="AE226" s="210"/>
      <c r="AF226" s="210"/>
      <c r="AG226" s="210" t="s">
        <v>181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8" t="s">
        <v>627</v>
      </c>
      <c r="D227" s="244"/>
      <c r="E227" s="245">
        <v>2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185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29">
        <v>49</v>
      </c>
      <c r="B228" s="230" t="s">
        <v>428</v>
      </c>
      <c r="C228" s="239" t="s">
        <v>429</v>
      </c>
      <c r="D228" s="231" t="s">
        <v>252</v>
      </c>
      <c r="E228" s="232">
        <v>1.374E-2</v>
      </c>
      <c r="F228" s="233"/>
      <c r="G228" s="234">
        <f>ROUND(E228*F228,2)</f>
        <v>0</v>
      </c>
      <c r="H228" s="233"/>
      <c r="I228" s="234">
        <f>ROUND(E228*H228,2)</f>
        <v>0</v>
      </c>
      <c r="J228" s="233"/>
      <c r="K228" s="234">
        <f>ROUND(E228*J228,2)</f>
        <v>0</v>
      </c>
      <c r="L228" s="234">
        <v>21</v>
      </c>
      <c r="M228" s="234">
        <f>G228*(1+L228/100)</f>
        <v>0</v>
      </c>
      <c r="N228" s="232">
        <v>0</v>
      </c>
      <c r="O228" s="232">
        <f>ROUND(E228*N228,2)</f>
        <v>0</v>
      </c>
      <c r="P228" s="232">
        <v>0</v>
      </c>
      <c r="Q228" s="232">
        <f>ROUND(E228*P228,2)</f>
        <v>0</v>
      </c>
      <c r="R228" s="234" t="s">
        <v>406</v>
      </c>
      <c r="S228" s="234" t="s">
        <v>147</v>
      </c>
      <c r="T228" s="235" t="s">
        <v>179</v>
      </c>
      <c r="U228" s="220">
        <v>1.575</v>
      </c>
      <c r="V228" s="220">
        <f>ROUND(E228*U228,2)</f>
        <v>0.02</v>
      </c>
      <c r="W228" s="220"/>
      <c r="X228" s="220" t="s">
        <v>253</v>
      </c>
      <c r="Y228" s="220" t="s">
        <v>150</v>
      </c>
      <c r="Z228" s="210"/>
      <c r="AA228" s="210"/>
      <c r="AB228" s="210"/>
      <c r="AC228" s="210"/>
      <c r="AD228" s="210"/>
      <c r="AE228" s="210"/>
      <c r="AF228" s="210"/>
      <c r="AG228" s="210" t="s">
        <v>254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57" t="s">
        <v>430</v>
      </c>
      <c r="D229" s="248"/>
      <c r="E229" s="248"/>
      <c r="F229" s="248"/>
      <c r="G229" s="248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183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58" t="s">
        <v>256</v>
      </c>
      <c r="D230" s="244"/>
      <c r="E230" s="245"/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185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58" t="s">
        <v>628</v>
      </c>
      <c r="D231" s="244"/>
      <c r="E231" s="245"/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185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58" t="s">
        <v>629</v>
      </c>
      <c r="D232" s="244"/>
      <c r="E232" s="245">
        <v>1.374E-2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185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">
      <c r="A233" s="222" t="s">
        <v>142</v>
      </c>
      <c r="B233" s="223" t="s">
        <v>99</v>
      </c>
      <c r="C233" s="238" t="s">
        <v>100</v>
      </c>
      <c r="D233" s="224"/>
      <c r="E233" s="225"/>
      <c r="F233" s="226"/>
      <c r="G233" s="226">
        <f>SUMIF(AG234:AG245,"&lt;&gt;NOR",G234:G245)</f>
        <v>0</v>
      </c>
      <c r="H233" s="226"/>
      <c r="I233" s="226">
        <f>SUM(I234:I245)</f>
        <v>0</v>
      </c>
      <c r="J233" s="226"/>
      <c r="K233" s="226">
        <f>SUM(K234:K245)</f>
        <v>0</v>
      </c>
      <c r="L233" s="226"/>
      <c r="M233" s="226">
        <f>SUM(M234:M245)</f>
        <v>0</v>
      </c>
      <c r="N233" s="225"/>
      <c r="O233" s="225">
        <f>SUM(O234:O245)</f>
        <v>0.78</v>
      </c>
      <c r="P233" s="225"/>
      <c r="Q233" s="225">
        <f>SUM(Q234:Q245)</f>
        <v>0</v>
      </c>
      <c r="R233" s="226"/>
      <c r="S233" s="226"/>
      <c r="T233" s="227"/>
      <c r="U233" s="221"/>
      <c r="V233" s="221">
        <f>SUM(V234:V245)</f>
        <v>17.23</v>
      </c>
      <c r="W233" s="221"/>
      <c r="X233" s="221"/>
      <c r="Y233" s="221"/>
      <c r="AG233" t="s">
        <v>143</v>
      </c>
    </row>
    <row r="234" spans="1:60" outlineLevel="1" x14ac:dyDescent="0.2">
      <c r="A234" s="229">
        <v>50</v>
      </c>
      <c r="B234" s="230" t="s">
        <v>433</v>
      </c>
      <c r="C234" s="239" t="s">
        <v>434</v>
      </c>
      <c r="D234" s="231" t="s">
        <v>177</v>
      </c>
      <c r="E234" s="232">
        <v>0.98880999999999997</v>
      </c>
      <c r="F234" s="233"/>
      <c r="G234" s="234">
        <f>ROUND(E234*F234,2)</f>
        <v>0</v>
      </c>
      <c r="H234" s="233"/>
      <c r="I234" s="234">
        <f>ROUND(E234*H234,2)</f>
        <v>0</v>
      </c>
      <c r="J234" s="233"/>
      <c r="K234" s="234">
        <f>ROUND(E234*J234,2)</f>
        <v>0</v>
      </c>
      <c r="L234" s="234">
        <v>21</v>
      </c>
      <c r="M234" s="234">
        <f>G234*(1+L234/100)</f>
        <v>0</v>
      </c>
      <c r="N234" s="232">
        <v>2.2970000000000001E-2</v>
      </c>
      <c r="O234" s="232">
        <f>ROUND(E234*N234,2)</f>
        <v>0.02</v>
      </c>
      <c r="P234" s="232">
        <v>0</v>
      </c>
      <c r="Q234" s="232">
        <f>ROUND(E234*P234,2)</f>
        <v>0</v>
      </c>
      <c r="R234" s="234" t="s">
        <v>435</v>
      </c>
      <c r="S234" s="234" t="s">
        <v>147</v>
      </c>
      <c r="T234" s="235" t="s">
        <v>179</v>
      </c>
      <c r="U234" s="220">
        <v>0</v>
      </c>
      <c r="V234" s="220">
        <f>ROUND(E234*U234,2)</f>
        <v>0</v>
      </c>
      <c r="W234" s="220"/>
      <c r="X234" s="220" t="s">
        <v>180</v>
      </c>
      <c r="Y234" s="220" t="s">
        <v>150</v>
      </c>
      <c r="Z234" s="210"/>
      <c r="AA234" s="210"/>
      <c r="AB234" s="210"/>
      <c r="AC234" s="210"/>
      <c r="AD234" s="210"/>
      <c r="AE234" s="210"/>
      <c r="AF234" s="210"/>
      <c r="AG234" s="210" t="s">
        <v>181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58" t="s">
        <v>630</v>
      </c>
      <c r="D235" s="244"/>
      <c r="E235" s="245">
        <v>0.98880999999999997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51</v>
      </c>
      <c r="B236" s="230" t="s">
        <v>437</v>
      </c>
      <c r="C236" s="239" t="s">
        <v>438</v>
      </c>
      <c r="D236" s="231" t="s">
        <v>199</v>
      </c>
      <c r="E236" s="232">
        <v>47.085999999999999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0</v>
      </c>
      <c r="O236" s="232">
        <f>ROUND(E236*N236,2)</f>
        <v>0</v>
      </c>
      <c r="P236" s="232">
        <v>0</v>
      </c>
      <c r="Q236" s="232">
        <f>ROUND(E236*P236,2)</f>
        <v>0</v>
      </c>
      <c r="R236" s="234" t="s">
        <v>435</v>
      </c>
      <c r="S236" s="234" t="s">
        <v>147</v>
      </c>
      <c r="T236" s="235" t="s">
        <v>179</v>
      </c>
      <c r="U236" s="220">
        <v>0.33500000000000002</v>
      </c>
      <c r="V236" s="220">
        <f>ROUND(E236*U236,2)</f>
        <v>15.77</v>
      </c>
      <c r="W236" s="220"/>
      <c r="X236" s="220" t="s">
        <v>180</v>
      </c>
      <c r="Y236" s="220" t="s">
        <v>150</v>
      </c>
      <c r="Z236" s="210"/>
      <c r="AA236" s="210"/>
      <c r="AB236" s="210"/>
      <c r="AC236" s="210"/>
      <c r="AD236" s="210"/>
      <c r="AE236" s="210"/>
      <c r="AF236" s="210"/>
      <c r="AG236" s="210" t="s">
        <v>181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8" t="s">
        <v>631</v>
      </c>
      <c r="D237" s="244"/>
      <c r="E237" s="245">
        <v>47.085999999999999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185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1" x14ac:dyDescent="0.2">
      <c r="A238" s="229">
        <v>52</v>
      </c>
      <c r="B238" s="230" t="s">
        <v>440</v>
      </c>
      <c r="C238" s="239" t="s">
        <v>441</v>
      </c>
      <c r="D238" s="231" t="s">
        <v>199</v>
      </c>
      <c r="E238" s="232">
        <v>51.794600000000003</v>
      </c>
      <c r="F238" s="233"/>
      <c r="G238" s="234">
        <f>ROUND(E238*F238,2)</f>
        <v>0</v>
      </c>
      <c r="H238" s="233"/>
      <c r="I238" s="234">
        <f>ROUND(E238*H238,2)</f>
        <v>0</v>
      </c>
      <c r="J238" s="233"/>
      <c r="K238" s="234">
        <f>ROUND(E238*J238,2)</f>
        <v>0</v>
      </c>
      <c r="L238" s="234">
        <v>21</v>
      </c>
      <c r="M238" s="234">
        <f>G238*(1+L238/100)</f>
        <v>0</v>
      </c>
      <c r="N238" s="232">
        <v>1.47E-2</v>
      </c>
      <c r="O238" s="232">
        <f>ROUND(E238*N238,2)</f>
        <v>0.76</v>
      </c>
      <c r="P238" s="232">
        <v>0</v>
      </c>
      <c r="Q238" s="232">
        <f>ROUND(E238*P238,2)</f>
        <v>0</v>
      </c>
      <c r="R238" s="234" t="s">
        <v>364</v>
      </c>
      <c r="S238" s="234" t="s">
        <v>147</v>
      </c>
      <c r="T238" s="235" t="s">
        <v>179</v>
      </c>
      <c r="U238" s="220">
        <v>0</v>
      </c>
      <c r="V238" s="220">
        <f>ROUND(E238*U238,2)</f>
        <v>0</v>
      </c>
      <c r="W238" s="220"/>
      <c r="X238" s="220" t="s">
        <v>365</v>
      </c>
      <c r="Y238" s="220" t="s">
        <v>150</v>
      </c>
      <c r="Z238" s="210"/>
      <c r="AA238" s="210"/>
      <c r="AB238" s="210"/>
      <c r="AC238" s="210"/>
      <c r="AD238" s="210"/>
      <c r="AE238" s="210"/>
      <c r="AF238" s="210"/>
      <c r="AG238" s="210" t="s">
        <v>366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58" t="s">
        <v>632</v>
      </c>
      <c r="D239" s="244"/>
      <c r="E239" s="245">
        <v>47.085999999999999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5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60" t="s">
        <v>443</v>
      </c>
      <c r="D240" s="246"/>
      <c r="E240" s="247">
        <v>4.7085999999999997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4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29">
        <v>53</v>
      </c>
      <c r="B241" s="230" t="s">
        <v>444</v>
      </c>
      <c r="C241" s="239" t="s">
        <v>445</v>
      </c>
      <c r="D241" s="231" t="s">
        <v>252</v>
      </c>
      <c r="E241" s="232">
        <v>0.78408999999999995</v>
      </c>
      <c r="F241" s="233"/>
      <c r="G241" s="234">
        <f>ROUND(E241*F241,2)</f>
        <v>0</v>
      </c>
      <c r="H241" s="233"/>
      <c r="I241" s="234">
        <f>ROUND(E241*H241,2)</f>
        <v>0</v>
      </c>
      <c r="J241" s="233"/>
      <c r="K241" s="234">
        <f>ROUND(E241*J241,2)</f>
        <v>0</v>
      </c>
      <c r="L241" s="234">
        <v>21</v>
      </c>
      <c r="M241" s="234">
        <f>G241*(1+L241/100)</f>
        <v>0</v>
      </c>
      <c r="N241" s="232">
        <v>0</v>
      </c>
      <c r="O241" s="232">
        <f>ROUND(E241*N241,2)</f>
        <v>0</v>
      </c>
      <c r="P241" s="232">
        <v>0</v>
      </c>
      <c r="Q241" s="232">
        <f>ROUND(E241*P241,2)</f>
        <v>0</v>
      </c>
      <c r="R241" s="234" t="s">
        <v>435</v>
      </c>
      <c r="S241" s="234" t="s">
        <v>147</v>
      </c>
      <c r="T241" s="235" t="s">
        <v>179</v>
      </c>
      <c r="U241" s="220">
        <v>1.863</v>
      </c>
      <c r="V241" s="220">
        <f>ROUND(E241*U241,2)</f>
        <v>1.46</v>
      </c>
      <c r="W241" s="220"/>
      <c r="X241" s="220" t="s">
        <v>253</v>
      </c>
      <c r="Y241" s="220" t="s">
        <v>150</v>
      </c>
      <c r="Z241" s="210"/>
      <c r="AA241" s="210"/>
      <c r="AB241" s="210"/>
      <c r="AC241" s="210"/>
      <c r="AD241" s="210"/>
      <c r="AE241" s="210"/>
      <c r="AF241" s="210"/>
      <c r="AG241" s="210" t="s">
        <v>254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57" t="s">
        <v>374</v>
      </c>
      <c r="D242" s="248"/>
      <c r="E242" s="248"/>
      <c r="F242" s="248"/>
      <c r="G242" s="248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183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8" t="s">
        <v>256</v>
      </c>
      <c r="D243" s="244"/>
      <c r="E243" s="245"/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58" t="s">
        <v>633</v>
      </c>
      <c r="D244" s="244"/>
      <c r="E244" s="245"/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185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58" t="s">
        <v>634</v>
      </c>
      <c r="D245" s="244"/>
      <c r="E245" s="245">
        <v>0.78408999999999995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">
      <c r="A246" s="222" t="s">
        <v>142</v>
      </c>
      <c r="B246" s="223" t="s">
        <v>101</v>
      </c>
      <c r="C246" s="238" t="s">
        <v>102</v>
      </c>
      <c r="D246" s="224"/>
      <c r="E246" s="225"/>
      <c r="F246" s="226"/>
      <c r="G246" s="226">
        <f>SUMIF(AG247:AG250,"&lt;&gt;NOR",G247:G250)</f>
        <v>0</v>
      </c>
      <c r="H246" s="226"/>
      <c r="I246" s="226">
        <f>SUM(I247:I250)</f>
        <v>0</v>
      </c>
      <c r="J246" s="226"/>
      <c r="K246" s="226">
        <f>SUM(K247:K250)</f>
        <v>0</v>
      </c>
      <c r="L246" s="226"/>
      <c r="M246" s="226">
        <f>SUM(M247:M250)</f>
        <v>0</v>
      </c>
      <c r="N246" s="225"/>
      <c r="O246" s="225">
        <f>SUM(O247:O250)</f>
        <v>0</v>
      </c>
      <c r="P246" s="225"/>
      <c r="Q246" s="225">
        <f>SUM(Q247:Q250)</f>
        <v>0.2</v>
      </c>
      <c r="R246" s="226"/>
      <c r="S246" s="226"/>
      <c r="T246" s="227"/>
      <c r="U246" s="221"/>
      <c r="V246" s="221">
        <f>SUM(V247:V250)</f>
        <v>6.01</v>
      </c>
      <c r="W246" s="221"/>
      <c r="X246" s="221"/>
      <c r="Y246" s="221"/>
      <c r="AG246" t="s">
        <v>143</v>
      </c>
    </row>
    <row r="247" spans="1:60" outlineLevel="1" x14ac:dyDescent="0.2">
      <c r="A247" s="229">
        <v>54</v>
      </c>
      <c r="B247" s="230" t="s">
        <v>448</v>
      </c>
      <c r="C247" s="239" t="s">
        <v>449</v>
      </c>
      <c r="D247" s="231" t="s">
        <v>219</v>
      </c>
      <c r="E247" s="232">
        <v>104.6</v>
      </c>
      <c r="F247" s="233"/>
      <c r="G247" s="234">
        <f>ROUND(E247*F247,2)</f>
        <v>0</v>
      </c>
      <c r="H247" s="233"/>
      <c r="I247" s="234">
        <f>ROUND(E247*H247,2)</f>
        <v>0</v>
      </c>
      <c r="J247" s="233"/>
      <c r="K247" s="234">
        <f>ROUND(E247*J247,2)</f>
        <v>0</v>
      </c>
      <c r="L247" s="234">
        <v>21</v>
      </c>
      <c r="M247" s="234">
        <f>G247*(1+L247/100)</f>
        <v>0</v>
      </c>
      <c r="N247" s="232">
        <v>0</v>
      </c>
      <c r="O247" s="232">
        <f>ROUND(E247*N247,2)</f>
        <v>0</v>
      </c>
      <c r="P247" s="232">
        <v>1.92E-3</v>
      </c>
      <c r="Q247" s="232">
        <f>ROUND(E247*P247,2)</f>
        <v>0.2</v>
      </c>
      <c r="R247" s="234" t="s">
        <v>450</v>
      </c>
      <c r="S247" s="234" t="s">
        <v>147</v>
      </c>
      <c r="T247" s="235" t="s">
        <v>179</v>
      </c>
      <c r="U247" s="220">
        <v>5.7500000000000002E-2</v>
      </c>
      <c r="V247" s="220">
        <f>ROUND(E247*U247,2)</f>
        <v>6.01</v>
      </c>
      <c r="W247" s="220"/>
      <c r="X247" s="220" t="s">
        <v>180</v>
      </c>
      <c r="Y247" s="220" t="s">
        <v>150</v>
      </c>
      <c r="Z247" s="210"/>
      <c r="AA247" s="210"/>
      <c r="AB247" s="210"/>
      <c r="AC247" s="210"/>
      <c r="AD247" s="210"/>
      <c r="AE247" s="210"/>
      <c r="AF247" s="210"/>
      <c r="AG247" s="210" t="s">
        <v>181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58" t="s">
        <v>635</v>
      </c>
      <c r="D248" s="244"/>
      <c r="E248" s="245"/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58" t="s">
        <v>636</v>
      </c>
      <c r="D249" s="244"/>
      <c r="E249" s="245">
        <v>36.9</v>
      </c>
      <c r="F249" s="220"/>
      <c r="G249" s="220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185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58" t="s">
        <v>637</v>
      </c>
      <c r="D250" s="244"/>
      <c r="E250" s="245">
        <v>67.7</v>
      </c>
      <c r="F250" s="220"/>
      <c r="G250" s="220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185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">
      <c r="A251" s="222" t="s">
        <v>142</v>
      </c>
      <c r="B251" s="223" t="s">
        <v>103</v>
      </c>
      <c r="C251" s="238" t="s">
        <v>104</v>
      </c>
      <c r="D251" s="224"/>
      <c r="E251" s="225"/>
      <c r="F251" s="226"/>
      <c r="G251" s="226">
        <f>SUMIF(AG252:AG268,"&lt;&gt;NOR",G252:G268)</f>
        <v>0</v>
      </c>
      <c r="H251" s="226"/>
      <c r="I251" s="226">
        <f>SUM(I252:I268)</f>
        <v>0</v>
      </c>
      <c r="J251" s="226"/>
      <c r="K251" s="226">
        <f>SUM(K252:K268)</f>
        <v>0</v>
      </c>
      <c r="L251" s="226"/>
      <c r="M251" s="226">
        <f>SUM(M252:M268)</f>
        <v>0</v>
      </c>
      <c r="N251" s="225"/>
      <c r="O251" s="225">
        <f>SUM(O252:O268)</f>
        <v>0.02</v>
      </c>
      <c r="P251" s="225"/>
      <c r="Q251" s="225">
        <f>SUM(Q252:Q268)</f>
        <v>0</v>
      </c>
      <c r="R251" s="226"/>
      <c r="S251" s="226"/>
      <c r="T251" s="227"/>
      <c r="U251" s="221"/>
      <c r="V251" s="221">
        <f>SUM(V252:V268)</f>
        <v>37.03</v>
      </c>
      <c r="W251" s="221"/>
      <c r="X251" s="221"/>
      <c r="Y251" s="221"/>
      <c r="AG251" t="s">
        <v>143</v>
      </c>
    </row>
    <row r="252" spans="1:60" outlineLevel="1" x14ac:dyDescent="0.2">
      <c r="A252" s="229">
        <v>55</v>
      </c>
      <c r="B252" s="230" t="s">
        <v>452</v>
      </c>
      <c r="C252" s="239" t="s">
        <v>453</v>
      </c>
      <c r="D252" s="231" t="s">
        <v>219</v>
      </c>
      <c r="E252" s="232">
        <v>12.4</v>
      </c>
      <c r="F252" s="233"/>
      <c r="G252" s="234">
        <f>ROUND(E252*F252,2)</f>
        <v>0</v>
      </c>
      <c r="H252" s="233"/>
      <c r="I252" s="234">
        <f>ROUND(E252*H252,2)</f>
        <v>0</v>
      </c>
      <c r="J252" s="233"/>
      <c r="K252" s="234">
        <f>ROUND(E252*J252,2)</f>
        <v>0</v>
      </c>
      <c r="L252" s="234">
        <v>21</v>
      </c>
      <c r="M252" s="234">
        <f>G252*(1+L252/100)</f>
        <v>0</v>
      </c>
      <c r="N252" s="232">
        <v>8.0000000000000007E-5</v>
      </c>
      <c r="O252" s="232">
        <f>ROUND(E252*N252,2)</f>
        <v>0</v>
      </c>
      <c r="P252" s="232">
        <v>0</v>
      </c>
      <c r="Q252" s="232">
        <f>ROUND(E252*P252,2)</f>
        <v>0</v>
      </c>
      <c r="R252" s="234" t="s">
        <v>193</v>
      </c>
      <c r="S252" s="234" t="s">
        <v>147</v>
      </c>
      <c r="T252" s="235" t="s">
        <v>179</v>
      </c>
      <c r="U252" s="220">
        <v>0.18</v>
      </c>
      <c r="V252" s="220">
        <f>ROUND(E252*U252,2)</f>
        <v>2.23</v>
      </c>
      <c r="W252" s="220"/>
      <c r="X252" s="220" t="s">
        <v>180</v>
      </c>
      <c r="Y252" s="220" t="s">
        <v>150</v>
      </c>
      <c r="Z252" s="210"/>
      <c r="AA252" s="210"/>
      <c r="AB252" s="210"/>
      <c r="AC252" s="210"/>
      <c r="AD252" s="210"/>
      <c r="AE252" s="210"/>
      <c r="AF252" s="210"/>
      <c r="AG252" s="210" t="s">
        <v>181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58" t="s">
        <v>638</v>
      </c>
      <c r="D253" s="244"/>
      <c r="E253" s="245">
        <v>12.4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29">
        <v>56</v>
      </c>
      <c r="B254" s="230" t="s">
        <v>455</v>
      </c>
      <c r="C254" s="239" t="s">
        <v>456</v>
      </c>
      <c r="D254" s="231" t="s">
        <v>261</v>
      </c>
      <c r="E254" s="232">
        <v>20</v>
      </c>
      <c r="F254" s="233"/>
      <c r="G254" s="234">
        <f>ROUND(E254*F254,2)</f>
        <v>0</v>
      </c>
      <c r="H254" s="233"/>
      <c r="I254" s="234">
        <f>ROUND(E254*H254,2)</f>
        <v>0</v>
      </c>
      <c r="J254" s="233"/>
      <c r="K254" s="234">
        <f>ROUND(E254*J254,2)</f>
        <v>0</v>
      </c>
      <c r="L254" s="234">
        <v>21</v>
      </c>
      <c r="M254" s="234">
        <f>G254*(1+L254/100)</f>
        <v>0</v>
      </c>
      <c r="N254" s="232">
        <v>0</v>
      </c>
      <c r="O254" s="232">
        <f>ROUND(E254*N254,2)</f>
        <v>0</v>
      </c>
      <c r="P254" s="232">
        <v>0</v>
      </c>
      <c r="Q254" s="232">
        <f>ROUND(E254*P254,2)</f>
        <v>0</v>
      </c>
      <c r="R254" s="234" t="s">
        <v>457</v>
      </c>
      <c r="S254" s="234" t="s">
        <v>147</v>
      </c>
      <c r="T254" s="235" t="s">
        <v>179</v>
      </c>
      <c r="U254" s="220">
        <v>0.27</v>
      </c>
      <c r="V254" s="220">
        <f>ROUND(E254*U254,2)</f>
        <v>5.4</v>
      </c>
      <c r="W254" s="220"/>
      <c r="X254" s="220" t="s">
        <v>180</v>
      </c>
      <c r="Y254" s="220" t="s">
        <v>150</v>
      </c>
      <c r="Z254" s="210"/>
      <c r="AA254" s="210"/>
      <c r="AB254" s="210"/>
      <c r="AC254" s="210"/>
      <c r="AD254" s="210"/>
      <c r="AE254" s="210"/>
      <c r="AF254" s="210"/>
      <c r="AG254" s="210" t="s">
        <v>181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40" t="s">
        <v>458</v>
      </c>
      <c r="D255" s="237"/>
      <c r="E255" s="237"/>
      <c r="F255" s="237"/>
      <c r="G255" s="237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153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8" t="s">
        <v>639</v>
      </c>
      <c r="D256" s="244"/>
      <c r="E256" s="245">
        <v>20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185</v>
      </c>
      <c r="AH256" s="210">
        <v>5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22.5" outlineLevel="1" x14ac:dyDescent="0.2">
      <c r="A257" s="229">
        <v>57</v>
      </c>
      <c r="B257" s="230" t="s">
        <v>460</v>
      </c>
      <c r="C257" s="239" t="s">
        <v>461</v>
      </c>
      <c r="D257" s="231" t="s">
        <v>261</v>
      </c>
      <c r="E257" s="232">
        <v>6</v>
      </c>
      <c r="F257" s="233"/>
      <c r="G257" s="234">
        <f>ROUND(E257*F257,2)</f>
        <v>0</v>
      </c>
      <c r="H257" s="233"/>
      <c r="I257" s="234">
        <f>ROUND(E257*H257,2)</f>
        <v>0</v>
      </c>
      <c r="J257" s="233"/>
      <c r="K257" s="234">
        <f>ROUND(E257*J257,2)</f>
        <v>0</v>
      </c>
      <c r="L257" s="234">
        <v>21</v>
      </c>
      <c r="M257" s="234">
        <f>G257*(1+L257/100)</f>
        <v>0</v>
      </c>
      <c r="N257" s="232">
        <v>3.1800000000000001E-3</v>
      </c>
      <c r="O257" s="232">
        <f>ROUND(E257*N257,2)</f>
        <v>0.02</v>
      </c>
      <c r="P257" s="232">
        <v>0</v>
      </c>
      <c r="Q257" s="232">
        <f>ROUND(E257*P257,2)</f>
        <v>0</v>
      </c>
      <c r="R257" s="234" t="s">
        <v>457</v>
      </c>
      <c r="S257" s="234" t="s">
        <v>322</v>
      </c>
      <c r="T257" s="235" t="s">
        <v>148</v>
      </c>
      <c r="U257" s="220">
        <v>3.1920000000000002</v>
      </c>
      <c r="V257" s="220">
        <f>ROUND(E257*U257,2)</f>
        <v>19.149999999999999</v>
      </c>
      <c r="W257" s="220"/>
      <c r="X257" s="220" t="s">
        <v>180</v>
      </c>
      <c r="Y257" s="220" t="s">
        <v>150</v>
      </c>
      <c r="Z257" s="210"/>
      <c r="AA257" s="210"/>
      <c r="AB257" s="210"/>
      <c r="AC257" s="210"/>
      <c r="AD257" s="210"/>
      <c r="AE257" s="210"/>
      <c r="AF257" s="210"/>
      <c r="AG257" s="210" t="s">
        <v>181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58" t="s">
        <v>640</v>
      </c>
      <c r="D258" s="244"/>
      <c r="E258" s="245">
        <v>6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185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">
      <c r="A259" s="229">
        <v>58</v>
      </c>
      <c r="B259" s="230" t="s">
        <v>463</v>
      </c>
      <c r="C259" s="239" t="s">
        <v>464</v>
      </c>
      <c r="D259" s="231" t="s">
        <v>465</v>
      </c>
      <c r="E259" s="232">
        <v>5</v>
      </c>
      <c r="F259" s="233"/>
      <c r="G259" s="234">
        <f>ROUND(E259*F259,2)</f>
        <v>0</v>
      </c>
      <c r="H259" s="233"/>
      <c r="I259" s="234">
        <f>ROUND(E259*H259,2)</f>
        <v>0</v>
      </c>
      <c r="J259" s="233"/>
      <c r="K259" s="234">
        <f>ROUND(E259*J259,2)</f>
        <v>0</v>
      </c>
      <c r="L259" s="234">
        <v>21</v>
      </c>
      <c r="M259" s="234">
        <f>G259*(1+L259/100)</f>
        <v>0</v>
      </c>
      <c r="N259" s="232">
        <v>0</v>
      </c>
      <c r="O259" s="232">
        <f>ROUND(E259*N259,2)</f>
        <v>0</v>
      </c>
      <c r="P259" s="232">
        <v>0</v>
      </c>
      <c r="Q259" s="232">
        <f>ROUND(E259*P259,2)</f>
        <v>0</v>
      </c>
      <c r="R259" s="234"/>
      <c r="S259" s="234" t="s">
        <v>147</v>
      </c>
      <c r="T259" s="235" t="s">
        <v>179</v>
      </c>
      <c r="U259" s="220">
        <v>2</v>
      </c>
      <c r="V259" s="220">
        <f>ROUND(E259*U259,2)</f>
        <v>10</v>
      </c>
      <c r="W259" s="220"/>
      <c r="X259" s="220" t="s">
        <v>180</v>
      </c>
      <c r="Y259" s="220" t="s">
        <v>150</v>
      </c>
      <c r="Z259" s="210"/>
      <c r="AA259" s="210"/>
      <c r="AB259" s="210"/>
      <c r="AC259" s="210"/>
      <c r="AD259" s="210"/>
      <c r="AE259" s="210"/>
      <c r="AF259" s="210"/>
      <c r="AG259" s="210" t="s">
        <v>181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17"/>
      <c r="B260" s="218"/>
      <c r="C260" s="258" t="s">
        <v>641</v>
      </c>
      <c r="D260" s="244"/>
      <c r="E260" s="245">
        <v>5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185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50">
        <v>59</v>
      </c>
      <c r="B261" s="251" t="s">
        <v>475</v>
      </c>
      <c r="C261" s="261" t="s">
        <v>476</v>
      </c>
      <c r="D261" s="252" t="s">
        <v>261</v>
      </c>
      <c r="E261" s="253">
        <v>1</v>
      </c>
      <c r="F261" s="254"/>
      <c r="G261" s="255">
        <f>ROUND(E261*F261,2)</f>
        <v>0</v>
      </c>
      <c r="H261" s="254"/>
      <c r="I261" s="255">
        <f>ROUND(E261*H261,2)</f>
        <v>0</v>
      </c>
      <c r="J261" s="254"/>
      <c r="K261" s="255">
        <f>ROUND(E261*J261,2)</f>
        <v>0</v>
      </c>
      <c r="L261" s="255">
        <v>21</v>
      </c>
      <c r="M261" s="255">
        <f>G261*(1+L261/100)</f>
        <v>0</v>
      </c>
      <c r="N261" s="253">
        <v>0</v>
      </c>
      <c r="O261" s="253">
        <f>ROUND(E261*N261,2)</f>
        <v>0</v>
      </c>
      <c r="P261" s="253">
        <v>0</v>
      </c>
      <c r="Q261" s="253">
        <f>ROUND(E261*P261,2)</f>
        <v>0</v>
      </c>
      <c r="R261" s="255"/>
      <c r="S261" s="255" t="s">
        <v>322</v>
      </c>
      <c r="T261" s="256" t="s">
        <v>148</v>
      </c>
      <c r="U261" s="220">
        <v>0.17599999999999999</v>
      </c>
      <c r="V261" s="220">
        <f>ROUND(E261*U261,2)</f>
        <v>0.18</v>
      </c>
      <c r="W261" s="220"/>
      <c r="X261" s="220" t="s">
        <v>180</v>
      </c>
      <c r="Y261" s="220" t="s">
        <v>150</v>
      </c>
      <c r="Z261" s="210"/>
      <c r="AA261" s="210"/>
      <c r="AB261" s="210"/>
      <c r="AC261" s="210"/>
      <c r="AD261" s="210"/>
      <c r="AE261" s="210"/>
      <c r="AF261" s="210"/>
      <c r="AG261" s="210" t="s">
        <v>181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2.5" outlineLevel="1" x14ac:dyDescent="0.2">
      <c r="A262" s="229">
        <v>60</v>
      </c>
      <c r="B262" s="230" t="s">
        <v>477</v>
      </c>
      <c r="C262" s="239" t="s">
        <v>478</v>
      </c>
      <c r="D262" s="231" t="s">
        <v>261</v>
      </c>
      <c r="E262" s="232">
        <v>20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1.2999999999999999E-4</v>
      </c>
      <c r="O262" s="232">
        <f>ROUND(E262*N262,2)</f>
        <v>0</v>
      </c>
      <c r="P262" s="232">
        <v>0</v>
      </c>
      <c r="Q262" s="232">
        <f>ROUND(E262*P262,2)</f>
        <v>0</v>
      </c>
      <c r="R262" s="234"/>
      <c r="S262" s="234" t="s">
        <v>322</v>
      </c>
      <c r="T262" s="235" t="s">
        <v>179</v>
      </c>
      <c r="U262" s="220">
        <v>0</v>
      </c>
      <c r="V262" s="220">
        <f>ROUND(E262*U262,2)</f>
        <v>0</v>
      </c>
      <c r="W262" s="220"/>
      <c r="X262" s="220" t="s">
        <v>365</v>
      </c>
      <c r="Y262" s="220" t="s">
        <v>150</v>
      </c>
      <c r="Z262" s="210"/>
      <c r="AA262" s="210"/>
      <c r="AB262" s="210"/>
      <c r="AC262" s="210"/>
      <c r="AD262" s="210"/>
      <c r="AE262" s="210"/>
      <c r="AF262" s="210"/>
      <c r="AG262" s="210" t="s">
        <v>366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58" t="s">
        <v>642</v>
      </c>
      <c r="D263" s="244"/>
      <c r="E263" s="245">
        <v>20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185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29">
        <v>61</v>
      </c>
      <c r="B264" s="230" t="s">
        <v>480</v>
      </c>
      <c r="C264" s="239" t="s">
        <v>481</v>
      </c>
      <c r="D264" s="231" t="s">
        <v>252</v>
      </c>
      <c r="E264" s="232">
        <v>2.2669999999999999E-2</v>
      </c>
      <c r="F264" s="233"/>
      <c r="G264" s="234">
        <f>ROUND(E264*F264,2)</f>
        <v>0</v>
      </c>
      <c r="H264" s="233"/>
      <c r="I264" s="234">
        <f>ROUND(E264*H264,2)</f>
        <v>0</v>
      </c>
      <c r="J264" s="233"/>
      <c r="K264" s="234">
        <f>ROUND(E264*J264,2)</f>
        <v>0</v>
      </c>
      <c r="L264" s="234">
        <v>21</v>
      </c>
      <c r="M264" s="234">
        <f>G264*(1+L264/100)</f>
        <v>0</v>
      </c>
      <c r="N264" s="232">
        <v>0</v>
      </c>
      <c r="O264" s="232">
        <f>ROUND(E264*N264,2)</f>
        <v>0</v>
      </c>
      <c r="P264" s="232">
        <v>0</v>
      </c>
      <c r="Q264" s="232">
        <f>ROUND(E264*P264,2)</f>
        <v>0</v>
      </c>
      <c r="R264" s="234" t="s">
        <v>457</v>
      </c>
      <c r="S264" s="234" t="s">
        <v>147</v>
      </c>
      <c r="T264" s="235" t="s">
        <v>179</v>
      </c>
      <c r="U264" s="220">
        <v>3.016</v>
      </c>
      <c r="V264" s="220">
        <f>ROUND(E264*U264,2)</f>
        <v>7.0000000000000007E-2</v>
      </c>
      <c r="W264" s="220"/>
      <c r="X264" s="220" t="s">
        <v>253</v>
      </c>
      <c r="Y264" s="220" t="s">
        <v>150</v>
      </c>
      <c r="Z264" s="210"/>
      <c r="AA264" s="210"/>
      <c r="AB264" s="210"/>
      <c r="AC264" s="210"/>
      <c r="AD264" s="210"/>
      <c r="AE264" s="210"/>
      <c r="AF264" s="210"/>
      <c r="AG264" s="210" t="s">
        <v>254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57" t="s">
        <v>374</v>
      </c>
      <c r="D265" s="248"/>
      <c r="E265" s="248"/>
      <c r="F265" s="248"/>
      <c r="G265" s="248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183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8" t="s">
        <v>256</v>
      </c>
      <c r="D266" s="244"/>
      <c r="E266" s="245"/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185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58" t="s">
        <v>643</v>
      </c>
      <c r="D267" s="244"/>
      <c r="E267" s="245"/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185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58" t="s">
        <v>644</v>
      </c>
      <c r="D268" s="244"/>
      <c r="E268" s="245">
        <v>2.2669999999999999E-2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185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x14ac:dyDescent="0.2">
      <c r="A269" s="222" t="s">
        <v>142</v>
      </c>
      <c r="B269" s="223" t="s">
        <v>106</v>
      </c>
      <c r="C269" s="238" t="s">
        <v>107</v>
      </c>
      <c r="D269" s="224"/>
      <c r="E269" s="225"/>
      <c r="F269" s="226"/>
      <c r="G269" s="226">
        <f>SUMIF(AG270:AG271,"&lt;&gt;NOR",G270:G271)</f>
        <v>0</v>
      </c>
      <c r="H269" s="226"/>
      <c r="I269" s="226">
        <f>SUM(I270:I271)</f>
        <v>0</v>
      </c>
      <c r="J269" s="226"/>
      <c r="K269" s="226">
        <f>SUM(K270:K271)</f>
        <v>0</v>
      </c>
      <c r="L269" s="226"/>
      <c r="M269" s="226">
        <f>SUM(M270:M271)</f>
        <v>0</v>
      </c>
      <c r="N269" s="225"/>
      <c r="O269" s="225">
        <f>SUM(O270:O271)</f>
        <v>0</v>
      </c>
      <c r="P269" s="225"/>
      <c r="Q269" s="225">
        <f>SUM(Q270:Q271)</f>
        <v>0</v>
      </c>
      <c r="R269" s="226"/>
      <c r="S269" s="226"/>
      <c r="T269" s="227"/>
      <c r="U269" s="221"/>
      <c r="V269" s="221">
        <f>SUM(V270:V271)</f>
        <v>0</v>
      </c>
      <c r="W269" s="221"/>
      <c r="X269" s="221"/>
      <c r="Y269" s="221"/>
      <c r="AG269" t="s">
        <v>143</v>
      </c>
    </row>
    <row r="270" spans="1:60" outlineLevel="1" x14ac:dyDescent="0.2">
      <c r="A270" s="229">
        <v>62</v>
      </c>
      <c r="B270" s="230" t="s">
        <v>484</v>
      </c>
      <c r="C270" s="239" t="s">
        <v>485</v>
      </c>
      <c r="D270" s="231" t="s">
        <v>469</v>
      </c>
      <c r="E270" s="232">
        <v>1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0</v>
      </c>
      <c r="O270" s="232">
        <f>ROUND(E270*N270,2)</f>
        <v>0</v>
      </c>
      <c r="P270" s="232">
        <v>0</v>
      </c>
      <c r="Q270" s="232">
        <f>ROUND(E270*P270,2)</f>
        <v>0</v>
      </c>
      <c r="R270" s="234"/>
      <c r="S270" s="234" t="s">
        <v>322</v>
      </c>
      <c r="T270" s="235" t="s">
        <v>148</v>
      </c>
      <c r="U270" s="220">
        <v>0</v>
      </c>
      <c r="V270" s="220">
        <f>ROUND(E270*U270,2)</f>
        <v>0</v>
      </c>
      <c r="W270" s="220"/>
      <c r="X270" s="220" t="s">
        <v>180</v>
      </c>
      <c r="Y270" s="220" t="s">
        <v>150</v>
      </c>
      <c r="Z270" s="210"/>
      <c r="AA270" s="210"/>
      <c r="AB270" s="210"/>
      <c r="AC270" s="210"/>
      <c r="AD270" s="210"/>
      <c r="AE270" s="210"/>
      <c r="AF270" s="210"/>
      <c r="AG270" s="210" t="s">
        <v>181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58" t="s">
        <v>645</v>
      </c>
      <c r="D271" s="244"/>
      <c r="E271" s="245">
        <v>1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185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x14ac:dyDescent="0.2">
      <c r="A272" s="222" t="s">
        <v>142</v>
      </c>
      <c r="B272" s="223" t="s">
        <v>108</v>
      </c>
      <c r="C272" s="238" t="s">
        <v>109</v>
      </c>
      <c r="D272" s="224"/>
      <c r="E272" s="225"/>
      <c r="F272" s="226"/>
      <c r="G272" s="226">
        <f>SUMIF(AG273:AG310,"&lt;&gt;NOR",G273:G310)</f>
        <v>0</v>
      </c>
      <c r="H272" s="226"/>
      <c r="I272" s="226">
        <f>SUM(I273:I310)</f>
        <v>0</v>
      </c>
      <c r="J272" s="226"/>
      <c r="K272" s="226">
        <f>SUM(K273:K310)</f>
        <v>0</v>
      </c>
      <c r="L272" s="226"/>
      <c r="M272" s="226">
        <f>SUM(M273:M310)</f>
        <v>0</v>
      </c>
      <c r="N272" s="225"/>
      <c r="O272" s="225">
        <f>SUM(O273:O310)</f>
        <v>0</v>
      </c>
      <c r="P272" s="225"/>
      <c r="Q272" s="225">
        <f>SUM(Q273:Q310)</f>
        <v>0</v>
      </c>
      <c r="R272" s="226"/>
      <c r="S272" s="226"/>
      <c r="T272" s="227"/>
      <c r="U272" s="221"/>
      <c r="V272" s="221">
        <f>SUM(V273:V310)</f>
        <v>9.4300000000000015</v>
      </c>
      <c r="W272" s="221"/>
      <c r="X272" s="221"/>
      <c r="Y272" s="221"/>
      <c r="AG272" t="s">
        <v>143</v>
      </c>
    </row>
    <row r="273" spans="1:60" outlineLevel="1" x14ac:dyDescent="0.2">
      <c r="A273" s="229">
        <v>63</v>
      </c>
      <c r="B273" s="230" t="s">
        <v>487</v>
      </c>
      <c r="C273" s="239" t="s">
        <v>488</v>
      </c>
      <c r="D273" s="231" t="s">
        <v>252</v>
      </c>
      <c r="E273" s="232">
        <v>0.308</v>
      </c>
      <c r="F273" s="233"/>
      <c r="G273" s="234">
        <f>ROUND(E273*F273,2)</f>
        <v>0</v>
      </c>
      <c r="H273" s="233"/>
      <c r="I273" s="234">
        <f>ROUND(E273*H273,2)</f>
        <v>0</v>
      </c>
      <c r="J273" s="233"/>
      <c r="K273" s="234">
        <f>ROUND(E273*J273,2)</f>
        <v>0</v>
      </c>
      <c r="L273" s="234">
        <v>21</v>
      </c>
      <c r="M273" s="234">
        <f>G273*(1+L273/100)</f>
        <v>0</v>
      </c>
      <c r="N273" s="232">
        <v>0</v>
      </c>
      <c r="O273" s="232">
        <f>ROUND(E273*N273,2)</f>
        <v>0</v>
      </c>
      <c r="P273" s="232">
        <v>0</v>
      </c>
      <c r="Q273" s="232">
        <f>ROUND(E273*P273,2)</f>
        <v>0</v>
      </c>
      <c r="R273" s="234" t="s">
        <v>230</v>
      </c>
      <c r="S273" s="234" t="s">
        <v>147</v>
      </c>
      <c r="T273" s="235" t="s">
        <v>179</v>
      </c>
      <c r="U273" s="220">
        <v>0</v>
      </c>
      <c r="V273" s="220">
        <f>ROUND(E273*U273,2)</f>
        <v>0</v>
      </c>
      <c r="W273" s="220"/>
      <c r="X273" s="220" t="s">
        <v>180</v>
      </c>
      <c r="Y273" s="220" t="s">
        <v>150</v>
      </c>
      <c r="Z273" s="210"/>
      <c r="AA273" s="210"/>
      <c r="AB273" s="210"/>
      <c r="AC273" s="210"/>
      <c r="AD273" s="210"/>
      <c r="AE273" s="210"/>
      <c r="AF273" s="210"/>
      <c r="AG273" s="210" t="s">
        <v>181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8" t="s">
        <v>646</v>
      </c>
      <c r="D274" s="244"/>
      <c r="E274" s="245">
        <v>9.8000000000000004E-2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185</v>
      </c>
      <c r="AH274" s="210">
        <v>7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8" t="s">
        <v>647</v>
      </c>
      <c r="D275" s="244"/>
      <c r="E275" s="245">
        <v>0.21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7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29">
        <v>64</v>
      </c>
      <c r="B276" s="230" t="s">
        <v>491</v>
      </c>
      <c r="C276" s="239" t="s">
        <v>492</v>
      </c>
      <c r="D276" s="231" t="s">
        <v>252</v>
      </c>
      <c r="E276" s="232">
        <v>4.2700000000000002E-2</v>
      </c>
      <c r="F276" s="233"/>
      <c r="G276" s="234">
        <f>ROUND(E276*F276,2)</f>
        <v>0</v>
      </c>
      <c r="H276" s="233"/>
      <c r="I276" s="234">
        <f>ROUND(E276*H276,2)</f>
        <v>0</v>
      </c>
      <c r="J276" s="233"/>
      <c r="K276" s="234">
        <f>ROUND(E276*J276,2)</f>
        <v>0</v>
      </c>
      <c r="L276" s="234">
        <v>21</v>
      </c>
      <c r="M276" s="234">
        <f>G276*(1+L276/100)</f>
        <v>0</v>
      </c>
      <c r="N276" s="232">
        <v>0</v>
      </c>
      <c r="O276" s="232">
        <f>ROUND(E276*N276,2)</f>
        <v>0</v>
      </c>
      <c r="P276" s="232">
        <v>0</v>
      </c>
      <c r="Q276" s="232">
        <f>ROUND(E276*P276,2)</f>
        <v>0</v>
      </c>
      <c r="R276" s="234" t="s">
        <v>230</v>
      </c>
      <c r="S276" s="234" t="s">
        <v>147</v>
      </c>
      <c r="T276" s="235" t="s">
        <v>179</v>
      </c>
      <c r="U276" s="220">
        <v>0</v>
      </c>
      <c r="V276" s="220">
        <f>ROUND(E276*U276,2)</f>
        <v>0</v>
      </c>
      <c r="W276" s="220"/>
      <c r="X276" s="220" t="s">
        <v>180</v>
      </c>
      <c r="Y276" s="220" t="s">
        <v>150</v>
      </c>
      <c r="Z276" s="210"/>
      <c r="AA276" s="210"/>
      <c r="AB276" s="210"/>
      <c r="AC276" s="210"/>
      <c r="AD276" s="210"/>
      <c r="AE276" s="210"/>
      <c r="AF276" s="210"/>
      <c r="AG276" s="210" t="s">
        <v>181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58" t="s">
        <v>648</v>
      </c>
      <c r="D277" s="244"/>
      <c r="E277" s="245">
        <v>4.2700000000000002E-2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185</v>
      </c>
      <c r="AH277" s="210">
        <v>7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29">
        <v>65</v>
      </c>
      <c r="B278" s="230" t="s">
        <v>494</v>
      </c>
      <c r="C278" s="239" t="s">
        <v>495</v>
      </c>
      <c r="D278" s="231" t="s">
        <v>252</v>
      </c>
      <c r="E278" s="232">
        <v>2.0070000000000001E-2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4" t="s">
        <v>230</v>
      </c>
      <c r="S278" s="234" t="s">
        <v>147</v>
      </c>
      <c r="T278" s="235" t="s">
        <v>179</v>
      </c>
      <c r="U278" s="220">
        <v>0</v>
      </c>
      <c r="V278" s="220">
        <f>ROUND(E278*U278,2)</f>
        <v>0</v>
      </c>
      <c r="W278" s="220"/>
      <c r="X278" s="220" t="s">
        <v>180</v>
      </c>
      <c r="Y278" s="220" t="s">
        <v>150</v>
      </c>
      <c r="Z278" s="210"/>
      <c r="AA278" s="210"/>
      <c r="AB278" s="210"/>
      <c r="AC278" s="210"/>
      <c r="AD278" s="210"/>
      <c r="AE278" s="210"/>
      <c r="AF278" s="210"/>
      <c r="AG278" s="210" t="s">
        <v>181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8" t="s">
        <v>649</v>
      </c>
      <c r="D279" s="244"/>
      <c r="E279" s="245">
        <v>2.0070000000000001E-2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185</v>
      </c>
      <c r="AH279" s="210">
        <v>7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29">
        <v>66</v>
      </c>
      <c r="B280" s="230" t="s">
        <v>497</v>
      </c>
      <c r="C280" s="239" t="s">
        <v>498</v>
      </c>
      <c r="D280" s="231" t="s">
        <v>252</v>
      </c>
      <c r="E280" s="232">
        <v>1.93469</v>
      </c>
      <c r="F280" s="233"/>
      <c r="G280" s="234">
        <f>ROUND(E280*F280,2)</f>
        <v>0</v>
      </c>
      <c r="H280" s="233"/>
      <c r="I280" s="234">
        <f>ROUND(E280*H280,2)</f>
        <v>0</v>
      </c>
      <c r="J280" s="233"/>
      <c r="K280" s="234">
        <f>ROUND(E280*J280,2)</f>
        <v>0</v>
      </c>
      <c r="L280" s="234">
        <v>21</v>
      </c>
      <c r="M280" s="234">
        <f>G280*(1+L280/100)</f>
        <v>0</v>
      </c>
      <c r="N280" s="232">
        <v>0</v>
      </c>
      <c r="O280" s="232">
        <f>ROUND(E280*N280,2)</f>
        <v>0</v>
      </c>
      <c r="P280" s="232">
        <v>0</v>
      </c>
      <c r="Q280" s="232">
        <f>ROUND(E280*P280,2)</f>
        <v>0</v>
      </c>
      <c r="R280" s="234" t="s">
        <v>230</v>
      </c>
      <c r="S280" s="234" t="s">
        <v>147</v>
      </c>
      <c r="T280" s="235" t="s">
        <v>179</v>
      </c>
      <c r="U280" s="220">
        <v>0</v>
      </c>
      <c r="V280" s="220">
        <f>ROUND(E280*U280,2)</f>
        <v>0</v>
      </c>
      <c r="W280" s="220"/>
      <c r="X280" s="220" t="s">
        <v>180</v>
      </c>
      <c r="Y280" s="220" t="s">
        <v>150</v>
      </c>
      <c r="Z280" s="210"/>
      <c r="AA280" s="210"/>
      <c r="AB280" s="210"/>
      <c r="AC280" s="210"/>
      <c r="AD280" s="210"/>
      <c r="AE280" s="210"/>
      <c r="AF280" s="210"/>
      <c r="AG280" s="210" t="s">
        <v>181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58" t="s">
        <v>650</v>
      </c>
      <c r="D281" s="244"/>
      <c r="E281" s="245">
        <v>2.3054600000000001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185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58" t="s">
        <v>500</v>
      </c>
      <c r="D282" s="244"/>
      <c r="E282" s="245"/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185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8" t="s">
        <v>651</v>
      </c>
      <c r="D283" s="244"/>
      <c r="E283" s="245">
        <v>-0.308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185</v>
      </c>
      <c r="AH283" s="210">
        <v>5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58" t="s">
        <v>652</v>
      </c>
      <c r="D284" s="244"/>
      <c r="E284" s="245">
        <v>-4.2700000000000002E-2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185</v>
      </c>
      <c r="AH284" s="210">
        <v>5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58" t="s">
        <v>653</v>
      </c>
      <c r="D285" s="244"/>
      <c r="E285" s="245">
        <v>-2.0070000000000001E-2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185</v>
      </c>
      <c r="AH285" s="210">
        <v>5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9">
        <v>67</v>
      </c>
      <c r="B286" s="230" t="s">
        <v>504</v>
      </c>
      <c r="C286" s="239" t="s">
        <v>505</v>
      </c>
      <c r="D286" s="231" t="s">
        <v>252</v>
      </c>
      <c r="E286" s="232">
        <v>2.3054600000000001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0</v>
      </c>
      <c r="O286" s="232">
        <f>ROUND(E286*N286,2)</f>
        <v>0</v>
      </c>
      <c r="P286" s="232">
        <v>0</v>
      </c>
      <c r="Q286" s="232">
        <f>ROUND(E286*P286,2)</f>
        <v>0</v>
      </c>
      <c r="R286" s="234" t="s">
        <v>230</v>
      </c>
      <c r="S286" s="234" t="s">
        <v>147</v>
      </c>
      <c r="T286" s="235" t="s">
        <v>179</v>
      </c>
      <c r="U286" s="220">
        <v>0.93300000000000005</v>
      </c>
      <c r="V286" s="220">
        <f>ROUND(E286*U286,2)</f>
        <v>2.15</v>
      </c>
      <c r="W286" s="220"/>
      <c r="X286" s="220" t="s">
        <v>506</v>
      </c>
      <c r="Y286" s="220" t="s">
        <v>150</v>
      </c>
      <c r="Z286" s="210"/>
      <c r="AA286" s="210"/>
      <c r="AB286" s="210"/>
      <c r="AC286" s="210"/>
      <c r="AD286" s="210"/>
      <c r="AE286" s="210"/>
      <c r="AF286" s="210"/>
      <c r="AG286" s="210" t="s">
        <v>507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8" t="s">
        <v>508</v>
      </c>
      <c r="D287" s="244"/>
      <c r="E287" s="245"/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185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58" t="s">
        <v>654</v>
      </c>
      <c r="D288" s="244"/>
      <c r="E288" s="245"/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185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58" t="s">
        <v>655</v>
      </c>
      <c r="D289" s="244"/>
      <c r="E289" s="245">
        <v>2.3054600000000001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185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29">
        <v>68</v>
      </c>
      <c r="B290" s="230" t="s">
        <v>511</v>
      </c>
      <c r="C290" s="239" t="s">
        <v>512</v>
      </c>
      <c r="D290" s="231" t="s">
        <v>252</v>
      </c>
      <c r="E290" s="232">
        <v>4.6109099999999996</v>
      </c>
      <c r="F290" s="233"/>
      <c r="G290" s="234">
        <f>ROUND(E290*F290,2)</f>
        <v>0</v>
      </c>
      <c r="H290" s="233"/>
      <c r="I290" s="234">
        <f>ROUND(E290*H290,2)</f>
        <v>0</v>
      </c>
      <c r="J290" s="233"/>
      <c r="K290" s="234">
        <f>ROUND(E290*J290,2)</f>
        <v>0</v>
      </c>
      <c r="L290" s="234">
        <v>21</v>
      </c>
      <c r="M290" s="234">
        <f>G290*(1+L290/100)</f>
        <v>0</v>
      </c>
      <c r="N290" s="232">
        <v>0</v>
      </c>
      <c r="O290" s="232">
        <f>ROUND(E290*N290,2)</f>
        <v>0</v>
      </c>
      <c r="P290" s="232">
        <v>0</v>
      </c>
      <c r="Q290" s="232">
        <f>ROUND(E290*P290,2)</f>
        <v>0</v>
      </c>
      <c r="R290" s="234" t="s">
        <v>230</v>
      </c>
      <c r="S290" s="234" t="s">
        <v>147</v>
      </c>
      <c r="T290" s="235" t="s">
        <v>179</v>
      </c>
      <c r="U290" s="220">
        <v>0.65300000000000002</v>
      </c>
      <c r="V290" s="220">
        <f>ROUND(E290*U290,2)</f>
        <v>3.01</v>
      </c>
      <c r="W290" s="220"/>
      <c r="X290" s="220" t="s">
        <v>506</v>
      </c>
      <c r="Y290" s="220" t="s">
        <v>150</v>
      </c>
      <c r="Z290" s="210"/>
      <c r="AA290" s="210"/>
      <c r="AB290" s="210"/>
      <c r="AC290" s="210"/>
      <c r="AD290" s="210"/>
      <c r="AE290" s="210"/>
      <c r="AF290" s="210"/>
      <c r="AG290" s="210" t="s">
        <v>507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58" t="s">
        <v>508</v>
      </c>
      <c r="D291" s="244"/>
      <c r="E291" s="245"/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185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58" t="s">
        <v>654</v>
      </c>
      <c r="D292" s="244"/>
      <c r="E292" s="245"/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185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58" t="s">
        <v>656</v>
      </c>
      <c r="D293" s="244"/>
      <c r="E293" s="245">
        <v>4.6109099999999996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185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29">
        <v>69</v>
      </c>
      <c r="B294" s="230" t="s">
        <v>514</v>
      </c>
      <c r="C294" s="239" t="s">
        <v>515</v>
      </c>
      <c r="D294" s="231" t="s">
        <v>252</v>
      </c>
      <c r="E294" s="232">
        <v>2.3054600000000001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0</v>
      </c>
      <c r="O294" s="232">
        <f>ROUND(E294*N294,2)</f>
        <v>0</v>
      </c>
      <c r="P294" s="232">
        <v>0</v>
      </c>
      <c r="Q294" s="232">
        <f>ROUND(E294*P294,2)</f>
        <v>0</v>
      </c>
      <c r="R294" s="234" t="s">
        <v>230</v>
      </c>
      <c r="S294" s="234" t="s">
        <v>147</v>
      </c>
      <c r="T294" s="235" t="s">
        <v>179</v>
      </c>
      <c r="U294" s="220">
        <v>0.49</v>
      </c>
      <c r="V294" s="220">
        <f>ROUND(E294*U294,2)</f>
        <v>1.1299999999999999</v>
      </c>
      <c r="W294" s="220"/>
      <c r="X294" s="220" t="s">
        <v>506</v>
      </c>
      <c r="Y294" s="220" t="s">
        <v>150</v>
      </c>
      <c r="Z294" s="210"/>
      <c r="AA294" s="210"/>
      <c r="AB294" s="210"/>
      <c r="AC294" s="210"/>
      <c r="AD294" s="210"/>
      <c r="AE294" s="210"/>
      <c r="AF294" s="210"/>
      <c r="AG294" s="210" t="s">
        <v>507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40" t="s">
        <v>516</v>
      </c>
      <c r="D295" s="237"/>
      <c r="E295" s="237"/>
      <c r="F295" s="237"/>
      <c r="G295" s="237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153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17"/>
      <c r="B296" s="218"/>
      <c r="C296" s="258" t="s">
        <v>508</v>
      </c>
      <c r="D296" s="244"/>
      <c r="E296" s="245"/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185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8" t="s">
        <v>654</v>
      </c>
      <c r="D297" s="244"/>
      <c r="E297" s="245"/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185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58" t="s">
        <v>655</v>
      </c>
      <c r="D298" s="244"/>
      <c r="E298" s="245">
        <v>2.3054600000000001</v>
      </c>
      <c r="F298" s="220"/>
      <c r="G298" s="220"/>
      <c r="H298" s="220"/>
      <c r="I298" s="220"/>
      <c r="J298" s="220"/>
      <c r="K298" s="220"/>
      <c r="L298" s="220"/>
      <c r="M298" s="220"/>
      <c r="N298" s="219"/>
      <c r="O298" s="219"/>
      <c r="P298" s="219"/>
      <c r="Q298" s="219"/>
      <c r="R298" s="220"/>
      <c r="S298" s="220"/>
      <c r="T298" s="220"/>
      <c r="U298" s="220"/>
      <c r="V298" s="220"/>
      <c r="W298" s="220"/>
      <c r="X298" s="220"/>
      <c r="Y298" s="220"/>
      <c r="Z298" s="210"/>
      <c r="AA298" s="210"/>
      <c r="AB298" s="210"/>
      <c r="AC298" s="210"/>
      <c r="AD298" s="210"/>
      <c r="AE298" s="210"/>
      <c r="AF298" s="210"/>
      <c r="AG298" s="210" t="s">
        <v>185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29">
        <v>70</v>
      </c>
      <c r="B299" s="230" t="s">
        <v>517</v>
      </c>
      <c r="C299" s="239" t="s">
        <v>518</v>
      </c>
      <c r="D299" s="231" t="s">
        <v>252</v>
      </c>
      <c r="E299" s="232">
        <v>4.6109099999999996</v>
      </c>
      <c r="F299" s="233"/>
      <c r="G299" s="234">
        <f>ROUND(E299*F299,2)</f>
        <v>0</v>
      </c>
      <c r="H299" s="233"/>
      <c r="I299" s="234">
        <f>ROUND(E299*H299,2)</f>
        <v>0</v>
      </c>
      <c r="J299" s="233"/>
      <c r="K299" s="234">
        <f>ROUND(E299*J299,2)</f>
        <v>0</v>
      </c>
      <c r="L299" s="234">
        <v>21</v>
      </c>
      <c r="M299" s="234">
        <f>G299*(1+L299/100)</f>
        <v>0</v>
      </c>
      <c r="N299" s="232">
        <v>0</v>
      </c>
      <c r="O299" s="232">
        <f>ROUND(E299*N299,2)</f>
        <v>0</v>
      </c>
      <c r="P299" s="232">
        <v>0</v>
      </c>
      <c r="Q299" s="232">
        <f>ROUND(E299*P299,2)</f>
        <v>0</v>
      </c>
      <c r="R299" s="234" t="s">
        <v>230</v>
      </c>
      <c r="S299" s="234" t="s">
        <v>147</v>
      </c>
      <c r="T299" s="235" t="s">
        <v>179</v>
      </c>
      <c r="U299" s="220">
        <v>0</v>
      </c>
      <c r="V299" s="220">
        <f>ROUND(E299*U299,2)</f>
        <v>0</v>
      </c>
      <c r="W299" s="220"/>
      <c r="X299" s="220" t="s">
        <v>506</v>
      </c>
      <c r="Y299" s="220" t="s">
        <v>150</v>
      </c>
      <c r="Z299" s="210"/>
      <c r="AA299" s="210"/>
      <c r="AB299" s="210"/>
      <c r="AC299" s="210"/>
      <c r="AD299" s="210"/>
      <c r="AE299" s="210"/>
      <c r="AF299" s="210"/>
      <c r="AG299" s="210" t="s">
        <v>507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58" t="s">
        <v>508</v>
      </c>
      <c r="D300" s="244"/>
      <c r="E300" s="245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185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8" t="s">
        <v>654</v>
      </c>
      <c r="D301" s="244"/>
      <c r="E301" s="245"/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185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58" t="s">
        <v>656</v>
      </c>
      <c r="D302" s="244"/>
      <c r="E302" s="245">
        <v>4.6109099999999996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185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29">
        <v>71</v>
      </c>
      <c r="B303" s="230" t="s">
        <v>519</v>
      </c>
      <c r="C303" s="239" t="s">
        <v>520</v>
      </c>
      <c r="D303" s="231" t="s">
        <v>252</v>
      </c>
      <c r="E303" s="232">
        <v>2.3054600000000001</v>
      </c>
      <c r="F303" s="233"/>
      <c r="G303" s="234">
        <f>ROUND(E303*F303,2)</f>
        <v>0</v>
      </c>
      <c r="H303" s="233"/>
      <c r="I303" s="234">
        <f>ROUND(E303*H303,2)</f>
        <v>0</v>
      </c>
      <c r="J303" s="233"/>
      <c r="K303" s="234">
        <f>ROUND(E303*J303,2)</f>
        <v>0</v>
      </c>
      <c r="L303" s="234">
        <v>21</v>
      </c>
      <c r="M303" s="234">
        <f>G303*(1+L303/100)</f>
        <v>0</v>
      </c>
      <c r="N303" s="232">
        <v>0</v>
      </c>
      <c r="O303" s="232">
        <f>ROUND(E303*N303,2)</f>
        <v>0</v>
      </c>
      <c r="P303" s="232">
        <v>0</v>
      </c>
      <c r="Q303" s="232">
        <f>ROUND(E303*P303,2)</f>
        <v>0</v>
      </c>
      <c r="R303" s="234" t="s">
        <v>230</v>
      </c>
      <c r="S303" s="234" t="s">
        <v>147</v>
      </c>
      <c r="T303" s="235" t="s">
        <v>179</v>
      </c>
      <c r="U303" s="220">
        <v>0.94199999999999995</v>
      </c>
      <c r="V303" s="220">
        <f>ROUND(E303*U303,2)</f>
        <v>2.17</v>
      </c>
      <c r="W303" s="220"/>
      <c r="X303" s="220" t="s">
        <v>506</v>
      </c>
      <c r="Y303" s="220" t="s">
        <v>150</v>
      </c>
      <c r="Z303" s="210"/>
      <c r="AA303" s="210"/>
      <c r="AB303" s="210"/>
      <c r="AC303" s="210"/>
      <c r="AD303" s="210"/>
      <c r="AE303" s="210"/>
      <c r="AF303" s="210"/>
      <c r="AG303" s="210" t="s">
        <v>507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8" t="s">
        <v>508</v>
      </c>
      <c r="D304" s="244"/>
      <c r="E304" s="245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185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8" t="s">
        <v>654</v>
      </c>
      <c r="D305" s="244"/>
      <c r="E305" s="245"/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185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8" t="s">
        <v>655</v>
      </c>
      <c r="D306" s="244"/>
      <c r="E306" s="245">
        <v>2.3054600000000001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185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2.5" outlineLevel="1" x14ac:dyDescent="0.2">
      <c r="A307" s="229">
        <v>72</v>
      </c>
      <c r="B307" s="230" t="s">
        <v>521</v>
      </c>
      <c r="C307" s="239" t="s">
        <v>522</v>
      </c>
      <c r="D307" s="231" t="s">
        <v>252</v>
      </c>
      <c r="E307" s="232">
        <v>9.2218199999999992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2">
        <v>0</v>
      </c>
      <c r="O307" s="232">
        <f>ROUND(E307*N307,2)</f>
        <v>0</v>
      </c>
      <c r="P307" s="232">
        <v>0</v>
      </c>
      <c r="Q307" s="232">
        <f>ROUND(E307*P307,2)</f>
        <v>0</v>
      </c>
      <c r="R307" s="234" t="s">
        <v>230</v>
      </c>
      <c r="S307" s="234" t="s">
        <v>147</v>
      </c>
      <c r="T307" s="235" t="s">
        <v>179</v>
      </c>
      <c r="U307" s="220">
        <v>0.105</v>
      </c>
      <c r="V307" s="220">
        <f>ROUND(E307*U307,2)</f>
        <v>0.97</v>
      </c>
      <c r="W307" s="220"/>
      <c r="X307" s="220" t="s">
        <v>506</v>
      </c>
      <c r="Y307" s="220" t="s">
        <v>150</v>
      </c>
      <c r="Z307" s="210"/>
      <c r="AA307" s="210"/>
      <c r="AB307" s="210"/>
      <c r="AC307" s="210"/>
      <c r="AD307" s="210"/>
      <c r="AE307" s="210"/>
      <c r="AF307" s="210"/>
      <c r="AG307" s="210" t="s">
        <v>507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8" t="s">
        <v>508</v>
      </c>
      <c r="D308" s="244"/>
      <c r="E308" s="245"/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185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8" t="s">
        <v>654</v>
      </c>
      <c r="D309" s="244"/>
      <c r="E309" s="245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185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8" t="s">
        <v>657</v>
      </c>
      <c r="D310" s="244"/>
      <c r="E310" s="245">
        <v>9.2218199999999992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185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x14ac:dyDescent="0.2">
      <c r="A311" s="222" t="s">
        <v>142</v>
      </c>
      <c r="B311" s="223" t="s">
        <v>112</v>
      </c>
      <c r="C311" s="238" t="s">
        <v>28</v>
      </c>
      <c r="D311" s="224"/>
      <c r="E311" s="225"/>
      <c r="F311" s="226"/>
      <c r="G311" s="226">
        <f>SUMIF(AG312:AG313,"&lt;&gt;NOR",G312:G313)</f>
        <v>0</v>
      </c>
      <c r="H311" s="226"/>
      <c r="I311" s="226">
        <f>SUM(I312:I313)</f>
        <v>0</v>
      </c>
      <c r="J311" s="226"/>
      <c r="K311" s="226">
        <f>SUM(K312:K313)</f>
        <v>0</v>
      </c>
      <c r="L311" s="226"/>
      <c r="M311" s="226">
        <f>SUM(M312:M313)</f>
        <v>0</v>
      </c>
      <c r="N311" s="225"/>
      <c r="O311" s="225">
        <f>SUM(O312:O313)</f>
        <v>0</v>
      </c>
      <c r="P311" s="225"/>
      <c r="Q311" s="225">
        <f>SUM(Q312:Q313)</f>
        <v>0</v>
      </c>
      <c r="R311" s="226"/>
      <c r="S311" s="226"/>
      <c r="T311" s="227"/>
      <c r="U311" s="221"/>
      <c r="V311" s="221">
        <f>SUM(V312:V313)</f>
        <v>0</v>
      </c>
      <c r="W311" s="221"/>
      <c r="X311" s="221"/>
      <c r="Y311" s="221"/>
      <c r="AG311" t="s">
        <v>143</v>
      </c>
    </row>
    <row r="312" spans="1:60" ht="22.5" outlineLevel="1" x14ac:dyDescent="0.2">
      <c r="A312" s="229">
        <v>73</v>
      </c>
      <c r="B312" s="230" t="s">
        <v>524</v>
      </c>
      <c r="C312" s="239" t="s">
        <v>525</v>
      </c>
      <c r="D312" s="231" t="s">
        <v>219</v>
      </c>
      <c r="E312" s="232">
        <v>46</v>
      </c>
      <c r="F312" s="233"/>
      <c r="G312" s="234">
        <f>ROUND(E312*F312,2)</f>
        <v>0</v>
      </c>
      <c r="H312" s="233"/>
      <c r="I312" s="234">
        <f>ROUND(E312*H312,2)</f>
        <v>0</v>
      </c>
      <c r="J312" s="233"/>
      <c r="K312" s="234">
        <f>ROUND(E312*J312,2)</f>
        <v>0</v>
      </c>
      <c r="L312" s="234">
        <v>21</v>
      </c>
      <c r="M312" s="234">
        <f>G312*(1+L312/100)</f>
        <v>0</v>
      </c>
      <c r="N312" s="232">
        <v>0</v>
      </c>
      <c r="O312" s="232">
        <f>ROUND(E312*N312,2)</f>
        <v>0</v>
      </c>
      <c r="P312" s="232">
        <v>0</v>
      </c>
      <c r="Q312" s="232">
        <f>ROUND(E312*P312,2)</f>
        <v>0</v>
      </c>
      <c r="R312" s="234"/>
      <c r="S312" s="234" t="s">
        <v>322</v>
      </c>
      <c r="T312" s="235" t="s">
        <v>148</v>
      </c>
      <c r="U312" s="220">
        <v>0</v>
      </c>
      <c r="V312" s="220">
        <f>ROUND(E312*U312,2)</f>
        <v>0</v>
      </c>
      <c r="W312" s="220"/>
      <c r="X312" s="220" t="s">
        <v>180</v>
      </c>
      <c r="Y312" s="220" t="s">
        <v>150</v>
      </c>
      <c r="Z312" s="210"/>
      <c r="AA312" s="210"/>
      <c r="AB312" s="210"/>
      <c r="AC312" s="210"/>
      <c r="AD312" s="210"/>
      <c r="AE312" s="210"/>
      <c r="AF312" s="210"/>
      <c r="AG312" s="210" t="s">
        <v>181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17"/>
      <c r="B313" s="218"/>
      <c r="C313" s="258" t="s">
        <v>658</v>
      </c>
      <c r="D313" s="244"/>
      <c r="E313" s="245">
        <v>46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185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x14ac:dyDescent="0.2">
      <c r="A314" s="3"/>
      <c r="B314" s="4"/>
      <c r="C314" s="241"/>
      <c r="D314" s="6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AE314">
        <v>15</v>
      </c>
      <c r="AF314">
        <v>21</v>
      </c>
      <c r="AG314" t="s">
        <v>128</v>
      </c>
    </row>
    <row r="315" spans="1:60" x14ac:dyDescent="0.2">
      <c r="A315" s="213"/>
      <c r="B315" s="214" t="s">
        <v>29</v>
      </c>
      <c r="C315" s="242"/>
      <c r="D315" s="215"/>
      <c r="E315" s="216"/>
      <c r="F315" s="216"/>
      <c r="G315" s="228">
        <f>G8+G17+G27+G33+G69+G75+G178+G207+G233+G246+G251+G269+G272+G311</f>
        <v>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AE315">
        <f>SUMIF(L7:L313,AE314,G7:G313)</f>
        <v>0</v>
      </c>
      <c r="AF315">
        <f>SUMIF(L7:L313,AF314,G7:G313)</f>
        <v>0</v>
      </c>
      <c r="AG315" t="s">
        <v>172</v>
      </c>
    </row>
    <row r="316" spans="1:60" x14ac:dyDescent="0.2">
      <c r="C316" s="243"/>
      <c r="D316" s="10"/>
      <c r="AG316" t="s">
        <v>173</v>
      </c>
    </row>
    <row r="317" spans="1:60" x14ac:dyDescent="0.2">
      <c r="D317" s="10"/>
    </row>
    <row r="318" spans="1:60" x14ac:dyDescent="0.2">
      <c r="D318" s="10"/>
    </row>
    <row r="319" spans="1:60" x14ac:dyDescent="0.2">
      <c r="D319" s="10"/>
    </row>
    <row r="320" spans="1:60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fTcL/dN5BgGnrZLE+7pwc8sjRRAXAFBe3IR/hvrOtVshgV2FYzcz0JlNfUuz+i3CiYDL276ymeDCJeZa6+VDw==" saltValue="u2RjgWVbJvGuIoCyKkiVGQ==" spinCount="100000" sheet="1" formatRows="0"/>
  <mergeCells count="47">
    <mergeCell ref="C229:G229"/>
    <mergeCell ref="C242:G242"/>
    <mergeCell ref="C255:G255"/>
    <mergeCell ref="C265:G265"/>
    <mergeCell ref="C295:G295"/>
    <mergeCell ref="C180:G180"/>
    <mergeCell ref="C203:G203"/>
    <mergeCell ref="C209:G209"/>
    <mergeCell ref="C212:G212"/>
    <mergeCell ref="C217:G217"/>
    <mergeCell ref="C218:G218"/>
    <mergeCell ref="C144:G144"/>
    <mergeCell ref="C145:G145"/>
    <mergeCell ref="C151:G151"/>
    <mergeCell ref="C155:G155"/>
    <mergeCell ref="C160:G160"/>
    <mergeCell ref="C174:G174"/>
    <mergeCell ref="C132:G132"/>
    <mergeCell ref="C133:G133"/>
    <mergeCell ref="C136:G136"/>
    <mergeCell ref="C137:G137"/>
    <mergeCell ref="C140:G140"/>
    <mergeCell ref="C141:G141"/>
    <mergeCell ref="C108:G108"/>
    <mergeCell ref="C121:G121"/>
    <mergeCell ref="C124:G124"/>
    <mergeCell ref="C125:G125"/>
    <mergeCell ref="C128:G128"/>
    <mergeCell ref="C129:G129"/>
    <mergeCell ref="C71:G71"/>
    <mergeCell ref="C79:G79"/>
    <mergeCell ref="C80:G80"/>
    <mergeCell ref="C81:G81"/>
    <mergeCell ref="C82:G82"/>
    <mergeCell ref="C107:G107"/>
    <mergeCell ref="C19:G19"/>
    <mergeCell ref="C20:G20"/>
    <mergeCell ref="C23:G23"/>
    <mergeCell ref="C35:G35"/>
    <mergeCell ref="C42:G42"/>
    <mergeCell ref="C49:G4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37B1-3642-456E-A332-A44826FBC65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174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115</v>
      </c>
      <c r="AG3" t="s">
        <v>118</v>
      </c>
    </row>
    <row r="4" spans="1:60" ht="24.95" customHeight="1" x14ac:dyDescent="0.2">
      <c r="A4" s="200" t="s">
        <v>9</v>
      </c>
      <c r="B4" s="201" t="s">
        <v>54</v>
      </c>
      <c r="C4" s="202" t="s">
        <v>59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81</v>
      </c>
      <c r="C8" s="238" t="s">
        <v>82</v>
      </c>
      <c r="D8" s="224"/>
      <c r="E8" s="225"/>
      <c r="F8" s="226"/>
      <c r="G8" s="226">
        <f>SUMIF(AG9:AG16,"&lt;&gt;NOR",G9:G16)</f>
        <v>0</v>
      </c>
      <c r="H8" s="226"/>
      <c r="I8" s="226">
        <f>SUM(I9:I16)</f>
        <v>0</v>
      </c>
      <c r="J8" s="226"/>
      <c r="K8" s="226">
        <f>SUM(K9:K16)</f>
        <v>0</v>
      </c>
      <c r="L8" s="226"/>
      <c r="M8" s="226">
        <f>SUM(M9:M16)</f>
        <v>0</v>
      </c>
      <c r="N8" s="225"/>
      <c r="O8" s="225">
        <f>SUM(O9:O16)</f>
        <v>6.42</v>
      </c>
      <c r="P8" s="225"/>
      <c r="Q8" s="225">
        <f>SUM(Q9:Q16)</f>
        <v>0</v>
      </c>
      <c r="R8" s="226"/>
      <c r="S8" s="226"/>
      <c r="T8" s="227"/>
      <c r="U8" s="221"/>
      <c r="V8" s="221">
        <f>SUM(V9:V16)</f>
        <v>7.29</v>
      </c>
      <c r="W8" s="221"/>
      <c r="X8" s="221"/>
      <c r="Y8" s="221"/>
      <c r="AG8" t="s">
        <v>143</v>
      </c>
    </row>
    <row r="9" spans="1:60" outlineLevel="1" x14ac:dyDescent="0.2">
      <c r="A9" s="229">
        <v>1</v>
      </c>
      <c r="B9" s="230" t="s">
        <v>175</v>
      </c>
      <c r="C9" s="239" t="s">
        <v>176</v>
      </c>
      <c r="D9" s="231" t="s">
        <v>177</v>
      </c>
      <c r="E9" s="232">
        <v>1.97142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2">
        <v>1.837</v>
      </c>
      <c r="O9" s="232">
        <f>ROUND(E9*N9,2)</f>
        <v>3.62</v>
      </c>
      <c r="P9" s="232">
        <v>0</v>
      </c>
      <c r="Q9" s="232">
        <f>ROUND(E9*P9,2)</f>
        <v>0</v>
      </c>
      <c r="R9" s="234" t="s">
        <v>178</v>
      </c>
      <c r="S9" s="234" t="s">
        <v>147</v>
      </c>
      <c r="T9" s="235" t="s">
        <v>179</v>
      </c>
      <c r="U9" s="220">
        <v>1.8360000000000001</v>
      </c>
      <c r="V9" s="220">
        <f>ROUND(E9*U9,2)</f>
        <v>3.62</v>
      </c>
      <c r="W9" s="220"/>
      <c r="X9" s="220" t="s">
        <v>180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181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57" t="s">
        <v>182</v>
      </c>
      <c r="D10" s="248"/>
      <c r="E10" s="248"/>
      <c r="F10" s="248"/>
      <c r="G10" s="248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183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6" t="str">
        <f>C10</f>
        <v>pod mazaniny a dlažby, popř. na plochých střechách, vodorovný nebo ve spádu, s udusáním a urovnáním povrchu,</v>
      </c>
      <c r="BB10" s="210"/>
      <c r="BC10" s="210"/>
      <c r="BD10" s="210"/>
      <c r="BE10" s="210"/>
      <c r="BF10" s="210"/>
      <c r="BG10" s="210"/>
      <c r="BH10" s="210"/>
    </row>
    <row r="11" spans="1:60" ht="22.5" outlineLevel="2" x14ac:dyDescent="0.2">
      <c r="A11" s="217"/>
      <c r="B11" s="218"/>
      <c r="C11" s="258" t="s">
        <v>659</v>
      </c>
      <c r="D11" s="244"/>
      <c r="E11" s="245">
        <v>1.97142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185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29">
        <v>2</v>
      </c>
      <c r="B12" s="230" t="s">
        <v>186</v>
      </c>
      <c r="C12" s="239" t="s">
        <v>187</v>
      </c>
      <c r="D12" s="231" t="s">
        <v>177</v>
      </c>
      <c r="E12" s="232">
        <v>2</v>
      </c>
      <c r="F12" s="233"/>
      <c r="G12" s="234">
        <f>ROUND(E12*F12,2)</f>
        <v>0</v>
      </c>
      <c r="H12" s="233"/>
      <c r="I12" s="234">
        <f>ROUND(E12*H12,2)</f>
        <v>0</v>
      </c>
      <c r="J12" s="233"/>
      <c r="K12" s="234">
        <f>ROUND(E12*J12,2)</f>
        <v>0</v>
      </c>
      <c r="L12" s="234">
        <v>21</v>
      </c>
      <c r="M12" s="234">
        <f>G12*(1+L12/100)</f>
        <v>0</v>
      </c>
      <c r="N12" s="232">
        <v>1.4</v>
      </c>
      <c r="O12" s="232">
        <f>ROUND(E12*N12,2)</f>
        <v>2.8</v>
      </c>
      <c r="P12" s="232">
        <v>0</v>
      </c>
      <c r="Q12" s="232">
        <f>ROUND(E12*P12,2)</f>
        <v>0</v>
      </c>
      <c r="R12" s="234" t="s">
        <v>178</v>
      </c>
      <c r="S12" s="234" t="s">
        <v>147</v>
      </c>
      <c r="T12" s="235" t="s">
        <v>179</v>
      </c>
      <c r="U12" s="220">
        <v>1.8360000000000001</v>
      </c>
      <c r="V12" s="220">
        <f>ROUND(E12*U12,2)</f>
        <v>3.67</v>
      </c>
      <c r="W12" s="220"/>
      <c r="X12" s="220" t="s">
        <v>180</v>
      </c>
      <c r="Y12" s="220" t="s">
        <v>150</v>
      </c>
      <c r="Z12" s="210"/>
      <c r="AA12" s="210"/>
      <c r="AB12" s="210"/>
      <c r="AC12" s="210"/>
      <c r="AD12" s="210"/>
      <c r="AE12" s="210"/>
      <c r="AF12" s="210"/>
      <c r="AG12" s="210" t="s">
        <v>181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57" t="s">
        <v>182</v>
      </c>
      <c r="D13" s="248"/>
      <c r="E13" s="248"/>
      <c r="F13" s="248"/>
      <c r="G13" s="248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183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6" t="str">
        <f>C13</f>
        <v>pod mazaniny a dlažby, popř. na plochých střechách, vodorovný nebo ve spádu, s udusáním a urovnáním povrchu,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58" t="s">
        <v>188</v>
      </c>
      <c r="D14" s="244"/>
      <c r="E14" s="245"/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185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58" t="s">
        <v>189</v>
      </c>
      <c r="D15" s="244"/>
      <c r="E15" s="245"/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185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58" t="s">
        <v>660</v>
      </c>
      <c r="D16" s="244"/>
      <c r="E16" s="245">
        <v>2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185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2" t="s">
        <v>142</v>
      </c>
      <c r="B17" s="223" t="s">
        <v>83</v>
      </c>
      <c r="C17" s="238" t="s">
        <v>84</v>
      </c>
      <c r="D17" s="224"/>
      <c r="E17" s="225"/>
      <c r="F17" s="226"/>
      <c r="G17" s="226">
        <f>SUMIF(AG18:AG26,"&lt;&gt;NOR",G18:G26)</f>
        <v>0</v>
      </c>
      <c r="H17" s="226"/>
      <c r="I17" s="226">
        <f>SUM(I18:I26)</f>
        <v>0</v>
      </c>
      <c r="J17" s="226"/>
      <c r="K17" s="226">
        <f>SUM(K18:K26)</f>
        <v>0</v>
      </c>
      <c r="L17" s="226"/>
      <c r="M17" s="226">
        <f>SUM(M18:M26)</f>
        <v>0</v>
      </c>
      <c r="N17" s="225"/>
      <c r="O17" s="225">
        <f>SUM(O18:O26)</f>
        <v>0.53</v>
      </c>
      <c r="P17" s="225"/>
      <c r="Q17" s="225">
        <f>SUM(Q18:Q26)</f>
        <v>0</v>
      </c>
      <c r="R17" s="226"/>
      <c r="S17" s="226"/>
      <c r="T17" s="227"/>
      <c r="U17" s="221"/>
      <c r="V17" s="221">
        <f>SUM(V18:V26)</f>
        <v>6.55</v>
      </c>
      <c r="W17" s="221"/>
      <c r="X17" s="221"/>
      <c r="Y17" s="221"/>
      <c r="AG17" t="s">
        <v>143</v>
      </c>
    </row>
    <row r="18" spans="1:60" ht="22.5" outlineLevel="1" x14ac:dyDescent="0.2">
      <c r="A18" s="229">
        <v>3</v>
      </c>
      <c r="B18" s="230" t="s">
        <v>202</v>
      </c>
      <c r="C18" s="239" t="s">
        <v>203</v>
      </c>
      <c r="D18" s="231" t="s">
        <v>199</v>
      </c>
      <c r="E18" s="232">
        <v>28</v>
      </c>
      <c r="F18" s="233"/>
      <c r="G18" s="234">
        <f>ROUND(E18*F18,2)</f>
        <v>0</v>
      </c>
      <c r="H18" s="233"/>
      <c r="I18" s="234">
        <f>ROUND(E18*H18,2)</f>
        <v>0</v>
      </c>
      <c r="J18" s="233"/>
      <c r="K18" s="234">
        <f>ROUND(E18*J18,2)</f>
        <v>0</v>
      </c>
      <c r="L18" s="234">
        <v>21</v>
      </c>
      <c r="M18" s="234">
        <f>G18*(1+L18/100)</f>
        <v>0</v>
      </c>
      <c r="N18" s="232">
        <v>1.8380000000000001E-2</v>
      </c>
      <c r="O18" s="232">
        <f>ROUND(E18*N18,2)</f>
        <v>0.51</v>
      </c>
      <c r="P18" s="232">
        <v>0</v>
      </c>
      <c r="Q18" s="232">
        <f>ROUND(E18*P18,2)</f>
        <v>0</v>
      </c>
      <c r="R18" s="234" t="s">
        <v>204</v>
      </c>
      <c r="S18" s="234" t="s">
        <v>147</v>
      </c>
      <c r="T18" s="235" t="s">
        <v>179</v>
      </c>
      <c r="U18" s="220">
        <v>0.123</v>
      </c>
      <c r="V18" s="220">
        <f>ROUND(E18*U18,2)</f>
        <v>3.44</v>
      </c>
      <c r="W18" s="220"/>
      <c r="X18" s="220" t="s">
        <v>180</v>
      </c>
      <c r="Y18" s="220" t="s">
        <v>150</v>
      </c>
      <c r="Z18" s="210"/>
      <c r="AA18" s="210"/>
      <c r="AB18" s="210"/>
      <c r="AC18" s="210"/>
      <c r="AD18" s="210"/>
      <c r="AE18" s="210"/>
      <c r="AF18" s="210"/>
      <c r="AG18" s="210" t="s">
        <v>181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7" t="s">
        <v>205</v>
      </c>
      <c r="D19" s="248"/>
      <c r="E19" s="248"/>
      <c r="F19" s="248"/>
      <c r="G19" s="248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183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59" t="s">
        <v>206</v>
      </c>
      <c r="D20" s="249"/>
      <c r="E20" s="249"/>
      <c r="F20" s="249"/>
      <c r="G20" s="249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8" t="s">
        <v>207</v>
      </c>
      <c r="D21" s="244"/>
      <c r="E21" s="245">
        <v>28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185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29">
        <v>4</v>
      </c>
      <c r="B22" s="230" t="s">
        <v>208</v>
      </c>
      <c r="C22" s="239" t="s">
        <v>209</v>
      </c>
      <c r="D22" s="231" t="s">
        <v>199</v>
      </c>
      <c r="E22" s="232">
        <v>28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2">
        <v>8.1999999999999998E-4</v>
      </c>
      <c r="O22" s="232">
        <f>ROUND(E22*N22,2)</f>
        <v>0.02</v>
      </c>
      <c r="P22" s="232">
        <v>0</v>
      </c>
      <c r="Q22" s="232">
        <f>ROUND(E22*P22,2)</f>
        <v>0</v>
      </c>
      <c r="R22" s="234" t="s">
        <v>204</v>
      </c>
      <c r="S22" s="234" t="s">
        <v>147</v>
      </c>
      <c r="T22" s="235" t="s">
        <v>179</v>
      </c>
      <c r="U22" s="220">
        <v>6.0000000000000001E-3</v>
      </c>
      <c r="V22" s="220">
        <f>ROUND(E22*U22,2)</f>
        <v>0.17</v>
      </c>
      <c r="W22" s="220"/>
      <c r="X22" s="220" t="s">
        <v>180</v>
      </c>
      <c r="Y22" s="220" t="s">
        <v>150</v>
      </c>
      <c r="Z22" s="210"/>
      <c r="AA22" s="210"/>
      <c r="AB22" s="210"/>
      <c r="AC22" s="210"/>
      <c r="AD22" s="210"/>
      <c r="AE22" s="210"/>
      <c r="AF22" s="210"/>
      <c r="AG22" s="210" t="s">
        <v>181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7" t="s">
        <v>205</v>
      </c>
      <c r="D23" s="248"/>
      <c r="E23" s="248"/>
      <c r="F23" s="248"/>
      <c r="G23" s="248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183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58" t="s">
        <v>566</v>
      </c>
      <c r="D24" s="244"/>
      <c r="E24" s="245">
        <v>28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185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29">
        <v>5</v>
      </c>
      <c r="B25" s="230" t="s">
        <v>211</v>
      </c>
      <c r="C25" s="239" t="s">
        <v>212</v>
      </c>
      <c r="D25" s="231" t="s">
        <v>199</v>
      </c>
      <c r="E25" s="232">
        <v>28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 t="s">
        <v>204</v>
      </c>
      <c r="S25" s="234" t="s">
        <v>147</v>
      </c>
      <c r="T25" s="235" t="s">
        <v>179</v>
      </c>
      <c r="U25" s="220">
        <v>0.105</v>
      </c>
      <c r="V25" s="220">
        <f>ROUND(E25*U25,2)</f>
        <v>2.94</v>
      </c>
      <c r="W25" s="220"/>
      <c r="X25" s="220" t="s">
        <v>180</v>
      </c>
      <c r="Y25" s="220" t="s">
        <v>150</v>
      </c>
      <c r="Z25" s="210"/>
      <c r="AA25" s="210"/>
      <c r="AB25" s="210"/>
      <c r="AC25" s="210"/>
      <c r="AD25" s="210"/>
      <c r="AE25" s="210"/>
      <c r="AF25" s="210"/>
      <c r="AG25" s="210" t="s">
        <v>181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58" t="s">
        <v>566</v>
      </c>
      <c r="D26" s="244"/>
      <c r="E26" s="245">
        <v>28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185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2" t="s">
        <v>142</v>
      </c>
      <c r="B27" s="223" t="s">
        <v>85</v>
      </c>
      <c r="C27" s="238" t="s">
        <v>86</v>
      </c>
      <c r="D27" s="224"/>
      <c r="E27" s="225"/>
      <c r="F27" s="226"/>
      <c r="G27" s="226">
        <f>SUMIF(AG28:AG32,"&lt;&gt;NOR",G28:G32)</f>
        <v>0</v>
      </c>
      <c r="H27" s="226"/>
      <c r="I27" s="226">
        <f>SUM(I28:I32)</f>
        <v>0</v>
      </c>
      <c r="J27" s="226"/>
      <c r="K27" s="226">
        <f>SUM(K28:K32)</f>
        <v>0</v>
      </c>
      <c r="L27" s="226"/>
      <c r="M27" s="226">
        <f>SUM(M28:M32)</f>
        <v>0</v>
      </c>
      <c r="N27" s="225"/>
      <c r="O27" s="225">
        <f>SUM(O28:O32)</f>
        <v>0</v>
      </c>
      <c r="P27" s="225"/>
      <c r="Q27" s="225">
        <f>SUM(Q28:Q32)</f>
        <v>0</v>
      </c>
      <c r="R27" s="226"/>
      <c r="S27" s="226"/>
      <c r="T27" s="227"/>
      <c r="U27" s="221"/>
      <c r="V27" s="221">
        <f>SUM(V28:V32)</f>
        <v>16.93</v>
      </c>
      <c r="W27" s="221"/>
      <c r="X27" s="221"/>
      <c r="Y27" s="221"/>
      <c r="AG27" t="s">
        <v>143</v>
      </c>
    </row>
    <row r="28" spans="1:60" outlineLevel="1" x14ac:dyDescent="0.2">
      <c r="A28" s="229">
        <v>6</v>
      </c>
      <c r="B28" s="230" t="s">
        <v>213</v>
      </c>
      <c r="C28" s="239" t="s">
        <v>214</v>
      </c>
      <c r="D28" s="231" t="s">
        <v>199</v>
      </c>
      <c r="E28" s="232">
        <v>1128.606</v>
      </c>
      <c r="F28" s="233"/>
      <c r="G28" s="234">
        <f>ROUND(E28*F28,2)</f>
        <v>0</v>
      </c>
      <c r="H28" s="233"/>
      <c r="I28" s="234">
        <f>ROUND(E28*H28,2)</f>
        <v>0</v>
      </c>
      <c r="J28" s="233"/>
      <c r="K28" s="234">
        <f>ROUND(E28*J28,2)</f>
        <v>0</v>
      </c>
      <c r="L28" s="234">
        <v>21</v>
      </c>
      <c r="M28" s="234">
        <f>G28*(1+L28/100)</f>
        <v>0</v>
      </c>
      <c r="N28" s="232">
        <v>0</v>
      </c>
      <c r="O28" s="232">
        <f>ROUND(E28*N28,2)</f>
        <v>0</v>
      </c>
      <c r="P28" s="232">
        <v>0</v>
      </c>
      <c r="Q28" s="232">
        <f>ROUND(E28*P28,2)</f>
        <v>0</v>
      </c>
      <c r="R28" s="234" t="s">
        <v>193</v>
      </c>
      <c r="S28" s="234" t="s">
        <v>147</v>
      </c>
      <c r="T28" s="235" t="s">
        <v>179</v>
      </c>
      <c r="U28" s="220">
        <v>1.4999999999999999E-2</v>
      </c>
      <c r="V28" s="220">
        <f>ROUND(E28*U28,2)</f>
        <v>16.93</v>
      </c>
      <c r="W28" s="220"/>
      <c r="X28" s="220" t="s">
        <v>180</v>
      </c>
      <c r="Y28" s="220" t="s">
        <v>150</v>
      </c>
      <c r="Z28" s="210"/>
      <c r="AA28" s="210"/>
      <c r="AB28" s="210"/>
      <c r="AC28" s="210"/>
      <c r="AD28" s="210"/>
      <c r="AE28" s="210"/>
      <c r="AF28" s="210"/>
      <c r="AG28" s="210" t="s">
        <v>181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58" t="s">
        <v>215</v>
      </c>
      <c r="D29" s="244"/>
      <c r="E29" s="245"/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185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58" t="s">
        <v>661</v>
      </c>
      <c r="D30" s="244"/>
      <c r="E30" s="245">
        <v>1082.316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185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58" t="s">
        <v>662</v>
      </c>
      <c r="D31" s="244"/>
      <c r="E31" s="245">
        <v>29.69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185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58" t="s">
        <v>283</v>
      </c>
      <c r="D32" s="244"/>
      <c r="E32" s="245">
        <v>16.600000000000001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">
      <c r="A33" s="222" t="s">
        <v>142</v>
      </c>
      <c r="B33" s="223" t="s">
        <v>87</v>
      </c>
      <c r="C33" s="238" t="s">
        <v>88</v>
      </c>
      <c r="D33" s="224"/>
      <c r="E33" s="225"/>
      <c r="F33" s="226"/>
      <c r="G33" s="226">
        <f>SUMIF(AG34:AG68,"&lt;&gt;NOR",G34:G68)</f>
        <v>0</v>
      </c>
      <c r="H33" s="226"/>
      <c r="I33" s="226">
        <f>SUM(I34:I68)</f>
        <v>0</v>
      </c>
      <c r="J33" s="226"/>
      <c r="K33" s="226">
        <f>SUM(K34:K68)</f>
        <v>0</v>
      </c>
      <c r="L33" s="226"/>
      <c r="M33" s="226">
        <f>SUM(M34:M68)</f>
        <v>0</v>
      </c>
      <c r="N33" s="225"/>
      <c r="O33" s="225">
        <f>SUM(O34:O68)</f>
        <v>2.8099999999999996</v>
      </c>
      <c r="P33" s="225"/>
      <c r="Q33" s="225">
        <f>SUM(Q34:Q68)</f>
        <v>3.19</v>
      </c>
      <c r="R33" s="226"/>
      <c r="S33" s="226"/>
      <c r="T33" s="227"/>
      <c r="U33" s="221"/>
      <c r="V33" s="221">
        <f>SUM(V34:V68)</f>
        <v>19.23</v>
      </c>
      <c r="W33" s="221"/>
      <c r="X33" s="221"/>
      <c r="Y33" s="221"/>
      <c r="AG33" t="s">
        <v>143</v>
      </c>
    </row>
    <row r="34" spans="1:60" ht="22.5" outlineLevel="1" x14ac:dyDescent="0.2">
      <c r="A34" s="229">
        <v>7</v>
      </c>
      <c r="B34" s="230" t="s">
        <v>217</v>
      </c>
      <c r="C34" s="239" t="s">
        <v>218</v>
      </c>
      <c r="D34" s="231" t="s">
        <v>219</v>
      </c>
      <c r="E34" s="232">
        <v>64</v>
      </c>
      <c r="F34" s="233"/>
      <c r="G34" s="234">
        <f>ROUND(E34*F34,2)</f>
        <v>0</v>
      </c>
      <c r="H34" s="233"/>
      <c r="I34" s="234">
        <f>ROUND(E34*H34,2)</f>
        <v>0</v>
      </c>
      <c r="J34" s="233"/>
      <c r="K34" s="234">
        <f>ROUND(E34*J34,2)</f>
        <v>0</v>
      </c>
      <c r="L34" s="234">
        <v>21</v>
      </c>
      <c r="M34" s="234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4" t="s">
        <v>178</v>
      </c>
      <c r="S34" s="234" t="s">
        <v>147</v>
      </c>
      <c r="T34" s="235" t="s">
        <v>179</v>
      </c>
      <c r="U34" s="220">
        <v>4.1200000000000001E-2</v>
      </c>
      <c r="V34" s="220">
        <f>ROUND(E34*U34,2)</f>
        <v>2.64</v>
      </c>
      <c r="W34" s="220"/>
      <c r="X34" s="220" t="s">
        <v>180</v>
      </c>
      <c r="Y34" s="220" t="s">
        <v>150</v>
      </c>
      <c r="Z34" s="210"/>
      <c r="AA34" s="210"/>
      <c r="AB34" s="210"/>
      <c r="AC34" s="210"/>
      <c r="AD34" s="210"/>
      <c r="AE34" s="210"/>
      <c r="AF34" s="210"/>
      <c r="AG34" s="210" t="s">
        <v>181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57" t="s">
        <v>220</v>
      </c>
      <c r="D35" s="248"/>
      <c r="E35" s="248"/>
      <c r="F35" s="248"/>
      <c r="G35" s="248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58" t="s">
        <v>221</v>
      </c>
      <c r="D36" s="244"/>
      <c r="E36" s="245"/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185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58" t="s">
        <v>222</v>
      </c>
      <c r="D37" s="244"/>
      <c r="E37" s="245"/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185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58" t="s">
        <v>221</v>
      </c>
      <c r="D38" s="244"/>
      <c r="E38" s="245"/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185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3" x14ac:dyDescent="0.2">
      <c r="A39" s="217"/>
      <c r="B39" s="218"/>
      <c r="C39" s="258" t="s">
        <v>223</v>
      </c>
      <c r="D39" s="244"/>
      <c r="E39" s="245">
        <v>60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3" x14ac:dyDescent="0.2">
      <c r="A40" s="217"/>
      <c r="B40" s="218"/>
      <c r="C40" s="258" t="s">
        <v>570</v>
      </c>
      <c r="D40" s="244"/>
      <c r="E40" s="245">
        <v>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185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29">
        <v>8</v>
      </c>
      <c r="B41" s="230" t="s">
        <v>225</v>
      </c>
      <c r="C41" s="239" t="s">
        <v>226</v>
      </c>
      <c r="D41" s="231" t="s">
        <v>219</v>
      </c>
      <c r="E41" s="232">
        <v>64</v>
      </c>
      <c r="F41" s="233"/>
      <c r="G41" s="234">
        <f>ROUND(E41*F41,2)</f>
        <v>0</v>
      </c>
      <c r="H41" s="233"/>
      <c r="I41" s="234">
        <f>ROUND(E41*H41,2)</f>
        <v>0</v>
      </c>
      <c r="J41" s="233"/>
      <c r="K41" s="234">
        <f>ROUND(E41*J41,2)</f>
        <v>0</v>
      </c>
      <c r="L41" s="234">
        <v>21</v>
      </c>
      <c r="M41" s="234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4" t="s">
        <v>178</v>
      </c>
      <c r="S41" s="234" t="s">
        <v>147</v>
      </c>
      <c r="T41" s="235" t="s">
        <v>179</v>
      </c>
      <c r="U41" s="220">
        <v>7.4999999999999997E-2</v>
      </c>
      <c r="V41" s="220">
        <f>ROUND(E41*U41,2)</f>
        <v>4.8</v>
      </c>
      <c r="W41" s="220"/>
      <c r="X41" s="220" t="s">
        <v>180</v>
      </c>
      <c r="Y41" s="220" t="s">
        <v>150</v>
      </c>
      <c r="Z41" s="210"/>
      <c r="AA41" s="210"/>
      <c r="AB41" s="210"/>
      <c r="AC41" s="210"/>
      <c r="AD41" s="210"/>
      <c r="AE41" s="210"/>
      <c r="AF41" s="210"/>
      <c r="AG41" s="210" t="s">
        <v>181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57" t="s">
        <v>220</v>
      </c>
      <c r="D42" s="248"/>
      <c r="E42" s="248"/>
      <c r="F42" s="248"/>
      <c r="G42" s="248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58" t="s">
        <v>221</v>
      </c>
      <c r="D43" s="244"/>
      <c r="E43" s="245"/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185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58" t="s">
        <v>227</v>
      </c>
      <c r="D44" s="244"/>
      <c r="E44" s="245"/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185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58" t="s">
        <v>221</v>
      </c>
      <c r="D45" s="244"/>
      <c r="E45" s="245"/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185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17"/>
      <c r="B46" s="218"/>
      <c r="C46" s="258" t="s">
        <v>223</v>
      </c>
      <c r="D46" s="244"/>
      <c r="E46" s="245">
        <v>60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185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17"/>
      <c r="B47" s="218"/>
      <c r="C47" s="258" t="s">
        <v>570</v>
      </c>
      <c r="D47" s="244"/>
      <c r="E47" s="245">
        <v>4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185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9">
        <v>9</v>
      </c>
      <c r="B48" s="230" t="s">
        <v>228</v>
      </c>
      <c r="C48" s="239" t="s">
        <v>229</v>
      </c>
      <c r="D48" s="231" t="s">
        <v>199</v>
      </c>
      <c r="E48" s="232">
        <v>16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2">
        <v>6.7000000000000002E-4</v>
      </c>
      <c r="O48" s="232">
        <f>ROUND(E48*N48,2)</f>
        <v>0.01</v>
      </c>
      <c r="P48" s="232">
        <v>0.13300000000000001</v>
      </c>
      <c r="Q48" s="232">
        <f>ROUND(E48*P48,2)</f>
        <v>2.13</v>
      </c>
      <c r="R48" s="234" t="s">
        <v>230</v>
      </c>
      <c r="S48" s="234" t="s">
        <v>147</v>
      </c>
      <c r="T48" s="235" t="s">
        <v>179</v>
      </c>
      <c r="U48" s="220">
        <v>0.188</v>
      </c>
      <c r="V48" s="220">
        <f>ROUND(E48*U48,2)</f>
        <v>3.01</v>
      </c>
      <c r="W48" s="220"/>
      <c r="X48" s="220" t="s">
        <v>180</v>
      </c>
      <c r="Y48" s="220" t="s">
        <v>150</v>
      </c>
      <c r="Z48" s="210"/>
      <c r="AA48" s="210"/>
      <c r="AB48" s="210"/>
      <c r="AC48" s="210"/>
      <c r="AD48" s="210"/>
      <c r="AE48" s="210"/>
      <c r="AF48" s="210"/>
      <c r="AG48" s="210" t="s">
        <v>181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2" x14ac:dyDescent="0.2">
      <c r="A49" s="217"/>
      <c r="B49" s="218"/>
      <c r="C49" s="257" t="s">
        <v>231</v>
      </c>
      <c r="D49" s="248"/>
      <c r="E49" s="248"/>
      <c r="F49" s="248"/>
      <c r="G49" s="248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36" t="str">
        <f>C49</f>
        <v>nebo vybourání otvorů průřezové plochy přes 4 m2 v příčkách, včetně pomocného lešení o výšce podlahy do 1900 mm a pro zatížení do 1,5 kPa  (150 kg/m2),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58" t="s">
        <v>221</v>
      </c>
      <c r="D50" s="244"/>
      <c r="E50" s="245"/>
      <c r="F50" s="220"/>
      <c r="G50" s="220"/>
      <c r="H50" s="220"/>
      <c r="I50" s="220"/>
      <c r="J50" s="220"/>
      <c r="K50" s="220"/>
      <c r="L50" s="220"/>
      <c r="M50" s="220"/>
      <c r="N50" s="219"/>
      <c r="O50" s="219"/>
      <c r="P50" s="219"/>
      <c r="Q50" s="219"/>
      <c r="R50" s="220"/>
      <c r="S50" s="220"/>
      <c r="T50" s="220"/>
      <c r="U50" s="220"/>
      <c r="V50" s="220"/>
      <c r="W50" s="220"/>
      <c r="X50" s="220"/>
      <c r="Y50" s="220"/>
      <c r="Z50" s="210"/>
      <c r="AA50" s="210"/>
      <c r="AB50" s="210"/>
      <c r="AC50" s="210"/>
      <c r="AD50" s="210"/>
      <c r="AE50" s="210"/>
      <c r="AF50" s="210"/>
      <c r="AG50" s="210" t="s">
        <v>185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58" t="s">
        <v>227</v>
      </c>
      <c r="D51" s="244"/>
      <c r="E51" s="245"/>
      <c r="F51" s="220"/>
      <c r="G51" s="220"/>
      <c r="H51" s="220"/>
      <c r="I51" s="220"/>
      <c r="J51" s="220"/>
      <c r="K51" s="220"/>
      <c r="L51" s="220"/>
      <c r="M51" s="220"/>
      <c r="N51" s="219"/>
      <c r="O51" s="219"/>
      <c r="P51" s="219"/>
      <c r="Q51" s="219"/>
      <c r="R51" s="220"/>
      <c r="S51" s="220"/>
      <c r="T51" s="220"/>
      <c r="U51" s="220"/>
      <c r="V51" s="220"/>
      <c r="W51" s="220"/>
      <c r="X51" s="220"/>
      <c r="Y51" s="220"/>
      <c r="Z51" s="210"/>
      <c r="AA51" s="210"/>
      <c r="AB51" s="210"/>
      <c r="AC51" s="210"/>
      <c r="AD51" s="210"/>
      <c r="AE51" s="210"/>
      <c r="AF51" s="210"/>
      <c r="AG51" s="210" t="s">
        <v>185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3" x14ac:dyDescent="0.2">
      <c r="A52" s="217"/>
      <c r="B52" s="218"/>
      <c r="C52" s="258" t="s">
        <v>232</v>
      </c>
      <c r="D52" s="244"/>
      <c r="E52" s="245"/>
      <c r="F52" s="220"/>
      <c r="G52" s="220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185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58" t="s">
        <v>233</v>
      </c>
      <c r="D53" s="244"/>
      <c r="E53" s="245">
        <v>15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185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3" x14ac:dyDescent="0.2">
      <c r="A54" s="217"/>
      <c r="B54" s="218"/>
      <c r="C54" s="258" t="s">
        <v>234</v>
      </c>
      <c r="D54" s="244"/>
      <c r="E54" s="245"/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185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58" t="s">
        <v>572</v>
      </c>
      <c r="D55" s="244"/>
      <c r="E55" s="245">
        <v>1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185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29">
        <v>10</v>
      </c>
      <c r="B56" s="230" t="s">
        <v>240</v>
      </c>
      <c r="C56" s="239" t="s">
        <v>241</v>
      </c>
      <c r="D56" s="231" t="s">
        <v>177</v>
      </c>
      <c r="E56" s="232">
        <v>0.48</v>
      </c>
      <c r="F56" s="233"/>
      <c r="G56" s="234">
        <f>ROUND(E56*F56,2)</f>
        <v>0</v>
      </c>
      <c r="H56" s="233"/>
      <c r="I56" s="234">
        <f>ROUND(E56*H56,2)</f>
        <v>0</v>
      </c>
      <c r="J56" s="233"/>
      <c r="K56" s="234">
        <f>ROUND(E56*J56,2)</f>
        <v>0</v>
      </c>
      <c r="L56" s="234">
        <v>21</v>
      </c>
      <c r="M56" s="234">
        <f>G56*(1+L56/100)</f>
        <v>0</v>
      </c>
      <c r="N56" s="232">
        <v>0</v>
      </c>
      <c r="O56" s="232">
        <f>ROUND(E56*N56,2)</f>
        <v>0</v>
      </c>
      <c r="P56" s="232">
        <v>2.2000000000000002</v>
      </c>
      <c r="Q56" s="232">
        <f>ROUND(E56*P56,2)</f>
        <v>1.06</v>
      </c>
      <c r="R56" s="234" t="s">
        <v>230</v>
      </c>
      <c r="S56" s="234" t="s">
        <v>147</v>
      </c>
      <c r="T56" s="235" t="s">
        <v>179</v>
      </c>
      <c r="U56" s="220">
        <v>12.56</v>
      </c>
      <c r="V56" s="220">
        <f>ROUND(E56*U56,2)</f>
        <v>6.03</v>
      </c>
      <c r="W56" s="220"/>
      <c r="X56" s="220" t="s">
        <v>180</v>
      </c>
      <c r="Y56" s="220" t="s">
        <v>150</v>
      </c>
      <c r="Z56" s="210"/>
      <c r="AA56" s="210"/>
      <c r="AB56" s="210"/>
      <c r="AC56" s="210"/>
      <c r="AD56" s="210"/>
      <c r="AE56" s="210"/>
      <c r="AF56" s="210"/>
      <c r="AG56" s="210" t="s">
        <v>181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58" t="s">
        <v>222</v>
      </c>
      <c r="D57" s="244"/>
      <c r="E57" s="245"/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185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3" x14ac:dyDescent="0.2">
      <c r="A58" s="217"/>
      <c r="B58" s="218"/>
      <c r="C58" s="258" t="s">
        <v>232</v>
      </c>
      <c r="D58" s="244"/>
      <c r="E58" s="245"/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185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58" t="s">
        <v>243</v>
      </c>
      <c r="D59" s="244"/>
      <c r="E59" s="245">
        <v>0.45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185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3" x14ac:dyDescent="0.2">
      <c r="A60" s="217"/>
      <c r="B60" s="218"/>
      <c r="C60" s="258" t="s">
        <v>234</v>
      </c>
      <c r="D60" s="244"/>
      <c r="E60" s="245"/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185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58" t="s">
        <v>574</v>
      </c>
      <c r="D61" s="244"/>
      <c r="E61" s="245">
        <v>0.03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185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29">
        <v>11</v>
      </c>
      <c r="B62" s="230" t="s">
        <v>245</v>
      </c>
      <c r="C62" s="239" t="s">
        <v>246</v>
      </c>
      <c r="D62" s="231" t="s">
        <v>177</v>
      </c>
      <c r="E62" s="232">
        <v>2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2">
        <v>1.4</v>
      </c>
      <c r="O62" s="232">
        <f>ROUND(E62*N62,2)</f>
        <v>2.8</v>
      </c>
      <c r="P62" s="232">
        <v>0</v>
      </c>
      <c r="Q62" s="232">
        <f>ROUND(E62*P62,2)</f>
        <v>0</v>
      </c>
      <c r="R62" s="234" t="s">
        <v>230</v>
      </c>
      <c r="S62" s="234" t="s">
        <v>147</v>
      </c>
      <c r="T62" s="235" t="s">
        <v>179</v>
      </c>
      <c r="U62" s="220">
        <v>1.375</v>
      </c>
      <c r="V62" s="220">
        <f>ROUND(E62*U62,2)</f>
        <v>2.75</v>
      </c>
      <c r="W62" s="220"/>
      <c r="X62" s="220" t="s">
        <v>180</v>
      </c>
      <c r="Y62" s="220" t="s">
        <v>150</v>
      </c>
      <c r="Z62" s="210"/>
      <c r="AA62" s="210"/>
      <c r="AB62" s="210"/>
      <c r="AC62" s="210"/>
      <c r="AD62" s="210"/>
      <c r="AE62" s="210"/>
      <c r="AF62" s="210"/>
      <c r="AG62" s="210" t="s">
        <v>181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17"/>
      <c r="B63" s="218"/>
      <c r="C63" s="258" t="s">
        <v>221</v>
      </c>
      <c r="D63" s="244"/>
      <c r="E63" s="245"/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185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58" t="s">
        <v>247</v>
      </c>
      <c r="D64" s="244"/>
      <c r="E64" s="245"/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185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3" x14ac:dyDescent="0.2">
      <c r="A65" s="217"/>
      <c r="B65" s="218"/>
      <c r="C65" s="258" t="s">
        <v>232</v>
      </c>
      <c r="D65" s="244"/>
      <c r="E65" s="245"/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185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58" t="s">
        <v>248</v>
      </c>
      <c r="D66" s="244"/>
      <c r="E66" s="245">
        <v>1.875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185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3" x14ac:dyDescent="0.2">
      <c r="A67" s="217"/>
      <c r="B67" s="218"/>
      <c r="C67" s="258" t="s">
        <v>234</v>
      </c>
      <c r="D67" s="244"/>
      <c r="E67" s="245"/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185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58" t="s">
        <v>576</v>
      </c>
      <c r="D68" s="244"/>
      <c r="E68" s="245">
        <v>0.125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185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22" t="s">
        <v>142</v>
      </c>
      <c r="B69" s="223" t="s">
        <v>89</v>
      </c>
      <c r="C69" s="238" t="s">
        <v>90</v>
      </c>
      <c r="D69" s="224"/>
      <c r="E69" s="225"/>
      <c r="F69" s="226"/>
      <c r="G69" s="226">
        <f>SUMIF(AG70:AG74,"&lt;&gt;NOR",G70:G74)</f>
        <v>0</v>
      </c>
      <c r="H69" s="226"/>
      <c r="I69" s="226">
        <f>SUM(I70:I74)</f>
        <v>0</v>
      </c>
      <c r="J69" s="226"/>
      <c r="K69" s="226">
        <f>SUM(K70:K74)</f>
        <v>0</v>
      </c>
      <c r="L69" s="226"/>
      <c r="M69" s="226">
        <f>SUM(M70:M74)</f>
        <v>0</v>
      </c>
      <c r="N69" s="225"/>
      <c r="O69" s="225">
        <f>SUM(O70:O74)</f>
        <v>0</v>
      </c>
      <c r="P69" s="225"/>
      <c r="Q69" s="225">
        <f>SUM(Q70:Q74)</f>
        <v>0</v>
      </c>
      <c r="R69" s="226"/>
      <c r="S69" s="226"/>
      <c r="T69" s="227"/>
      <c r="U69" s="221"/>
      <c r="V69" s="221">
        <f>SUM(V70:V74)</f>
        <v>25.18</v>
      </c>
      <c r="W69" s="221"/>
      <c r="X69" s="221"/>
      <c r="Y69" s="221"/>
      <c r="AG69" t="s">
        <v>143</v>
      </c>
    </row>
    <row r="70" spans="1:60" ht="22.5" outlineLevel="1" x14ac:dyDescent="0.2">
      <c r="A70" s="229">
        <v>12</v>
      </c>
      <c r="B70" s="230" t="s">
        <v>250</v>
      </c>
      <c r="C70" s="239" t="s">
        <v>251</v>
      </c>
      <c r="D70" s="231" t="s">
        <v>252</v>
      </c>
      <c r="E70" s="232">
        <v>9.7698199999999993</v>
      </c>
      <c r="F70" s="233"/>
      <c r="G70" s="234">
        <f>ROUND(E70*F70,2)</f>
        <v>0</v>
      </c>
      <c r="H70" s="233"/>
      <c r="I70" s="234">
        <f>ROUND(E70*H70,2)</f>
        <v>0</v>
      </c>
      <c r="J70" s="233"/>
      <c r="K70" s="234">
        <f>ROUND(E70*J70,2)</f>
        <v>0</v>
      </c>
      <c r="L70" s="234">
        <v>21</v>
      </c>
      <c r="M70" s="234">
        <f>G70*(1+L70/100)</f>
        <v>0</v>
      </c>
      <c r="N70" s="232">
        <v>0</v>
      </c>
      <c r="O70" s="232">
        <f>ROUND(E70*N70,2)</f>
        <v>0</v>
      </c>
      <c r="P70" s="232">
        <v>0</v>
      </c>
      <c r="Q70" s="232">
        <f>ROUND(E70*P70,2)</f>
        <v>0</v>
      </c>
      <c r="R70" s="234" t="s">
        <v>193</v>
      </c>
      <c r="S70" s="234" t="s">
        <v>147</v>
      </c>
      <c r="T70" s="235" t="s">
        <v>179</v>
      </c>
      <c r="U70" s="220">
        <v>2.577</v>
      </c>
      <c r="V70" s="220">
        <f>ROUND(E70*U70,2)</f>
        <v>25.18</v>
      </c>
      <c r="W70" s="220"/>
      <c r="X70" s="220" t="s">
        <v>253</v>
      </c>
      <c r="Y70" s="220" t="s">
        <v>150</v>
      </c>
      <c r="Z70" s="210"/>
      <c r="AA70" s="210"/>
      <c r="AB70" s="210"/>
      <c r="AC70" s="210"/>
      <c r="AD70" s="210"/>
      <c r="AE70" s="210"/>
      <c r="AF70" s="210"/>
      <c r="AG70" s="210" t="s">
        <v>254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17"/>
      <c r="B71" s="218"/>
      <c r="C71" s="257" t="s">
        <v>255</v>
      </c>
      <c r="D71" s="248"/>
      <c r="E71" s="248"/>
      <c r="F71" s="248"/>
      <c r="G71" s="248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58" t="s">
        <v>256</v>
      </c>
      <c r="D72" s="244"/>
      <c r="E72" s="245"/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185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58" t="s">
        <v>577</v>
      </c>
      <c r="D73" s="244"/>
      <c r="E73" s="245"/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185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58" t="s">
        <v>663</v>
      </c>
      <c r="D74" s="244"/>
      <c r="E74" s="245">
        <v>9.7698199999999993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185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2" t="s">
        <v>142</v>
      </c>
      <c r="B75" s="223" t="s">
        <v>91</v>
      </c>
      <c r="C75" s="238" t="s">
        <v>92</v>
      </c>
      <c r="D75" s="224"/>
      <c r="E75" s="225"/>
      <c r="F75" s="226"/>
      <c r="G75" s="226">
        <f>SUMIF(AG76:AG174,"&lt;&gt;NOR",G76:G174)</f>
        <v>0</v>
      </c>
      <c r="H75" s="226"/>
      <c r="I75" s="226">
        <f>SUM(I76:I174)</f>
        <v>0</v>
      </c>
      <c r="J75" s="226"/>
      <c r="K75" s="226">
        <f>SUM(K76:K174)</f>
        <v>0</v>
      </c>
      <c r="L75" s="226"/>
      <c r="M75" s="226">
        <f>SUM(M76:M174)</f>
        <v>0</v>
      </c>
      <c r="N75" s="225"/>
      <c r="O75" s="225">
        <f>SUM(O76:O174)</f>
        <v>10.54</v>
      </c>
      <c r="P75" s="225"/>
      <c r="Q75" s="225">
        <f>SUM(Q76:Q174)</f>
        <v>1.69</v>
      </c>
      <c r="R75" s="226"/>
      <c r="S75" s="226"/>
      <c r="T75" s="227"/>
      <c r="U75" s="221"/>
      <c r="V75" s="221">
        <f>SUM(V76:V174)</f>
        <v>1584.7399999999998</v>
      </c>
      <c r="W75" s="221"/>
      <c r="X75" s="221"/>
      <c r="Y75" s="221"/>
      <c r="AG75" t="s">
        <v>143</v>
      </c>
    </row>
    <row r="76" spans="1:60" outlineLevel="1" x14ac:dyDescent="0.2">
      <c r="A76" s="229">
        <v>13</v>
      </c>
      <c r="B76" s="230" t="s">
        <v>664</v>
      </c>
      <c r="C76" s="239" t="s">
        <v>665</v>
      </c>
      <c r="D76" s="231" t="s">
        <v>261</v>
      </c>
      <c r="E76" s="232">
        <v>1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2">
        <v>8.8000000000000005E-3</v>
      </c>
      <c r="O76" s="232">
        <f>ROUND(E76*N76,2)</f>
        <v>0.01</v>
      </c>
      <c r="P76" s="232">
        <v>0</v>
      </c>
      <c r="Q76" s="232">
        <f>ROUND(E76*P76,2)</f>
        <v>0</v>
      </c>
      <c r="R76" s="234" t="s">
        <v>262</v>
      </c>
      <c r="S76" s="234" t="s">
        <v>147</v>
      </c>
      <c r="T76" s="235" t="s">
        <v>179</v>
      </c>
      <c r="U76" s="220">
        <v>2.6</v>
      </c>
      <c r="V76" s="220">
        <f>ROUND(E76*U76,2)</f>
        <v>2.6</v>
      </c>
      <c r="W76" s="220"/>
      <c r="X76" s="220" t="s">
        <v>180</v>
      </c>
      <c r="Y76" s="220" t="s">
        <v>150</v>
      </c>
      <c r="Z76" s="210"/>
      <c r="AA76" s="210"/>
      <c r="AB76" s="210"/>
      <c r="AC76" s="210"/>
      <c r="AD76" s="210"/>
      <c r="AE76" s="210"/>
      <c r="AF76" s="210"/>
      <c r="AG76" s="210" t="s">
        <v>181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58" t="s">
        <v>666</v>
      </c>
      <c r="D77" s="244"/>
      <c r="E77" s="245">
        <v>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185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9">
        <v>14</v>
      </c>
      <c r="B78" s="230" t="s">
        <v>259</v>
      </c>
      <c r="C78" s="239" t="s">
        <v>260</v>
      </c>
      <c r="D78" s="231" t="s">
        <v>261</v>
      </c>
      <c r="E78" s="232">
        <v>15</v>
      </c>
      <c r="F78" s="233"/>
      <c r="G78" s="234">
        <f>ROUND(E78*F78,2)</f>
        <v>0</v>
      </c>
      <c r="H78" s="233"/>
      <c r="I78" s="234">
        <f>ROUND(E78*H78,2)</f>
        <v>0</v>
      </c>
      <c r="J78" s="233"/>
      <c r="K78" s="234">
        <f>ROUND(E78*J78,2)</f>
        <v>0</v>
      </c>
      <c r="L78" s="234">
        <v>21</v>
      </c>
      <c r="M78" s="234">
        <f>G78*(1+L78/100)</f>
        <v>0</v>
      </c>
      <c r="N78" s="232">
        <v>6.9999999999999994E-5</v>
      </c>
      <c r="O78" s="232">
        <f>ROUND(E78*N78,2)</f>
        <v>0</v>
      </c>
      <c r="P78" s="232">
        <v>0</v>
      </c>
      <c r="Q78" s="232">
        <f>ROUND(E78*P78,2)</f>
        <v>0</v>
      </c>
      <c r="R78" s="234" t="s">
        <v>262</v>
      </c>
      <c r="S78" s="234" t="s">
        <v>147</v>
      </c>
      <c r="T78" s="235" t="s">
        <v>179</v>
      </c>
      <c r="U78" s="220">
        <v>1</v>
      </c>
      <c r="V78" s="220">
        <f>ROUND(E78*U78,2)</f>
        <v>15</v>
      </c>
      <c r="W78" s="220"/>
      <c r="X78" s="220" t="s">
        <v>180</v>
      </c>
      <c r="Y78" s="220" t="s">
        <v>150</v>
      </c>
      <c r="Z78" s="210"/>
      <c r="AA78" s="210"/>
      <c r="AB78" s="210"/>
      <c r="AC78" s="210"/>
      <c r="AD78" s="210"/>
      <c r="AE78" s="210"/>
      <c r="AF78" s="210"/>
      <c r="AG78" s="210" t="s">
        <v>181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58" t="s">
        <v>667</v>
      </c>
      <c r="D79" s="244"/>
      <c r="E79" s="245">
        <v>15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185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1" x14ac:dyDescent="0.2">
      <c r="A80" s="229">
        <v>15</v>
      </c>
      <c r="B80" s="230" t="s">
        <v>264</v>
      </c>
      <c r="C80" s="239" t="s">
        <v>265</v>
      </c>
      <c r="D80" s="231" t="s">
        <v>199</v>
      </c>
      <c r="E80" s="232">
        <v>56.430300000000003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2">
        <v>6.9999999999999999E-4</v>
      </c>
      <c r="O80" s="232">
        <f>ROUND(E80*N80,2)</f>
        <v>0.04</v>
      </c>
      <c r="P80" s="232">
        <v>1.4E-2</v>
      </c>
      <c r="Q80" s="232">
        <f>ROUND(E80*P80,2)</f>
        <v>0.79</v>
      </c>
      <c r="R80" s="234" t="s">
        <v>262</v>
      </c>
      <c r="S80" s="234" t="s">
        <v>147</v>
      </c>
      <c r="T80" s="235" t="s">
        <v>179</v>
      </c>
      <c r="U80" s="220">
        <v>0.40333000000000002</v>
      </c>
      <c r="V80" s="220">
        <f>ROUND(E80*U80,2)</f>
        <v>22.76</v>
      </c>
      <c r="W80" s="220"/>
      <c r="X80" s="220" t="s">
        <v>180</v>
      </c>
      <c r="Y80" s="220" t="s">
        <v>150</v>
      </c>
      <c r="Z80" s="210"/>
      <c r="AA80" s="210"/>
      <c r="AB80" s="210"/>
      <c r="AC80" s="210"/>
      <c r="AD80" s="210"/>
      <c r="AE80" s="210"/>
      <c r="AF80" s="210"/>
      <c r="AG80" s="210" t="s">
        <v>181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40" t="s">
        <v>266</v>
      </c>
      <c r="D81" s="237"/>
      <c r="E81" s="237"/>
      <c r="F81" s="237"/>
      <c r="G81" s="237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59" t="s">
        <v>267</v>
      </c>
      <c r="D82" s="249"/>
      <c r="E82" s="249"/>
      <c r="F82" s="249"/>
      <c r="G82" s="249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59" t="s">
        <v>268</v>
      </c>
      <c r="D83" s="249"/>
      <c r="E83" s="249"/>
      <c r="F83" s="249"/>
      <c r="G83" s="249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59" t="s">
        <v>269</v>
      </c>
      <c r="D84" s="249"/>
      <c r="E84" s="249"/>
      <c r="F84" s="249"/>
      <c r="G84" s="249"/>
      <c r="H84" s="220"/>
      <c r="I84" s="220"/>
      <c r="J84" s="220"/>
      <c r="K84" s="220"/>
      <c r="L84" s="220"/>
      <c r="M84" s="220"/>
      <c r="N84" s="219"/>
      <c r="O84" s="219"/>
      <c r="P84" s="219"/>
      <c r="Q84" s="219"/>
      <c r="R84" s="220"/>
      <c r="S84" s="220"/>
      <c r="T84" s="220"/>
      <c r="U84" s="220"/>
      <c r="V84" s="220"/>
      <c r="W84" s="220"/>
      <c r="X84" s="220"/>
      <c r="Y84" s="220"/>
      <c r="Z84" s="210"/>
      <c r="AA84" s="210"/>
      <c r="AB84" s="210"/>
      <c r="AC84" s="210"/>
      <c r="AD84" s="210"/>
      <c r="AE84" s="210"/>
      <c r="AF84" s="210"/>
      <c r="AG84" s="210" t="s">
        <v>153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58" t="s">
        <v>668</v>
      </c>
      <c r="D85" s="244"/>
      <c r="E85" s="245">
        <v>1128.606</v>
      </c>
      <c r="F85" s="220"/>
      <c r="G85" s="220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185</v>
      </c>
      <c r="AH85" s="210">
        <v>5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0" t="s">
        <v>270</v>
      </c>
      <c r="D86" s="246"/>
      <c r="E86" s="247">
        <v>-1072.1757</v>
      </c>
      <c r="F86" s="220"/>
      <c r="G86" s="220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185</v>
      </c>
      <c r="AH86" s="210">
        <v>4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29">
        <v>16</v>
      </c>
      <c r="B87" s="230" t="s">
        <v>271</v>
      </c>
      <c r="C87" s="239" t="s">
        <v>272</v>
      </c>
      <c r="D87" s="231" t="s">
        <v>199</v>
      </c>
      <c r="E87" s="232">
        <v>16</v>
      </c>
      <c r="F87" s="233"/>
      <c r="G87" s="234">
        <f>ROUND(E87*F87,2)</f>
        <v>0</v>
      </c>
      <c r="H87" s="233"/>
      <c r="I87" s="234">
        <f>ROUND(E87*H87,2)</f>
        <v>0</v>
      </c>
      <c r="J87" s="233"/>
      <c r="K87" s="234">
        <f>ROUND(E87*J87,2)</f>
        <v>0</v>
      </c>
      <c r="L87" s="234">
        <v>21</v>
      </c>
      <c r="M87" s="234">
        <f>G87*(1+L87/100)</f>
        <v>0</v>
      </c>
      <c r="N87" s="232">
        <v>0</v>
      </c>
      <c r="O87" s="232">
        <f>ROUND(E87*N87,2)</f>
        <v>0</v>
      </c>
      <c r="P87" s="232">
        <v>6.0000000000000001E-3</v>
      </c>
      <c r="Q87" s="232">
        <f>ROUND(E87*P87,2)</f>
        <v>0.1</v>
      </c>
      <c r="R87" s="234" t="s">
        <v>262</v>
      </c>
      <c r="S87" s="234" t="s">
        <v>147</v>
      </c>
      <c r="T87" s="235" t="s">
        <v>179</v>
      </c>
      <c r="U87" s="220">
        <v>7.1999999999999995E-2</v>
      </c>
      <c r="V87" s="220">
        <f>ROUND(E87*U87,2)</f>
        <v>1.1499999999999999</v>
      </c>
      <c r="W87" s="220"/>
      <c r="X87" s="220" t="s">
        <v>180</v>
      </c>
      <c r="Y87" s="220" t="s">
        <v>150</v>
      </c>
      <c r="Z87" s="210"/>
      <c r="AA87" s="210"/>
      <c r="AB87" s="210"/>
      <c r="AC87" s="210"/>
      <c r="AD87" s="210"/>
      <c r="AE87" s="210"/>
      <c r="AF87" s="210"/>
      <c r="AG87" s="210" t="s">
        <v>181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2" x14ac:dyDescent="0.2">
      <c r="A88" s="217"/>
      <c r="B88" s="218"/>
      <c r="C88" s="258" t="s">
        <v>232</v>
      </c>
      <c r="D88" s="244"/>
      <c r="E88" s="245"/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185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58" t="s">
        <v>273</v>
      </c>
      <c r="D89" s="244"/>
      <c r="E89" s="245">
        <v>15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185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17"/>
      <c r="B90" s="218"/>
      <c r="C90" s="258" t="s">
        <v>234</v>
      </c>
      <c r="D90" s="244"/>
      <c r="E90" s="245"/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185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58" t="s">
        <v>582</v>
      </c>
      <c r="D91" s="244"/>
      <c r="E91" s="245">
        <v>1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185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29">
        <v>17</v>
      </c>
      <c r="B92" s="230" t="s">
        <v>275</v>
      </c>
      <c r="C92" s="239" t="s">
        <v>276</v>
      </c>
      <c r="D92" s="231" t="s">
        <v>199</v>
      </c>
      <c r="E92" s="232">
        <v>9.5299999999999994</v>
      </c>
      <c r="F92" s="233"/>
      <c r="G92" s="234">
        <f>ROUND(E92*F92,2)</f>
        <v>0</v>
      </c>
      <c r="H92" s="233"/>
      <c r="I92" s="234">
        <f>ROUND(E92*H92,2)</f>
        <v>0</v>
      </c>
      <c r="J92" s="233"/>
      <c r="K92" s="234">
        <f>ROUND(E92*J92,2)</f>
        <v>0</v>
      </c>
      <c r="L92" s="234">
        <v>21</v>
      </c>
      <c r="M92" s="234">
        <f>G92*(1+L92/100)</f>
        <v>0</v>
      </c>
      <c r="N92" s="232">
        <v>0</v>
      </c>
      <c r="O92" s="232">
        <f>ROUND(E92*N92,2)</f>
        <v>0</v>
      </c>
      <c r="P92" s="232">
        <v>0.01</v>
      </c>
      <c r="Q92" s="232">
        <f>ROUND(E92*P92,2)</f>
        <v>0.1</v>
      </c>
      <c r="R92" s="234" t="s">
        <v>262</v>
      </c>
      <c r="S92" s="234" t="s">
        <v>147</v>
      </c>
      <c r="T92" s="235" t="s">
        <v>179</v>
      </c>
      <c r="U92" s="220">
        <v>0.06</v>
      </c>
      <c r="V92" s="220">
        <f>ROUND(E92*U92,2)</f>
        <v>0.56999999999999995</v>
      </c>
      <c r="W92" s="220"/>
      <c r="X92" s="220" t="s">
        <v>180</v>
      </c>
      <c r="Y92" s="220" t="s">
        <v>150</v>
      </c>
      <c r="Z92" s="210"/>
      <c r="AA92" s="210"/>
      <c r="AB92" s="210"/>
      <c r="AC92" s="210"/>
      <c r="AD92" s="210"/>
      <c r="AE92" s="210"/>
      <c r="AF92" s="210"/>
      <c r="AG92" s="210" t="s">
        <v>181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17"/>
      <c r="B93" s="218"/>
      <c r="C93" s="258" t="s">
        <v>669</v>
      </c>
      <c r="D93" s="244"/>
      <c r="E93" s="245">
        <v>9.5299999999999994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185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1" x14ac:dyDescent="0.2">
      <c r="A94" s="229">
        <v>18</v>
      </c>
      <c r="B94" s="230" t="s">
        <v>285</v>
      </c>
      <c r="C94" s="239" t="s">
        <v>286</v>
      </c>
      <c r="D94" s="231" t="s">
        <v>199</v>
      </c>
      <c r="E94" s="232">
        <v>16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2">
        <v>0</v>
      </c>
      <c r="O94" s="232">
        <f>ROUND(E94*N94,2)</f>
        <v>0</v>
      </c>
      <c r="P94" s="232">
        <v>1.4E-2</v>
      </c>
      <c r="Q94" s="232">
        <f>ROUND(E94*P94,2)</f>
        <v>0.22</v>
      </c>
      <c r="R94" s="234" t="s">
        <v>262</v>
      </c>
      <c r="S94" s="234" t="s">
        <v>147</v>
      </c>
      <c r="T94" s="235" t="s">
        <v>179</v>
      </c>
      <c r="U94" s="220">
        <v>8.5000000000000006E-2</v>
      </c>
      <c r="V94" s="220">
        <f>ROUND(E94*U94,2)</f>
        <v>1.36</v>
      </c>
      <c r="W94" s="220"/>
      <c r="X94" s="220" t="s">
        <v>180</v>
      </c>
      <c r="Y94" s="220" t="s">
        <v>150</v>
      </c>
      <c r="Z94" s="210"/>
      <c r="AA94" s="210"/>
      <c r="AB94" s="210"/>
      <c r="AC94" s="210"/>
      <c r="AD94" s="210"/>
      <c r="AE94" s="210"/>
      <c r="AF94" s="210"/>
      <c r="AG94" s="210" t="s">
        <v>181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58" t="s">
        <v>584</v>
      </c>
      <c r="D95" s="244"/>
      <c r="E95" s="245"/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185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3" x14ac:dyDescent="0.2">
      <c r="A96" s="217"/>
      <c r="B96" s="218"/>
      <c r="C96" s="258" t="s">
        <v>232</v>
      </c>
      <c r="D96" s="244"/>
      <c r="E96" s="245"/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185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58" t="s">
        <v>287</v>
      </c>
      <c r="D97" s="244"/>
      <c r="E97" s="245">
        <v>15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185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2.5" outlineLevel="3" x14ac:dyDescent="0.2">
      <c r="A98" s="217"/>
      <c r="B98" s="218"/>
      <c r="C98" s="258" t="s">
        <v>234</v>
      </c>
      <c r="D98" s="244"/>
      <c r="E98" s="245"/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185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58" t="s">
        <v>586</v>
      </c>
      <c r="D99" s="244"/>
      <c r="E99" s="245">
        <v>1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185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29">
        <v>19</v>
      </c>
      <c r="B100" s="230" t="s">
        <v>289</v>
      </c>
      <c r="C100" s="239" t="s">
        <v>290</v>
      </c>
      <c r="D100" s="231" t="s">
        <v>199</v>
      </c>
      <c r="E100" s="232">
        <v>80</v>
      </c>
      <c r="F100" s="233"/>
      <c r="G100" s="234">
        <f>ROUND(E100*F100,2)</f>
        <v>0</v>
      </c>
      <c r="H100" s="233"/>
      <c r="I100" s="234">
        <f>ROUND(E100*H100,2)</f>
        <v>0</v>
      </c>
      <c r="J100" s="233"/>
      <c r="K100" s="234">
        <f>ROUND(E100*J100,2)</f>
        <v>0</v>
      </c>
      <c r="L100" s="234">
        <v>21</v>
      </c>
      <c r="M100" s="234">
        <f>G100*(1+L100/100)</f>
        <v>0</v>
      </c>
      <c r="N100" s="232">
        <v>0</v>
      </c>
      <c r="O100" s="232">
        <f>ROUND(E100*N100,2)</f>
        <v>0</v>
      </c>
      <c r="P100" s="232">
        <v>6.0000000000000001E-3</v>
      </c>
      <c r="Q100" s="232">
        <f>ROUND(E100*P100,2)</f>
        <v>0.48</v>
      </c>
      <c r="R100" s="234" t="s">
        <v>262</v>
      </c>
      <c r="S100" s="234" t="s">
        <v>147</v>
      </c>
      <c r="T100" s="235" t="s">
        <v>179</v>
      </c>
      <c r="U100" s="220">
        <v>8.0000000000000002E-3</v>
      </c>
      <c r="V100" s="220">
        <f>ROUND(E100*U100,2)</f>
        <v>0.64</v>
      </c>
      <c r="W100" s="220"/>
      <c r="X100" s="220" t="s">
        <v>180</v>
      </c>
      <c r="Y100" s="220" t="s">
        <v>150</v>
      </c>
      <c r="Z100" s="210"/>
      <c r="AA100" s="210"/>
      <c r="AB100" s="210"/>
      <c r="AC100" s="210"/>
      <c r="AD100" s="210"/>
      <c r="AE100" s="210"/>
      <c r="AF100" s="210"/>
      <c r="AG100" s="210" t="s">
        <v>181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58" t="s">
        <v>670</v>
      </c>
      <c r="D101" s="244"/>
      <c r="E101" s="245">
        <v>16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185</v>
      </c>
      <c r="AH101" s="210">
        <v>5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0" t="s">
        <v>292</v>
      </c>
      <c r="D102" s="246"/>
      <c r="E102" s="247">
        <v>64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185</v>
      </c>
      <c r="AH102" s="210">
        <v>4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33.75" outlineLevel="1" x14ac:dyDescent="0.2">
      <c r="A103" s="229">
        <v>20</v>
      </c>
      <c r="B103" s="230" t="s">
        <v>293</v>
      </c>
      <c r="C103" s="239" t="s">
        <v>294</v>
      </c>
      <c r="D103" s="231" t="s">
        <v>199</v>
      </c>
      <c r="E103" s="232">
        <v>1167.5103200000001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2">
        <v>3.3E-4</v>
      </c>
      <c r="O103" s="232">
        <f>ROUND(E103*N103,2)</f>
        <v>0.39</v>
      </c>
      <c r="P103" s="232">
        <v>0</v>
      </c>
      <c r="Q103" s="232">
        <f>ROUND(E103*P103,2)</f>
        <v>0</v>
      </c>
      <c r="R103" s="234" t="s">
        <v>262</v>
      </c>
      <c r="S103" s="234" t="s">
        <v>147</v>
      </c>
      <c r="T103" s="235" t="s">
        <v>179</v>
      </c>
      <c r="U103" s="220">
        <v>2.75E-2</v>
      </c>
      <c r="V103" s="220">
        <f>ROUND(E103*U103,2)</f>
        <v>32.11</v>
      </c>
      <c r="W103" s="220"/>
      <c r="X103" s="220" t="s">
        <v>180</v>
      </c>
      <c r="Y103" s="220" t="s">
        <v>150</v>
      </c>
      <c r="Z103" s="210"/>
      <c r="AA103" s="210"/>
      <c r="AB103" s="210"/>
      <c r="AC103" s="210"/>
      <c r="AD103" s="210"/>
      <c r="AE103" s="210"/>
      <c r="AF103" s="210"/>
      <c r="AG103" s="210" t="s">
        <v>181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17"/>
      <c r="B104" s="218"/>
      <c r="C104" s="258" t="s">
        <v>671</v>
      </c>
      <c r="D104" s="244"/>
      <c r="E104" s="245">
        <v>185.12232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185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58" t="s">
        <v>672</v>
      </c>
      <c r="D105" s="244"/>
      <c r="E105" s="245">
        <v>982.38800000000003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185</v>
      </c>
      <c r="AH105" s="210">
        <v>5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29">
        <v>21</v>
      </c>
      <c r="B106" s="230" t="s">
        <v>297</v>
      </c>
      <c r="C106" s="239" t="s">
        <v>298</v>
      </c>
      <c r="D106" s="231" t="s">
        <v>199</v>
      </c>
      <c r="E106" s="232">
        <v>982.38800000000003</v>
      </c>
      <c r="F106" s="233"/>
      <c r="G106" s="234">
        <f>ROUND(E106*F106,2)</f>
        <v>0</v>
      </c>
      <c r="H106" s="233"/>
      <c r="I106" s="234">
        <f>ROUND(E106*H106,2)</f>
        <v>0</v>
      </c>
      <c r="J106" s="233"/>
      <c r="K106" s="234">
        <f>ROUND(E106*J106,2)</f>
        <v>0</v>
      </c>
      <c r="L106" s="234">
        <v>21</v>
      </c>
      <c r="M106" s="234">
        <f>G106*(1+L106/100)</f>
        <v>0</v>
      </c>
      <c r="N106" s="232">
        <v>3.5E-4</v>
      </c>
      <c r="O106" s="232">
        <f>ROUND(E106*N106,2)</f>
        <v>0.34</v>
      </c>
      <c r="P106" s="232">
        <v>0</v>
      </c>
      <c r="Q106" s="232">
        <f>ROUND(E106*P106,2)</f>
        <v>0</v>
      </c>
      <c r="R106" s="234" t="s">
        <v>262</v>
      </c>
      <c r="S106" s="234" t="s">
        <v>147</v>
      </c>
      <c r="T106" s="235" t="s">
        <v>179</v>
      </c>
      <c r="U106" s="220">
        <v>0.2</v>
      </c>
      <c r="V106" s="220">
        <f>ROUND(E106*U106,2)</f>
        <v>196.48</v>
      </c>
      <c r="W106" s="220"/>
      <c r="X106" s="220" t="s">
        <v>180</v>
      </c>
      <c r="Y106" s="220" t="s">
        <v>150</v>
      </c>
      <c r="Z106" s="210"/>
      <c r="AA106" s="210"/>
      <c r="AB106" s="210"/>
      <c r="AC106" s="210"/>
      <c r="AD106" s="210"/>
      <c r="AE106" s="210"/>
      <c r="AF106" s="210"/>
      <c r="AG106" s="210" t="s">
        <v>181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58" t="s">
        <v>673</v>
      </c>
      <c r="D107" s="244"/>
      <c r="E107" s="245">
        <v>982.38800000000003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185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29">
        <v>22</v>
      </c>
      <c r="B108" s="230" t="s">
        <v>300</v>
      </c>
      <c r="C108" s="239" t="s">
        <v>301</v>
      </c>
      <c r="D108" s="231" t="s">
        <v>261</v>
      </c>
      <c r="E108" s="232">
        <v>41</v>
      </c>
      <c r="F108" s="233"/>
      <c r="G108" s="234">
        <f>ROUND(E108*F108,2)</f>
        <v>0</v>
      </c>
      <c r="H108" s="233"/>
      <c r="I108" s="234">
        <f>ROUND(E108*H108,2)</f>
        <v>0</v>
      </c>
      <c r="J108" s="233"/>
      <c r="K108" s="234">
        <f>ROUND(E108*J108,2)</f>
        <v>0</v>
      </c>
      <c r="L108" s="234">
        <v>21</v>
      </c>
      <c r="M108" s="234">
        <f>G108*(1+L108/100)</f>
        <v>0</v>
      </c>
      <c r="N108" s="232">
        <v>3.8500000000000001E-3</v>
      </c>
      <c r="O108" s="232">
        <f>ROUND(E108*N108,2)</f>
        <v>0.16</v>
      </c>
      <c r="P108" s="232">
        <v>0</v>
      </c>
      <c r="Q108" s="232">
        <f>ROUND(E108*P108,2)</f>
        <v>0</v>
      </c>
      <c r="R108" s="234" t="s">
        <v>262</v>
      </c>
      <c r="S108" s="234" t="s">
        <v>147</v>
      </c>
      <c r="T108" s="235" t="s">
        <v>179</v>
      </c>
      <c r="U108" s="220">
        <v>0.7</v>
      </c>
      <c r="V108" s="220">
        <f>ROUND(E108*U108,2)</f>
        <v>28.7</v>
      </c>
      <c r="W108" s="220"/>
      <c r="X108" s="220" t="s">
        <v>180</v>
      </c>
      <c r="Y108" s="220" t="s">
        <v>150</v>
      </c>
      <c r="Z108" s="210"/>
      <c r="AA108" s="210"/>
      <c r="AB108" s="210"/>
      <c r="AC108" s="210"/>
      <c r="AD108" s="210"/>
      <c r="AE108" s="210"/>
      <c r="AF108" s="210"/>
      <c r="AG108" s="210" t="s">
        <v>181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57" t="s">
        <v>302</v>
      </c>
      <c r="D109" s="248"/>
      <c r="E109" s="248"/>
      <c r="F109" s="248"/>
      <c r="G109" s="248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59" t="s">
        <v>303</v>
      </c>
      <c r="D110" s="249"/>
      <c r="E110" s="249"/>
      <c r="F110" s="249"/>
      <c r="G110" s="249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36" t="str">
        <f>C110</f>
        <v>ukotvení kotevní desky šrouby, utěsnění kolem prostupu PU pěnou, natavení manžety prostupu k parozábraně</v>
      </c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58" t="s">
        <v>674</v>
      </c>
      <c r="D111" s="244"/>
      <c r="E111" s="245">
        <v>8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185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58" t="s">
        <v>675</v>
      </c>
      <c r="D112" s="244"/>
      <c r="E112" s="245">
        <v>33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185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45" outlineLevel="1" x14ac:dyDescent="0.2">
      <c r="A113" s="229">
        <v>23</v>
      </c>
      <c r="B113" s="230" t="s">
        <v>306</v>
      </c>
      <c r="C113" s="239" t="s">
        <v>307</v>
      </c>
      <c r="D113" s="231" t="s">
        <v>199</v>
      </c>
      <c r="E113" s="232">
        <v>185.12232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2">
        <v>4.0299999999999997E-3</v>
      </c>
      <c r="O113" s="232">
        <f>ROUND(E113*N113,2)</f>
        <v>0.75</v>
      </c>
      <c r="P113" s="232">
        <v>0</v>
      </c>
      <c r="Q113" s="232">
        <f>ROUND(E113*P113,2)</f>
        <v>0</v>
      </c>
      <c r="R113" s="234" t="s">
        <v>262</v>
      </c>
      <c r="S113" s="234" t="s">
        <v>147</v>
      </c>
      <c r="T113" s="235" t="s">
        <v>179</v>
      </c>
      <c r="U113" s="220">
        <v>0.20699999999999999</v>
      </c>
      <c r="V113" s="220">
        <f>ROUND(E113*U113,2)</f>
        <v>38.32</v>
      </c>
      <c r="W113" s="220"/>
      <c r="X113" s="220" t="s">
        <v>180</v>
      </c>
      <c r="Y113" s="220" t="s">
        <v>150</v>
      </c>
      <c r="Z113" s="210"/>
      <c r="AA113" s="210"/>
      <c r="AB113" s="210"/>
      <c r="AC113" s="210"/>
      <c r="AD113" s="210"/>
      <c r="AE113" s="210"/>
      <c r="AF113" s="210"/>
      <c r="AG113" s="210" t="s">
        <v>181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58" t="s">
        <v>308</v>
      </c>
      <c r="D114" s="244"/>
      <c r="E114" s="245">
        <v>100.31359999999999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185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58" t="s">
        <v>309</v>
      </c>
      <c r="D115" s="244"/>
      <c r="E115" s="245">
        <v>37.954999999999998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185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58" t="s">
        <v>310</v>
      </c>
      <c r="D116" s="244"/>
      <c r="E116" s="245"/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185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58" t="s">
        <v>188</v>
      </c>
      <c r="D117" s="244"/>
      <c r="E117" s="245"/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185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">
      <c r="A118" s="217"/>
      <c r="B118" s="218"/>
      <c r="C118" s="258" t="s">
        <v>312</v>
      </c>
      <c r="D118" s="244"/>
      <c r="E118" s="245">
        <v>15</v>
      </c>
      <c r="F118" s="220"/>
      <c r="G118" s="220"/>
      <c r="H118" s="220"/>
      <c r="I118" s="220"/>
      <c r="J118" s="220"/>
      <c r="K118" s="220"/>
      <c r="L118" s="220"/>
      <c r="M118" s="220"/>
      <c r="N118" s="219"/>
      <c r="O118" s="219"/>
      <c r="P118" s="219"/>
      <c r="Q118" s="219"/>
      <c r="R118" s="220"/>
      <c r="S118" s="220"/>
      <c r="T118" s="220"/>
      <c r="U118" s="220"/>
      <c r="V118" s="220"/>
      <c r="W118" s="220"/>
      <c r="X118" s="220"/>
      <c r="Y118" s="220"/>
      <c r="Z118" s="210"/>
      <c r="AA118" s="210"/>
      <c r="AB118" s="210"/>
      <c r="AC118" s="210"/>
      <c r="AD118" s="210"/>
      <c r="AE118" s="210"/>
      <c r="AF118" s="210"/>
      <c r="AG118" s="210" t="s">
        <v>185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">
      <c r="A119" s="217"/>
      <c r="B119" s="218"/>
      <c r="C119" s="258" t="s">
        <v>313</v>
      </c>
      <c r="D119" s="244"/>
      <c r="E119" s="245"/>
      <c r="F119" s="220"/>
      <c r="G119" s="220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185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58" t="s">
        <v>596</v>
      </c>
      <c r="D120" s="244"/>
      <c r="E120" s="245">
        <v>1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185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0" t="s">
        <v>315</v>
      </c>
      <c r="D121" s="246"/>
      <c r="E121" s="247">
        <v>30.853719999999999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185</v>
      </c>
      <c r="AH121" s="210">
        <v>4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1" x14ac:dyDescent="0.2">
      <c r="A122" s="229">
        <v>24</v>
      </c>
      <c r="B122" s="230" t="s">
        <v>316</v>
      </c>
      <c r="C122" s="239" t="s">
        <v>317</v>
      </c>
      <c r="D122" s="231" t="s">
        <v>199</v>
      </c>
      <c r="E122" s="232">
        <v>1082.316</v>
      </c>
      <c r="F122" s="233"/>
      <c r="G122" s="234">
        <f>ROUND(E122*F122,2)</f>
        <v>0</v>
      </c>
      <c r="H122" s="233"/>
      <c r="I122" s="234">
        <f>ROUND(E122*H122,2)</f>
        <v>0</v>
      </c>
      <c r="J122" s="233"/>
      <c r="K122" s="234">
        <f>ROUND(E122*J122,2)</f>
        <v>0</v>
      </c>
      <c r="L122" s="234">
        <v>21</v>
      </c>
      <c r="M122" s="234">
        <f>G122*(1+L122/100)</f>
        <v>0</v>
      </c>
      <c r="N122" s="232">
        <v>0</v>
      </c>
      <c r="O122" s="232">
        <f>ROUND(E122*N122,2)</f>
        <v>0</v>
      </c>
      <c r="P122" s="232">
        <v>0</v>
      </c>
      <c r="Q122" s="232">
        <f>ROUND(E122*P122,2)</f>
        <v>0</v>
      </c>
      <c r="R122" s="234" t="s">
        <v>262</v>
      </c>
      <c r="S122" s="234" t="s">
        <v>147</v>
      </c>
      <c r="T122" s="235" t="s">
        <v>179</v>
      </c>
      <c r="U122" s="220">
        <v>0.91459999999999997</v>
      </c>
      <c r="V122" s="220">
        <f>ROUND(E122*U122,2)</f>
        <v>989.89</v>
      </c>
      <c r="W122" s="220"/>
      <c r="X122" s="220" t="s">
        <v>180</v>
      </c>
      <c r="Y122" s="220" t="s">
        <v>150</v>
      </c>
      <c r="Z122" s="210"/>
      <c r="AA122" s="210"/>
      <c r="AB122" s="210"/>
      <c r="AC122" s="210"/>
      <c r="AD122" s="210"/>
      <c r="AE122" s="210"/>
      <c r="AF122" s="210"/>
      <c r="AG122" s="210" t="s">
        <v>181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17"/>
      <c r="B123" s="218"/>
      <c r="C123" s="240" t="s">
        <v>318</v>
      </c>
      <c r="D123" s="237"/>
      <c r="E123" s="237"/>
      <c r="F123" s="237"/>
      <c r="G123" s="237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">
      <c r="A124" s="217"/>
      <c r="B124" s="218"/>
      <c r="C124" s="258" t="s">
        <v>319</v>
      </c>
      <c r="D124" s="244"/>
      <c r="E124" s="245">
        <v>1082.316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185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29">
        <v>25</v>
      </c>
      <c r="B125" s="230" t="s">
        <v>325</v>
      </c>
      <c r="C125" s="239" t="s">
        <v>326</v>
      </c>
      <c r="D125" s="231" t="s">
        <v>219</v>
      </c>
      <c r="E125" s="232">
        <v>140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2">
        <v>1.8400000000000001E-3</v>
      </c>
      <c r="O125" s="232">
        <f>ROUND(E125*N125,2)</f>
        <v>0.26</v>
      </c>
      <c r="P125" s="232">
        <v>0</v>
      </c>
      <c r="Q125" s="232">
        <f>ROUND(E125*P125,2)</f>
        <v>0</v>
      </c>
      <c r="R125" s="234" t="s">
        <v>262</v>
      </c>
      <c r="S125" s="234" t="s">
        <v>147</v>
      </c>
      <c r="T125" s="235" t="s">
        <v>179</v>
      </c>
      <c r="U125" s="220">
        <v>0.252</v>
      </c>
      <c r="V125" s="220">
        <f>ROUND(E125*U125,2)</f>
        <v>35.28</v>
      </c>
      <c r="W125" s="220"/>
      <c r="X125" s="220" t="s">
        <v>180</v>
      </c>
      <c r="Y125" s="220" t="s">
        <v>150</v>
      </c>
      <c r="Z125" s="210"/>
      <c r="AA125" s="210"/>
      <c r="AB125" s="210"/>
      <c r="AC125" s="210"/>
      <c r="AD125" s="210"/>
      <c r="AE125" s="210"/>
      <c r="AF125" s="210"/>
      <c r="AG125" s="210" t="s">
        <v>181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57" t="s">
        <v>302</v>
      </c>
      <c r="D126" s="248"/>
      <c r="E126" s="248"/>
      <c r="F126" s="248"/>
      <c r="G126" s="248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183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59" t="s">
        <v>327</v>
      </c>
      <c r="D127" s="249"/>
      <c r="E127" s="249"/>
      <c r="F127" s="249"/>
      <c r="G127" s="249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58" t="s">
        <v>328</v>
      </c>
      <c r="D128" s="244"/>
      <c r="E128" s="245">
        <v>140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185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29">
        <v>26</v>
      </c>
      <c r="B129" s="230" t="s">
        <v>329</v>
      </c>
      <c r="C129" s="239" t="s">
        <v>330</v>
      </c>
      <c r="D129" s="231" t="s">
        <v>219</v>
      </c>
      <c r="E129" s="232">
        <v>24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2">
        <v>7.6000000000000004E-4</v>
      </c>
      <c r="O129" s="232">
        <f>ROUND(E129*N129,2)</f>
        <v>0.02</v>
      </c>
      <c r="P129" s="232">
        <v>0</v>
      </c>
      <c r="Q129" s="232">
        <f>ROUND(E129*P129,2)</f>
        <v>0</v>
      </c>
      <c r="R129" s="234" t="s">
        <v>262</v>
      </c>
      <c r="S129" s="234" t="s">
        <v>147</v>
      </c>
      <c r="T129" s="235" t="s">
        <v>179</v>
      </c>
      <c r="U129" s="220">
        <v>0.189</v>
      </c>
      <c r="V129" s="220">
        <f>ROUND(E129*U129,2)</f>
        <v>4.54</v>
      </c>
      <c r="W129" s="220"/>
      <c r="X129" s="220" t="s">
        <v>180</v>
      </c>
      <c r="Y129" s="220" t="s">
        <v>150</v>
      </c>
      <c r="Z129" s="210"/>
      <c r="AA129" s="210"/>
      <c r="AB129" s="210"/>
      <c r="AC129" s="210"/>
      <c r="AD129" s="210"/>
      <c r="AE129" s="210"/>
      <c r="AF129" s="210"/>
      <c r="AG129" s="210" t="s">
        <v>181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57" t="s">
        <v>302</v>
      </c>
      <c r="D130" s="248"/>
      <c r="E130" s="248"/>
      <c r="F130" s="248"/>
      <c r="G130" s="248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183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59" t="s">
        <v>331</v>
      </c>
      <c r="D131" s="249"/>
      <c r="E131" s="249"/>
      <c r="F131" s="249"/>
      <c r="G131" s="249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153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58" t="s">
        <v>332</v>
      </c>
      <c r="D132" s="244"/>
      <c r="E132" s="245">
        <v>24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185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29">
        <v>27</v>
      </c>
      <c r="B133" s="230" t="s">
        <v>329</v>
      </c>
      <c r="C133" s="239" t="s">
        <v>330</v>
      </c>
      <c r="D133" s="231" t="s">
        <v>219</v>
      </c>
      <c r="E133" s="232">
        <v>24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2">
        <v>7.6000000000000004E-4</v>
      </c>
      <c r="O133" s="232">
        <f>ROUND(E133*N133,2)</f>
        <v>0.02</v>
      </c>
      <c r="P133" s="232">
        <v>0</v>
      </c>
      <c r="Q133" s="232">
        <f>ROUND(E133*P133,2)</f>
        <v>0</v>
      </c>
      <c r="R133" s="234" t="s">
        <v>262</v>
      </c>
      <c r="S133" s="234" t="s">
        <v>147</v>
      </c>
      <c r="T133" s="235" t="s">
        <v>179</v>
      </c>
      <c r="U133" s="220">
        <v>0.189</v>
      </c>
      <c r="V133" s="220">
        <f>ROUND(E133*U133,2)</f>
        <v>4.54</v>
      </c>
      <c r="W133" s="220"/>
      <c r="X133" s="220" t="s">
        <v>180</v>
      </c>
      <c r="Y133" s="220" t="s">
        <v>150</v>
      </c>
      <c r="Z133" s="210"/>
      <c r="AA133" s="210"/>
      <c r="AB133" s="210"/>
      <c r="AC133" s="210"/>
      <c r="AD133" s="210"/>
      <c r="AE133" s="210"/>
      <c r="AF133" s="210"/>
      <c r="AG133" s="210" t="s">
        <v>181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57" t="s">
        <v>302</v>
      </c>
      <c r="D134" s="248"/>
      <c r="E134" s="248"/>
      <c r="F134" s="248"/>
      <c r="G134" s="248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183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17"/>
      <c r="B135" s="218"/>
      <c r="C135" s="259" t="s">
        <v>331</v>
      </c>
      <c r="D135" s="249"/>
      <c r="E135" s="249"/>
      <c r="F135" s="249"/>
      <c r="G135" s="249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58" t="s">
        <v>333</v>
      </c>
      <c r="D136" s="244"/>
      <c r="E136" s="245">
        <v>24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185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29">
        <v>28</v>
      </c>
      <c r="B137" s="230" t="s">
        <v>334</v>
      </c>
      <c r="C137" s="239" t="s">
        <v>335</v>
      </c>
      <c r="D137" s="231" t="s">
        <v>219</v>
      </c>
      <c r="E137" s="232">
        <v>130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2">
        <v>9.7999999999999997E-4</v>
      </c>
      <c r="O137" s="232">
        <f>ROUND(E137*N137,2)</f>
        <v>0.13</v>
      </c>
      <c r="P137" s="232">
        <v>0</v>
      </c>
      <c r="Q137" s="232">
        <f>ROUND(E137*P137,2)</f>
        <v>0</v>
      </c>
      <c r="R137" s="234" t="s">
        <v>262</v>
      </c>
      <c r="S137" s="234" t="s">
        <v>322</v>
      </c>
      <c r="T137" s="235" t="s">
        <v>148</v>
      </c>
      <c r="U137" s="220">
        <v>0.189</v>
      </c>
      <c r="V137" s="220">
        <f>ROUND(E137*U137,2)</f>
        <v>24.57</v>
      </c>
      <c r="W137" s="220"/>
      <c r="X137" s="220" t="s">
        <v>180</v>
      </c>
      <c r="Y137" s="220" t="s">
        <v>150</v>
      </c>
      <c r="Z137" s="210"/>
      <c r="AA137" s="210"/>
      <c r="AB137" s="210"/>
      <c r="AC137" s="210"/>
      <c r="AD137" s="210"/>
      <c r="AE137" s="210"/>
      <c r="AF137" s="210"/>
      <c r="AG137" s="210" t="s">
        <v>181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57" t="s">
        <v>302</v>
      </c>
      <c r="D138" s="248"/>
      <c r="E138" s="248"/>
      <c r="F138" s="248"/>
      <c r="G138" s="248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183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59" t="s">
        <v>331</v>
      </c>
      <c r="D139" s="249"/>
      <c r="E139" s="249"/>
      <c r="F139" s="249"/>
      <c r="G139" s="249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58" t="s">
        <v>336</v>
      </c>
      <c r="D140" s="244"/>
      <c r="E140" s="245">
        <v>130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185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2.5" outlineLevel="1" x14ac:dyDescent="0.2">
      <c r="A141" s="229">
        <v>29</v>
      </c>
      <c r="B141" s="230" t="s">
        <v>337</v>
      </c>
      <c r="C141" s="239" t="s">
        <v>338</v>
      </c>
      <c r="D141" s="231" t="s">
        <v>261</v>
      </c>
      <c r="E141" s="232">
        <v>33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2">
        <v>1.1999999999999999E-3</v>
      </c>
      <c r="O141" s="232">
        <f>ROUND(E141*N141,2)</f>
        <v>0.04</v>
      </c>
      <c r="P141" s="232">
        <v>0</v>
      </c>
      <c r="Q141" s="232">
        <f>ROUND(E141*P141,2)</f>
        <v>0</v>
      </c>
      <c r="R141" s="234" t="s">
        <v>262</v>
      </c>
      <c r="S141" s="234" t="s">
        <v>147</v>
      </c>
      <c r="T141" s="235" t="s">
        <v>179</v>
      </c>
      <c r="U141" s="220">
        <v>0.6</v>
      </c>
      <c r="V141" s="220">
        <f>ROUND(E141*U141,2)</f>
        <v>19.8</v>
      </c>
      <c r="W141" s="220"/>
      <c r="X141" s="220" t="s">
        <v>180</v>
      </c>
      <c r="Y141" s="220" t="s">
        <v>150</v>
      </c>
      <c r="Z141" s="210"/>
      <c r="AA141" s="210"/>
      <c r="AB141" s="210"/>
      <c r="AC141" s="210"/>
      <c r="AD141" s="210"/>
      <c r="AE141" s="210"/>
      <c r="AF141" s="210"/>
      <c r="AG141" s="210" t="s">
        <v>181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17"/>
      <c r="B142" s="218"/>
      <c r="C142" s="257" t="s">
        <v>302</v>
      </c>
      <c r="D142" s="248"/>
      <c r="E142" s="248"/>
      <c r="F142" s="248"/>
      <c r="G142" s="248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183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59" t="s">
        <v>339</v>
      </c>
      <c r="D143" s="249"/>
      <c r="E143" s="249"/>
      <c r="F143" s="249"/>
      <c r="G143" s="249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58" t="s">
        <v>676</v>
      </c>
      <c r="D144" s="244"/>
      <c r="E144" s="245">
        <v>33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185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29">
        <v>30</v>
      </c>
      <c r="B145" s="230" t="s">
        <v>341</v>
      </c>
      <c r="C145" s="239" t="s">
        <v>342</v>
      </c>
      <c r="D145" s="231" t="s">
        <v>199</v>
      </c>
      <c r="E145" s="232">
        <v>1106.7876000000001</v>
      </c>
      <c r="F145" s="233"/>
      <c r="G145" s="234">
        <f>ROUND(E145*F145,2)</f>
        <v>0</v>
      </c>
      <c r="H145" s="233"/>
      <c r="I145" s="234">
        <f>ROUND(E145*H145,2)</f>
        <v>0</v>
      </c>
      <c r="J145" s="233"/>
      <c r="K145" s="234">
        <f>ROUND(E145*J145,2)</f>
        <v>0</v>
      </c>
      <c r="L145" s="234">
        <v>21</v>
      </c>
      <c r="M145" s="234">
        <f>G145*(1+L145/100)</f>
        <v>0</v>
      </c>
      <c r="N145" s="232">
        <v>1.2999999999999999E-4</v>
      </c>
      <c r="O145" s="232">
        <f>ROUND(E145*N145,2)</f>
        <v>0.14000000000000001</v>
      </c>
      <c r="P145" s="232">
        <v>0</v>
      </c>
      <c r="Q145" s="232">
        <f>ROUND(E145*P145,2)</f>
        <v>0</v>
      </c>
      <c r="R145" s="234" t="s">
        <v>262</v>
      </c>
      <c r="S145" s="234" t="s">
        <v>147</v>
      </c>
      <c r="T145" s="235" t="s">
        <v>179</v>
      </c>
      <c r="U145" s="220">
        <v>0.1</v>
      </c>
      <c r="V145" s="220">
        <f>ROUND(E145*U145,2)</f>
        <v>110.68</v>
      </c>
      <c r="W145" s="220"/>
      <c r="X145" s="220" t="s">
        <v>180</v>
      </c>
      <c r="Y145" s="220" t="s">
        <v>150</v>
      </c>
      <c r="Z145" s="210"/>
      <c r="AA145" s="210"/>
      <c r="AB145" s="210"/>
      <c r="AC145" s="210"/>
      <c r="AD145" s="210"/>
      <c r="AE145" s="210"/>
      <c r="AF145" s="210"/>
      <c r="AG145" s="210" t="s">
        <v>181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58" t="s">
        <v>677</v>
      </c>
      <c r="D146" s="244"/>
      <c r="E146" s="245">
        <v>1082.316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185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58" t="s">
        <v>678</v>
      </c>
      <c r="D147" s="244"/>
      <c r="E147" s="245">
        <v>24.471599999999999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185</v>
      </c>
      <c r="AH147" s="210">
        <v>5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29">
        <v>31</v>
      </c>
      <c r="B148" s="230" t="s">
        <v>345</v>
      </c>
      <c r="C148" s="239" t="s">
        <v>346</v>
      </c>
      <c r="D148" s="231" t="s">
        <v>199</v>
      </c>
      <c r="E148" s="232">
        <v>91.11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2">
        <v>3.5E-4</v>
      </c>
      <c r="O148" s="232">
        <f>ROUND(E148*N148,2)</f>
        <v>0.03</v>
      </c>
      <c r="P148" s="232">
        <v>0</v>
      </c>
      <c r="Q148" s="232">
        <f>ROUND(E148*P148,2)</f>
        <v>0</v>
      </c>
      <c r="R148" s="234" t="s">
        <v>262</v>
      </c>
      <c r="S148" s="234" t="s">
        <v>147</v>
      </c>
      <c r="T148" s="235" t="s">
        <v>179</v>
      </c>
      <c r="U148" s="220">
        <v>3.5999999999999997E-2</v>
      </c>
      <c r="V148" s="220">
        <f>ROUND(E148*U148,2)</f>
        <v>3.28</v>
      </c>
      <c r="W148" s="220"/>
      <c r="X148" s="220" t="s">
        <v>180</v>
      </c>
      <c r="Y148" s="220" t="s">
        <v>150</v>
      </c>
      <c r="Z148" s="210"/>
      <c r="AA148" s="210"/>
      <c r="AB148" s="210"/>
      <c r="AC148" s="210"/>
      <c r="AD148" s="210"/>
      <c r="AE148" s="210"/>
      <c r="AF148" s="210"/>
      <c r="AG148" s="210" t="s">
        <v>181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57" t="s">
        <v>347</v>
      </c>
      <c r="D149" s="248"/>
      <c r="E149" s="248"/>
      <c r="F149" s="248"/>
      <c r="G149" s="248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183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58" t="s">
        <v>679</v>
      </c>
      <c r="D150" s="244"/>
      <c r="E150" s="245">
        <v>15.2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185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58" t="s">
        <v>680</v>
      </c>
      <c r="D151" s="244"/>
      <c r="E151" s="245">
        <v>75.91</v>
      </c>
      <c r="F151" s="220"/>
      <c r="G151" s="220"/>
      <c r="H151" s="220"/>
      <c r="I151" s="220"/>
      <c r="J151" s="220"/>
      <c r="K151" s="220"/>
      <c r="L151" s="220"/>
      <c r="M151" s="220"/>
      <c r="N151" s="219"/>
      <c r="O151" s="219"/>
      <c r="P151" s="219"/>
      <c r="Q151" s="219"/>
      <c r="R151" s="220"/>
      <c r="S151" s="220"/>
      <c r="T151" s="220"/>
      <c r="U151" s="220"/>
      <c r="V151" s="220"/>
      <c r="W151" s="220"/>
      <c r="X151" s="220"/>
      <c r="Y151" s="220"/>
      <c r="Z151" s="210"/>
      <c r="AA151" s="210"/>
      <c r="AB151" s="210"/>
      <c r="AC151" s="210"/>
      <c r="AD151" s="210"/>
      <c r="AE151" s="210"/>
      <c r="AF151" s="210"/>
      <c r="AG151" s="210" t="s">
        <v>185</v>
      </c>
      <c r="AH151" s="210">
        <v>5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29">
        <v>32</v>
      </c>
      <c r="B152" s="230" t="s">
        <v>350</v>
      </c>
      <c r="C152" s="239" t="s">
        <v>351</v>
      </c>
      <c r="D152" s="231" t="s">
        <v>199</v>
      </c>
      <c r="E152" s="232">
        <v>15.2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2">
        <v>4.2000000000000002E-4</v>
      </c>
      <c r="O152" s="232">
        <f>ROUND(E152*N152,2)</f>
        <v>0.01</v>
      </c>
      <c r="P152" s="232">
        <v>0</v>
      </c>
      <c r="Q152" s="232">
        <f>ROUND(E152*P152,2)</f>
        <v>0</v>
      </c>
      <c r="R152" s="234" t="s">
        <v>262</v>
      </c>
      <c r="S152" s="234" t="s">
        <v>147</v>
      </c>
      <c r="T152" s="235" t="s">
        <v>179</v>
      </c>
      <c r="U152" s="220">
        <v>0.28999999999999998</v>
      </c>
      <c r="V152" s="220">
        <f>ROUND(E152*U152,2)</f>
        <v>4.41</v>
      </c>
      <c r="W152" s="220"/>
      <c r="X152" s="220" t="s">
        <v>180</v>
      </c>
      <c r="Y152" s="220" t="s">
        <v>150</v>
      </c>
      <c r="Z152" s="210"/>
      <c r="AA152" s="210"/>
      <c r="AB152" s="210"/>
      <c r="AC152" s="210"/>
      <c r="AD152" s="210"/>
      <c r="AE152" s="210"/>
      <c r="AF152" s="210"/>
      <c r="AG152" s="210" t="s">
        <v>181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17"/>
      <c r="B153" s="218"/>
      <c r="C153" s="257" t="s">
        <v>347</v>
      </c>
      <c r="D153" s="248"/>
      <c r="E153" s="248"/>
      <c r="F153" s="248"/>
      <c r="G153" s="248"/>
      <c r="H153" s="220"/>
      <c r="I153" s="220"/>
      <c r="J153" s="220"/>
      <c r="K153" s="220"/>
      <c r="L153" s="220"/>
      <c r="M153" s="220"/>
      <c r="N153" s="219"/>
      <c r="O153" s="219"/>
      <c r="P153" s="219"/>
      <c r="Q153" s="219"/>
      <c r="R153" s="220"/>
      <c r="S153" s="220"/>
      <c r="T153" s="220"/>
      <c r="U153" s="220"/>
      <c r="V153" s="220"/>
      <c r="W153" s="220"/>
      <c r="X153" s="220"/>
      <c r="Y153" s="220"/>
      <c r="Z153" s="210"/>
      <c r="AA153" s="210"/>
      <c r="AB153" s="210"/>
      <c r="AC153" s="210"/>
      <c r="AD153" s="210"/>
      <c r="AE153" s="210"/>
      <c r="AF153" s="210"/>
      <c r="AG153" s="210" t="s">
        <v>183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58" t="s">
        <v>352</v>
      </c>
      <c r="D154" s="244"/>
      <c r="E154" s="245">
        <v>15.2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185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1" x14ac:dyDescent="0.2">
      <c r="A155" s="229">
        <v>33</v>
      </c>
      <c r="B155" s="230" t="s">
        <v>353</v>
      </c>
      <c r="C155" s="239" t="s">
        <v>354</v>
      </c>
      <c r="D155" s="231" t="s">
        <v>199</v>
      </c>
      <c r="E155" s="232">
        <v>75.91</v>
      </c>
      <c r="F155" s="233"/>
      <c r="G155" s="234">
        <f>ROUND(E155*F155,2)</f>
        <v>0</v>
      </c>
      <c r="H155" s="233"/>
      <c r="I155" s="234">
        <f>ROUND(E155*H155,2)</f>
        <v>0</v>
      </c>
      <c r="J155" s="233"/>
      <c r="K155" s="234">
        <f>ROUND(E155*J155,2)</f>
        <v>0</v>
      </c>
      <c r="L155" s="234">
        <v>21</v>
      </c>
      <c r="M155" s="234">
        <f>G155*(1+L155/100)</f>
        <v>0</v>
      </c>
      <c r="N155" s="232">
        <v>4.0299999999999997E-3</v>
      </c>
      <c r="O155" s="232">
        <f>ROUND(E155*N155,2)</f>
        <v>0.31</v>
      </c>
      <c r="P155" s="232">
        <v>0</v>
      </c>
      <c r="Q155" s="232">
        <f>ROUND(E155*P155,2)</f>
        <v>0</v>
      </c>
      <c r="R155" s="234" t="s">
        <v>262</v>
      </c>
      <c r="S155" s="234" t="s">
        <v>147</v>
      </c>
      <c r="T155" s="235" t="s">
        <v>179</v>
      </c>
      <c r="U155" s="220">
        <v>0.28999999999999998</v>
      </c>
      <c r="V155" s="220">
        <f>ROUND(E155*U155,2)</f>
        <v>22.01</v>
      </c>
      <c r="W155" s="220"/>
      <c r="X155" s="220" t="s">
        <v>180</v>
      </c>
      <c r="Y155" s="220" t="s">
        <v>150</v>
      </c>
      <c r="Z155" s="210"/>
      <c r="AA155" s="210"/>
      <c r="AB155" s="210"/>
      <c r="AC155" s="210"/>
      <c r="AD155" s="210"/>
      <c r="AE155" s="210"/>
      <c r="AF155" s="210"/>
      <c r="AG155" s="210" t="s">
        <v>181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58" t="s">
        <v>355</v>
      </c>
      <c r="D156" s="244"/>
      <c r="E156" s="245">
        <v>75.91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185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1" x14ac:dyDescent="0.2">
      <c r="A157" s="229">
        <v>34</v>
      </c>
      <c r="B157" s="230" t="s">
        <v>356</v>
      </c>
      <c r="C157" s="239" t="s">
        <v>357</v>
      </c>
      <c r="D157" s="231" t="s">
        <v>199</v>
      </c>
      <c r="E157" s="232">
        <v>24.471599999999999</v>
      </c>
      <c r="F157" s="233"/>
      <c r="G157" s="234">
        <f>ROUND(E157*F157,2)</f>
        <v>0</v>
      </c>
      <c r="H157" s="233"/>
      <c r="I157" s="234">
        <f>ROUND(E157*H157,2)</f>
        <v>0</v>
      </c>
      <c r="J157" s="233"/>
      <c r="K157" s="234">
        <f>ROUND(E157*J157,2)</f>
        <v>0</v>
      </c>
      <c r="L157" s="234">
        <v>21</v>
      </c>
      <c r="M157" s="234">
        <f>G157*(1+L157/100)</f>
        <v>0</v>
      </c>
      <c r="N157" s="232">
        <v>3.0000000000000001E-5</v>
      </c>
      <c r="O157" s="232">
        <f>ROUND(E157*N157,2)</f>
        <v>0</v>
      </c>
      <c r="P157" s="232">
        <v>0</v>
      </c>
      <c r="Q157" s="232">
        <f>ROUND(E157*P157,2)</f>
        <v>0</v>
      </c>
      <c r="R157" s="234" t="s">
        <v>262</v>
      </c>
      <c r="S157" s="234" t="s">
        <v>147</v>
      </c>
      <c r="T157" s="235" t="s">
        <v>179</v>
      </c>
      <c r="U157" s="220">
        <v>0.34</v>
      </c>
      <c r="V157" s="220">
        <f>ROUND(E157*U157,2)</f>
        <v>8.32</v>
      </c>
      <c r="W157" s="220"/>
      <c r="X157" s="220" t="s">
        <v>180</v>
      </c>
      <c r="Y157" s="220" t="s">
        <v>150</v>
      </c>
      <c r="Z157" s="210"/>
      <c r="AA157" s="210"/>
      <c r="AB157" s="210"/>
      <c r="AC157" s="210"/>
      <c r="AD157" s="210"/>
      <c r="AE157" s="210"/>
      <c r="AF157" s="210"/>
      <c r="AG157" s="210" t="s">
        <v>181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57" t="s">
        <v>347</v>
      </c>
      <c r="D158" s="248"/>
      <c r="E158" s="248"/>
      <c r="F158" s="248"/>
      <c r="G158" s="248"/>
      <c r="H158" s="220"/>
      <c r="I158" s="220"/>
      <c r="J158" s="220"/>
      <c r="K158" s="220"/>
      <c r="L158" s="220"/>
      <c r="M158" s="220"/>
      <c r="N158" s="219"/>
      <c r="O158" s="219"/>
      <c r="P158" s="219"/>
      <c r="Q158" s="219"/>
      <c r="R158" s="220"/>
      <c r="S158" s="220"/>
      <c r="T158" s="220"/>
      <c r="U158" s="220"/>
      <c r="V158" s="220"/>
      <c r="W158" s="220"/>
      <c r="X158" s="220"/>
      <c r="Y158" s="220"/>
      <c r="Z158" s="210"/>
      <c r="AA158" s="210"/>
      <c r="AB158" s="210"/>
      <c r="AC158" s="210"/>
      <c r="AD158" s="210"/>
      <c r="AE158" s="210"/>
      <c r="AF158" s="210"/>
      <c r="AG158" s="210" t="s">
        <v>183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58" t="s">
        <v>681</v>
      </c>
      <c r="D159" s="244"/>
      <c r="E159" s="245">
        <v>15.438800000000001</v>
      </c>
      <c r="F159" s="220"/>
      <c r="G159" s="220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185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58" t="s">
        <v>359</v>
      </c>
      <c r="D160" s="244"/>
      <c r="E160" s="245">
        <v>9.0327999999999999</v>
      </c>
      <c r="F160" s="220"/>
      <c r="G160" s="220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185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9">
        <v>35</v>
      </c>
      <c r="B161" s="230" t="s">
        <v>362</v>
      </c>
      <c r="C161" s="239" t="s">
        <v>363</v>
      </c>
      <c r="D161" s="231" t="s">
        <v>199</v>
      </c>
      <c r="E161" s="232">
        <v>1239.70291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2">
        <v>2.2000000000000001E-3</v>
      </c>
      <c r="O161" s="232">
        <f>ROUND(E161*N161,2)</f>
        <v>2.73</v>
      </c>
      <c r="P161" s="232">
        <v>0</v>
      </c>
      <c r="Q161" s="232">
        <f>ROUND(E161*P161,2)</f>
        <v>0</v>
      </c>
      <c r="R161" s="234" t="s">
        <v>364</v>
      </c>
      <c r="S161" s="234" t="s">
        <v>147</v>
      </c>
      <c r="T161" s="235" t="s">
        <v>179</v>
      </c>
      <c r="U161" s="220">
        <v>0</v>
      </c>
      <c r="V161" s="220">
        <f>ROUND(E161*U161,2)</f>
        <v>0</v>
      </c>
      <c r="W161" s="220"/>
      <c r="X161" s="220" t="s">
        <v>365</v>
      </c>
      <c r="Y161" s="220" t="s">
        <v>150</v>
      </c>
      <c r="Z161" s="210"/>
      <c r="AA161" s="210"/>
      <c r="AB161" s="210"/>
      <c r="AC161" s="210"/>
      <c r="AD161" s="210"/>
      <c r="AE161" s="210"/>
      <c r="AF161" s="210"/>
      <c r="AG161" s="210" t="s">
        <v>366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58" t="s">
        <v>677</v>
      </c>
      <c r="D162" s="244"/>
      <c r="E162" s="245">
        <v>1082.316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185</v>
      </c>
      <c r="AH162" s="210">
        <v>5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58" t="s">
        <v>678</v>
      </c>
      <c r="D163" s="244"/>
      <c r="E163" s="245">
        <v>24.471599999999999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185</v>
      </c>
      <c r="AH163" s="210">
        <v>5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58" t="s">
        <v>608</v>
      </c>
      <c r="D164" s="244"/>
      <c r="E164" s="245">
        <v>0.09</v>
      </c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185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0" t="s">
        <v>368</v>
      </c>
      <c r="D165" s="246"/>
      <c r="E165" s="247">
        <v>132.82531</v>
      </c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185</v>
      </c>
      <c r="AH165" s="210">
        <v>4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33.75" outlineLevel="1" x14ac:dyDescent="0.2">
      <c r="A166" s="229">
        <v>36</v>
      </c>
      <c r="B166" s="230" t="s">
        <v>369</v>
      </c>
      <c r="C166" s="239" t="s">
        <v>370</v>
      </c>
      <c r="D166" s="231" t="s">
        <v>199</v>
      </c>
      <c r="E166" s="232">
        <v>1147.2262000000001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2">
        <v>4.4999999999999997E-3</v>
      </c>
      <c r="O166" s="232">
        <f>ROUND(E166*N166,2)</f>
        <v>5.16</v>
      </c>
      <c r="P166" s="232">
        <v>0</v>
      </c>
      <c r="Q166" s="232">
        <f>ROUND(E166*P166,2)</f>
        <v>0</v>
      </c>
      <c r="R166" s="234" t="s">
        <v>364</v>
      </c>
      <c r="S166" s="234" t="s">
        <v>147</v>
      </c>
      <c r="T166" s="235" t="s">
        <v>179</v>
      </c>
      <c r="U166" s="220">
        <v>0</v>
      </c>
      <c r="V166" s="220">
        <f>ROUND(E166*U166,2)</f>
        <v>0</v>
      </c>
      <c r="W166" s="220"/>
      <c r="X166" s="220" t="s">
        <v>365</v>
      </c>
      <c r="Y166" s="220" t="s">
        <v>150</v>
      </c>
      <c r="Z166" s="210"/>
      <c r="AA166" s="210"/>
      <c r="AB166" s="210"/>
      <c r="AC166" s="210"/>
      <c r="AD166" s="210"/>
      <c r="AE166" s="210"/>
      <c r="AF166" s="210"/>
      <c r="AG166" s="210" t="s">
        <v>366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58" t="s">
        <v>672</v>
      </c>
      <c r="D167" s="244"/>
      <c r="E167" s="245">
        <v>982.38800000000003</v>
      </c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185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58" t="s">
        <v>679</v>
      </c>
      <c r="D168" s="244"/>
      <c r="E168" s="245">
        <v>15.2</v>
      </c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185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0" t="s">
        <v>371</v>
      </c>
      <c r="D169" s="246"/>
      <c r="E169" s="247">
        <v>149.63820000000001</v>
      </c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185</v>
      </c>
      <c r="AH169" s="210">
        <v>4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29">
        <v>37</v>
      </c>
      <c r="B170" s="230" t="s">
        <v>372</v>
      </c>
      <c r="C170" s="239" t="s">
        <v>373</v>
      </c>
      <c r="D170" s="231" t="s">
        <v>252</v>
      </c>
      <c r="E170" s="232">
        <v>10.52211</v>
      </c>
      <c r="F170" s="233"/>
      <c r="G170" s="234">
        <f>ROUND(E170*F170,2)</f>
        <v>0</v>
      </c>
      <c r="H170" s="233"/>
      <c r="I170" s="234">
        <f>ROUND(E170*H170,2)</f>
        <v>0</v>
      </c>
      <c r="J170" s="233"/>
      <c r="K170" s="234">
        <f>ROUND(E170*J170,2)</f>
        <v>0</v>
      </c>
      <c r="L170" s="234">
        <v>21</v>
      </c>
      <c r="M170" s="234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4" t="s">
        <v>262</v>
      </c>
      <c r="S170" s="234" t="s">
        <v>147</v>
      </c>
      <c r="T170" s="235" t="s">
        <v>179</v>
      </c>
      <c r="U170" s="220">
        <v>1.6850000000000001</v>
      </c>
      <c r="V170" s="220">
        <f>ROUND(E170*U170,2)</f>
        <v>17.73</v>
      </c>
      <c r="W170" s="220"/>
      <c r="X170" s="220" t="s">
        <v>253</v>
      </c>
      <c r="Y170" s="220" t="s">
        <v>150</v>
      </c>
      <c r="Z170" s="210"/>
      <c r="AA170" s="210"/>
      <c r="AB170" s="210"/>
      <c r="AC170" s="210"/>
      <c r="AD170" s="210"/>
      <c r="AE170" s="210"/>
      <c r="AF170" s="210"/>
      <c r="AG170" s="210" t="s">
        <v>254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57" t="s">
        <v>374</v>
      </c>
      <c r="D171" s="248"/>
      <c r="E171" s="248"/>
      <c r="F171" s="248"/>
      <c r="G171" s="248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183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58" t="s">
        <v>256</v>
      </c>
      <c r="D172" s="244"/>
      <c r="E172" s="245"/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185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58" t="s">
        <v>682</v>
      </c>
      <c r="D173" s="244"/>
      <c r="E173" s="245"/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185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58" t="s">
        <v>683</v>
      </c>
      <c r="D174" s="244"/>
      <c r="E174" s="245">
        <v>10.52211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185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x14ac:dyDescent="0.2">
      <c r="A175" s="222" t="s">
        <v>142</v>
      </c>
      <c r="B175" s="223" t="s">
        <v>93</v>
      </c>
      <c r="C175" s="238" t="s">
        <v>94</v>
      </c>
      <c r="D175" s="224"/>
      <c r="E175" s="225"/>
      <c r="F175" s="226"/>
      <c r="G175" s="226">
        <f>SUMIF(AG176:AG203,"&lt;&gt;NOR",G176:G203)</f>
        <v>0</v>
      </c>
      <c r="H175" s="226"/>
      <c r="I175" s="226">
        <f>SUM(I176:I203)</f>
        <v>0</v>
      </c>
      <c r="J175" s="226"/>
      <c r="K175" s="226">
        <f>SUM(K176:K203)</f>
        <v>0</v>
      </c>
      <c r="L175" s="226"/>
      <c r="M175" s="226">
        <f>SUM(M176:M203)</f>
        <v>0</v>
      </c>
      <c r="N175" s="225"/>
      <c r="O175" s="225">
        <f>SUM(O176:O203)</f>
        <v>6.4999999999999991</v>
      </c>
      <c r="P175" s="225"/>
      <c r="Q175" s="225">
        <f>SUM(Q176:Q203)</f>
        <v>0</v>
      </c>
      <c r="R175" s="226"/>
      <c r="S175" s="226"/>
      <c r="T175" s="227"/>
      <c r="U175" s="221"/>
      <c r="V175" s="221">
        <f>SUM(V176:V203)</f>
        <v>484.65999999999997</v>
      </c>
      <c r="W175" s="221"/>
      <c r="X175" s="221"/>
      <c r="Y175" s="221"/>
      <c r="AG175" t="s">
        <v>143</v>
      </c>
    </row>
    <row r="176" spans="1:60" outlineLevel="1" x14ac:dyDescent="0.2">
      <c r="A176" s="229">
        <v>38</v>
      </c>
      <c r="B176" s="230" t="s">
        <v>377</v>
      </c>
      <c r="C176" s="239" t="s">
        <v>378</v>
      </c>
      <c r="D176" s="231" t="s">
        <v>199</v>
      </c>
      <c r="E176" s="232">
        <v>177</v>
      </c>
      <c r="F176" s="233"/>
      <c r="G176" s="234">
        <f>ROUND(E176*F176,2)</f>
        <v>0</v>
      </c>
      <c r="H176" s="233"/>
      <c r="I176" s="234">
        <f>ROUND(E176*H176,2)</f>
        <v>0</v>
      </c>
      <c r="J176" s="233"/>
      <c r="K176" s="234">
        <f>ROUND(E176*J176,2)</f>
        <v>0</v>
      </c>
      <c r="L176" s="234">
        <v>21</v>
      </c>
      <c r="M176" s="234">
        <f>G176*(1+L176/100)</f>
        <v>0</v>
      </c>
      <c r="N176" s="232">
        <v>3.3E-4</v>
      </c>
      <c r="O176" s="232">
        <f>ROUND(E176*N176,2)</f>
        <v>0.06</v>
      </c>
      <c r="P176" s="232">
        <v>0</v>
      </c>
      <c r="Q176" s="232">
        <f>ROUND(E176*P176,2)</f>
        <v>0</v>
      </c>
      <c r="R176" s="234" t="s">
        <v>379</v>
      </c>
      <c r="S176" s="234" t="s">
        <v>179</v>
      </c>
      <c r="T176" s="235" t="s">
        <v>179</v>
      </c>
      <c r="U176" s="220">
        <v>0.16</v>
      </c>
      <c r="V176" s="220">
        <f>ROUND(E176*U176,2)</f>
        <v>28.32</v>
      </c>
      <c r="W176" s="220"/>
      <c r="X176" s="220" t="s">
        <v>180</v>
      </c>
      <c r="Y176" s="220" t="s">
        <v>150</v>
      </c>
      <c r="Z176" s="210"/>
      <c r="AA176" s="210"/>
      <c r="AB176" s="210"/>
      <c r="AC176" s="210"/>
      <c r="AD176" s="210"/>
      <c r="AE176" s="210"/>
      <c r="AF176" s="210"/>
      <c r="AG176" s="210" t="s">
        <v>181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40" t="s">
        <v>380</v>
      </c>
      <c r="D177" s="237"/>
      <c r="E177" s="237"/>
      <c r="F177" s="237"/>
      <c r="G177" s="237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">
      <c r="A178" s="217"/>
      <c r="B178" s="218"/>
      <c r="C178" s="258" t="s">
        <v>381</v>
      </c>
      <c r="D178" s="244"/>
      <c r="E178" s="245"/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185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58" t="s">
        <v>684</v>
      </c>
      <c r="D179" s="244"/>
      <c r="E179" s="245">
        <v>145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185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58" t="s">
        <v>310</v>
      </c>
      <c r="D180" s="244"/>
      <c r="E180" s="245"/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185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58" t="s">
        <v>188</v>
      </c>
      <c r="D181" s="244"/>
      <c r="E181" s="245"/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185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58" t="s">
        <v>384</v>
      </c>
      <c r="D182" s="244"/>
      <c r="E182" s="245">
        <v>30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185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58" t="s">
        <v>313</v>
      </c>
      <c r="D183" s="244"/>
      <c r="E183" s="245"/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185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2.5" outlineLevel="3" x14ac:dyDescent="0.2">
      <c r="A184" s="217"/>
      <c r="B184" s="218"/>
      <c r="C184" s="258" t="s">
        <v>613</v>
      </c>
      <c r="D184" s="244"/>
      <c r="E184" s="245">
        <v>2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185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29">
        <v>39</v>
      </c>
      <c r="B185" s="230" t="s">
        <v>386</v>
      </c>
      <c r="C185" s="239" t="s">
        <v>387</v>
      </c>
      <c r="D185" s="231" t="s">
        <v>199</v>
      </c>
      <c r="E185" s="232">
        <v>985.70799999999997</v>
      </c>
      <c r="F185" s="233"/>
      <c r="G185" s="234">
        <f>ROUND(E185*F185,2)</f>
        <v>0</v>
      </c>
      <c r="H185" s="233"/>
      <c r="I185" s="234">
        <f>ROUND(E185*H185,2)</f>
        <v>0</v>
      </c>
      <c r="J185" s="233"/>
      <c r="K185" s="234">
        <f>ROUND(E185*J185,2)</f>
        <v>0</v>
      </c>
      <c r="L185" s="234">
        <v>21</v>
      </c>
      <c r="M185" s="234">
        <f>G185*(1+L185/100)</f>
        <v>0</v>
      </c>
      <c r="N185" s="232">
        <v>0</v>
      </c>
      <c r="O185" s="232">
        <f>ROUND(E185*N185,2)</f>
        <v>0</v>
      </c>
      <c r="P185" s="232">
        <v>0</v>
      </c>
      <c r="Q185" s="232">
        <f>ROUND(E185*P185,2)</f>
        <v>0</v>
      </c>
      <c r="R185" s="234" t="s">
        <v>379</v>
      </c>
      <c r="S185" s="234" t="s">
        <v>147</v>
      </c>
      <c r="T185" s="235" t="s">
        <v>179</v>
      </c>
      <c r="U185" s="220">
        <v>0.45</v>
      </c>
      <c r="V185" s="220">
        <f>ROUND(E185*U185,2)</f>
        <v>443.57</v>
      </c>
      <c r="W185" s="220"/>
      <c r="X185" s="220" t="s">
        <v>180</v>
      </c>
      <c r="Y185" s="220" t="s">
        <v>150</v>
      </c>
      <c r="Z185" s="210"/>
      <c r="AA185" s="210"/>
      <c r="AB185" s="210"/>
      <c r="AC185" s="210"/>
      <c r="AD185" s="210"/>
      <c r="AE185" s="210"/>
      <c r="AF185" s="210"/>
      <c r="AG185" s="210" t="s">
        <v>181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58" t="s">
        <v>388</v>
      </c>
      <c r="D186" s="244"/>
      <c r="E186" s="245"/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185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58" t="s">
        <v>685</v>
      </c>
      <c r="D187" s="244"/>
      <c r="E187" s="245">
        <v>985.70799999999997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185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29">
        <v>40</v>
      </c>
      <c r="B188" s="230" t="s">
        <v>390</v>
      </c>
      <c r="C188" s="239" t="s">
        <v>391</v>
      </c>
      <c r="D188" s="231" t="s">
        <v>177</v>
      </c>
      <c r="E188" s="232">
        <v>247.05143000000001</v>
      </c>
      <c r="F188" s="233"/>
      <c r="G188" s="234">
        <f>ROUND(E188*F188,2)</f>
        <v>0</v>
      </c>
      <c r="H188" s="233"/>
      <c r="I188" s="234">
        <f>ROUND(E188*H188,2)</f>
        <v>0</v>
      </c>
      <c r="J188" s="233"/>
      <c r="K188" s="234">
        <f>ROUND(E188*J188,2)</f>
        <v>0</v>
      </c>
      <c r="L188" s="234">
        <v>21</v>
      </c>
      <c r="M188" s="234">
        <f>G188*(1+L188/100)</f>
        <v>0</v>
      </c>
      <c r="N188" s="232">
        <v>2.5000000000000001E-2</v>
      </c>
      <c r="O188" s="232">
        <f>ROUND(E188*N188,2)</f>
        <v>6.18</v>
      </c>
      <c r="P188" s="232">
        <v>0</v>
      </c>
      <c r="Q188" s="232">
        <f>ROUND(E188*P188,2)</f>
        <v>0</v>
      </c>
      <c r="R188" s="234" t="s">
        <v>364</v>
      </c>
      <c r="S188" s="234" t="s">
        <v>147</v>
      </c>
      <c r="T188" s="235" t="s">
        <v>179</v>
      </c>
      <c r="U188" s="220">
        <v>0</v>
      </c>
      <c r="V188" s="220">
        <f>ROUND(E188*U188,2)</f>
        <v>0</v>
      </c>
      <c r="W188" s="220"/>
      <c r="X188" s="220" t="s">
        <v>365</v>
      </c>
      <c r="Y188" s="220" t="s">
        <v>150</v>
      </c>
      <c r="Z188" s="210"/>
      <c r="AA188" s="210"/>
      <c r="AB188" s="210"/>
      <c r="AC188" s="210"/>
      <c r="AD188" s="210"/>
      <c r="AE188" s="210"/>
      <c r="AF188" s="210"/>
      <c r="AG188" s="210" t="s">
        <v>366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">
      <c r="A189" s="217"/>
      <c r="B189" s="218"/>
      <c r="C189" s="258" t="s">
        <v>188</v>
      </c>
      <c r="D189" s="244"/>
      <c r="E189" s="245"/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185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58" t="s">
        <v>686</v>
      </c>
      <c r="D190" s="244"/>
      <c r="E190" s="245">
        <v>22.5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185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58" t="s">
        <v>313</v>
      </c>
      <c r="D191" s="244"/>
      <c r="E191" s="245"/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185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3" x14ac:dyDescent="0.2">
      <c r="A192" s="217"/>
      <c r="B192" s="218"/>
      <c r="C192" s="258" t="s">
        <v>616</v>
      </c>
      <c r="D192" s="244"/>
      <c r="E192" s="245">
        <v>0.5</v>
      </c>
      <c r="F192" s="220"/>
      <c r="G192" s="220"/>
      <c r="H192" s="220"/>
      <c r="I192" s="220"/>
      <c r="J192" s="220"/>
      <c r="K192" s="220"/>
      <c r="L192" s="220"/>
      <c r="M192" s="220"/>
      <c r="N192" s="219"/>
      <c r="O192" s="219"/>
      <c r="P192" s="219"/>
      <c r="Q192" s="219"/>
      <c r="R192" s="220"/>
      <c r="S192" s="220"/>
      <c r="T192" s="220"/>
      <c r="U192" s="220"/>
      <c r="V192" s="220"/>
      <c r="W192" s="220"/>
      <c r="X192" s="220"/>
      <c r="Y192" s="220"/>
      <c r="Z192" s="210"/>
      <c r="AA192" s="210"/>
      <c r="AB192" s="210"/>
      <c r="AC192" s="210"/>
      <c r="AD192" s="210"/>
      <c r="AE192" s="210"/>
      <c r="AF192" s="210"/>
      <c r="AG192" s="210" t="s">
        <v>185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2.5" outlineLevel="3" x14ac:dyDescent="0.2">
      <c r="A193" s="217"/>
      <c r="B193" s="218"/>
      <c r="C193" s="258" t="s">
        <v>687</v>
      </c>
      <c r="D193" s="244"/>
      <c r="E193" s="245">
        <v>216.85576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185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0" t="s">
        <v>396</v>
      </c>
      <c r="D194" s="246"/>
      <c r="E194" s="247">
        <v>7.1956699999999998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185</v>
      </c>
      <c r="AH194" s="210">
        <v>4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2.5" outlineLevel="1" x14ac:dyDescent="0.2">
      <c r="A195" s="229">
        <v>41</v>
      </c>
      <c r="B195" s="230" t="s">
        <v>397</v>
      </c>
      <c r="C195" s="239" t="s">
        <v>398</v>
      </c>
      <c r="D195" s="231" t="s">
        <v>177</v>
      </c>
      <c r="E195" s="232">
        <v>10.454499999999999</v>
      </c>
      <c r="F195" s="233"/>
      <c r="G195" s="234">
        <f>ROUND(E195*F195,2)</f>
        <v>0</v>
      </c>
      <c r="H195" s="233"/>
      <c r="I195" s="234">
        <f>ROUND(E195*H195,2)</f>
        <v>0</v>
      </c>
      <c r="J195" s="233"/>
      <c r="K195" s="234">
        <f>ROUND(E195*J195,2)</f>
        <v>0</v>
      </c>
      <c r="L195" s="234">
        <v>21</v>
      </c>
      <c r="M195" s="234">
        <f>G195*(1+L195/100)</f>
        <v>0</v>
      </c>
      <c r="N195" s="232">
        <v>2.5000000000000001E-2</v>
      </c>
      <c r="O195" s="232">
        <f>ROUND(E195*N195,2)</f>
        <v>0.26</v>
      </c>
      <c r="P195" s="232">
        <v>0</v>
      </c>
      <c r="Q195" s="232">
        <f>ROUND(E195*P195,2)</f>
        <v>0</v>
      </c>
      <c r="R195" s="234" t="s">
        <v>364</v>
      </c>
      <c r="S195" s="234" t="s">
        <v>147</v>
      </c>
      <c r="T195" s="235" t="s">
        <v>179</v>
      </c>
      <c r="U195" s="220">
        <v>0</v>
      </c>
      <c r="V195" s="220">
        <f>ROUND(E195*U195,2)</f>
        <v>0</v>
      </c>
      <c r="W195" s="220"/>
      <c r="X195" s="220" t="s">
        <v>365</v>
      </c>
      <c r="Y195" s="220" t="s">
        <v>150</v>
      </c>
      <c r="Z195" s="210"/>
      <c r="AA195" s="210"/>
      <c r="AB195" s="210"/>
      <c r="AC195" s="210"/>
      <c r="AD195" s="210"/>
      <c r="AE195" s="210"/>
      <c r="AF195" s="210"/>
      <c r="AG195" s="210" t="s">
        <v>366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58" t="s">
        <v>381</v>
      </c>
      <c r="D196" s="244"/>
      <c r="E196" s="245"/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185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">
      <c r="A197" s="217"/>
      <c r="B197" s="218"/>
      <c r="C197" s="258" t="s">
        <v>688</v>
      </c>
      <c r="D197" s="244"/>
      <c r="E197" s="245">
        <v>10.15</v>
      </c>
      <c r="F197" s="220"/>
      <c r="G197" s="220"/>
      <c r="H197" s="220"/>
      <c r="I197" s="220"/>
      <c r="J197" s="220"/>
      <c r="K197" s="220"/>
      <c r="L197" s="220"/>
      <c r="M197" s="220"/>
      <c r="N197" s="219"/>
      <c r="O197" s="219"/>
      <c r="P197" s="219"/>
      <c r="Q197" s="219"/>
      <c r="R197" s="220"/>
      <c r="S197" s="220"/>
      <c r="T197" s="220"/>
      <c r="U197" s="220"/>
      <c r="V197" s="220"/>
      <c r="W197" s="220"/>
      <c r="X197" s="220"/>
      <c r="Y197" s="220"/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0" t="s">
        <v>396</v>
      </c>
      <c r="D198" s="246"/>
      <c r="E198" s="247">
        <v>0.30449999999999999</v>
      </c>
      <c r="F198" s="220"/>
      <c r="G198" s="220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185</v>
      </c>
      <c r="AH198" s="210">
        <v>4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29">
        <v>42</v>
      </c>
      <c r="B199" s="230" t="s">
        <v>400</v>
      </c>
      <c r="C199" s="239" t="s">
        <v>401</v>
      </c>
      <c r="D199" s="231" t="s">
        <v>252</v>
      </c>
      <c r="E199" s="232">
        <v>6.4960599999999999</v>
      </c>
      <c r="F199" s="233"/>
      <c r="G199" s="234">
        <f>ROUND(E199*F199,2)</f>
        <v>0</v>
      </c>
      <c r="H199" s="233"/>
      <c r="I199" s="234">
        <f>ROUND(E199*H199,2)</f>
        <v>0</v>
      </c>
      <c r="J199" s="233"/>
      <c r="K199" s="234">
        <f>ROUND(E199*J199,2)</f>
        <v>0</v>
      </c>
      <c r="L199" s="234">
        <v>21</v>
      </c>
      <c r="M199" s="234">
        <f>G199*(1+L199/100)</f>
        <v>0</v>
      </c>
      <c r="N199" s="232">
        <v>0</v>
      </c>
      <c r="O199" s="232">
        <f>ROUND(E199*N199,2)</f>
        <v>0</v>
      </c>
      <c r="P199" s="232">
        <v>0</v>
      </c>
      <c r="Q199" s="232">
        <f>ROUND(E199*P199,2)</f>
        <v>0</v>
      </c>
      <c r="R199" s="234" t="s">
        <v>379</v>
      </c>
      <c r="S199" s="234" t="s">
        <v>147</v>
      </c>
      <c r="T199" s="235" t="s">
        <v>179</v>
      </c>
      <c r="U199" s="220">
        <v>1.966</v>
      </c>
      <c r="V199" s="220">
        <f>ROUND(E199*U199,2)</f>
        <v>12.77</v>
      </c>
      <c r="W199" s="220"/>
      <c r="X199" s="220" t="s">
        <v>253</v>
      </c>
      <c r="Y199" s="220" t="s">
        <v>150</v>
      </c>
      <c r="Z199" s="210"/>
      <c r="AA199" s="210"/>
      <c r="AB199" s="210"/>
      <c r="AC199" s="210"/>
      <c r="AD199" s="210"/>
      <c r="AE199" s="210"/>
      <c r="AF199" s="210"/>
      <c r="AG199" s="210" t="s">
        <v>254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17"/>
      <c r="B200" s="218"/>
      <c r="C200" s="257" t="s">
        <v>374</v>
      </c>
      <c r="D200" s="248"/>
      <c r="E200" s="248"/>
      <c r="F200" s="248"/>
      <c r="G200" s="248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183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">
      <c r="A201" s="217"/>
      <c r="B201" s="218"/>
      <c r="C201" s="258" t="s">
        <v>256</v>
      </c>
      <c r="D201" s="244"/>
      <c r="E201" s="245"/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185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58" t="s">
        <v>689</v>
      </c>
      <c r="D202" s="244"/>
      <c r="E202" s="245"/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185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58" t="s">
        <v>690</v>
      </c>
      <c r="D203" s="244"/>
      <c r="E203" s="245">
        <v>6.4960599999999999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185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x14ac:dyDescent="0.2">
      <c r="A204" s="222" t="s">
        <v>142</v>
      </c>
      <c r="B204" s="223" t="s">
        <v>95</v>
      </c>
      <c r="C204" s="238" t="s">
        <v>96</v>
      </c>
      <c r="D204" s="224"/>
      <c r="E204" s="225"/>
      <c r="F204" s="226"/>
      <c r="G204" s="226">
        <f>SUMIF(AG205:AG229,"&lt;&gt;NOR",G205:G229)</f>
        <v>0</v>
      </c>
      <c r="H204" s="226"/>
      <c r="I204" s="226">
        <f>SUM(I205:I229)</f>
        <v>0</v>
      </c>
      <c r="J204" s="226"/>
      <c r="K204" s="226">
        <f>SUM(K205:K229)</f>
        <v>0</v>
      </c>
      <c r="L204" s="226"/>
      <c r="M204" s="226">
        <f>SUM(M205:M229)</f>
        <v>0</v>
      </c>
      <c r="N204" s="225"/>
      <c r="O204" s="225">
        <f>SUM(O205:O229)</f>
        <v>0.05</v>
      </c>
      <c r="P204" s="225"/>
      <c r="Q204" s="225">
        <f>SUM(Q205:Q229)</f>
        <v>0.41000000000000003</v>
      </c>
      <c r="R204" s="226"/>
      <c r="S204" s="226"/>
      <c r="T204" s="227"/>
      <c r="U204" s="221"/>
      <c r="V204" s="221">
        <f>SUM(V205:V229)</f>
        <v>43.83</v>
      </c>
      <c r="W204" s="221"/>
      <c r="X204" s="221"/>
      <c r="Y204" s="221"/>
      <c r="AG204" t="s">
        <v>143</v>
      </c>
    </row>
    <row r="205" spans="1:60" outlineLevel="1" x14ac:dyDescent="0.2">
      <c r="A205" s="229">
        <v>43</v>
      </c>
      <c r="B205" s="230" t="s">
        <v>404</v>
      </c>
      <c r="C205" s="239" t="s">
        <v>405</v>
      </c>
      <c r="D205" s="231" t="s">
        <v>219</v>
      </c>
      <c r="E205" s="232">
        <v>33</v>
      </c>
      <c r="F205" s="233"/>
      <c r="G205" s="234">
        <f>ROUND(E205*F205,2)</f>
        <v>0</v>
      </c>
      <c r="H205" s="233"/>
      <c r="I205" s="234">
        <f>ROUND(E205*H205,2)</f>
        <v>0</v>
      </c>
      <c r="J205" s="233"/>
      <c r="K205" s="234">
        <f>ROUND(E205*J205,2)</f>
        <v>0</v>
      </c>
      <c r="L205" s="234">
        <v>21</v>
      </c>
      <c r="M205" s="234">
        <f>G205*(1+L205/100)</f>
        <v>0</v>
      </c>
      <c r="N205" s="232">
        <v>0</v>
      </c>
      <c r="O205" s="232">
        <f>ROUND(E205*N205,2)</f>
        <v>0</v>
      </c>
      <c r="P205" s="232">
        <v>6.6899999999999998E-3</v>
      </c>
      <c r="Q205" s="232">
        <f>ROUND(E205*P205,2)</f>
        <v>0.22</v>
      </c>
      <c r="R205" s="234" t="s">
        <v>406</v>
      </c>
      <c r="S205" s="234" t="s">
        <v>147</v>
      </c>
      <c r="T205" s="235" t="s">
        <v>179</v>
      </c>
      <c r="U205" s="220">
        <v>0.186</v>
      </c>
      <c r="V205" s="220">
        <f>ROUND(E205*U205,2)</f>
        <v>6.14</v>
      </c>
      <c r="W205" s="220"/>
      <c r="X205" s="220" t="s">
        <v>180</v>
      </c>
      <c r="Y205" s="220" t="s">
        <v>150</v>
      </c>
      <c r="Z205" s="210"/>
      <c r="AA205" s="210"/>
      <c r="AB205" s="210"/>
      <c r="AC205" s="210"/>
      <c r="AD205" s="210"/>
      <c r="AE205" s="210"/>
      <c r="AF205" s="210"/>
      <c r="AG205" s="210" t="s">
        <v>181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">
      <c r="A206" s="217"/>
      <c r="B206" s="218"/>
      <c r="C206" s="257" t="s">
        <v>407</v>
      </c>
      <c r="D206" s="248"/>
      <c r="E206" s="248"/>
      <c r="F206" s="248"/>
      <c r="G206" s="248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183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2" x14ac:dyDescent="0.2">
      <c r="A207" s="217"/>
      <c r="B207" s="218"/>
      <c r="C207" s="258" t="s">
        <v>691</v>
      </c>
      <c r="D207" s="244"/>
      <c r="E207" s="245">
        <v>33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185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29">
        <v>44</v>
      </c>
      <c r="B208" s="230" t="s">
        <v>409</v>
      </c>
      <c r="C208" s="239" t="s">
        <v>410</v>
      </c>
      <c r="D208" s="231" t="s">
        <v>219</v>
      </c>
      <c r="E208" s="232">
        <v>26.9</v>
      </c>
      <c r="F208" s="233"/>
      <c r="G208" s="234">
        <f>ROUND(E208*F208,2)</f>
        <v>0</v>
      </c>
      <c r="H208" s="233"/>
      <c r="I208" s="234">
        <f>ROUND(E208*H208,2)</f>
        <v>0</v>
      </c>
      <c r="J208" s="233"/>
      <c r="K208" s="234">
        <f>ROUND(E208*J208,2)</f>
        <v>0</v>
      </c>
      <c r="L208" s="234">
        <v>21</v>
      </c>
      <c r="M208" s="234">
        <f>G208*(1+L208/100)</f>
        <v>0</v>
      </c>
      <c r="N208" s="232">
        <v>0</v>
      </c>
      <c r="O208" s="232">
        <f>ROUND(E208*N208,2)</f>
        <v>0</v>
      </c>
      <c r="P208" s="232">
        <v>1.98E-3</v>
      </c>
      <c r="Q208" s="232">
        <f>ROUND(E208*P208,2)</f>
        <v>0.05</v>
      </c>
      <c r="R208" s="234" t="s">
        <v>406</v>
      </c>
      <c r="S208" s="234" t="s">
        <v>147</v>
      </c>
      <c r="T208" s="235" t="s">
        <v>179</v>
      </c>
      <c r="U208" s="220">
        <v>8.3000000000000004E-2</v>
      </c>
      <c r="V208" s="220">
        <f>ROUND(E208*U208,2)</f>
        <v>2.23</v>
      </c>
      <c r="W208" s="220"/>
      <c r="X208" s="220" t="s">
        <v>180</v>
      </c>
      <c r="Y208" s="220" t="s">
        <v>150</v>
      </c>
      <c r="Z208" s="210"/>
      <c r="AA208" s="210"/>
      <c r="AB208" s="210"/>
      <c r="AC208" s="210"/>
      <c r="AD208" s="210"/>
      <c r="AE208" s="210"/>
      <c r="AF208" s="210"/>
      <c r="AG208" s="210" t="s">
        <v>181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57" t="s">
        <v>411</v>
      </c>
      <c r="D209" s="248"/>
      <c r="E209" s="248"/>
      <c r="F209" s="248"/>
      <c r="G209" s="248"/>
      <c r="H209" s="220"/>
      <c r="I209" s="220"/>
      <c r="J209" s="220"/>
      <c r="K209" s="220"/>
      <c r="L209" s="220"/>
      <c r="M209" s="220"/>
      <c r="N209" s="219"/>
      <c r="O209" s="219"/>
      <c r="P209" s="219"/>
      <c r="Q209" s="219"/>
      <c r="R209" s="220"/>
      <c r="S209" s="220"/>
      <c r="T209" s="220"/>
      <c r="U209" s="220"/>
      <c r="V209" s="220"/>
      <c r="W209" s="220"/>
      <c r="X209" s="220"/>
      <c r="Y209" s="220"/>
      <c r="Z209" s="210"/>
      <c r="AA209" s="210"/>
      <c r="AB209" s="210"/>
      <c r="AC209" s="210"/>
      <c r="AD209" s="210"/>
      <c r="AE209" s="210"/>
      <c r="AF209" s="210"/>
      <c r="AG209" s="210" t="s">
        <v>183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58" t="s">
        <v>412</v>
      </c>
      <c r="D210" s="244"/>
      <c r="E210" s="245"/>
      <c r="F210" s="220"/>
      <c r="G210" s="220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185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58" t="s">
        <v>413</v>
      </c>
      <c r="D211" s="244"/>
      <c r="E211" s="245">
        <v>8</v>
      </c>
      <c r="F211" s="220"/>
      <c r="G211" s="220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185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58" t="s">
        <v>692</v>
      </c>
      <c r="D212" s="244"/>
      <c r="E212" s="245">
        <v>18.899999999999999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185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29">
        <v>45</v>
      </c>
      <c r="B213" s="230" t="s">
        <v>415</v>
      </c>
      <c r="C213" s="239" t="s">
        <v>416</v>
      </c>
      <c r="D213" s="231" t="s">
        <v>219</v>
      </c>
      <c r="E213" s="232">
        <v>22.5</v>
      </c>
      <c r="F213" s="233"/>
      <c r="G213" s="234">
        <f>ROUND(E213*F213,2)</f>
        <v>0</v>
      </c>
      <c r="H213" s="233"/>
      <c r="I213" s="234">
        <f>ROUND(E213*H213,2)</f>
        <v>0</v>
      </c>
      <c r="J213" s="233"/>
      <c r="K213" s="234">
        <f>ROUND(E213*J213,2)</f>
        <v>0</v>
      </c>
      <c r="L213" s="234">
        <v>21</v>
      </c>
      <c r="M213" s="234">
        <f>G213*(1+L213/100)</f>
        <v>0</v>
      </c>
      <c r="N213" s="232">
        <v>1.5200000000000001E-3</v>
      </c>
      <c r="O213" s="232">
        <f>ROUND(E213*N213,2)</f>
        <v>0.03</v>
      </c>
      <c r="P213" s="232">
        <v>0</v>
      </c>
      <c r="Q213" s="232">
        <f>ROUND(E213*P213,2)</f>
        <v>0</v>
      </c>
      <c r="R213" s="234" t="s">
        <v>406</v>
      </c>
      <c r="S213" s="234" t="s">
        <v>147</v>
      </c>
      <c r="T213" s="235" t="s">
        <v>179</v>
      </c>
      <c r="U213" s="220">
        <v>1.173</v>
      </c>
      <c r="V213" s="220">
        <f>ROUND(E213*U213,2)</f>
        <v>26.39</v>
      </c>
      <c r="W213" s="220"/>
      <c r="X213" s="220" t="s">
        <v>180</v>
      </c>
      <c r="Y213" s="220" t="s">
        <v>150</v>
      </c>
      <c r="Z213" s="210"/>
      <c r="AA213" s="210"/>
      <c r="AB213" s="210"/>
      <c r="AC213" s="210"/>
      <c r="AD213" s="210"/>
      <c r="AE213" s="210"/>
      <c r="AF213" s="210"/>
      <c r="AG213" s="210" t="s">
        <v>181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57" t="s">
        <v>417</v>
      </c>
      <c r="D214" s="248"/>
      <c r="E214" s="248"/>
      <c r="F214" s="248"/>
      <c r="G214" s="248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183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59" t="s">
        <v>418</v>
      </c>
      <c r="D215" s="249"/>
      <c r="E215" s="249"/>
      <c r="F215" s="249"/>
      <c r="G215" s="249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58" t="s">
        <v>313</v>
      </c>
      <c r="D216" s="244"/>
      <c r="E216" s="245"/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185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58" t="s">
        <v>624</v>
      </c>
      <c r="D217" s="244"/>
      <c r="E217" s="245">
        <v>2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185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58" t="s">
        <v>420</v>
      </c>
      <c r="D218" s="244"/>
      <c r="E218" s="245">
        <v>4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185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58" t="s">
        <v>693</v>
      </c>
      <c r="D219" s="244"/>
      <c r="E219" s="245">
        <v>16.5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185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">
      <c r="A220" s="229">
        <v>46</v>
      </c>
      <c r="B220" s="230" t="s">
        <v>422</v>
      </c>
      <c r="C220" s="239" t="s">
        <v>423</v>
      </c>
      <c r="D220" s="231" t="s">
        <v>261</v>
      </c>
      <c r="E220" s="232">
        <v>8</v>
      </c>
      <c r="F220" s="233"/>
      <c r="G220" s="234">
        <f>ROUND(E220*F220,2)</f>
        <v>0</v>
      </c>
      <c r="H220" s="233"/>
      <c r="I220" s="234">
        <f>ROUND(E220*H220,2)</f>
        <v>0</v>
      </c>
      <c r="J220" s="233"/>
      <c r="K220" s="234">
        <f>ROUND(E220*J220,2)</f>
        <v>0</v>
      </c>
      <c r="L220" s="234">
        <v>21</v>
      </c>
      <c r="M220" s="234">
        <f>G220*(1+L220/100)</f>
        <v>0</v>
      </c>
      <c r="N220" s="232">
        <v>0</v>
      </c>
      <c r="O220" s="232">
        <f>ROUND(E220*N220,2)</f>
        <v>0</v>
      </c>
      <c r="P220" s="232">
        <v>1.7049999999999999E-2</v>
      </c>
      <c r="Q220" s="232">
        <f>ROUND(E220*P220,2)</f>
        <v>0.14000000000000001</v>
      </c>
      <c r="R220" s="234" t="s">
        <v>406</v>
      </c>
      <c r="S220" s="234" t="s">
        <v>147</v>
      </c>
      <c r="T220" s="235" t="s">
        <v>179</v>
      </c>
      <c r="U220" s="220">
        <v>0.41399999999999998</v>
      </c>
      <c r="V220" s="220">
        <f>ROUND(E220*U220,2)</f>
        <v>3.31</v>
      </c>
      <c r="W220" s="220"/>
      <c r="X220" s="220" t="s">
        <v>180</v>
      </c>
      <c r="Y220" s="220" t="s">
        <v>150</v>
      </c>
      <c r="Z220" s="210"/>
      <c r="AA220" s="210"/>
      <c r="AB220" s="210"/>
      <c r="AC220" s="210"/>
      <c r="AD220" s="210"/>
      <c r="AE220" s="210"/>
      <c r="AF220" s="210"/>
      <c r="AG220" s="210" t="s">
        <v>181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17"/>
      <c r="B221" s="218"/>
      <c r="C221" s="258" t="s">
        <v>424</v>
      </c>
      <c r="D221" s="244"/>
      <c r="E221" s="245"/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185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58" t="s">
        <v>413</v>
      </c>
      <c r="D222" s="244"/>
      <c r="E222" s="245">
        <v>8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185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2.5" outlineLevel="1" x14ac:dyDescent="0.2">
      <c r="A223" s="229">
        <v>47</v>
      </c>
      <c r="B223" s="230" t="s">
        <v>425</v>
      </c>
      <c r="C223" s="239" t="s">
        <v>426</v>
      </c>
      <c r="D223" s="231" t="s">
        <v>261</v>
      </c>
      <c r="E223" s="232">
        <v>8</v>
      </c>
      <c r="F223" s="233"/>
      <c r="G223" s="234">
        <f>ROUND(E223*F223,2)</f>
        <v>0</v>
      </c>
      <c r="H223" s="233"/>
      <c r="I223" s="234">
        <f>ROUND(E223*H223,2)</f>
        <v>0</v>
      </c>
      <c r="J223" s="233"/>
      <c r="K223" s="234">
        <f>ROUND(E223*J223,2)</f>
        <v>0</v>
      </c>
      <c r="L223" s="234">
        <v>21</v>
      </c>
      <c r="M223" s="234">
        <f>G223*(1+L223/100)</f>
        <v>0</v>
      </c>
      <c r="N223" s="232">
        <v>2.31E-3</v>
      </c>
      <c r="O223" s="232">
        <f>ROUND(E223*N223,2)</f>
        <v>0.02</v>
      </c>
      <c r="P223" s="232">
        <v>0</v>
      </c>
      <c r="Q223" s="232">
        <f>ROUND(E223*P223,2)</f>
        <v>0</v>
      </c>
      <c r="R223" s="234" t="s">
        <v>406</v>
      </c>
      <c r="S223" s="234" t="s">
        <v>147</v>
      </c>
      <c r="T223" s="235" t="s">
        <v>179</v>
      </c>
      <c r="U223" s="220">
        <v>0.71</v>
      </c>
      <c r="V223" s="220">
        <f>ROUND(E223*U223,2)</f>
        <v>5.68</v>
      </c>
      <c r="W223" s="220"/>
      <c r="X223" s="220" t="s">
        <v>180</v>
      </c>
      <c r="Y223" s="220" t="s">
        <v>150</v>
      </c>
      <c r="Z223" s="210"/>
      <c r="AA223" s="210"/>
      <c r="AB223" s="210"/>
      <c r="AC223" s="210"/>
      <c r="AD223" s="210"/>
      <c r="AE223" s="210"/>
      <c r="AF223" s="210"/>
      <c r="AG223" s="210" t="s">
        <v>181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17"/>
      <c r="B224" s="218"/>
      <c r="C224" s="258" t="s">
        <v>427</v>
      </c>
      <c r="D224" s="244"/>
      <c r="E224" s="245">
        <v>8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185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29">
        <v>48</v>
      </c>
      <c r="B225" s="230" t="s">
        <v>428</v>
      </c>
      <c r="C225" s="239" t="s">
        <v>429</v>
      </c>
      <c r="D225" s="231" t="s">
        <v>252</v>
      </c>
      <c r="E225" s="232">
        <v>5.2679999999999998E-2</v>
      </c>
      <c r="F225" s="233"/>
      <c r="G225" s="234">
        <f>ROUND(E225*F225,2)</f>
        <v>0</v>
      </c>
      <c r="H225" s="233"/>
      <c r="I225" s="234">
        <f>ROUND(E225*H225,2)</f>
        <v>0</v>
      </c>
      <c r="J225" s="233"/>
      <c r="K225" s="234">
        <f>ROUND(E225*J225,2)</f>
        <v>0</v>
      </c>
      <c r="L225" s="234">
        <v>21</v>
      </c>
      <c r="M225" s="234">
        <f>G225*(1+L225/100)</f>
        <v>0</v>
      </c>
      <c r="N225" s="232">
        <v>0</v>
      </c>
      <c r="O225" s="232">
        <f>ROUND(E225*N225,2)</f>
        <v>0</v>
      </c>
      <c r="P225" s="232">
        <v>0</v>
      </c>
      <c r="Q225" s="232">
        <f>ROUND(E225*P225,2)</f>
        <v>0</v>
      </c>
      <c r="R225" s="234" t="s">
        <v>406</v>
      </c>
      <c r="S225" s="234" t="s">
        <v>147</v>
      </c>
      <c r="T225" s="235" t="s">
        <v>179</v>
      </c>
      <c r="U225" s="220">
        <v>1.575</v>
      </c>
      <c r="V225" s="220">
        <f>ROUND(E225*U225,2)</f>
        <v>0.08</v>
      </c>
      <c r="W225" s="220"/>
      <c r="X225" s="220" t="s">
        <v>253</v>
      </c>
      <c r="Y225" s="220" t="s">
        <v>150</v>
      </c>
      <c r="Z225" s="210"/>
      <c r="AA225" s="210"/>
      <c r="AB225" s="210"/>
      <c r="AC225" s="210"/>
      <c r="AD225" s="210"/>
      <c r="AE225" s="210"/>
      <c r="AF225" s="210"/>
      <c r="AG225" s="210" t="s">
        <v>254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57" t="s">
        <v>430</v>
      </c>
      <c r="D226" s="248"/>
      <c r="E226" s="248"/>
      <c r="F226" s="248"/>
      <c r="G226" s="248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183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58" t="s">
        <v>256</v>
      </c>
      <c r="D227" s="244"/>
      <c r="E227" s="245"/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185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58" t="s">
        <v>694</v>
      </c>
      <c r="D228" s="244"/>
      <c r="E228" s="245"/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185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58" t="s">
        <v>695</v>
      </c>
      <c r="D229" s="244"/>
      <c r="E229" s="245">
        <v>5.2679999999999998E-2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185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x14ac:dyDescent="0.2">
      <c r="A230" s="222" t="s">
        <v>142</v>
      </c>
      <c r="B230" s="223" t="s">
        <v>97</v>
      </c>
      <c r="C230" s="238" t="s">
        <v>98</v>
      </c>
      <c r="D230" s="224"/>
      <c r="E230" s="225"/>
      <c r="F230" s="226"/>
      <c r="G230" s="226">
        <f>SUMIF(AG231:AG240,"&lt;&gt;NOR",G231:G240)</f>
        <v>0</v>
      </c>
      <c r="H230" s="226"/>
      <c r="I230" s="226">
        <f>SUM(I231:I240)</f>
        <v>0</v>
      </c>
      <c r="J230" s="226"/>
      <c r="K230" s="226">
        <f>SUM(K231:K240)</f>
        <v>0</v>
      </c>
      <c r="L230" s="226"/>
      <c r="M230" s="226">
        <f>SUM(M231:M240)</f>
        <v>0</v>
      </c>
      <c r="N230" s="225"/>
      <c r="O230" s="225">
        <f>SUM(O231:O240)</f>
        <v>0.01</v>
      </c>
      <c r="P230" s="225"/>
      <c r="Q230" s="225">
        <f>SUM(Q231:Q240)</f>
        <v>0.06</v>
      </c>
      <c r="R230" s="226"/>
      <c r="S230" s="226"/>
      <c r="T230" s="227"/>
      <c r="U230" s="221"/>
      <c r="V230" s="221">
        <f>SUM(V231:V240)</f>
        <v>1.1500000000000001</v>
      </c>
      <c r="W230" s="221"/>
      <c r="X230" s="221"/>
      <c r="Y230" s="221"/>
      <c r="AG230" t="s">
        <v>143</v>
      </c>
    </row>
    <row r="231" spans="1:60" outlineLevel="1" x14ac:dyDescent="0.2">
      <c r="A231" s="229">
        <v>49</v>
      </c>
      <c r="B231" s="230" t="s">
        <v>696</v>
      </c>
      <c r="C231" s="239" t="s">
        <v>697</v>
      </c>
      <c r="D231" s="231" t="s">
        <v>261</v>
      </c>
      <c r="E231" s="232">
        <v>1</v>
      </c>
      <c r="F231" s="233"/>
      <c r="G231" s="234">
        <f>ROUND(E231*F231,2)</f>
        <v>0</v>
      </c>
      <c r="H231" s="233"/>
      <c r="I231" s="234">
        <f>ROUND(E231*H231,2)</f>
        <v>0</v>
      </c>
      <c r="J231" s="233"/>
      <c r="K231" s="234">
        <f>ROUND(E231*J231,2)</f>
        <v>0</v>
      </c>
      <c r="L231" s="234">
        <v>21</v>
      </c>
      <c r="M231" s="234">
        <f>G231*(1+L231/100)</f>
        <v>0</v>
      </c>
      <c r="N231" s="232">
        <v>0</v>
      </c>
      <c r="O231" s="232">
        <f>ROUND(E231*N231,2)</f>
        <v>0</v>
      </c>
      <c r="P231" s="232">
        <v>5.7000000000000002E-2</v>
      </c>
      <c r="Q231" s="232">
        <f>ROUND(E231*P231,2)</f>
        <v>0.06</v>
      </c>
      <c r="R231" s="234"/>
      <c r="S231" s="234" t="s">
        <v>322</v>
      </c>
      <c r="T231" s="235" t="s">
        <v>179</v>
      </c>
      <c r="U231" s="220">
        <v>1.0985</v>
      </c>
      <c r="V231" s="220">
        <f>ROUND(E231*U231,2)</f>
        <v>1.1000000000000001</v>
      </c>
      <c r="W231" s="220"/>
      <c r="X231" s="220" t="s">
        <v>180</v>
      </c>
      <c r="Y231" s="220" t="s">
        <v>150</v>
      </c>
      <c r="Z231" s="210"/>
      <c r="AA231" s="210"/>
      <c r="AB231" s="210"/>
      <c r="AC231" s="210"/>
      <c r="AD231" s="210"/>
      <c r="AE231" s="210"/>
      <c r="AF231" s="210"/>
      <c r="AG231" s="210" t="s">
        <v>181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58" t="s">
        <v>698</v>
      </c>
      <c r="D232" s="244"/>
      <c r="E232" s="245">
        <v>1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185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29">
        <v>50</v>
      </c>
      <c r="B233" s="230" t="s">
        <v>699</v>
      </c>
      <c r="C233" s="239" t="s">
        <v>700</v>
      </c>
      <c r="D233" s="231" t="s">
        <v>261</v>
      </c>
      <c r="E233" s="232">
        <v>1</v>
      </c>
      <c r="F233" s="233"/>
      <c r="G233" s="234">
        <f>ROUND(E233*F233,2)</f>
        <v>0</v>
      </c>
      <c r="H233" s="233"/>
      <c r="I233" s="234">
        <f>ROUND(E233*H233,2)</f>
        <v>0</v>
      </c>
      <c r="J233" s="233"/>
      <c r="K233" s="234">
        <f>ROUND(E233*J233,2)</f>
        <v>0</v>
      </c>
      <c r="L233" s="234">
        <v>21</v>
      </c>
      <c r="M233" s="234">
        <f>G233*(1+L233/100)</f>
        <v>0</v>
      </c>
      <c r="N233" s="232">
        <v>8.3999999999999995E-3</v>
      </c>
      <c r="O233" s="232">
        <f>ROUND(E233*N233,2)</f>
        <v>0.01</v>
      </c>
      <c r="P233" s="232">
        <v>0</v>
      </c>
      <c r="Q233" s="232">
        <f>ROUND(E233*P233,2)</f>
        <v>0</v>
      </c>
      <c r="R233" s="234"/>
      <c r="S233" s="234" t="s">
        <v>322</v>
      </c>
      <c r="T233" s="235" t="s">
        <v>148</v>
      </c>
      <c r="U233" s="220">
        <v>0</v>
      </c>
      <c r="V233" s="220">
        <f>ROUND(E233*U233,2)</f>
        <v>0</v>
      </c>
      <c r="W233" s="220"/>
      <c r="X233" s="220" t="s">
        <v>180</v>
      </c>
      <c r="Y233" s="220" t="s">
        <v>150</v>
      </c>
      <c r="Z233" s="210"/>
      <c r="AA233" s="210"/>
      <c r="AB233" s="210"/>
      <c r="AC233" s="210"/>
      <c r="AD233" s="210"/>
      <c r="AE233" s="210"/>
      <c r="AF233" s="210"/>
      <c r="AG233" s="210" t="s">
        <v>181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58" t="s">
        <v>701</v>
      </c>
      <c r="D234" s="244"/>
      <c r="E234" s="245"/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185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58" t="s">
        <v>702</v>
      </c>
      <c r="D235" s="244"/>
      <c r="E235" s="245">
        <v>1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185</v>
      </c>
      <c r="AH235" s="210">
        <v>5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">
      <c r="A236" s="229">
        <v>51</v>
      </c>
      <c r="B236" s="230" t="s">
        <v>703</v>
      </c>
      <c r="C236" s="239" t="s">
        <v>704</v>
      </c>
      <c r="D236" s="231" t="s">
        <v>252</v>
      </c>
      <c r="E236" s="232">
        <v>8.3999999999999995E-3</v>
      </c>
      <c r="F236" s="233"/>
      <c r="G236" s="234">
        <f>ROUND(E236*F236,2)</f>
        <v>0</v>
      </c>
      <c r="H236" s="233"/>
      <c r="I236" s="234">
        <f>ROUND(E236*H236,2)</f>
        <v>0</v>
      </c>
      <c r="J236" s="233"/>
      <c r="K236" s="234">
        <f>ROUND(E236*J236,2)</f>
        <v>0</v>
      </c>
      <c r="L236" s="234">
        <v>21</v>
      </c>
      <c r="M236" s="234">
        <f>G236*(1+L236/100)</f>
        <v>0</v>
      </c>
      <c r="N236" s="232">
        <v>0</v>
      </c>
      <c r="O236" s="232">
        <f>ROUND(E236*N236,2)</f>
        <v>0</v>
      </c>
      <c r="P236" s="232">
        <v>0</v>
      </c>
      <c r="Q236" s="232">
        <f>ROUND(E236*P236,2)</f>
        <v>0</v>
      </c>
      <c r="R236" s="234" t="s">
        <v>705</v>
      </c>
      <c r="S236" s="234" t="s">
        <v>147</v>
      </c>
      <c r="T236" s="235" t="s">
        <v>179</v>
      </c>
      <c r="U236" s="220">
        <v>5.4</v>
      </c>
      <c r="V236" s="220">
        <f>ROUND(E236*U236,2)</f>
        <v>0.05</v>
      </c>
      <c r="W236" s="220"/>
      <c r="X236" s="220" t="s">
        <v>253</v>
      </c>
      <c r="Y236" s="220" t="s">
        <v>150</v>
      </c>
      <c r="Z236" s="210"/>
      <c r="AA236" s="210"/>
      <c r="AB236" s="210"/>
      <c r="AC236" s="210"/>
      <c r="AD236" s="210"/>
      <c r="AE236" s="210"/>
      <c r="AF236" s="210"/>
      <c r="AG236" s="210" t="s">
        <v>254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17"/>
      <c r="B237" s="218"/>
      <c r="C237" s="257" t="s">
        <v>706</v>
      </c>
      <c r="D237" s="248"/>
      <c r="E237" s="248"/>
      <c r="F237" s="248"/>
      <c r="G237" s="248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183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58" t="s">
        <v>256</v>
      </c>
      <c r="D238" s="244"/>
      <c r="E238" s="245"/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185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58" t="s">
        <v>707</v>
      </c>
      <c r="D239" s="244"/>
      <c r="E239" s="245"/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185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58" t="s">
        <v>708</v>
      </c>
      <c r="D240" s="244"/>
      <c r="E240" s="245">
        <v>8.3999999999999995E-3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185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x14ac:dyDescent="0.2">
      <c r="A241" s="222" t="s">
        <v>142</v>
      </c>
      <c r="B241" s="223" t="s">
        <v>99</v>
      </c>
      <c r="C241" s="238" t="s">
        <v>100</v>
      </c>
      <c r="D241" s="224"/>
      <c r="E241" s="225"/>
      <c r="F241" s="226"/>
      <c r="G241" s="226">
        <f>SUMIF(AG242:AG253,"&lt;&gt;NOR",G242:G253)</f>
        <v>0</v>
      </c>
      <c r="H241" s="226"/>
      <c r="I241" s="226">
        <f>SUM(I242:I253)</f>
        <v>0</v>
      </c>
      <c r="J241" s="226"/>
      <c r="K241" s="226">
        <f>SUM(K242:K253)</f>
        <v>0</v>
      </c>
      <c r="L241" s="226"/>
      <c r="M241" s="226">
        <f>SUM(M242:M253)</f>
        <v>0</v>
      </c>
      <c r="N241" s="225"/>
      <c r="O241" s="225">
        <f>SUM(O242:O253)</f>
        <v>1.7</v>
      </c>
      <c r="P241" s="225"/>
      <c r="Q241" s="225">
        <f>SUM(Q242:Q253)</f>
        <v>0</v>
      </c>
      <c r="R241" s="226"/>
      <c r="S241" s="226"/>
      <c r="T241" s="227"/>
      <c r="U241" s="221"/>
      <c r="V241" s="221">
        <f>SUM(V242:V253)</f>
        <v>37.290000000000006</v>
      </c>
      <c r="W241" s="221"/>
      <c r="X241" s="221"/>
      <c r="Y241" s="221"/>
      <c r="AG241" t="s">
        <v>143</v>
      </c>
    </row>
    <row r="242" spans="1:60" outlineLevel="1" x14ac:dyDescent="0.2">
      <c r="A242" s="229">
        <v>52</v>
      </c>
      <c r="B242" s="230" t="s">
        <v>433</v>
      </c>
      <c r="C242" s="239" t="s">
        <v>434</v>
      </c>
      <c r="D242" s="231" t="s">
        <v>177</v>
      </c>
      <c r="E242" s="232">
        <v>2.1395</v>
      </c>
      <c r="F242" s="233"/>
      <c r="G242" s="234">
        <f>ROUND(E242*F242,2)</f>
        <v>0</v>
      </c>
      <c r="H242" s="233"/>
      <c r="I242" s="234">
        <f>ROUND(E242*H242,2)</f>
        <v>0</v>
      </c>
      <c r="J242" s="233"/>
      <c r="K242" s="234">
        <f>ROUND(E242*J242,2)</f>
        <v>0</v>
      </c>
      <c r="L242" s="234">
        <v>21</v>
      </c>
      <c r="M242" s="234">
        <f>G242*(1+L242/100)</f>
        <v>0</v>
      </c>
      <c r="N242" s="232">
        <v>2.2970000000000001E-2</v>
      </c>
      <c r="O242" s="232">
        <f>ROUND(E242*N242,2)</f>
        <v>0.05</v>
      </c>
      <c r="P242" s="232">
        <v>0</v>
      </c>
      <c r="Q242" s="232">
        <f>ROUND(E242*P242,2)</f>
        <v>0</v>
      </c>
      <c r="R242" s="234" t="s">
        <v>435</v>
      </c>
      <c r="S242" s="234" t="s">
        <v>147</v>
      </c>
      <c r="T242" s="235" t="s">
        <v>179</v>
      </c>
      <c r="U242" s="220">
        <v>0</v>
      </c>
      <c r="V242" s="220">
        <f>ROUND(E242*U242,2)</f>
        <v>0</v>
      </c>
      <c r="W242" s="220"/>
      <c r="X242" s="220" t="s">
        <v>180</v>
      </c>
      <c r="Y242" s="220" t="s">
        <v>150</v>
      </c>
      <c r="Z242" s="210"/>
      <c r="AA242" s="210"/>
      <c r="AB242" s="210"/>
      <c r="AC242" s="210"/>
      <c r="AD242" s="210"/>
      <c r="AE242" s="210"/>
      <c r="AF242" s="210"/>
      <c r="AG242" s="210" t="s">
        <v>181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58" t="s">
        <v>436</v>
      </c>
      <c r="D243" s="244"/>
      <c r="E243" s="245">
        <v>2.1395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185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29">
        <v>53</v>
      </c>
      <c r="B244" s="230" t="s">
        <v>437</v>
      </c>
      <c r="C244" s="239" t="s">
        <v>438</v>
      </c>
      <c r="D244" s="231" t="s">
        <v>199</v>
      </c>
      <c r="E244" s="232">
        <v>101.881</v>
      </c>
      <c r="F244" s="233"/>
      <c r="G244" s="234">
        <f>ROUND(E244*F244,2)</f>
        <v>0</v>
      </c>
      <c r="H244" s="233"/>
      <c r="I244" s="234">
        <f>ROUND(E244*H244,2)</f>
        <v>0</v>
      </c>
      <c r="J244" s="233"/>
      <c r="K244" s="234">
        <f>ROUND(E244*J244,2)</f>
        <v>0</v>
      </c>
      <c r="L244" s="234">
        <v>21</v>
      </c>
      <c r="M244" s="234">
        <f>G244*(1+L244/100)</f>
        <v>0</v>
      </c>
      <c r="N244" s="232">
        <v>0</v>
      </c>
      <c r="O244" s="232">
        <f>ROUND(E244*N244,2)</f>
        <v>0</v>
      </c>
      <c r="P244" s="232">
        <v>0</v>
      </c>
      <c r="Q244" s="232">
        <f>ROUND(E244*P244,2)</f>
        <v>0</v>
      </c>
      <c r="R244" s="234" t="s">
        <v>435</v>
      </c>
      <c r="S244" s="234" t="s">
        <v>147</v>
      </c>
      <c r="T244" s="235" t="s">
        <v>179</v>
      </c>
      <c r="U244" s="220">
        <v>0.33500000000000002</v>
      </c>
      <c r="V244" s="220">
        <f>ROUND(E244*U244,2)</f>
        <v>34.130000000000003</v>
      </c>
      <c r="W244" s="220"/>
      <c r="X244" s="220" t="s">
        <v>180</v>
      </c>
      <c r="Y244" s="220" t="s">
        <v>150</v>
      </c>
      <c r="Z244" s="210"/>
      <c r="AA244" s="210"/>
      <c r="AB244" s="210"/>
      <c r="AC244" s="210"/>
      <c r="AD244" s="210"/>
      <c r="AE244" s="210"/>
      <c r="AF244" s="210"/>
      <c r="AG244" s="210" t="s">
        <v>181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17"/>
      <c r="B245" s="218"/>
      <c r="C245" s="258" t="s">
        <v>439</v>
      </c>
      <c r="D245" s="244"/>
      <c r="E245" s="245">
        <v>101.881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185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29">
        <v>54</v>
      </c>
      <c r="B246" s="230" t="s">
        <v>440</v>
      </c>
      <c r="C246" s="239" t="s">
        <v>441</v>
      </c>
      <c r="D246" s="231" t="s">
        <v>199</v>
      </c>
      <c r="E246" s="232">
        <v>112.06910000000001</v>
      </c>
      <c r="F246" s="233"/>
      <c r="G246" s="234">
        <f>ROUND(E246*F246,2)</f>
        <v>0</v>
      </c>
      <c r="H246" s="233"/>
      <c r="I246" s="234">
        <f>ROUND(E246*H246,2)</f>
        <v>0</v>
      </c>
      <c r="J246" s="233"/>
      <c r="K246" s="234">
        <f>ROUND(E246*J246,2)</f>
        <v>0</v>
      </c>
      <c r="L246" s="234">
        <v>21</v>
      </c>
      <c r="M246" s="234">
        <f>G246*(1+L246/100)</f>
        <v>0</v>
      </c>
      <c r="N246" s="232">
        <v>1.47E-2</v>
      </c>
      <c r="O246" s="232">
        <f>ROUND(E246*N246,2)</f>
        <v>1.65</v>
      </c>
      <c r="P246" s="232">
        <v>0</v>
      </c>
      <c r="Q246" s="232">
        <f>ROUND(E246*P246,2)</f>
        <v>0</v>
      </c>
      <c r="R246" s="234" t="s">
        <v>364</v>
      </c>
      <c r="S246" s="234" t="s">
        <v>147</v>
      </c>
      <c r="T246" s="235" t="s">
        <v>179</v>
      </c>
      <c r="U246" s="220">
        <v>0</v>
      </c>
      <c r="V246" s="220">
        <f>ROUND(E246*U246,2)</f>
        <v>0</v>
      </c>
      <c r="W246" s="220"/>
      <c r="X246" s="220" t="s">
        <v>365</v>
      </c>
      <c r="Y246" s="220" t="s">
        <v>150</v>
      </c>
      <c r="Z246" s="210"/>
      <c r="AA246" s="210"/>
      <c r="AB246" s="210"/>
      <c r="AC246" s="210"/>
      <c r="AD246" s="210"/>
      <c r="AE246" s="210"/>
      <c r="AF246" s="210"/>
      <c r="AG246" s="210" t="s">
        <v>366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17"/>
      <c r="B247" s="218"/>
      <c r="C247" s="258" t="s">
        <v>709</v>
      </c>
      <c r="D247" s="244"/>
      <c r="E247" s="245">
        <v>101.881</v>
      </c>
      <c r="F247" s="220"/>
      <c r="G247" s="220"/>
      <c r="H247" s="220"/>
      <c r="I247" s="220"/>
      <c r="J247" s="220"/>
      <c r="K247" s="220"/>
      <c r="L247" s="220"/>
      <c r="M247" s="220"/>
      <c r="N247" s="219"/>
      <c r="O247" s="219"/>
      <c r="P247" s="219"/>
      <c r="Q247" s="219"/>
      <c r="R247" s="220"/>
      <c r="S247" s="220"/>
      <c r="T247" s="220"/>
      <c r="U247" s="220"/>
      <c r="V247" s="220"/>
      <c r="W247" s="220"/>
      <c r="X247" s="220"/>
      <c r="Y247" s="220"/>
      <c r="Z247" s="210"/>
      <c r="AA247" s="210"/>
      <c r="AB247" s="210"/>
      <c r="AC247" s="210"/>
      <c r="AD247" s="210"/>
      <c r="AE247" s="210"/>
      <c r="AF247" s="210"/>
      <c r="AG247" s="210" t="s">
        <v>185</v>
      </c>
      <c r="AH247" s="210">
        <v>5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0" t="s">
        <v>443</v>
      </c>
      <c r="D248" s="246"/>
      <c r="E248" s="247">
        <v>10.1881</v>
      </c>
      <c r="F248" s="220"/>
      <c r="G248" s="220"/>
      <c r="H248" s="220"/>
      <c r="I248" s="220"/>
      <c r="J248" s="220"/>
      <c r="K248" s="220"/>
      <c r="L248" s="220"/>
      <c r="M248" s="220"/>
      <c r="N248" s="219"/>
      <c r="O248" s="219"/>
      <c r="P248" s="219"/>
      <c r="Q248" s="219"/>
      <c r="R248" s="220"/>
      <c r="S248" s="220"/>
      <c r="T248" s="220"/>
      <c r="U248" s="220"/>
      <c r="V248" s="220"/>
      <c r="W248" s="220"/>
      <c r="X248" s="220"/>
      <c r="Y248" s="220"/>
      <c r="Z248" s="210"/>
      <c r="AA248" s="210"/>
      <c r="AB248" s="210"/>
      <c r="AC248" s="210"/>
      <c r="AD248" s="210"/>
      <c r="AE248" s="210"/>
      <c r="AF248" s="210"/>
      <c r="AG248" s="210" t="s">
        <v>185</v>
      </c>
      <c r="AH248" s="210">
        <v>4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29">
        <v>55</v>
      </c>
      <c r="B249" s="230" t="s">
        <v>444</v>
      </c>
      <c r="C249" s="239" t="s">
        <v>445</v>
      </c>
      <c r="D249" s="231" t="s">
        <v>252</v>
      </c>
      <c r="E249" s="232">
        <v>1.6965600000000001</v>
      </c>
      <c r="F249" s="233"/>
      <c r="G249" s="234">
        <f>ROUND(E249*F249,2)</f>
        <v>0</v>
      </c>
      <c r="H249" s="233"/>
      <c r="I249" s="234">
        <f>ROUND(E249*H249,2)</f>
        <v>0</v>
      </c>
      <c r="J249" s="233"/>
      <c r="K249" s="234">
        <f>ROUND(E249*J249,2)</f>
        <v>0</v>
      </c>
      <c r="L249" s="234">
        <v>21</v>
      </c>
      <c r="M249" s="234">
        <f>G249*(1+L249/100)</f>
        <v>0</v>
      </c>
      <c r="N249" s="232">
        <v>0</v>
      </c>
      <c r="O249" s="232">
        <f>ROUND(E249*N249,2)</f>
        <v>0</v>
      </c>
      <c r="P249" s="232">
        <v>0</v>
      </c>
      <c r="Q249" s="232">
        <f>ROUND(E249*P249,2)</f>
        <v>0</v>
      </c>
      <c r="R249" s="234" t="s">
        <v>435</v>
      </c>
      <c r="S249" s="234" t="s">
        <v>147</v>
      </c>
      <c r="T249" s="235" t="s">
        <v>179</v>
      </c>
      <c r="U249" s="220">
        <v>1.863</v>
      </c>
      <c r="V249" s="220">
        <f>ROUND(E249*U249,2)</f>
        <v>3.16</v>
      </c>
      <c r="W249" s="220"/>
      <c r="X249" s="220" t="s">
        <v>253</v>
      </c>
      <c r="Y249" s="220" t="s">
        <v>150</v>
      </c>
      <c r="Z249" s="210"/>
      <c r="AA249" s="210"/>
      <c r="AB249" s="210"/>
      <c r="AC249" s="210"/>
      <c r="AD249" s="210"/>
      <c r="AE249" s="210"/>
      <c r="AF249" s="210"/>
      <c r="AG249" s="210" t="s">
        <v>254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57" t="s">
        <v>374</v>
      </c>
      <c r="D250" s="248"/>
      <c r="E250" s="248"/>
      <c r="F250" s="248"/>
      <c r="G250" s="248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183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58" t="s">
        <v>256</v>
      </c>
      <c r="D251" s="244"/>
      <c r="E251" s="245"/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185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">
      <c r="A252" s="217"/>
      <c r="B252" s="218"/>
      <c r="C252" s="258" t="s">
        <v>710</v>
      </c>
      <c r="D252" s="244"/>
      <c r="E252" s="245"/>
      <c r="F252" s="220"/>
      <c r="G252" s="220"/>
      <c r="H252" s="220"/>
      <c r="I252" s="220"/>
      <c r="J252" s="220"/>
      <c r="K252" s="220"/>
      <c r="L252" s="220"/>
      <c r="M252" s="220"/>
      <c r="N252" s="219"/>
      <c r="O252" s="219"/>
      <c r="P252" s="219"/>
      <c r="Q252" s="219"/>
      <c r="R252" s="220"/>
      <c r="S252" s="220"/>
      <c r="T252" s="220"/>
      <c r="U252" s="220"/>
      <c r="V252" s="220"/>
      <c r="W252" s="220"/>
      <c r="X252" s="220"/>
      <c r="Y252" s="220"/>
      <c r="Z252" s="210"/>
      <c r="AA252" s="210"/>
      <c r="AB252" s="210"/>
      <c r="AC252" s="210"/>
      <c r="AD252" s="210"/>
      <c r="AE252" s="210"/>
      <c r="AF252" s="210"/>
      <c r="AG252" s="210" t="s">
        <v>185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">
      <c r="A253" s="217"/>
      <c r="B253" s="218"/>
      <c r="C253" s="258" t="s">
        <v>447</v>
      </c>
      <c r="D253" s="244"/>
      <c r="E253" s="245">
        <v>1.6965600000000001</v>
      </c>
      <c r="F253" s="220"/>
      <c r="G253" s="220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185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x14ac:dyDescent="0.2">
      <c r="A254" s="222" t="s">
        <v>142</v>
      </c>
      <c r="B254" s="223" t="s">
        <v>101</v>
      </c>
      <c r="C254" s="238" t="s">
        <v>102</v>
      </c>
      <c r="D254" s="224"/>
      <c r="E254" s="225"/>
      <c r="F254" s="226"/>
      <c r="G254" s="226">
        <f>SUMIF(AG255:AG258,"&lt;&gt;NOR",G255:G258)</f>
        <v>0</v>
      </c>
      <c r="H254" s="226"/>
      <c r="I254" s="226">
        <f>SUM(I255:I258)</f>
        <v>0</v>
      </c>
      <c r="J254" s="226"/>
      <c r="K254" s="226">
        <f>SUM(K255:K258)</f>
        <v>0</v>
      </c>
      <c r="L254" s="226"/>
      <c r="M254" s="226">
        <f>SUM(M255:M258)</f>
        <v>0</v>
      </c>
      <c r="N254" s="225"/>
      <c r="O254" s="225">
        <f>SUM(O255:O258)</f>
        <v>0</v>
      </c>
      <c r="P254" s="225"/>
      <c r="Q254" s="225">
        <f>SUM(Q255:Q258)</f>
        <v>0.56000000000000005</v>
      </c>
      <c r="R254" s="226"/>
      <c r="S254" s="226"/>
      <c r="T254" s="227"/>
      <c r="U254" s="221"/>
      <c r="V254" s="221">
        <f>SUM(V255:V258)</f>
        <v>16.7</v>
      </c>
      <c r="W254" s="221"/>
      <c r="X254" s="221"/>
      <c r="Y254" s="221"/>
      <c r="AG254" t="s">
        <v>143</v>
      </c>
    </row>
    <row r="255" spans="1:60" outlineLevel="1" x14ac:dyDescent="0.2">
      <c r="A255" s="229">
        <v>56</v>
      </c>
      <c r="B255" s="230" t="s">
        <v>448</v>
      </c>
      <c r="C255" s="239" t="s">
        <v>449</v>
      </c>
      <c r="D255" s="231" t="s">
        <v>219</v>
      </c>
      <c r="E255" s="232">
        <v>290.39</v>
      </c>
      <c r="F255" s="233"/>
      <c r="G255" s="234">
        <f>ROUND(E255*F255,2)</f>
        <v>0</v>
      </c>
      <c r="H255" s="233"/>
      <c r="I255" s="234">
        <f>ROUND(E255*H255,2)</f>
        <v>0</v>
      </c>
      <c r="J255" s="233"/>
      <c r="K255" s="234">
        <f>ROUND(E255*J255,2)</f>
        <v>0</v>
      </c>
      <c r="L255" s="234">
        <v>21</v>
      </c>
      <c r="M255" s="234">
        <f>G255*(1+L255/100)</f>
        <v>0</v>
      </c>
      <c r="N255" s="232">
        <v>0</v>
      </c>
      <c r="O255" s="232">
        <f>ROUND(E255*N255,2)</f>
        <v>0</v>
      </c>
      <c r="P255" s="232">
        <v>1.92E-3</v>
      </c>
      <c r="Q255" s="232">
        <f>ROUND(E255*P255,2)</f>
        <v>0.56000000000000005</v>
      </c>
      <c r="R255" s="234" t="s">
        <v>450</v>
      </c>
      <c r="S255" s="234" t="s">
        <v>147</v>
      </c>
      <c r="T255" s="235" t="s">
        <v>179</v>
      </c>
      <c r="U255" s="220">
        <v>5.7500000000000002E-2</v>
      </c>
      <c r="V255" s="220">
        <f>ROUND(E255*U255,2)</f>
        <v>16.7</v>
      </c>
      <c r="W255" s="220"/>
      <c r="X255" s="220" t="s">
        <v>180</v>
      </c>
      <c r="Y255" s="220" t="s">
        <v>150</v>
      </c>
      <c r="Z255" s="210"/>
      <c r="AA255" s="210"/>
      <c r="AB255" s="210"/>
      <c r="AC255" s="210"/>
      <c r="AD255" s="210"/>
      <c r="AE255" s="210"/>
      <c r="AF255" s="210"/>
      <c r="AG255" s="210" t="s">
        <v>181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17"/>
      <c r="B256" s="218"/>
      <c r="C256" s="258" t="s">
        <v>635</v>
      </c>
      <c r="D256" s="244"/>
      <c r="E256" s="245"/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185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">
      <c r="A257" s="217"/>
      <c r="B257" s="218"/>
      <c r="C257" s="258" t="s">
        <v>711</v>
      </c>
      <c r="D257" s="244"/>
      <c r="E257" s="245">
        <v>138.43</v>
      </c>
      <c r="F257" s="220"/>
      <c r="G257" s="220"/>
      <c r="H257" s="220"/>
      <c r="I257" s="220"/>
      <c r="J257" s="220"/>
      <c r="K257" s="220"/>
      <c r="L257" s="220"/>
      <c r="M257" s="220"/>
      <c r="N257" s="219"/>
      <c r="O257" s="219"/>
      <c r="P257" s="219"/>
      <c r="Q257" s="219"/>
      <c r="R257" s="220"/>
      <c r="S257" s="220"/>
      <c r="T257" s="220"/>
      <c r="U257" s="220"/>
      <c r="V257" s="220"/>
      <c r="W257" s="220"/>
      <c r="X257" s="220"/>
      <c r="Y257" s="220"/>
      <c r="Z257" s="210"/>
      <c r="AA257" s="210"/>
      <c r="AB257" s="210"/>
      <c r="AC257" s="210"/>
      <c r="AD257" s="210"/>
      <c r="AE257" s="210"/>
      <c r="AF257" s="210"/>
      <c r="AG257" s="210" t="s">
        <v>185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">
      <c r="A258" s="217"/>
      <c r="B258" s="218"/>
      <c r="C258" s="258" t="s">
        <v>712</v>
      </c>
      <c r="D258" s="244"/>
      <c r="E258" s="245">
        <v>151.96</v>
      </c>
      <c r="F258" s="220"/>
      <c r="G258" s="220"/>
      <c r="H258" s="220"/>
      <c r="I258" s="220"/>
      <c r="J258" s="220"/>
      <c r="K258" s="220"/>
      <c r="L258" s="220"/>
      <c r="M258" s="220"/>
      <c r="N258" s="219"/>
      <c r="O258" s="219"/>
      <c r="P258" s="219"/>
      <c r="Q258" s="219"/>
      <c r="R258" s="220"/>
      <c r="S258" s="220"/>
      <c r="T258" s="220"/>
      <c r="U258" s="220"/>
      <c r="V258" s="220"/>
      <c r="W258" s="220"/>
      <c r="X258" s="220"/>
      <c r="Y258" s="220"/>
      <c r="Z258" s="210"/>
      <c r="AA258" s="210"/>
      <c r="AB258" s="210"/>
      <c r="AC258" s="210"/>
      <c r="AD258" s="210"/>
      <c r="AE258" s="210"/>
      <c r="AF258" s="210"/>
      <c r="AG258" s="210" t="s">
        <v>185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x14ac:dyDescent="0.2">
      <c r="A259" s="222" t="s">
        <v>142</v>
      </c>
      <c r="B259" s="223" t="s">
        <v>103</v>
      </c>
      <c r="C259" s="238" t="s">
        <v>104</v>
      </c>
      <c r="D259" s="224"/>
      <c r="E259" s="225"/>
      <c r="F259" s="226"/>
      <c r="G259" s="226">
        <f>SUMIF(AG260:AG276,"&lt;&gt;NOR",G260:G276)</f>
        <v>0</v>
      </c>
      <c r="H259" s="226"/>
      <c r="I259" s="226">
        <f>SUM(I260:I276)</f>
        <v>0</v>
      </c>
      <c r="J259" s="226"/>
      <c r="K259" s="226">
        <f>SUM(K260:K276)</f>
        <v>0</v>
      </c>
      <c r="L259" s="226"/>
      <c r="M259" s="226">
        <f>SUM(M260:M276)</f>
        <v>0</v>
      </c>
      <c r="N259" s="225"/>
      <c r="O259" s="225">
        <f>SUM(O260:O276)</f>
        <v>6.0000000000000005E-2</v>
      </c>
      <c r="P259" s="225"/>
      <c r="Q259" s="225">
        <f>SUM(Q260:Q276)</f>
        <v>0</v>
      </c>
      <c r="R259" s="226"/>
      <c r="S259" s="226"/>
      <c r="T259" s="227"/>
      <c r="U259" s="221"/>
      <c r="V259" s="221">
        <f>SUM(V260:V276)</f>
        <v>112.86000000000001</v>
      </c>
      <c r="W259" s="221"/>
      <c r="X259" s="221"/>
      <c r="Y259" s="221"/>
      <c r="AG259" t="s">
        <v>143</v>
      </c>
    </row>
    <row r="260" spans="1:60" outlineLevel="1" x14ac:dyDescent="0.2">
      <c r="A260" s="229">
        <v>57</v>
      </c>
      <c r="B260" s="230" t="s">
        <v>452</v>
      </c>
      <c r="C260" s="239" t="s">
        <v>453</v>
      </c>
      <c r="D260" s="231" t="s">
        <v>219</v>
      </c>
      <c r="E260" s="232">
        <v>46.5</v>
      </c>
      <c r="F260" s="233"/>
      <c r="G260" s="234">
        <f>ROUND(E260*F260,2)</f>
        <v>0</v>
      </c>
      <c r="H260" s="233"/>
      <c r="I260" s="234">
        <f>ROUND(E260*H260,2)</f>
        <v>0</v>
      </c>
      <c r="J260" s="233"/>
      <c r="K260" s="234">
        <f>ROUND(E260*J260,2)</f>
        <v>0</v>
      </c>
      <c r="L260" s="234">
        <v>21</v>
      </c>
      <c r="M260" s="234">
        <f>G260*(1+L260/100)</f>
        <v>0</v>
      </c>
      <c r="N260" s="232">
        <v>8.0000000000000007E-5</v>
      </c>
      <c r="O260" s="232">
        <f>ROUND(E260*N260,2)</f>
        <v>0</v>
      </c>
      <c r="P260" s="232">
        <v>0</v>
      </c>
      <c r="Q260" s="232">
        <f>ROUND(E260*P260,2)</f>
        <v>0</v>
      </c>
      <c r="R260" s="234" t="s">
        <v>193</v>
      </c>
      <c r="S260" s="234" t="s">
        <v>147</v>
      </c>
      <c r="T260" s="235" t="s">
        <v>179</v>
      </c>
      <c r="U260" s="220">
        <v>0.18</v>
      </c>
      <c r="V260" s="220">
        <f>ROUND(E260*U260,2)</f>
        <v>8.3699999999999992</v>
      </c>
      <c r="W260" s="220"/>
      <c r="X260" s="220" t="s">
        <v>180</v>
      </c>
      <c r="Y260" s="220" t="s">
        <v>150</v>
      </c>
      <c r="Z260" s="210"/>
      <c r="AA260" s="210"/>
      <c r="AB260" s="210"/>
      <c r="AC260" s="210"/>
      <c r="AD260" s="210"/>
      <c r="AE260" s="210"/>
      <c r="AF260" s="210"/>
      <c r="AG260" s="210" t="s">
        <v>181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58" t="s">
        <v>454</v>
      </c>
      <c r="D261" s="244"/>
      <c r="E261" s="245">
        <v>46.5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185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29">
        <v>58</v>
      </c>
      <c r="B262" s="230" t="s">
        <v>455</v>
      </c>
      <c r="C262" s="239" t="s">
        <v>456</v>
      </c>
      <c r="D262" s="231" t="s">
        <v>261</v>
      </c>
      <c r="E262" s="232">
        <v>75</v>
      </c>
      <c r="F262" s="233"/>
      <c r="G262" s="234">
        <f>ROUND(E262*F262,2)</f>
        <v>0</v>
      </c>
      <c r="H262" s="233"/>
      <c r="I262" s="234">
        <f>ROUND(E262*H262,2)</f>
        <v>0</v>
      </c>
      <c r="J262" s="233"/>
      <c r="K262" s="234">
        <f>ROUND(E262*J262,2)</f>
        <v>0</v>
      </c>
      <c r="L262" s="234">
        <v>21</v>
      </c>
      <c r="M262" s="234">
        <f>G262*(1+L262/100)</f>
        <v>0</v>
      </c>
      <c r="N262" s="232">
        <v>0</v>
      </c>
      <c r="O262" s="232">
        <f>ROUND(E262*N262,2)</f>
        <v>0</v>
      </c>
      <c r="P262" s="232">
        <v>0</v>
      </c>
      <c r="Q262" s="232">
        <f>ROUND(E262*P262,2)</f>
        <v>0</v>
      </c>
      <c r="R262" s="234" t="s">
        <v>457</v>
      </c>
      <c r="S262" s="234" t="s">
        <v>147</v>
      </c>
      <c r="T262" s="235" t="s">
        <v>179</v>
      </c>
      <c r="U262" s="220">
        <v>0.27</v>
      </c>
      <c r="V262" s="220">
        <f>ROUND(E262*U262,2)</f>
        <v>20.25</v>
      </c>
      <c r="W262" s="220"/>
      <c r="X262" s="220" t="s">
        <v>180</v>
      </c>
      <c r="Y262" s="220" t="s">
        <v>150</v>
      </c>
      <c r="Z262" s="210"/>
      <c r="AA262" s="210"/>
      <c r="AB262" s="210"/>
      <c r="AC262" s="210"/>
      <c r="AD262" s="210"/>
      <c r="AE262" s="210"/>
      <c r="AF262" s="210"/>
      <c r="AG262" s="210" t="s">
        <v>181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40" t="s">
        <v>458</v>
      </c>
      <c r="D263" s="237"/>
      <c r="E263" s="237"/>
      <c r="F263" s="237"/>
      <c r="G263" s="237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58" t="s">
        <v>713</v>
      </c>
      <c r="D264" s="244"/>
      <c r="E264" s="245">
        <v>75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185</v>
      </c>
      <c r="AH264" s="210">
        <v>5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2.5" outlineLevel="1" x14ac:dyDescent="0.2">
      <c r="A265" s="229">
        <v>59</v>
      </c>
      <c r="B265" s="230" t="s">
        <v>460</v>
      </c>
      <c r="C265" s="239" t="s">
        <v>461</v>
      </c>
      <c r="D265" s="231" t="s">
        <v>261</v>
      </c>
      <c r="E265" s="232">
        <v>15</v>
      </c>
      <c r="F265" s="233"/>
      <c r="G265" s="234">
        <f>ROUND(E265*F265,2)</f>
        <v>0</v>
      </c>
      <c r="H265" s="233"/>
      <c r="I265" s="234">
        <f>ROUND(E265*H265,2)</f>
        <v>0</v>
      </c>
      <c r="J265" s="233"/>
      <c r="K265" s="234">
        <f>ROUND(E265*J265,2)</f>
        <v>0</v>
      </c>
      <c r="L265" s="234">
        <v>21</v>
      </c>
      <c r="M265" s="234">
        <f>G265*(1+L265/100)</f>
        <v>0</v>
      </c>
      <c r="N265" s="232">
        <v>3.1800000000000001E-3</v>
      </c>
      <c r="O265" s="232">
        <f>ROUND(E265*N265,2)</f>
        <v>0.05</v>
      </c>
      <c r="P265" s="232">
        <v>0</v>
      </c>
      <c r="Q265" s="232">
        <f>ROUND(E265*P265,2)</f>
        <v>0</v>
      </c>
      <c r="R265" s="234" t="s">
        <v>457</v>
      </c>
      <c r="S265" s="234" t="s">
        <v>322</v>
      </c>
      <c r="T265" s="235" t="s">
        <v>148</v>
      </c>
      <c r="U265" s="220">
        <v>3.1920000000000002</v>
      </c>
      <c r="V265" s="220">
        <f>ROUND(E265*U265,2)</f>
        <v>47.88</v>
      </c>
      <c r="W265" s="220"/>
      <c r="X265" s="220" t="s">
        <v>180</v>
      </c>
      <c r="Y265" s="220" t="s">
        <v>150</v>
      </c>
      <c r="Z265" s="210"/>
      <c r="AA265" s="210"/>
      <c r="AB265" s="210"/>
      <c r="AC265" s="210"/>
      <c r="AD265" s="210"/>
      <c r="AE265" s="210"/>
      <c r="AF265" s="210"/>
      <c r="AG265" s="210" t="s">
        <v>181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">
      <c r="A266" s="217"/>
      <c r="B266" s="218"/>
      <c r="C266" s="258" t="s">
        <v>462</v>
      </c>
      <c r="D266" s="244"/>
      <c r="E266" s="245">
        <v>15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185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29">
        <v>60</v>
      </c>
      <c r="B267" s="230" t="s">
        <v>463</v>
      </c>
      <c r="C267" s="239" t="s">
        <v>464</v>
      </c>
      <c r="D267" s="231" t="s">
        <v>465</v>
      </c>
      <c r="E267" s="232">
        <v>18</v>
      </c>
      <c r="F267" s="233"/>
      <c r="G267" s="234">
        <f>ROUND(E267*F267,2)</f>
        <v>0</v>
      </c>
      <c r="H267" s="233"/>
      <c r="I267" s="234">
        <f>ROUND(E267*H267,2)</f>
        <v>0</v>
      </c>
      <c r="J267" s="233"/>
      <c r="K267" s="234">
        <f>ROUND(E267*J267,2)</f>
        <v>0</v>
      </c>
      <c r="L267" s="234">
        <v>21</v>
      </c>
      <c r="M267" s="234">
        <f>G267*(1+L267/100)</f>
        <v>0</v>
      </c>
      <c r="N267" s="232">
        <v>0</v>
      </c>
      <c r="O267" s="232">
        <f>ROUND(E267*N267,2)</f>
        <v>0</v>
      </c>
      <c r="P267" s="232">
        <v>0</v>
      </c>
      <c r="Q267" s="232">
        <f>ROUND(E267*P267,2)</f>
        <v>0</v>
      </c>
      <c r="R267" s="234"/>
      <c r="S267" s="234" t="s">
        <v>147</v>
      </c>
      <c r="T267" s="235" t="s">
        <v>179</v>
      </c>
      <c r="U267" s="220">
        <v>2</v>
      </c>
      <c r="V267" s="220">
        <f>ROUND(E267*U267,2)</f>
        <v>36</v>
      </c>
      <c r="W267" s="220"/>
      <c r="X267" s="220" t="s">
        <v>180</v>
      </c>
      <c r="Y267" s="220" t="s">
        <v>150</v>
      </c>
      <c r="Z267" s="210"/>
      <c r="AA267" s="210"/>
      <c r="AB267" s="210"/>
      <c r="AC267" s="210"/>
      <c r="AD267" s="210"/>
      <c r="AE267" s="210"/>
      <c r="AF267" s="210"/>
      <c r="AG267" s="210" t="s">
        <v>181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58" t="s">
        <v>466</v>
      </c>
      <c r="D268" s="244"/>
      <c r="E268" s="245">
        <v>18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185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50">
        <v>61</v>
      </c>
      <c r="B269" s="251" t="s">
        <v>475</v>
      </c>
      <c r="C269" s="261" t="s">
        <v>476</v>
      </c>
      <c r="D269" s="252" t="s">
        <v>261</v>
      </c>
      <c r="E269" s="253">
        <v>1</v>
      </c>
      <c r="F269" s="254"/>
      <c r="G269" s="255">
        <f>ROUND(E269*F269,2)</f>
        <v>0</v>
      </c>
      <c r="H269" s="254"/>
      <c r="I269" s="255">
        <f>ROUND(E269*H269,2)</f>
        <v>0</v>
      </c>
      <c r="J269" s="254"/>
      <c r="K269" s="255">
        <f>ROUND(E269*J269,2)</f>
        <v>0</v>
      </c>
      <c r="L269" s="255">
        <v>21</v>
      </c>
      <c r="M269" s="255">
        <f>G269*(1+L269/100)</f>
        <v>0</v>
      </c>
      <c r="N269" s="253">
        <v>0</v>
      </c>
      <c r="O269" s="253">
        <f>ROUND(E269*N269,2)</f>
        <v>0</v>
      </c>
      <c r="P269" s="253">
        <v>0</v>
      </c>
      <c r="Q269" s="253">
        <f>ROUND(E269*P269,2)</f>
        <v>0</v>
      </c>
      <c r="R269" s="255"/>
      <c r="S269" s="255" t="s">
        <v>322</v>
      </c>
      <c r="T269" s="256" t="s">
        <v>148</v>
      </c>
      <c r="U269" s="220">
        <v>0.17599999999999999</v>
      </c>
      <c r="V269" s="220">
        <f>ROUND(E269*U269,2)</f>
        <v>0.18</v>
      </c>
      <c r="W269" s="220"/>
      <c r="X269" s="220" t="s">
        <v>180</v>
      </c>
      <c r="Y269" s="220" t="s">
        <v>150</v>
      </c>
      <c r="Z269" s="210"/>
      <c r="AA269" s="210"/>
      <c r="AB269" s="210"/>
      <c r="AC269" s="210"/>
      <c r="AD269" s="210"/>
      <c r="AE269" s="210"/>
      <c r="AF269" s="210"/>
      <c r="AG269" s="210" t="s">
        <v>181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29">
        <v>62</v>
      </c>
      <c r="B270" s="230" t="s">
        <v>477</v>
      </c>
      <c r="C270" s="239" t="s">
        <v>478</v>
      </c>
      <c r="D270" s="231" t="s">
        <v>261</v>
      </c>
      <c r="E270" s="232">
        <v>75</v>
      </c>
      <c r="F270" s="233"/>
      <c r="G270" s="234">
        <f>ROUND(E270*F270,2)</f>
        <v>0</v>
      </c>
      <c r="H270" s="233"/>
      <c r="I270" s="234">
        <f>ROUND(E270*H270,2)</f>
        <v>0</v>
      </c>
      <c r="J270" s="233"/>
      <c r="K270" s="234">
        <f>ROUND(E270*J270,2)</f>
        <v>0</v>
      </c>
      <c r="L270" s="234">
        <v>21</v>
      </c>
      <c r="M270" s="234">
        <f>G270*(1+L270/100)</f>
        <v>0</v>
      </c>
      <c r="N270" s="232">
        <v>1.2999999999999999E-4</v>
      </c>
      <c r="O270" s="232">
        <f>ROUND(E270*N270,2)</f>
        <v>0.01</v>
      </c>
      <c r="P270" s="232">
        <v>0</v>
      </c>
      <c r="Q270" s="232">
        <f>ROUND(E270*P270,2)</f>
        <v>0</v>
      </c>
      <c r="R270" s="234"/>
      <c r="S270" s="234" t="s">
        <v>322</v>
      </c>
      <c r="T270" s="235" t="s">
        <v>179</v>
      </c>
      <c r="U270" s="220">
        <v>0</v>
      </c>
      <c r="V270" s="220">
        <f>ROUND(E270*U270,2)</f>
        <v>0</v>
      </c>
      <c r="W270" s="220"/>
      <c r="X270" s="220" t="s">
        <v>365</v>
      </c>
      <c r="Y270" s="220" t="s">
        <v>150</v>
      </c>
      <c r="Z270" s="210"/>
      <c r="AA270" s="210"/>
      <c r="AB270" s="210"/>
      <c r="AC270" s="210"/>
      <c r="AD270" s="210"/>
      <c r="AE270" s="210"/>
      <c r="AF270" s="210"/>
      <c r="AG270" s="210" t="s">
        <v>366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58" t="s">
        <v>479</v>
      </c>
      <c r="D271" s="244"/>
      <c r="E271" s="245">
        <v>75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185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29">
        <v>63</v>
      </c>
      <c r="B272" s="230" t="s">
        <v>480</v>
      </c>
      <c r="C272" s="239" t="s">
        <v>481</v>
      </c>
      <c r="D272" s="231" t="s">
        <v>252</v>
      </c>
      <c r="E272" s="232">
        <v>6.1170000000000002E-2</v>
      </c>
      <c r="F272" s="233"/>
      <c r="G272" s="234">
        <f>ROUND(E272*F272,2)</f>
        <v>0</v>
      </c>
      <c r="H272" s="233"/>
      <c r="I272" s="234">
        <f>ROUND(E272*H272,2)</f>
        <v>0</v>
      </c>
      <c r="J272" s="233"/>
      <c r="K272" s="234">
        <f>ROUND(E272*J272,2)</f>
        <v>0</v>
      </c>
      <c r="L272" s="234">
        <v>21</v>
      </c>
      <c r="M272" s="234">
        <f>G272*(1+L272/100)</f>
        <v>0</v>
      </c>
      <c r="N272" s="232">
        <v>0</v>
      </c>
      <c r="O272" s="232">
        <f>ROUND(E272*N272,2)</f>
        <v>0</v>
      </c>
      <c r="P272" s="232">
        <v>0</v>
      </c>
      <c r="Q272" s="232">
        <f>ROUND(E272*P272,2)</f>
        <v>0</v>
      </c>
      <c r="R272" s="234" t="s">
        <v>457</v>
      </c>
      <c r="S272" s="234" t="s">
        <v>147</v>
      </c>
      <c r="T272" s="235" t="s">
        <v>179</v>
      </c>
      <c r="U272" s="220">
        <v>3.016</v>
      </c>
      <c r="V272" s="220">
        <f>ROUND(E272*U272,2)</f>
        <v>0.18</v>
      </c>
      <c r="W272" s="220"/>
      <c r="X272" s="220" t="s">
        <v>253</v>
      </c>
      <c r="Y272" s="220" t="s">
        <v>150</v>
      </c>
      <c r="Z272" s="210"/>
      <c r="AA272" s="210"/>
      <c r="AB272" s="210"/>
      <c r="AC272" s="210"/>
      <c r="AD272" s="210"/>
      <c r="AE272" s="210"/>
      <c r="AF272" s="210"/>
      <c r="AG272" s="210" t="s">
        <v>254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57" t="s">
        <v>374</v>
      </c>
      <c r="D273" s="248"/>
      <c r="E273" s="248"/>
      <c r="F273" s="248"/>
      <c r="G273" s="248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183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">
      <c r="A274" s="217"/>
      <c r="B274" s="218"/>
      <c r="C274" s="258" t="s">
        <v>256</v>
      </c>
      <c r="D274" s="244"/>
      <c r="E274" s="245"/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185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58" t="s">
        <v>714</v>
      </c>
      <c r="D275" s="244"/>
      <c r="E275" s="245"/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185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58" t="s">
        <v>715</v>
      </c>
      <c r="D276" s="244"/>
      <c r="E276" s="245">
        <v>6.1170000000000002E-2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185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x14ac:dyDescent="0.2">
      <c r="A277" s="222" t="s">
        <v>142</v>
      </c>
      <c r="B277" s="223" t="s">
        <v>106</v>
      </c>
      <c r="C277" s="238" t="s">
        <v>107</v>
      </c>
      <c r="D277" s="224"/>
      <c r="E277" s="225"/>
      <c r="F277" s="226"/>
      <c r="G277" s="226">
        <f>SUMIF(AG278:AG279,"&lt;&gt;NOR",G278:G279)</f>
        <v>0</v>
      </c>
      <c r="H277" s="226"/>
      <c r="I277" s="226">
        <f>SUM(I278:I279)</f>
        <v>0</v>
      </c>
      <c r="J277" s="226"/>
      <c r="K277" s="226">
        <f>SUM(K278:K279)</f>
        <v>0</v>
      </c>
      <c r="L277" s="226"/>
      <c r="M277" s="226">
        <f>SUM(M278:M279)</f>
        <v>0</v>
      </c>
      <c r="N277" s="225"/>
      <c r="O277" s="225">
        <f>SUM(O278:O279)</f>
        <v>0</v>
      </c>
      <c r="P277" s="225"/>
      <c r="Q277" s="225">
        <f>SUM(Q278:Q279)</f>
        <v>0</v>
      </c>
      <c r="R277" s="226"/>
      <c r="S277" s="226"/>
      <c r="T277" s="227"/>
      <c r="U277" s="221"/>
      <c r="V277" s="221">
        <f>SUM(V278:V279)</f>
        <v>0</v>
      </c>
      <c r="W277" s="221"/>
      <c r="X277" s="221"/>
      <c r="Y277" s="221"/>
      <c r="AG277" t="s">
        <v>143</v>
      </c>
    </row>
    <row r="278" spans="1:60" outlineLevel="1" x14ac:dyDescent="0.2">
      <c r="A278" s="229">
        <v>64</v>
      </c>
      <c r="B278" s="230" t="s">
        <v>484</v>
      </c>
      <c r="C278" s="239" t="s">
        <v>485</v>
      </c>
      <c r="D278" s="231" t="s">
        <v>469</v>
      </c>
      <c r="E278" s="232">
        <v>1</v>
      </c>
      <c r="F278" s="233"/>
      <c r="G278" s="234">
        <f>ROUND(E278*F278,2)</f>
        <v>0</v>
      </c>
      <c r="H278" s="233"/>
      <c r="I278" s="234">
        <f>ROUND(E278*H278,2)</f>
        <v>0</v>
      </c>
      <c r="J278" s="233"/>
      <c r="K278" s="234">
        <f>ROUND(E278*J278,2)</f>
        <v>0</v>
      </c>
      <c r="L278" s="234">
        <v>21</v>
      </c>
      <c r="M278" s="234">
        <f>G278*(1+L278/100)</f>
        <v>0</v>
      </c>
      <c r="N278" s="232">
        <v>0</v>
      </c>
      <c r="O278" s="232">
        <f>ROUND(E278*N278,2)</f>
        <v>0</v>
      </c>
      <c r="P278" s="232">
        <v>0</v>
      </c>
      <c r="Q278" s="232">
        <f>ROUND(E278*P278,2)</f>
        <v>0</v>
      </c>
      <c r="R278" s="234"/>
      <c r="S278" s="234" t="s">
        <v>322</v>
      </c>
      <c r="T278" s="235" t="s">
        <v>148</v>
      </c>
      <c r="U278" s="220">
        <v>0</v>
      </c>
      <c r="V278" s="220">
        <f>ROUND(E278*U278,2)</f>
        <v>0</v>
      </c>
      <c r="W278" s="220"/>
      <c r="X278" s="220" t="s">
        <v>180</v>
      </c>
      <c r="Y278" s="220" t="s">
        <v>150</v>
      </c>
      <c r="Z278" s="210"/>
      <c r="AA278" s="210"/>
      <c r="AB278" s="210"/>
      <c r="AC278" s="210"/>
      <c r="AD278" s="210"/>
      <c r="AE278" s="210"/>
      <c r="AF278" s="210"/>
      <c r="AG278" s="210" t="s">
        <v>181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58" t="s">
        <v>716</v>
      </c>
      <c r="D279" s="244"/>
      <c r="E279" s="245">
        <v>1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185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x14ac:dyDescent="0.2">
      <c r="A280" s="222" t="s">
        <v>142</v>
      </c>
      <c r="B280" s="223" t="s">
        <v>108</v>
      </c>
      <c r="C280" s="238" t="s">
        <v>109</v>
      </c>
      <c r="D280" s="224"/>
      <c r="E280" s="225"/>
      <c r="F280" s="226"/>
      <c r="G280" s="226">
        <f>SUMIF(AG281:AG318,"&lt;&gt;NOR",G281:G318)</f>
        <v>0</v>
      </c>
      <c r="H280" s="226"/>
      <c r="I280" s="226">
        <f>SUM(I281:I318)</f>
        <v>0</v>
      </c>
      <c r="J280" s="226"/>
      <c r="K280" s="226">
        <f>SUM(K281:K318)</f>
        <v>0</v>
      </c>
      <c r="L280" s="226"/>
      <c r="M280" s="226">
        <f>SUM(M281:M318)</f>
        <v>0</v>
      </c>
      <c r="N280" s="225"/>
      <c r="O280" s="225">
        <f>SUM(O281:O318)</f>
        <v>0</v>
      </c>
      <c r="P280" s="225"/>
      <c r="Q280" s="225">
        <f>SUM(Q281:Q318)</f>
        <v>0</v>
      </c>
      <c r="R280" s="226"/>
      <c r="S280" s="226"/>
      <c r="T280" s="227"/>
      <c r="U280" s="221"/>
      <c r="V280" s="221">
        <f>SUM(V281:V318)</f>
        <v>24.12</v>
      </c>
      <c r="W280" s="221"/>
      <c r="X280" s="221"/>
      <c r="Y280" s="221"/>
      <c r="AG280" t="s">
        <v>143</v>
      </c>
    </row>
    <row r="281" spans="1:60" outlineLevel="1" x14ac:dyDescent="0.2">
      <c r="A281" s="229">
        <v>65</v>
      </c>
      <c r="B281" s="230" t="s">
        <v>487</v>
      </c>
      <c r="C281" s="239" t="s">
        <v>488</v>
      </c>
      <c r="D281" s="231" t="s">
        <v>252</v>
      </c>
      <c r="E281" s="232">
        <v>0.70399999999999996</v>
      </c>
      <c r="F281" s="233"/>
      <c r="G281" s="234">
        <f>ROUND(E281*F281,2)</f>
        <v>0</v>
      </c>
      <c r="H281" s="233"/>
      <c r="I281" s="234">
        <f>ROUND(E281*H281,2)</f>
        <v>0</v>
      </c>
      <c r="J281" s="233"/>
      <c r="K281" s="234">
        <f>ROUND(E281*J281,2)</f>
        <v>0</v>
      </c>
      <c r="L281" s="234">
        <v>21</v>
      </c>
      <c r="M281" s="234">
        <f>G281*(1+L281/100)</f>
        <v>0</v>
      </c>
      <c r="N281" s="232">
        <v>0</v>
      </c>
      <c r="O281" s="232">
        <f>ROUND(E281*N281,2)</f>
        <v>0</v>
      </c>
      <c r="P281" s="232">
        <v>0</v>
      </c>
      <c r="Q281" s="232">
        <f>ROUND(E281*P281,2)</f>
        <v>0</v>
      </c>
      <c r="R281" s="234" t="s">
        <v>230</v>
      </c>
      <c r="S281" s="234" t="s">
        <v>147</v>
      </c>
      <c r="T281" s="235" t="s">
        <v>179</v>
      </c>
      <c r="U281" s="220">
        <v>0</v>
      </c>
      <c r="V281" s="220">
        <f>ROUND(E281*U281,2)</f>
        <v>0</v>
      </c>
      <c r="W281" s="220"/>
      <c r="X281" s="220" t="s">
        <v>180</v>
      </c>
      <c r="Y281" s="220" t="s">
        <v>150</v>
      </c>
      <c r="Z281" s="210"/>
      <c r="AA281" s="210"/>
      <c r="AB281" s="210"/>
      <c r="AC281" s="210"/>
      <c r="AD281" s="210"/>
      <c r="AE281" s="210"/>
      <c r="AF281" s="210"/>
      <c r="AG281" s="210" t="s">
        <v>181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58" t="s">
        <v>717</v>
      </c>
      <c r="D282" s="244"/>
      <c r="E282" s="245">
        <v>0.224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185</v>
      </c>
      <c r="AH282" s="210">
        <v>7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58" t="s">
        <v>718</v>
      </c>
      <c r="D283" s="244"/>
      <c r="E283" s="245">
        <v>0.48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185</v>
      </c>
      <c r="AH283" s="210">
        <v>7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29">
        <v>66</v>
      </c>
      <c r="B284" s="230" t="s">
        <v>491</v>
      </c>
      <c r="C284" s="239" t="s">
        <v>492</v>
      </c>
      <c r="D284" s="231" t="s">
        <v>252</v>
      </c>
      <c r="E284" s="232">
        <v>9.5299999999999996E-2</v>
      </c>
      <c r="F284" s="233"/>
      <c r="G284" s="234">
        <f>ROUND(E284*F284,2)</f>
        <v>0</v>
      </c>
      <c r="H284" s="233"/>
      <c r="I284" s="234">
        <f>ROUND(E284*H284,2)</f>
        <v>0</v>
      </c>
      <c r="J284" s="233"/>
      <c r="K284" s="234">
        <f>ROUND(E284*J284,2)</f>
        <v>0</v>
      </c>
      <c r="L284" s="234">
        <v>21</v>
      </c>
      <c r="M284" s="234">
        <f>G284*(1+L284/100)</f>
        <v>0</v>
      </c>
      <c r="N284" s="232">
        <v>0</v>
      </c>
      <c r="O284" s="232">
        <f>ROUND(E284*N284,2)</f>
        <v>0</v>
      </c>
      <c r="P284" s="232">
        <v>0</v>
      </c>
      <c r="Q284" s="232">
        <f>ROUND(E284*P284,2)</f>
        <v>0</v>
      </c>
      <c r="R284" s="234" t="s">
        <v>230</v>
      </c>
      <c r="S284" s="234" t="s">
        <v>147</v>
      </c>
      <c r="T284" s="235" t="s">
        <v>179</v>
      </c>
      <c r="U284" s="220">
        <v>0</v>
      </c>
      <c r="V284" s="220">
        <f>ROUND(E284*U284,2)</f>
        <v>0</v>
      </c>
      <c r="W284" s="220"/>
      <c r="X284" s="220" t="s">
        <v>180</v>
      </c>
      <c r="Y284" s="220" t="s">
        <v>150</v>
      </c>
      <c r="Z284" s="210"/>
      <c r="AA284" s="210"/>
      <c r="AB284" s="210"/>
      <c r="AC284" s="210"/>
      <c r="AD284" s="210"/>
      <c r="AE284" s="210"/>
      <c r="AF284" s="210"/>
      <c r="AG284" s="210" t="s">
        <v>181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58" t="s">
        <v>719</v>
      </c>
      <c r="D285" s="244"/>
      <c r="E285" s="245">
        <v>9.5299999999999996E-2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185</v>
      </c>
      <c r="AH285" s="210">
        <v>7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29">
        <v>67</v>
      </c>
      <c r="B286" s="230" t="s">
        <v>494</v>
      </c>
      <c r="C286" s="239" t="s">
        <v>495</v>
      </c>
      <c r="D286" s="231" t="s">
        <v>252</v>
      </c>
      <c r="E286" s="232">
        <v>0.22076999999999999</v>
      </c>
      <c r="F286" s="233"/>
      <c r="G286" s="234">
        <f>ROUND(E286*F286,2)</f>
        <v>0</v>
      </c>
      <c r="H286" s="233"/>
      <c r="I286" s="234">
        <f>ROUND(E286*H286,2)</f>
        <v>0</v>
      </c>
      <c r="J286" s="233"/>
      <c r="K286" s="234">
        <f>ROUND(E286*J286,2)</f>
        <v>0</v>
      </c>
      <c r="L286" s="234">
        <v>21</v>
      </c>
      <c r="M286" s="234">
        <f>G286*(1+L286/100)</f>
        <v>0</v>
      </c>
      <c r="N286" s="232">
        <v>0</v>
      </c>
      <c r="O286" s="232">
        <f>ROUND(E286*N286,2)</f>
        <v>0</v>
      </c>
      <c r="P286" s="232">
        <v>0</v>
      </c>
      <c r="Q286" s="232">
        <f>ROUND(E286*P286,2)</f>
        <v>0</v>
      </c>
      <c r="R286" s="234" t="s">
        <v>230</v>
      </c>
      <c r="S286" s="234" t="s">
        <v>147</v>
      </c>
      <c r="T286" s="235" t="s">
        <v>179</v>
      </c>
      <c r="U286" s="220">
        <v>0</v>
      </c>
      <c r="V286" s="220">
        <f>ROUND(E286*U286,2)</f>
        <v>0</v>
      </c>
      <c r="W286" s="220"/>
      <c r="X286" s="220" t="s">
        <v>180</v>
      </c>
      <c r="Y286" s="220" t="s">
        <v>150</v>
      </c>
      <c r="Z286" s="210"/>
      <c r="AA286" s="210"/>
      <c r="AB286" s="210"/>
      <c r="AC286" s="210"/>
      <c r="AD286" s="210"/>
      <c r="AE286" s="210"/>
      <c r="AF286" s="210"/>
      <c r="AG286" s="210" t="s">
        <v>181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17"/>
      <c r="B287" s="218"/>
      <c r="C287" s="258" t="s">
        <v>720</v>
      </c>
      <c r="D287" s="244"/>
      <c r="E287" s="245">
        <v>0.22076999999999999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185</v>
      </c>
      <c r="AH287" s="210">
        <v>7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1" x14ac:dyDescent="0.2">
      <c r="A288" s="229">
        <v>68</v>
      </c>
      <c r="B288" s="230" t="s">
        <v>497</v>
      </c>
      <c r="C288" s="239" t="s">
        <v>498</v>
      </c>
      <c r="D288" s="231" t="s">
        <v>252</v>
      </c>
      <c r="E288" s="232">
        <v>4.8742400000000004</v>
      </c>
      <c r="F288" s="233"/>
      <c r="G288" s="234">
        <f>ROUND(E288*F288,2)</f>
        <v>0</v>
      </c>
      <c r="H288" s="233"/>
      <c r="I288" s="234">
        <f>ROUND(E288*H288,2)</f>
        <v>0</v>
      </c>
      <c r="J288" s="233"/>
      <c r="K288" s="234">
        <f>ROUND(E288*J288,2)</f>
        <v>0</v>
      </c>
      <c r="L288" s="234">
        <v>21</v>
      </c>
      <c r="M288" s="234">
        <f>G288*(1+L288/100)</f>
        <v>0</v>
      </c>
      <c r="N288" s="232">
        <v>0</v>
      </c>
      <c r="O288" s="232">
        <f>ROUND(E288*N288,2)</f>
        <v>0</v>
      </c>
      <c r="P288" s="232">
        <v>0</v>
      </c>
      <c r="Q288" s="232">
        <f>ROUND(E288*P288,2)</f>
        <v>0</v>
      </c>
      <c r="R288" s="234" t="s">
        <v>230</v>
      </c>
      <c r="S288" s="234" t="s">
        <v>147</v>
      </c>
      <c r="T288" s="235" t="s">
        <v>179</v>
      </c>
      <c r="U288" s="220">
        <v>0</v>
      </c>
      <c r="V288" s="220">
        <f>ROUND(E288*U288,2)</f>
        <v>0</v>
      </c>
      <c r="W288" s="220"/>
      <c r="X288" s="220" t="s">
        <v>180</v>
      </c>
      <c r="Y288" s="220" t="s">
        <v>150</v>
      </c>
      <c r="Z288" s="210"/>
      <c r="AA288" s="210"/>
      <c r="AB288" s="210"/>
      <c r="AC288" s="210"/>
      <c r="AD288" s="210"/>
      <c r="AE288" s="210"/>
      <c r="AF288" s="210"/>
      <c r="AG288" s="210" t="s">
        <v>181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17"/>
      <c r="B289" s="218"/>
      <c r="C289" s="258" t="s">
        <v>721</v>
      </c>
      <c r="D289" s="244"/>
      <c r="E289" s="245">
        <v>5.8943099999999999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185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58" t="s">
        <v>500</v>
      </c>
      <c r="D290" s="244"/>
      <c r="E290" s="245"/>
      <c r="F290" s="220"/>
      <c r="G290" s="220"/>
      <c r="H290" s="220"/>
      <c r="I290" s="220"/>
      <c r="J290" s="220"/>
      <c r="K290" s="220"/>
      <c r="L290" s="220"/>
      <c r="M290" s="220"/>
      <c r="N290" s="219"/>
      <c r="O290" s="219"/>
      <c r="P290" s="219"/>
      <c r="Q290" s="219"/>
      <c r="R290" s="220"/>
      <c r="S290" s="220"/>
      <c r="T290" s="220"/>
      <c r="U290" s="220"/>
      <c r="V290" s="220"/>
      <c r="W290" s="220"/>
      <c r="X290" s="220"/>
      <c r="Y290" s="220"/>
      <c r="Z290" s="210"/>
      <c r="AA290" s="210"/>
      <c r="AB290" s="210"/>
      <c r="AC290" s="210"/>
      <c r="AD290" s="210"/>
      <c r="AE290" s="210"/>
      <c r="AF290" s="210"/>
      <c r="AG290" s="210" t="s">
        <v>185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58" t="s">
        <v>722</v>
      </c>
      <c r="D291" s="244"/>
      <c r="E291" s="245">
        <v>-0.70399999999999996</v>
      </c>
      <c r="F291" s="220"/>
      <c r="G291" s="220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185</v>
      </c>
      <c r="AH291" s="210">
        <v>5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58" t="s">
        <v>723</v>
      </c>
      <c r="D292" s="244"/>
      <c r="E292" s="245">
        <v>-9.5299999999999996E-2</v>
      </c>
      <c r="F292" s="220"/>
      <c r="G292" s="220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185</v>
      </c>
      <c r="AH292" s="210">
        <v>5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58" t="s">
        <v>724</v>
      </c>
      <c r="D293" s="244"/>
      <c r="E293" s="245">
        <v>-0.22076999999999999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185</v>
      </c>
      <c r="AH293" s="210">
        <v>5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29">
        <v>69</v>
      </c>
      <c r="B294" s="230" t="s">
        <v>504</v>
      </c>
      <c r="C294" s="239" t="s">
        <v>505</v>
      </c>
      <c r="D294" s="231" t="s">
        <v>252</v>
      </c>
      <c r="E294" s="232">
        <v>5.8943099999999999</v>
      </c>
      <c r="F294" s="233"/>
      <c r="G294" s="234">
        <f>ROUND(E294*F294,2)</f>
        <v>0</v>
      </c>
      <c r="H294" s="233"/>
      <c r="I294" s="234">
        <f>ROUND(E294*H294,2)</f>
        <v>0</v>
      </c>
      <c r="J294" s="233"/>
      <c r="K294" s="234">
        <f>ROUND(E294*J294,2)</f>
        <v>0</v>
      </c>
      <c r="L294" s="234">
        <v>21</v>
      </c>
      <c r="M294" s="234">
        <f>G294*(1+L294/100)</f>
        <v>0</v>
      </c>
      <c r="N294" s="232">
        <v>0</v>
      </c>
      <c r="O294" s="232">
        <f>ROUND(E294*N294,2)</f>
        <v>0</v>
      </c>
      <c r="P294" s="232">
        <v>0</v>
      </c>
      <c r="Q294" s="232">
        <f>ROUND(E294*P294,2)</f>
        <v>0</v>
      </c>
      <c r="R294" s="234" t="s">
        <v>230</v>
      </c>
      <c r="S294" s="234" t="s">
        <v>147</v>
      </c>
      <c r="T294" s="235" t="s">
        <v>179</v>
      </c>
      <c r="U294" s="220">
        <v>0.93300000000000005</v>
      </c>
      <c r="V294" s="220">
        <f>ROUND(E294*U294,2)</f>
        <v>5.5</v>
      </c>
      <c r="W294" s="220"/>
      <c r="X294" s="220" t="s">
        <v>506</v>
      </c>
      <c r="Y294" s="220" t="s">
        <v>150</v>
      </c>
      <c r="Z294" s="210"/>
      <c r="AA294" s="210"/>
      <c r="AB294" s="210"/>
      <c r="AC294" s="210"/>
      <c r="AD294" s="210"/>
      <c r="AE294" s="210"/>
      <c r="AF294" s="210"/>
      <c r="AG294" s="210" t="s">
        <v>507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58" t="s">
        <v>508</v>
      </c>
      <c r="D295" s="244"/>
      <c r="E295" s="245"/>
      <c r="F295" s="220"/>
      <c r="G295" s="220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185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58" t="s">
        <v>725</v>
      </c>
      <c r="D296" s="244"/>
      <c r="E296" s="245"/>
      <c r="F296" s="220"/>
      <c r="G296" s="220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185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58" t="s">
        <v>726</v>
      </c>
      <c r="D297" s="244"/>
      <c r="E297" s="245">
        <v>5.8943099999999999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185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29">
        <v>70</v>
      </c>
      <c r="B298" s="230" t="s">
        <v>511</v>
      </c>
      <c r="C298" s="239" t="s">
        <v>512</v>
      </c>
      <c r="D298" s="231" t="s">
        <v>252</v>
      </c>
      <c r="E298" s="232">
        <v>11.78861</v>
      </c>
      <c r="F298" s="233"/>
      <c r="G298" s="234">
        <f>ROUND(E298*F298,2)</f>
        <v>0</v>
      </c>
      <c r="H298" s="233"/>
      <c r="I298" s="234">
        <f>ROUND(E298*H298,2)</f>
        <v>0</v>
      </c>
      <c r="J298" s="233"/>
      <c r="K298" s="234">
        <f>ROUND(E298*J298,2)</f>
        <v>0</v>
      </c>
      <c r="L298" s="234">
        <v>21</v>
      </c>
      <c r="M298" s="234">
        <f>G298*(1+L298/100)</f>
        <v>0</v>
      </c>
      <c r="N298" s="232">
        <v>0</v>
      </c>
      <c r="O298" s="232">
        <f>ROUND(E298*N298,2)</f>
        <v>0</v>
      </c>
      <c r="P298" s="232">
        <v>0</v>
      </c>
      <c r="Q298" s="232">
        <f>ROUND(E298*P298,2)</f>
        <v>0</v>
      </c>
      <c r="R298" s="234" t="s">
        <v>230</v>
      </c>
      <c r="S298" s="234" t="s">
        <v>147</v>
      </c>
      <c r="T298" s="235" t="s">
        <v>179</v>
      </c>
      <c r="U298" s="220">
        <v>0.65300000000000002</v>
      </c>
      <c r="V298" s="220">
        <f>ROUND(E298*U298,2)</f>
        <v>7.7</v>
      </c>
      <c r="W298" s="220"/>
      <c r="X298" s="220" t="s">
        <v>506</v>
      </c>
      <c r="Y298" s="220" t="s">
        <v>150</v>
      </c>
      <c r="Z298" s="210"/>
      <c r="AA298" s="210"/>
      <c r="AB298" s="210"/>
      <c r="AC298" s="210"/>
      <c r="AD298" s="210"/>
      <c r="AE298" s="210"/>
      <c r="AF298" s="210"/>
      <c r="AG298" s="210" t="s">
        <v>507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58" t="s">
        <v>508</v>
      </c>
      <c r="D299" s="244"/>
      <c r="E299" s="245"/>
      <c r="F299" s="220"/>
      <c r="G299" s="220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185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">
      <c r="A300" s="217"/>
      <c r="B300" s="218"/>
      <c r="C300" s="258" t="s">
        <v>725</v>
      </c>
      <c r="D300" s="244"/>
      <c r="E300" s="245"/>
      <c r="F300" s="220"/>
      <c r="G300" s="220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185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">
      <c r="A301" s="217"/>
      <c r="B301" s="218"/>
      <c r="C301" s="258" t="s">
        <v>727</v>
      </c>
      <c r="D301" s="244"/>
      <c r="E301" s="245">
        <v>11.78861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185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29">
        <v>71</v>
      </c>
      <c r="B302" s="230" t="s">
        <v>514</v>
      </c>
      <c r="C302" s="239" t="s">
        <v>515</v>
      </c>
      <c r="D302" s="231" t="s">
        <v>252</v>
      </c>
      <c r="E302" s="232">
        <v>5.8943099999999999</v>
      </c>
      <c r="F302" s="233"/>
      <c r="G302" s="234">
        <f>ROUND(E302*F302,2)</f>
        <v>0</v>
      </c>
      <c r="H302" s="233"/>
      <c r="I302" s="234">
        <f>ROUND(E302*H302,2)</f>
        <v>0</v>
      </c>
      <c r="J302" s="233"/>
      <c r="K302" s="234">
        <f>ROUND(E302*J302,2)</f>
        <v>0</v>
      </c>
      <c r="L302" s="234">
        <v>21</v>
      </c>
      <c r="M302" s="234">
        <f>G302*(1+L302/100)</f>
        <v>0</v>
      </c>
      <c r="N302" s="232">
        <v>0</v>
      </c>
      <c r="O302" s="232">
        <f>ROUND(E302*N302,2)</f>
        <v>0</v>
      </c>
      <c r="P302" s="232">
        <v>0</v>
      </c>
      <c r="Q302" s="232">
        <f>ROUND(E302*P302,2)</f>
        <v>0</v>
      </c>
      <c r="R302" s="234" t="s">
        <v>230</v>
      </c>
      <c r="S302" s="234" t="s">
        <v>147</v>
      </c>
      <c r="T302" s="235" t="s">
        <v>179</v>
      </c>
      <c r="U302" s="220">
        <v>0.49</v>
      </c>
      <c r="V302" s="220">
        <f>ROUND(E302*U302,2)</f>
        <v>2.89</v>
      </c>
      <c r="W302" s="220"/>
      <c r="X302" s="220" t="s">
        <v>506</v>
      </c>
      <c r="Y302" s="220" t="s">
        <v>150</v>
      </c>
      <c r="Z302" s="210"/>
      <c r="AA302" s="210"/>
      <c r="AB302" s="210"/>
      <c r="AC302" s="210"/>
      <c r="AD302" s="210"/>
      <c r="AE302" s="210"/>
      <c r="AF302" s="210"/>
      <c r="AG302" s="210" t="s">
        <v>507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40" t="s">
        <v>516</v>
      </c>
      <c r="D303" s="237"/>
      <c r="E303" s="237"/>
      <c r="F303" s="237"/>
      <c r="G303" s="237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58" t="s">
        <v>508</v>
      </c>
      <c r="D304" s="244"/>
      <c r="E304" s="245"/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185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58" t="s">
        <v>725</v>
      </c>
      <c r="D305" s="244"/>
      <c r="E305" s="245"/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185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58" t="s">
        <v>726</v>
      </c>
      <c r="D306" s="244"/>
      <c r="E306" s="245">
        <v>5.8943099999999999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185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29">
        <v>72</v>
      </c>
      <c r="B307" s="230" t="s">
        <v>517</v>
      </c>
      <c r="C307" s="239" t="s">
        <v>518</v>
      </c>
      <c r="D307" s="231" t="s">
        <v>252</v>
      </c>
      <c r="E307" s="232">
        <v>11.78861</v>
      </c>
      <c r="F307" s="233"/>
      <c r="G307" s="234">
        <f>ROUND(E307*F307,2)</f>
        <v>0</v>
      </c>
      <c r="H307" s="233"/>
      <c r="I307" s="234">
        <f>ROUND(E307*H307,2)</f>
        <v>0</v>
      </c>
      <c r="J307" s="233"/>
      <c r="K307" s="234">
        <f>ROUND(E307*J307,2)</f>
        <v>0</v>
      </c>
      <c r="L307" s="234">
        <v>21</v>
      </c>
      <c r="M307" s="234">
        <f>G307*(1+L307/100)</f>
        <v>0</v>
      </c>
      <c r="N307" s="232">
        <v>0</v>
      </c>
      <c r="O307" s="232">
        <f>ROUND(E307*N307,2)</f>
        <v>0</v>
      </c>
      <c r="P307" s="232">
        <v>0</v>
      </c>
      <c r="Q307" s="232">
        <f>ROUND(E307*P307,2)</f>
        <v>0</v>
      </c>
      <c r="R307" s="234" t="s">
        <v>230</v>
      </c>
      <c r="S307" s="234" t="s">
        <v>147</v>
      </c>
      <c r="T307" s="235" t="s">
        <v>179</v>
      </c>
      <c r="U307" s="220">
        <v>0</v>
      </c>
      <c r="V307" s="220">
        <f>ROUND(E307*U307,2)</f>
        <v>0</v>
      </c>
      <c r="W307" s="220"/>
      <c r="X307" s="220" t="s">
        <v>506</v>
      </c>
      <c r="Y307" s="220" t="s">
        <v>150</v>
      </c>
      <c r="Z307" s="210"/>
      <c r="AA307" s="210"/>
      <c r="AB307" s="210"/>
      <c r="AC307" s="210"/>
      <c r="AD307" s="210"/>
      <c r="AE307" s="210"/>
      <c r="AF307" s="210"/>
      <c r="AG307" s="210" t="s">
        <v>507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58" t="s">
        <v>508</v>
      </c>
      <c r="D308" s="244"/>
      <c r="E308" s="245"/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185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58" t="s">
        <v>725</v>
      </c>
      <c r="D309" s="244"/>
      <c r="E309" s="245"/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185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58" t="s">
        <v>727</v>
      </c>
      <c r="D310" s="244"/>
      <c r="E310" s="245">
        <v>11.78861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185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29">
        <v>73</v>
      </c>
      <c r="B311" s="230" t="s">
        <v>519</v>
      </c>
      <c r="C311" s="239" t="s">
        <v>520</v>
      </c>
      <c r="D311" s="231" t="s">
        <v>252</v>
      </c>
      <c r="E311" s="232">
        <v>5.8943099999999999</v>
      </c>
      <c r="F311" s="233"/>
      <c r="G311" s="234">
        <f>ROUND(E311*F311,2)</f>
        <v>0</v>
      </c>
      <c r="H311" s="233"/>
      <c r="I311" s="234">
        <f>ROUND(E311*H311,2)</f>
        <v>0</v>
      </c>
      <c r="J311" s="233"/>
      <c r="K311" s="234">
        <f>ROUND(E311*J311,2)</f>
        <v>0</v>
      </c>
      <c r="L311" s="234">
        <v>21</v>
      </c>
      <c r="M311" s="234">
        <f>G311*(1+L311/100)</f>
        <v>0</v>
      </c>
      <c r="N311" s="232">
        <v>0</v>
      </c>
      <c r="O311" s="232">
        <f>ROUND(E311*N311,2)</f>
        <v>0</v>
      </c>
      <c r="P311" s="232">
        <v>0</v>
      </c>
      <c r="Q311" s="232">
        <f>ROUND(E311*P311,2)</f>
        <v>0</v>
      </c>
      <c r="R311" s="234" t="s">
        <v>230</v>
      </c>
      <c r="S311" s="234" t="s">
        <v>147</v>
      </c>
      <c r="T311" s="235" t="s">
        <v>179</v>
      </c>
      <c r="U311" s="220">
        <v>0.94199999999999995</v>
      </c>
      <c r="V311" s="220">
        <f>ROUND(E311*U311,2)</f>
        <v>5.55</v>
      </c>
      <c r="W311" s="220"/>
      <c r="X311" s="220" t="s">
        <v>506</v>
      </c>
      <c r="Y311" s="220" t="s">
        <v>150</v>
      </c>
      <c r="Z311" s="210"/>
      <c r="AA311" s="210"/>
      <c r="AB311" s="210"/>
      <c r="AC311" s="210"/>
      <c r="AD311" s="210"/>
      <c r="AE311" s="210"/>
      <c r="AF311" s="210"/>
      <c r="AG311" s="210" t="s">
        <v>507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58" t="s">
        <v>508</v>
      </c>
      <c r="D312" s="244"/>
      <c r="E312" s="245"/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185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58" t="s">
        <v>725</v>
      </c>
      <c r="D313" s="244"/>
      <c r="E313" s="245"/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185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58" t="s">
        <v>726</v>
      </c>
      <c r="D314" s="244"/>
      <c r="E314" s="245">
        <v>5.8943099999999999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185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2.5" outlineLevel="1" x14ac:dyDescent="0.2">
      <c r="A315" s="229">
        <v>74</v>
      </c>
      <c r="B315" s="230" t="s">
        <v>521</v>
      </c>
      <c r="C315" s="239" t="s">
        <v>522</v>
      </c>
      <c r="D315" s="231" t="s">
        <v>252</v>
      </c>
      <c r="E315" s="232">
        <v>23.577220000000001</v>
      </c>
      <c r="F315" s="233"/>
      <c r="G315" s="234">
        <f>ROUND(E315*F315,2)</f>
        <v>0</v>
      </c>
      <c r="H315" s="233"/>
      <c r="I315" s="234">
        <f>ROUND(E315*H315,2)</f>
        <v>0</v>
      </c>
      <c r="J315" s="233"/>
      <c r="K315" s="234">
        <f>ROUND(E315*J315,2)</f>
        <v>0</v>
      </c>
      <c r="L315" s="234">
        <v>21</v>
      </c>
      <c r="M315" s="234">
        <f>G315*(1+L315/100)</f>
        <v>0</v>
      </c>
      <c r="N315" s="232">
        <v>0</v>
      </c>
      <c r="O315" s="232">
        <f>ROUND(E315*N315,2)</f>
        <v>0</v>
      </c>
      <c r="P315" s="232">
        <v>0</v>
      </c>
      <c r="Q315" s="232">
        <f>ROUND(E315*P315,2)</f>
        <v>0</v>
      </c>
      <c r="R315" s="234" t="s">
        <v>230</v>
      </c>
      <c r="S315" s="234" t="s">
        <v>147</v>
      </c>
      <c r="T315" s="235" t="s">
        <v>179</v>
      </c>
      <c r="U315" s="220">
        <v>0.105</v>
      </c>
      <c r="V315" s="220">
        <f>ROUND(E315*U315,2)</f>
        <v>2.48</v>
      </c>
      <c r="W315" s="220"/>
      <c r="X315" s="220" t="s">
        <v>506</v>
      </c>
      <c r="Y315" s="220" t="s">
        <v>150</v>
      </c>
      <c r="Z315" s="210"/>
      <c r="AA315" s="210"/>
      <c r="AB315" s="210"/>
      <c r="AC315" s="210"/>
      <c r="AD315" s="210"/>
      <c r="AE315" s="210"/>
      <c r="AF315" s="210"/>
      <c r="AG315" s="210" t="s">
        <v>507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58" t="s">
        <v>508</v>
      </c>
      <c r="D316" s="244"/>
      <c r="E316" s="245"/>
      <c r="F316" s="220"/>
      <c r="G316" s="220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185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58" t="s">
        <v>725</v>
      </c>
      <c r="D317" s="244"/>
      <c r="E317" s="245"/>
      <c r="F317" s="220"/>
      <c r="G317" s="220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185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58" t="s">
        <v>728</v>
      </c>
      <c r="D318" s="244"/>
      <c r="E318" s="245">
        <v>23.577220000000001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185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x14ac:dyDescent="0.2">
      <c r="A319" s="222" t="s">
        <v>142</v>
      </c>
      <c r="B319" s="223" t="s">
        <v>112</v>
      </c>
      <c r="C319" s="238" t="s">
        <v>28</v>
      </c>
      <c r="D319" s="224"/>
      <c r="E319" s="225"/>
      <c r="F319" s="226"/>
      <c r="G319" s="226">
        <f>SUMIF(AG320:AG321,"&lt;&gt;NOR",G320:G321)</f>
        <v>0</v>
      </c>
      <c r="H319" s="226"/>
      <c r="I319" s="226">
        <f>SUM(I320:I321)</f>
        <v>0</v>
      </c>
      <c r="J319" s="226"/>
      <c r="K319" s="226">
        <f>SUM(K320:K321)</f>
        <v>0</v>
      </c>
      <c r="L319" s="226"/>
      <c r="M319" s="226">
        <f>SUM(M320:M321)</f>
        <v>0</v>
      </c>
      <c r="N319" s="225"/>
      <c r="O319" s="225">
        <f>SUM(O320:O321)</f>
        <v>0</v>
      </c>
      <c r="P319" s="225"/>
      <c r="Q319" s="225">
        <f>SUM(Q320:Q321)</f>
        <v>0</v>
      </c>
      <c r="R319" s="226"/>
      <c r="S319" s="226"/>
      <c r="T319" s="227"/>
      <c r="U319" s="221"/>
      <c r="V319" s="221">
        <f>SUM(V320:V321)</f>
        <v>0</v>
      </c>
      <c r="W319" s="221"/>
      <c r="X319" s="221"/>
      <c r="Y319" s="221"/>
      <c r="AG319" t="s">
        <v>143</v>
      </c>
    </row>
    <row r="320" spans="1:60" ht="22.5" outlineLevel="1" x14ac:dyDescent="0.2">
      <c r="A320" s="229">
        <v>75</v>
      </c>
      <c r="B320" s="230" t="s">
        <v>524</v>
      </c>
      <c r="C320" s="239" t="s">
        <v>525</v>
      </c>
      <c r="D320" s="231" t="s">
        <v>219</v>
      </c>
      <c r="E320" s="232">
        <v>150</v>
      </c>
      <c r="F320" s="233"/>
      <c r="G320" s="234">
        <f>ROUND(E320*F320,2)</f>
        <v>0</v>
      </c>
      <c r="H320" s="233"/>
      <c r="I320" s="234">
        <f>ROUND(E320*H320,2)</f>
        <v>0</v>
      </c>
      <c r="J320" s="233"/>
      <c r="K320" s="234">
        <f>ROUND(E320*J320,2)</f>
        <v>0</v>
      </c>
      <c r="L320" s="234">
        <v>21</v>
      </c>
      <c r="M320" s="234">
        <f>G320*(1+L320/100)</f>
        <v>0</v>
      </c>
      <c r="N320" s="232">
        <v>0</v>
      </c>
      <c r="O320" s="232">
        <f>ROUND(E320*N320,2)</f>
        <v>0</v>
      </c>
      <c r="P320" s="232">
        <v>0</v>
      </c>
      <c r="Q320" s="232">
        <f>ROUND(E320*P320,2)</f>
        <v>0</v>
      </c>
      <c r="R320" s="234"/>
      <c r="S320" s="234" t="s">
        <v>322</v>
      </c>
      <c r="T320" s="235" t="s">
        <v>148</v>
      </c>
      <c r="U320" s="220">
        <v>0</v>
      </c>
      <c r="V320" s="220">
        <f>ROUND(E320*U320,2)</f>
        <v>0</v>
      </c>
      <c r="W320" s="220"/>
      <c r="X320" s="220" t="s">
        <v>180</v>
      </c>
      <c r="Y320" s="220" t="s">
        <v>150</v>
      </c>
      <c r="Z320" s="210"/>
      <c r="AA320" s="210"/>
      <c r="AB320" s="210"/>
      <c r="AC320" s="210"/>
      <c r="AD320" s="210"/>
      <c r="AE320" s="210"/>
      <c r="AF320" s="210"/>
      <c r="AG320" s="210" t="s">
        <v>181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58" t="s">
        <v>729</v>
      </c>
      <c r="D321" s="244"/>
      <c r="E321" s="245">
        <v>150</v>
      </c>
      <c r="F321" s="220"/>
      <c r="G321" s="220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185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">
      <c r="A322" s="3"/>
      <c r="B322" s="4"/>
      <c r="C322" s="241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AE322">
        <v>15</v>
      </c>
      <c r="AF322">
        <v>21</v>
      </c>
      <c r="AG322" t="s">
        <v>128</v>
      </c>
    </row>
    <row r="323" spans="1:60" x14ac:dyDescent="0.2">
      <c r="A323" s="213"/>
      <c r="B323" s="214" t="s">
        <v>29</v>
      </c>
      <c r="C323" s="242"/>
      <c r="D323" s="215"/>
      <c r="E323" s="216"/>
      <c r="F323" s="216"/>
      <c r="G323" s="228">
        <f>G8+G17+G27+G33+G69+G75+G175+G204+G230+G241+G254+G259+G277+G280+G319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f>SUMIF(L7:L321,AE322,G7:G321)</f>
        <v>0</v>
      </c>
      <c r="AF323">
        <f>SUMIF(L7:L321,AF322,G7:G321)</f>
        <v>0</v>
      </c>
      <c r="AG323" t="s">
        <v>172</v>
      </c>
    </row>
    <row r="324" spans="1:60" x14ac:dyDescent="0.2">
      <c r="C324" s="243"/>
      <c r="D324" s="10"/>
      <c r="AG324" t="s">
        <v>173</v>
      </c>
    </row>
    <row r="325" spans="1:60" x14ac:dyDescent="0.2">
      <c r="D325" s="10"/>
    </row>
    <row r="326" spans="1:60" x14ac:dyDescent="0.2">
      <c r="D326" s="10"/>
    </row>
    <row r="327" spans="1:60" x14ac:dyDescent="0.2">
      <c r="D327" s="10"/>
    </row>
    <row r="328" spans="1:60" x14ac:dyDescent="0.2">
      <c r="D328" s="10"/>
    </row>
    <row r="329" spans="1:60" x14ac:dyDescent="0.2">
      <c r="D329" s="10"/>
    </row>
    <row r="330" spans="1:60" x14ac:dyDescent="0.2">
      <c r="D330" s="10"/>
    </row>
    <row r="331" spans="1:60" x14ac:dyDescent="0.2">
      <c r="D331" s="10"/>
    </row>
    <row r="332" spans="1:60" x14ac:dyDescent="0.2">
      <c r="D332" s="10"/>
    </row>
    <row r="333" spans="1:60" x14ac:dyDescent="0.2">
      <c r="D333" s="10"/>
    </row>
    <row r="334" spans="1:60" x14ac:dyDescent="0.2">
      <c r="D334" s="10"/>
    </row>
    <row r="335" spans="1:60" x14ac:dyDescent="0.2">
      <c r="D335" s="10"/>
    </row>
    <row r="336" spans="1:60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QoEQRMuFkqK3RqJ++TEt5BdiW0ZfjUE9Jm75hU4EgcblgELzRsru29b9aDXY8LCKE1arAOMGRgUR0ZoHeSngQ==" saltValue="xyGUhcbs3xNZPiopwaEPIA==" spinCount="100000" sheet="1" formatRows="0"/>
  <mergeCells count="46">
    <mergeCell ref="C250:G250"/>
    <mergeCell ref="C263:G263"/>
    <mergeCell ref="C273:G273"/>
    <mergeCell ref="C303:G303"/>
    <mergeCell ref="C206:G206"/>
    <mergeCell ref="C209:G209"/>
    <mergeCell ref="C214:G214"/>
    <mergeCell ref="C215:G215"/>
    <mergeCell ref="C226:G226"/>
    <mergeCell ref="C237:G237"/>
    <mergeCell ref="C149:G149"/>
    <mergeCell ref="C153:G153"/>
    <mergeCell ref="C158:G158"/>
    <mergeCell ref="C171:G171"/>
    <mergeCell ref="C177:G177"/>
    <mergeCell ref="C200:G200"/>
    <mergeCell ref="C134:G134"/>
    <mergeCell ref="C135:G135"/>
    <mergeCell ref="C138:G138"/>
    <mergeCell ref="C139:G139"/>
    <mergeCell ref="C142:G142"/>
    <mergeCell ref="C143:G143"/>
    <mergeCell ref="C110:G110"/>
    <mergeCell ref="C123:G123"/>
    <mergeCell ref="C126:G126"/>
    <mergeCell ref="C127:G127"/>
    <mergeCell ref="C130:G130"/>
    <mergeCell ref="C131:G131"/>
    <mergeCell ref="C71:G71"/>
    <mergeCell ref="C81:G81"/>
    <mergeCell ref="C82:G82"/>
    <mergeCell ref="C83:G83"/>
    <mergeCell ref="C84:G84"/>
    <mergeCell ref="C109:G109"/>
    <mergeCell ref="C19:G19"/>
    <mergeCell ref="C20:G20"/>
    <mergeCell ref="C23:G23"/>
    <mergeCell ref="C35:G35"/>
    <mergeCell ref="C42:G42"/>
    <mergeCell ref="C49:G4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2D509-4EED-4FD6-AA80-830BA1AA30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174</v>
      </c>
      <c r="B1" s="195"/>
      <c r="C1" s="195"/>
      <c r="D1" s="195"/>
      <c r="E1" s="195"/>
      <c r="F1" s="195"/>
      <c r="G1" s="195"/>
      <c r="AG1" t="s">
        <v>114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115</v>
      </c>
    </row>
    <row r="3" spans="1:60" ht="24.95" customHeight="1" x14ac:dyDescent="0.2">
      <c r="A3" s="196" t="s">
        <v>8</v>
      </c>
      <c r="B3" s="49" t="s">
        <v>64</v>
      </c>
      <c r="C3" s="199" t="s">
        <v>65</v>
      </c>
      <c r="D3" s="197"/>
      <c r="E3" s="197"/>
      <c r="F3" s="197"/>
      <c r="G3" s="198"/>
      <c r="AC3" s="174" t="s">
        <v>115</v>
      </c>
      <c r="AG3" t="s">
        <v>118</v>
      </c>
    </row>
    <row r="4" spans="1:60" ht="24.95" customHeight="1" x14ac:dyDescent="0.2">
      <c r="A4" s="200" t="s">
        <v>9</v>
      </c>
      <c r="B4" s="201" t="s">
        <v>60</v>
      </c>
      <c r="C4" s="202" t="s">
        <v>61</v>
      </c>
      <c r="D4" s="203"/>
      <c r="E4" s="203"/>
      <c r="F4" s="203"/>
      <c r="G4" s="204"/>
      <c r="AG4" t="s">
        <v>119</v>
      </c>
    </row>
    <row r="5" spans="1:60" x14ac:dyDescent="0.2">
      <c r="D5" s="10"/>
    </row>
    <row r="6" spans="1:60" ht="38.25" x14ac:dyDescent="0.2">
      <c r="A6" s="206" t="s">
        <v>120</v>
      </c>
      <c r="B6" s="208" t="s">
        <v>121</v>
      </c>
      <c r="C6" s="208" t="s">
        <v>122</v>
      </c>
      <c r="D6" s="207" t="s">
        <v>123</v>
      </c>
      <c r="E6" s="206" t="s">
        <v>124</v>
      </c>
      <c r="F6" s="205" t="s">
        <v>125</v>
      </c>
      <c r="G6" s="206" t="s">
        <v>29</v>
      </c>
      <c r="H6" s="209" t="s">
        <v>30</v>
      </c>
      <c r="I6" s="209" t="s">
        <v>126</v>
      </c>
      <c r="J6" s="209" t="s">
        <v>31</v>
      </c>
      <c r="K6" s="209" t="s">
        <v>127</v>
      </c>
      <c r="L6" s="209" t="s">
        <v>128</v>
      </c>
      <c r="M6" s="209" t="s">
        <v>129</v>
      </c>
      <c r="N6" s="209" t="s">
        <v>130</v>
      </c>
      <c r="O6" s="209" t="s">
        <v>131</v>
      </c>
      <c r="P6" s="209" t="s">
        <v>132</v>
      </c>
      <c r="Q6" s="209" t="s">
        <v>133</v>
      </c>
      <c r="R6" s="209" t="s">
        <v>134</v>
      </c>
      <c r="S6" s="209" t="s">
        <v>135</v>
      </c>
      <c r="T6" s="209" t="s">
        <v>136</v>
      </c>
      <c r="U6" s="209" t="s">
        <v>137</v>
      </c>
      <c r="V6" s="209" t="s">
        <v>138</v>
      </c>
      <c r="W6" s="209" t="s">
        <v>139</v>
      </c>
      <c r="X6" s="209" t="s">
        <v>140</v>
      </c>
      <c r="Y6" s="209" t="s">
        <v>141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2" t="s">
        <v>142</v>
      </c>
      <c r="B8" s="223" t="s">
        <v>54</v>
      </c>
      <c r="C8" s="238" t="s">
        <v>105</v>
      </c>
      <c r="D8" s="224"/>
      <c r="E8" s="225"/>
      <c r="F8" s="226"/>
      <c r="G8" s="226">
        <f>SUMIF(AG9:AG25,"&lt;&gt;NOR",G9:G25)</f>
        <v>0</v>
      </c>
      <c r="H8" s="226"/>
      <c r="I8" s="226">
        <f>SUM(I9:I25)</f>
        <v>0</v>
      </c>
      <c r="J8" s="226"/>
      <c r="K8" s="226">
        <f>SUM(K9:K25)</f>
        <v>0</v>
      </c>
      <c r="L8" s="226"/>
      <c r="M8" s="226">
        <f>SUM(M9:M25)</f>
        <v>0</v>
      </c>
      <c r="N8" s="225"/>
      <c r="O8" s="225">
        <f>SUM(O9:O25)</f>
        <v>0</v>
      </c>
      <c r="P8" s="225"/>
      <c r="Q8" s="225">
        <f>SUM(Q9:Q25)</f>
        <v>0</v>
      </c>
      <c r="R8" s="226"/>
      <c r="S8" s="226"/>
      <c r="T8" s="227"/>
      <c r="U8" s="221"/>
      <c r="V8" s="221">
        <f>SUM(V9:V25)</f>
        <v>0</v>
      </c>
      <c r="W8" s="221"/>
      <c r="X8" s="221"/>
      <c r="Y8" s="221"/>
      <c r="AG8" t="s">
        <v>143</v>
      </c>
    </row>
    <row r="9" spans="1:60" outlineLevel="1" x14ac:dyDescent="0.2">
      <c r="A9" s="250">
        <v>1</v>
      </c>
      <c r="B9" s="251" t="s">
        <v>527</v>
      </c>
      <c r="C9" s="261" t="s">
        <v>528</v>
      </c>
      <c r="D9" s="252" t="s">
        <v>529</v>
      </c>
      <c r="E9" s="253">
        <v>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322</v>
      </c>
      <c r="T9" s="256" t="s">
        <v>148</v>
      </c>
      <c r="U9" s="220">
        <v>0</v>
      </c>
      <c r="V9" s="220">
        <f>ROUND(E9*U9,2)</f>
        <v>0</v>
      </c>
      <c r="W9" s="220"/>
      <c r="X9" s="220" t="s">
        <v>180</v>
      </c>
      <c r="Y9" s="220" t="s">
        <v>150</v>
      </c>
      <c r="Z9" s="210"/>
      <c r="AA9" s="210"/>
      <c r="AB9" s="210"/>
      <c r="AC9" s="210"/>
      <c r="AD9" s="210"/>
      <c r="AE9" s="210"/>
      <c r="AF9" s="210"/>
      <c r="AG9" s="210" t="s">
        <v>530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50">
        <v>2</v>
      </c>
      <c r="B10" s="251" t="s">
        <v>531</v>
      </c>
      <c r="C10" s="261" t="s">
        <v>532</v>
      </c>
      <c r="D10" s="252" t="s">
        <v>469</v>
      </c>
      <c r="E10" s="253">
        <v>1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322</v>
      </c>
      <c r="T10" s="256" t="s">
        <v>148</v>
      </c>
      <c r="U10" s="220">
        <v>0</v>
      </c>
      <c r="V10" s="220">
        <f>ROUND(E10*U10,2)</f>
        <v>0</v>
      </c>
      <c r="W10" s="220"/>
      <c r="X10" s="220" t="s">
        <v>180</v>
      </c>
      <c r="Y10" s="220" t="s">
        <v>150</v>
      </c>
      <c r="Z10" s="210"/>
      <c r="AA10" s="210"/>
      <c r="AB10" s="210"/>
      <c r="AC10" s="210"/>
      <c r="AD10" s="210"/>
      <c r="AE10" s="210"/>
      <c r="AF10" s="210"/>
      <c r="AG10" s="210" t="s">
        <v>530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50">
        <v>3</v>
      </c>
      <c r="B11" s="251" t="s">
        <v>533</v>
      </c>
      <c r="C11" s="261" t="s">
        <v>534</v>
      </c>
      <c r="D11" s="252" t="s">
        <v>219</v>
      </c>
      <c r="E11" s="253">
        <v>140</v>
      </c>
      <c r="F11" s="254"/>
      <c r="G11" s="255">
        <f>ROUND(E11*F11,2)</f>
        <v>0</v>
      </c>
      <c r="H11" s="254"/>
      <c r="I11" s="255">
        <f>ROUND(E11*H11,2)</f>
        <v>0</v>
      </c>
      <c r="J11" s="254"/>
      <c r="K11" s="255">
        <f>ROUND(E11*J11,2)</f>
        <v>0</v>
      </c>
      <c r="L11" s="255">
        <v>21</v>
      </c>
      <c r="M11" s="255">
        <f>G11*(1+L11/100)</f>
        <v>0</v>
      </c>
      <c r="N11" s="253">
        <v>0</v>
      </c>
      <c r="O11" s="253">
        <f>ROUND(E11*N11,2)</f>
        <v>0</v>
      </c>
      <c r="P11" s="253">
        <v>0</v>
      </c>
      <c r="Q11" s="253">
        <f>ROUND(E11*P11,2)</f>
        <v>0</v>
      </c>
      <c r="R11" s="255"/>
      <c r="S11" s="255" t="s">
        <v>322</v>
      </c>
      <c r="T11" s="256" t="s">
        <v>148</v>
      </c>
      <c r="U11" s="220">
        <v>0</v>
      </c>
      <c r="V11" s="220">
        <f>ROUND(E11*U11,2)</f>
        <v>0</v>
      </c>
      <c r="W11" s="220"/>
      <c r="X11" s="220" t="s">
        <v>180</v>
      </c>
      <c r="Y11" s="220" t="s">
        <v>150</v>
      </c>
      <c r="Z11" s="210"/>
      <c r="AA11" s="210"/>
      <c r="AB11" s="210"/>
      <c r="AC11" s="210"/>
      <c r="AD11" s="210"/>
      <c r="AE11" s="210"/>
      <c r="AF11" s="210"/>
      <c r="AG11" s="210" t="s">
        <v>530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50">
        <v>4</v>
      </c>
      <c r="B12" s="251" t="s">
        <v>535</v>
      </c>
      <c r="C12" s="261" t="s">
        <v>536</v>
      </c>
      <c r="D12" s="252" t="s">
        <v>469</v>
      </c>
      <c r="E12" s="253">
        <v>4</v>
      </c>
      <c r="F12" s="254"/>
      <c r="G12" s="255">
        <f>ROUND(E12*F12,2)</f>
        <v>0</v>
      </c>
      <c r="H12" s="254"/>
      <c r="I12" s="255">
        <f>ROUND(E12*H12,2)</f>
        <v>0</v>
      </c>
      <c r="J12" s="254"/>
      <c r="K12" s="255">
        <f>ROUND(E12*J12,2)</f>
        <v>0</v>
      </c>
      <c r="L12" s="255">
        <v>21</v>
      </c>
      <c r="M12" s="255">
        <f>G12*(1+L12/100)</f>
        <v>0</v>
      </c>
      <c r="N12" s="253">
        <v>0</v>
      </c>
      <c r="O12" s="253">
        <f>ROUND(E12*N12,2)</f>
        <v>0</v>
      </c>
      <c r="P12" s="253">
        <v>0</v>
      </c>
      <c r="Q12" s="253">
        <f>ROUND(E12*P12,2)</f>
        <v>0</v>
      </c>
      <c r="R12" s="255"/>
      <c r="S12" s="255" t="s">
        <v>322</v>
      </c>
      <c r="T12" s="256" t="s">
        <v>148</v>
      </c>
      <c r="U12" s="220">
        <v>0</v>
      </c>
      <c r="V12" s="220">
        <f>ROUND(E12*U12,2)</f>
        <v>0</v>
      </c>
      <c r="W12" s="220"/>
      <c r="X12" s="220" t="s">
        <v>180</v>
      </c>
      <c r="Y12" s="220" t="s">
        <v>150</v>
      </c>
      <c r="Z12" s="210"/>
      <c r="AA12" s="210"/>
      <c r="AB12" s="210"/>
      <c r="AC12" s="210"/>
      <c r="AD12" s="210"/>
      <c r="AE12" s="210"/>
      <c r="AF12" s="210"/>
      <c r="AG12" s="210" t="s">
        <v>530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50">
        <v>5</v>
      </c>
      <c r="B13" s="251" t="s">
        <v>537</v>
      </c>
      <c r="C13" s="261" t="s">
        <v>538</v>
      </c>
      <c r="D13" s="252" t="s">
        <v>469</v>
      </c>
      <c r="E13" s="253">
        <v>8</v>
      </c>
      <c r="F13" s="254"/>
      <c r="G13" s="255">
        <f>ROUND(E13*F13,2)</f>
        <v>0</v>
      </c>
      <c r="H13" s="254"/>
      <c r="I13" s="255">
        <f>ROUND(E13*H13,2)</f>
        <v>0</v>
      </c>
      <c r="J13" s="254"/>
      <c r="K13" s="255">
        <f>ROUND(E13*J13,2)</f>
        <v>0</v>
      </c>
      <c r="L13" s="255">
        <v>21</v>
      </c>
      <c r="M13" s="255">
        <f>G13*(1+L13/100)</f>
        <v>0</v>
      </c>
      <c r="N13" s="253">
        <v>0</v>
      </c>
      <c r="O13" s="253">
        <f>ROUND(E13*N13,2)</f>
        <v>0</v>
      </c>
      <c r="P13" s="253">
        <v>0</v>
      </c>
      <c r="Q13" s="253">
        <f>ROUND(E13*P13,2)</f>
        <v>0</v>
      </c>
      <c r="R13" s="255"/>
      <c r="S13" s="255" t="s">
        <v>322</v>
      </c>
      <c r="T13" s="256" t="s">
        <v>148</v>
      </c>
      <c r="U13" s="220">
        <v>0</v>
      </c>
      <c r="V13" s="220">
        <f>ROUND(E13*U13,2)</f>
        <v>0</v>
      </c>
      <c r="W13" s="220"/>
      <c r="X13" s="220" t="s">
        <v>180</v>
      </c>
      <c r="Y13" s="220" t="s">
        <v>150</v>
      </c>
      <c r="Z13" s="210"/>
      <c r="AA13" s="210"/>
      <c r="AB13" s="210"/>
      <c r="AC13" s="210"/>
      <c r="AD13" s="210"/>
      <c r="AE13" s="210"/>
      <c r="AF13" s="210"/>
      <c r="AG13" s="210" t="s">
        <v>530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50">
        <v>6</v>
      </c>
      <c r="B14" s="251" t="s">
        <v>539</v>
      </c>
      <c r="C14" s="261" t="s">
        <v>540</v>
      </c>
      <c r="D14" s="252" t="s">
        <v>469</v>
      </c>
      <c r="E14" s="253">
        <v>2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21</v>
      </c>
      <c r="M14" s="255">
        <f>G14*(1+L14/100)</f>
        <v>0</v>
      </c>
      <c r="N14" s="253">
        <v>0</v>
      </c>
      <c r="O14" s="253">
        <f>ROUND(E14*N14,2)</f>
        <v>0</v>
      </c>
      <c r="P14" s="253">
        <v>0</v>
      </c>
      <c r="Q14" s="253">
        <f>ROUND(E14*P14,2)</f>
        <v>0</v>
      </c>
      <c r="R14" s="255"/>
      <c r="S14" s="255" t="s">
        <v>322</v>
      </c>
      <c r="T14" s="256" t="s">
        <v>148</v>
      </c>
      <c r="U14" s="220">
        <v>0</v>
      </c>
      <c r="V14" s="220">
        <f>ROUND(E14*U14,2)</f>
        <v>0</v>
      </c>
      <c r="W14" s="220"/>
      <c r="X14" s="220" t="s">
        <v>180</v>
      </c>
      <c r="Y14" s="220" t="s">
        <v>150</v>
      </c>
      <c r="Z14" s="210"/>
      <c r="AA14" s="210"/>
      <c r="AB14" s="210"/>
      <c r="AC14" s="210"/>
      <c r="AD14" s="210"/>
      <c r="AE14" s="210"/>
      <c r="AF14" s="210"/>
      <c r="AG14" s="210" t="s">
        <v>530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50">
        <v>7</v>
      </c>
      <c r="B15" s="251" t="s">
        <v>541</v>
      </c>
      <c r="C15" s="261" t="s">
        <v>542</v>
      </c>
      <c r="D15" s="252" t="s">
        <v>469</v>
      </c>
      <c r="E15" s="253">
        <v>2</v>
      </c>
      <c r="F15" s="254"/>
      <c r="G15" s="255">
        <f>ROUND(E15*F15,2)</f>
        <v>0</v>
      </c>
      <c r="H15" s="254"/>
      <c r="I15" s="255">
        <f>ROUND(E15*H15,2)</f>
        <v>0</v>
      </c>
      <c r="J15" s="254"/>
      <c r="K15" s="255">
        <f>ROUND(E15*J15,2)</f>
        <v>0</v>
      </c>
      <c r="L15" s="255">
        <v>21</v>
      </c>
      <c r="M15" s="255">
        <f>G15*(1+L15/100)</f>
        <v>0</v>
      </c>
      <c r="N15" s="253">
        <v>0</v>
      </c>
      <c r="O15" s="253">
        <f>ROUND(E15*N15,2)</f>
        <v>0</v>
      </c>
      <c r="P15" s="253">
        <v>0</v>
      </c>
      <c r="Q15" s="253">
        <f>ROUND(E15*P15,2)</f>
        <v>0</v>
      </c>
      <c r="R15" s="255"/>
      <c r="S15" s="255" t="s">
        <v>322</v>
      </c>
      <c r="T15" s="256" t="s">
        <v>148</v>
      </c>
      <c r="U15" s="220">
        <v>0</v>
      </c>
      <c r="V15" s="220">
        <f>ROUND(E15*U15,2)</f>
        <v>0</v>
      </c>
      <c r="W15" s="220"/>
      <c r="X15" s="220" t="s">
        <v>180</v>
      </c>
      <c r="Y15" s="220" t="s">
        <v>150</v>
      </c>
      <c r="Z15" s="210"/>
      <c r="AA15" s="210"/>
      <c r="AB15" s="210"/>
      <c r="AC15" s="210"/>
      <c r="AD15" s="210"/>
      <c r="AE15" s="210"/>
      <c r="AF15" s="210"/>
      <c r="AG15" s="210" t="s">
        <v>530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50">
        <v>8</v>
      </c>
      <c r="B16" s="251" t="s">
        <v>543</v>
      </c>
      <c r="C16" s="261" t="s">
        <v>544</v>
      </c>
      <c r="D16" s="252" t="s">
        <v>529</v>
      </c>
      <c r="E16" s="253">
        <v>2</v>
      </c>
      <c r="F16" s="254"/>
      <c r="G16" s="255">
        <f>ROUND(E16*F16,2)</f>
        <v>0</v>
      </c>
      <c r="H16" s="254"/>
      <c r="I16" s="255">
        <f>ROUND(E16*H16,2)</f>
        <v>0</v>
      </c>
      <c r="J16" s="254"/>
      <c r="K16" s="255">
        <f>ROUND(E16*J16,2)</f>
        <v>0</v>
      </c>
      <c r="L16" s="255">
        <v>21</v>
      </c>
      <c r="M16" s="255">
        <f>G16*(1+L16/100)</f>
        <v>0</v>
      </c>
      <c r="N16" s="253">
        <v>0</v>
      </c>
      <c r="O16" s="253">
        <f>ROUND(E16*N16,2)</f>
        <v>0</v>
      </c>
      <c r="P16" s="253">
        <v>0</v>
      </c>
      <c r="Q16" s="253">
        <f>ROUND(E16*P16,2)</f>
        <v>0</v>
      </c>
      <c r="R16" s="255"/>
      <c r="S16" s="255" t="s">
        <v>322</v>
      </c>
      <c r="T16" s="256" t="s">
        <v>148</v>
      </c>
      <c r="U16" s="220">
        <v>0</v>
      </c>
      <c r="V16" s="220">
        <f>ROUND(E16*U16,2)</f>
        <v>0</v>
      </c>
      <c r="W16" s="220"/>
      <c r="X16" s="220" t="s">
        <v>180</v>
      </c>
      <c r="Y16" s="220" t="s">
        <v>150</v>
      </c>
      <c r="Z16" s="210"/>
      <c r="AA16" s="210"/>
      <c r="AB16" s="210"/>
      <c r="AC16" s="210"/>
      <c r="AD16" s="210"/>
      <c r="AE16" s="210"/>
      <c r="AF16" s="210"/>
      <c r="AG16" s="210" t="s">
        <v>530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50">
        <v>9</v>
      </c>
      <c r="B17" s="251" t="s">
        <v>545</v>
      </c>
      <c r="C17" s="261" t="s">
        <v>546</v>
      </c>
      <c r="D17" s="252" t="s">
        <v>469</v>
      </c>
      <c r="E17" s="253">
        <v>2</v>
      </c>
      <c r="F17" s="254"/>
      <c r="G17" s="255">
        <f>ROUND(E17*F17,2)</f>
        <v>0</v>
      </c>
      <c r="H17" s="254"/>
      <c r="I17" s="255">
        <f>ROUND(E17*H17,2)</f>
        <v>0</v>
      </c>
      <c r="J17" s="254"/>
      <c r="K17" s="255">
        <f>ROUND(E17*J17,2)</f>
        <v>0</v>
      </c>
      <c r="L17" s="255">
        <v>21</v>
      </c>
      <c r="M17" s="255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5"/>
      <c r="S17" s="255" t="s">
        <v>322</v>
      </c>
      <c r="T17" s="256" t="s">
        <v>148</v>
      </c>
      <c r="U17" s="220">
        <v>0</v>
      </c>
      <c r="V17" s="220">
        <f>ROUND(E17*U17,2)</f>
        <v>0</v>
      </c>
      <c r="W17" s="220"/>
      <c r="X17" s="220" t="s">
        <v>180</v>
      </c>
      <c r="Y17" s="220" t="s">
        <v>150</v>
      </c>
      <c r="Z17" s="210"/>
      <c r="AA17" s="210"/>
      <c r="AB17" s="210"/>
      <c r="AC17" s="210"/>
      <c r="AD17" s="210"/>
      <c r="AE17" s="210"/>
      <c r="AF17" s="210"/>
      <c r="AG17" s="210" t="s">
        <v>530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50">
        <v>10</v>
      </c>
      <c r="B18" s="251" t="s">
        <v>547</v>
      </c>
      <c r="C18" s="261" t="s">
        <v>548</v>
      </c>
      <c r="D18" s="252" t="s">
        <v>469</v>
      </c>
      <c r="E18" s="253">
        <v>180</v>
      </c>
      <c r="F18" s="254"/>
      <c r="G18" s="255">
        <f>ROUND(E18*F18,2)</f>
        <v>0</v>
      </c>
      <c r="H18" s="254"/>
      <c r="I18" s="255">
        <f>ROUND(E18*H18,2)</f>
        <v>0</v>
      </c>
      <c r="J18" s="254"/>
      <c r="K18" s="255">
        <f>ROUND(E18*J18,2)</f>
        <v>0</v>
      </c>
      <c r="L18" s="255">
        <v>21</v>
      </c>
      <c r="M18" s="255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5"/>
      <c r="S18" s="255" t="s">
        <v>322</v>
      </c>
      <c r="T18" s="256" t="s">
        <v>148</v>
      </c>
      <c r="U18" s="220">
        <v>0</v>
      </c>
      <c r="V18" s="220">
        <f>ROUND(E18*U18,2)</f>
        <v>0</v>
      </c>
      <c r="W18" s="220"/>
      <c r="X18" s="220" t="s">
        <v>180</v>
      </c>
      <c r="Y18" s="220" t="s">
        <v>150</v>
      </c>
      <c r="Z18" s="210"/>
      <c r="AA18" s="210"/>
      <c r="AB18" s="210"/>
      <c r="AC18" s="210"/>
      <c r="AD18" s="210"/>
      <c r="AE18" s="210"/>
      <c r="AF18" s="210"/>
      <c r="AG18" s="210" t="s">
        <v>530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50">
        <v>11</v>
      </c>
      <c r="B19" s="251" t="s">
        <v>549</v>
      </c>
      <c r="C19" s="261" t="s">
        <v>550</v>
      </c>
      <c r="D19" s="252" t="s">
        <v>469</v>
      </c>
      <c r="E19" s="253">
        <v>48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21</v>
      </c>
      <c r="M19" s="255">
        <f>G19*(1+L19/100)</f>
        <v>0</v>
      </c>
      <c r="N19" s="253">
        <v>0</v>
      </c>
      <c r="O19" s="253">
        <f>ROUND(E19*N19,2)</f>
        <v>0</v>
      </c>
      <c r="P19" s="253">
        <v>0</v>
      </c>
      <c r="Q19" s="253">
        <f>ROUND(E19*P19,2)</f>
        <v>0</v>
      </c>
      <c r="R19" s="255"/>
      <c r="S19" s="255" t="s">
        <v>322</v>
      </c>
      <c r="T19" s="256" t="s">
        <v>148</v>
      </c>
      <c r="U19" s="220">
        <v>0</v>
      </c>
      <c r="V19" s="220">
        <f>ROUND(E19*U19,2)</f>
        <v>0</v>
      </c>
      <c r="W19" s="220"/>
      <c r="X19" s="220" t="s">
        <v>180</v>
      </c>
      <c r="Y19" s="220" t="s">
        <v>150</v>
      </c>
      <c r="Z19" s="210"/>
      <c r="AA19" s="210"/>
      <c r="AB19" s="210"/>
      <c r="AC19" s="210"/>
      <c r="AD19" s="210"/>
      <c r="AE19" s="210"/>
      <c r="AF19" s="210"/>
      <c r="AG19" s="210" t="s">
        <v>530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50">
        <v>12</v>
      </c>
      <c r="B20" s="251" t="s">
        <v>551</v>
      </c>
      <c r="C20" s="261" t="s">
        <v>552</v>
      </c>
      <c r="D20" s="252" t="s">
        <v>553</v>
      </c>
      <c r="E20" s="253">
        <v>25</v>
      </c>
      <c r="F20" s="254"/>
      <c r="G20" s="255">
        <f>ROUND(E20*F20,2)</f>
        <v>0</v>
      </c>
      <c r="H20" s="254"/>
      <c r="I20" s="255">
        <f>ROUND(E20*H20,2)</f>
        <v>0</v>
      </c>
      <c r="J20" s="254"/>
      <c r="K20" s="255">
        <f>ROUND(E20*J20,2)</f>
        <v>0</v>
      </c>
      <c r="L20" s="255">
        <v>21</v>
      </c>
      <c r="M20" s="255">
        <f>G20*(1+L20/100)</f>
        <v>0</v>
      </c>
      <c r="N20" s="253">
        <v>0</v>
      </c>
      <c r="O20" s="253">
        <f>ROUND(E20*N20,2)</f>
        <v>0</v>
      </c>
      <c r="P20" s="253">
        <v>0</v>
      </c>
      <c r="Q20" s="253">
        <f>ROUND(E20*P20,2)</f>
        <v>0</v>
      </c>
      <c r="R20" s="255"/>
      <c r="S20" s="255" t="s">
        <v>322</v>
      </c>
      <c r="T20" s="256" t="s">
        <v>148</v>
      </c>
      <c r="U20" s="220">
        <v>0</v>
      </c>
      <c r="V20" s="220">
        <f>ROUND(E20*U20,2)</f>
        <v>0</v>
      </c>
      <c r="W20" s="220"/>
      <c r="X20" s="220" t="s">
        <v>180</v>
      </c>
      <c r="Y20" s="220" t="s">
        <v>150</v>
      </c>
      <c r="Z20" s="210"/>
      <c r="AA20" s="210"/>
      <c r="AB20" s="210"/>
      <c r="AC20" s="210"/>
      <c r="AD20" s="210"/>
      <c r="AE20" s="210"/>
      <c r="AF20" s="210"/>
      <c r="AG20" s="210" t="s">
        <v>530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50">
        <v>13</v>
      </c>
      <c r="B21" s="251" t="s">
        <v>554</v>
      </c>
      <c r="C21" s="261" t="s">
        <v>555</v>
      </c>
      <c r="D21" s="252" t="s">
        <v>529</v>
      </c>
      <c r="E21" s="253">
        <v>2</v>
      </c>
      <c r="F21" s="254"/>
      <c r="G21" s="255">
        <f>ROUND(E21*F21,2)</f>
        <v>0</v>
      </c>
      <c r="H21" s="254"/>
      <c r="I21" s="255">
        <f>ROUND(E21*H21,2)</f>
        <v>0</v>
      </c>
      <c r="J21" s="254"/>
      <c r="K21" s="255">
        <f>ROUND(E21*J21,2)</f>
        <v>0</v>
      </c>
      <c r="L21" s="255">
        <v>21</v>
      </c>
      <c r="M21" s="255">
        <f>G21*(1+L21/100)</f>
        <v>0</v>
      </c>
      <c r="N21" s="253">
        <v>0</v>
      </c>
      <c r="O21" s="253">
        <f>ROUND(E21*N21,2)</f>
        <v>0</v>
      </c>
      <c r="P21" s="253">
        <v>0</v>
      </c>
      <c r="Q21" s="253">
        <f>ROUND(E21*P21,2)</f>
        <v>0</v>
      </c>
      <c r="R21" s="255"/>
      <c r="S21" s="255" t="s">
        <v>322</v>
      </c>
      <c r="T21" s="256" t="s">
        <v>148</v>
      </c>
      <c r="U21" s="220">
        <v>0</v>
      </c>
      <c r="V21" s="220">
        <f>ROUND(E21*U21,2)</f>
        <v>0</v>
      </c>
      <c r="W21" s="220"/>
      <c r="X21" s="220" t="s">
        <v>180</v>
      </c>
      <c r="Y21" s="220" t="s">
        <v>150</v>
      </c>
      <c r="Z21" s="210"/>
      <c r="AA21" s="210"/>
      <c r="AB21" s="210"/>
      <c r="AC21" s="210"/>
      <c r="AD21" s="210"/>
      <c r="AE21" s="210"/>
      <c r="AF21" s="210"/>
      <c r="AG21" s="210" t="s">
        <v>530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50">
        <v>14</v>
      </c>
      <c r="B22" s="251" t="s">
        <v>556</v>
      </c>
      <c r="C22" s="261" t="s">
        <v>557</v>
      </c>
      <c r="D22" s="252" t="s">
        <v>252</v>
      </c>
      <c r="E22" s="253">
        <v>0.3</v>
      </c>
      <c r="F22" s="254"/>
      <c r="G22" s="255">
        <f>ROUND(E22*F22,2)</f>
        <v>0</v>
      </c>
      <c r="H22" s="254"/>
      <c r="I22" s="255">
        <f>ROUND(E22*H22,2)</f>
        <v>0</v>
      </c>
      <c r="J22" s="254"/>
      <c r="K22" s="255">
        <f>ROUND(E22*J22,2)</f>
        <v>0</v>
      </c>
      <c r="L22" s="255">
        <v>21</v>
      </c>
      <c r="M22" s="255">
        <f>G22*(1+L22/100)</f>
        <v>0</v>
      </c>
      <c r="N22" s="253">
        <v>0</v>
      </c>
      <c r="O22" s="253">
        <f>ROUND(E22*N22,2)</f>
        <v>0</v>
      </c>
      <c r="P22" s="253">
        <v>0</v>
      </c>
      <c r="Q22" s="253">
        <f>ROUND(E22*P22,2)</f>
        <v>0</v>
      </c>
      <c r="R22" s="255"/>
      <c r="S22" s="255" t="s">
        <v>322</v>
      </c>
      <c r="T22" s="256" t="s">
        <v>148</v>
      </c>
      <c r="U22" s="220">
        <v>0</v>
      </c>
      <c r="V22" s="220">
        <f>ROUND(E22*U22,2)</f>
        <v>0</v>
      </c>
      <c r="W22" s="220"/>
      <c r="X22" s="220" t="s">
        <v>180</v>
      </c>
      <c r="Y22" s="220" t="s">
        <v>150</v>
      </c>
      <c r="Z22" s="210"/>
      <c r="AA22" s="210"/>
      <c r="AB22" s="210"/>
      <c r="AC22" s="210"/>
      <c r="AD22" s="210"/>
      <c r="AE22" s="210"/>
      <c r="AF22" s="210"/>
      <c r="AG22" s="210" t="s">
        <v>530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50">
        <v>15</v>
      </c>
      <c r="B23" s="251" t="s">
        <v>558</v>
      </c>
      <c r="C23" s="261" t="s">
        <v>559</v>
      </c>
      <c r="D23" s="252" t="s">
        <v>529</v>
      </c>
      <c r="E23" s="253">
        <v>1</v>
      </c>
      <c r="F23" s="254"/>
      <c r="G23" s="255">
        <f>ROUND(E23*F23,2)</f>
        <v>0</v>
      </c>
      <c r="H23" s="254"/>
      <c r="I23" s="255">
        <f>ROUND(E23*H23,2)</f>
        <v>0</v>
      </c>
      <c r="J23" s="254"/>
      <c r="K23" s="255">
        <f>ROUND(E23*J23,2)</f>
        <v>0</v>
      </c>
      <c r="L23" s="255">
        <v>21</v>
      </c>
      <c r="M23" s="255">
        <f>G23*(1+L23/100)</f>
        <v>0</v>
      </c>
      <c r="N23" s="253">
        <v>0</v>
      </c>
      <c r="O23" s="253">
        <f>ROUND(E23*N23,2)</f>
        <v>0</v>
      </c>
      <c r="P23" s="253">
        <v>0</v>
      </c>
      <c r="Q23" s="253">
        <f>ROUND(E23*P23,2)</f>
        <v>0</v>
      </c>
      <c r="R23" s="255"/>
      <c r="S23" s="255" t="s">
        <v>322</v>
      </c>
      <c r="T23" s="256" t="s">
        <v>148</v>
      </c>
      <c r="U23" s="220">
        <v>0</v>
      </c>
      <c r="V23" s="220">
        <f>ROUND(E23*U23,2)</f>
        <v>0</v>
      </c>
      <c r="W23" s="220"/>
      <c r="X23" s="220" t="s">
        <v>180</v>
      </c>
      <c r="Y23" s="220" t="s">
        <v>150</v>
      </c>
      <c r="Z23" s="210"/>
      <c r="AA23" s="210"/>
      <c r="AB23" s="210"/>
      <c r="AC23" s="210"/>
      <c r="AD23" s="210"/>
      <c r="AE23" s="210"/>
      <c r="AF23" s="210"/>
      <c r="AG23" s="210" t="s">
        <v>530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50">
        <v>16</v>
      </c>
      <c r="B24" s="251" t="s">
        <v>560</v>
      </c>
      <c r="C24" s="261" t="s">
        <v>561</v>
      </c>
      <c r="D24" s="252" t="s">
        <v>529</v>
      </c>
      <c r="E24" s="253">
        <v>1</v>
      </c>
      <c r="F24" s="254"/>
      <c r="G24" s="255">
        <f>ROUND(E24*F24,2)</f>
        <v>0</v>
      </c>
      <c r="H24" s="254"/>
      <c r="I24" s="255">
        <f>ROUND(E24*H24,2)</f>
        <v>0</v>
      </c>
      <c r="J24" s="254"/>
      <c r="K24" s="255">
        <f>ROUND(E24*J24,2)</f>
        <v>0</v>
      </c>
      <c r="L24" s="255">
        <v>21</v>
      </c>
      <c r="M24" s="255">
        <f>G24*(1+L24/100)</f>
        <v>0</v>
      </c>
      <c r="N24" s="253">
        <v>0</v>
      </c>
      <c r="O24" s="253">
        <f>ROUND(E24*N24,2)</f>
        <v>0</v>
      </c>
      <c r="P24" s="253">
        <v>0</v>
      </c>
      <c r="Q24" s="253">
        <f>ROUND(E24*P24,2)</f>
        <v>0</v>
      </c>
      <c r="R24" s="255"/>
      <c r="S24" s="255" t="s">
        <v>322</v>
      </c>
      <c r="T24" s="256" t="s">
        <v>148</v>
      </c>
      <c r="U24" s="220">
        <v>0</v>
      </c>
      <c r="V24" s="220">
        <f>ROUND(E24*U24,2)</f>
        <v>0</v>
      </c>
      <c r="W24" s="220"/>
      <c r="X24" s="220" t="s">
        <v>180</v>
      </c>
      <c r="Y24" s="220" t="s">
        <v>150</v>
      </c>
      <c r="Z24" s="210"/>
      <c r="AA24" s="210"/>
      <c r="AB24" s="210"/>
      <c r="AC24" s="210"/>
      <c r="AD24" s="210"/>
      <c r="AE24" s="210"/>
      <c r="AF24" s="210"/>
      <c r="AG24" s="210" t="s">
        <v>530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17</v>
      </c>
      <c r="B25" s="230" t="s">
        <v>562</v>
      </c>
      <c r="C25" s="239" t="s">
        <v>563</v>
      </c>
      <c r="D25" s="231" t="s">
        <v>529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2">
        <v>0</v>
      </c>
      <c r="O25" s="232">
        <f>ROUND(E25*N25,2)</f>
        <v>0</v>
      </c>
      <c r="P25" s="232">
        <v>0</v>
      </c>
      <c r="Q25" s="232">
        <f>ROUND(E25*P25,2)</f>
        <v>0</v>
      </c>
      <c r="R25" s="234"/>
      <c r="S25" s="234" t="s">
        <v>322</v>
      </c>
      <c r="T25" s="235" t="s">
        <v>148</v>
      </c>
      <c r="U25" s="220">
        <v>0</v>
      </c>
      <c r="V25" s="220">
        <f>ROUND(E25*U25,2)</f>
        <v>0</v>
      </c>
      <c r="W25" s="220"/>
      <c r="X25" s="220" t="s">
        <v>180</v>
      </c>
      <c r="Y25" s="220" t="s">
        <v>150</v>
      </c>
      <c r="Z25" s="210"/>
      <c r="AA25" s="210"/>
      <c r="AB25" s="210"/>
      <c r="AC25" s="210"/>
      <c r="AD25" s="210"/>
      <c r="AE25" s="210"/>
      <c r="AF25" s="210"/>
      <c r="AG25" s="210" t="s">
        <v>530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">
      <c r="A26" s="3"/>
      <c r="B26" s="4"/>
      <c r="C26" s="241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128</v>
      </c>
    </row>
    <row r="27" spans="1:60" x14ac:dyDescent="0.2">
      <c r="A27" s="213"/>
      <c r="B27" s="214" t="s">
        <v>29</v>
      </c>
      <c r="C27" s="242"/>
      <c r="D27" s="215"/>
      <c r="E27" s="216"/>
      <c r="F27" s="216"/>
      <c r="G27" s="228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172</v>
      </c>
    </row>
    <row r="28" spans="1:60" x14ac:dyDescent="0.2">
      <c r="C28" s="243"/>
      <c r="D28" s="10"/>
      <c r="AG28" t="s">
        <v>173</v>
      </c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nqmnvIVvfCNalrifn7aqb8yKeOv+G8lmQ0UVZYJtVXXMv8BFHCemtv3k2zUHijqrn6RAuzM5goKAQr80PhizA==" saltValue="GoPbmjZb+TNt/k9nk/+W7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099 01 Naklady</vt:lpstr>
      <vt:lpstr>SO 01 01 Pol</vt:lpstr>
      <vt:lpstr>SO 01 02 Pol</vt:lpstr>
      <vt:lpstr>SO 02 01 Pol</vt:lpstr>
      <vt:lpstr>SO 03 01 Pol</vt:lpstr>
      <vt:lpstr>SO 03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'099 01 Naklady'!Názvy_tisku</vt:lpstr>
      <vt:lpstr>'SO 01 01 Pol'!Názvy_tisku</vt:lpstr>
      <vt:lpstr>'SO 01 02 Pol'!Názvy_tisku</vt:lpstr>
      <vt:lpstr>'SO 02 01 Pol'!Názvy_tisku</vt:lpstr>
      <vt:lpstr>'SO 03 01 Pol'!Názvy_tisku</vt:lpstr>
      <vt:lpstr>'SO 03 02 Pol'!Názvy_tisku</vt:lpstr>
      <vt:lpstr>oadresa</vt:lpstr>
      <vt:lpstr>Stavba!Objednatel</vt:lpstr>
      <vt:lpstr>Stavba!Objekt</vt:lpstr>
      <vt:lpstr>'099 01 Naklady'!Oblast_tisku</vt:lpstr>
      <vt:lpstr>'SO 01 01 Pol'!Oblast_tisku</vt:lpstr>
      <vt:lpstr>'SO 01 02 Pol'!Oblast_tisku</vt:lpstr>
      <vt:lpstr>'SO 02 01 Pol'!Oblast_tisku</vt:lpstr>
      <vt:lpstr>'SO 03 01 Pol'!Oblast_tisku</vt:lpstr>
      <vt:lpstr>'SO 03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2024-09-13T07:22:28Z</dcterms:modified>
</cp:coreProperties>
</file>