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horynova_sarka_kr-jihomoravsky_cz/Documents/VZ OINV/4 ZUS Blansko/1. Zhotovitel/2 ZD a Vysvetleni/1 Vysvetleni ZD/Vysvetleni IV/"/>
    </mc:Choice>
  </mc:AlternateContent>
  <xr:revisionPtr revIDLastSave="0" documentId="13_ncr:1_{77F9BCA1-1117-42A4-A293-03321A51A2B0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Stavba" sheetId="1" r:id="rId1"/>
    <sheet name="VRN" sheetId="23" r:id="rId2"/>
    <sheet name="D.101.01_ASŘ" sheetId="12" r:id="rId3"/>
    <sheet name="D.101.04_ZTI" sheetId="14" r:id="rId4"/>
    <sheet name="D.101.05_UT" sheetId="15" r:id="rId5"/>
    <sheet name="D.101.06 - ELI" sheetId="30" r:id="rId6"/>
    <sheet name="D.101.07_SLP" sheetId="25" r:id="rId7"/>
    <sheet name="D.101.08_VZT" sheetId="17" r:id="rId8"/>
    <sheet name="D.101.16 AVT+DIV spojené" sheetId="26" r:id="rId9"/>
    <sheet name="D.203, D.202" sheetId="13" r:id="rId10"/>
    <sheet name="D.205_Venk.K" sheetId="29" r:id="rId11"/>
    <sheet name="D.215_Příp.Ka" sheetId="28" r:id="rId12"/>
    <sheet name="D.217_HsDV" sheetId="27" r:id="rId13"/>
    <sheet name="VzorPolozky" sheetId="10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5" hidden="1">'D.101.06 - ELI'!$C$121:$K$200</definedName>
    <definedName name="_xlnm._FilterDatabase" localSheetId="10" hidden="1">'D.205_Venk.K'!$C$119:$K$145</definedName>
    <definedName name="_xlnm._FilterDatabase" localSheetId="11" hidden="1">'D.215_Příp.Ka'!$C$119:$K$133</definedName>
    <definedName name="_xlnm._FilterDatabase" localSheetId="12" hidden="1">D.217_HsDV!$C$120:$K$144</definedName>
    <definedName name="CelkemDPHVypocet" localSheetId="0">Stavba!#REF!</definedName>
    <definedName name="CenaCelkem">Stavba!$G$36</definedName>
    <definedName name="CenaCelkemBezDPH">Stavba!$G$35</definedName>
    <definedName name="CenaCelkemVypocet" localSheetId="0">Stavba!#REF!</definedName>
    <definedName name="cisloobjektu">Stavba!$D$3</definedName>
    <definedName name="CisloRozpoctu">#REF!</definedName>
    <definedName name="CisloStavby" localSheetId="0">Stavba!$D$2</definedName>
    <definedName name="cislostavby">#REF!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Stavba!$G$31</definedName>
    <definedName name="DPHZakl">Stavba!$G$33</definedName>
    <definedName name="dpsc" localSheetId="0">Stavba!$D$13</definedName>
    <definedName name="IČO" localSheetId="0">Stavba!$I$11</definedName>
    <definedName name="Mena">Stavba!$J$36</definedName>
    <definedName name="MistoStavby">Stavba!$D$4</definedName>
    <definedName name="nazevobjektu">Stavba!$E$3</definedName>
    <definedName name="NazevRozpoctu">#REF!</definedName>
    <definedName name="NazevStavby" localSheetId="0">Stavba!$E$2</definedName>
    <definedName name="nazevstavby">#REF!</definedName>
    <definedName name="NazevStavebnihoRozpoctu">Stavba!$E$4</definedName>
    <definedName name="_xlnm.Print_Titles" localSheetId="2">'D.101.01_ASŘ'!#REF!</definedName>
    <definedName name="_xlnm.Print_Titles" localSheetId="5">'D.101.06 - ELI'!$121:$121</definedName>
    <definedName name="_xlnm.Print_Titles" localSheetId="9">'D.203, D.202'!#REF!</definedName>
    <definedName name="_xlnm.Print_Titles" localSheetId="10">'D.205_Venk.K'!$119:$119</definedName>
    <definedName name="_xlnm.Print_Titles" localSheetId="11">'D.215_Příp.Ka'!$119:$119</definedName>
    <definedName name="_xlnm.Print_Titles" localSheetId="12">D.217_HsDV!$120:$120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2">'D.101.01_ASŘ'!#REF!</definedName>
    <definedName name="_xlnm.Print_Area" localSheetId="5">'D.101.06 - ELI'!$C$109:$K$200</definedName>
    <definedName name="_xlnm.Print_Area" localSheetId="9">'D.203, D.202'!#REF!</definedName>
    <definedName name="_xlnm.Print_Area" localSheetId="10">'D.205_Venk.K'!$C$107:$K$145</definedName>
    <definedName name="_xlnm.Print_Area" localSheetId="11">'D.215_Příp.Ka'!$C$107:$K$133</definedName>
    <definedName name="_xlnm.Print_Area" localSheetId="12">D.217_HsDV!$C$108:$K$144</definedName>
    <definedName name="_xlnm.Print_Area" localSheetId="0">Stavba!$A$1:$J$43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Stavba!#REF!</definedName>
    <definedName name="SazbaDPH1">#REF!</definedName>
    <definedName name="SazbaDPH2" localSheetId="0">Stavba!$E$32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Stavba!$B$1:$J$43</definedName>
    <definedName name="ZakladDPHSni">Stavba!#REF!</definedName>
    <definedName name="ZakladDPHSniVypocet" localSheetId="0">Stavba!#REF!</definedName>
    <definedName name="ZakladDPHZakl">Stavba!$G$32</definedName>
    <definedName name="ZakladDPHZaklVypocet" localSheetId="0">Stavba!#REF!</definedName>
    <definedName name="ZaObjednatele">Stavba!$G$41</definedName>
    <definedName name="Zaokrouhleni">Stavba!$G$34</definedName>
    <definedName name="ZaZhotovitele">Stavba!$D$41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9" i="25" l="1"/>
  <c r="BI229" i="25"/>
  <c r="BH229" i="25"/>
  <c r="BG229" i="25"/>
  <c r="BF229" i="25"/>
  <c r="BE229" i="25"/>
  <c r="T229" i="25"/>
  <c r="R229" i="25"/>
  <c r="P229" i="25"/>
  <c r="J229" i="25"/>
  <c r="BK228" i="25"/>
  <c r="BI228" i="25"/>
  <c r="BH228" i="25"/>
  <c r="BG228" i="25"/>
  <c r="BF228" i="25"/>
  <c r="T228" i="25"/>
  <c r="R228" i="25"/>
  <c r="P228" i="25"/>
  <c r="J228" i="25"/>
  <c r="BE228" i="25" s="1"/>
  <c r="BK227" i="25"/>
  <c r="BI227" i="25"/>
  <c r="BH227" i="25"/>
  <c r="BG227" i="25"/>
  <c r="BF227" i="25"/>
  <c r="T227" i="25"/>
  <c r="R227" i="25"/>
  <c r="P227" i="25"/>
  <c r="J227" i="25"/>
  <c r="BE227" i="25" s="1"/>
  <c r="BK226" i="25"/>
  <c r="BI226" i="25"/>
  <c r="BH226" i="25"/>
  <c r="BG226" i="25"/>
  <c r="BF226" i="25"/>
  <c r="T226" i="25"/>
  <c r="R226" i="25"/>
  <c r="P226" i="25"/>
  <c r="J226" i="25"/>
  <c r="BE226" i="25" s="1"/>
  <c r="BK225" i="25"/>
  <c r="BI225" i="25"/>
  <c r="BH225" i="25"/>
  <c r="BG225" i="25"/>
  <c r="BF225" i="25"/>
  <c r="T225" i="25"/>
  <c r="R225" i="25"/>
  <c r="P225" i="25"/>
  <c r="J225" i="25"/>
  <c r="BE225" i="25" s="1"/>
  <c r="BK224" i="25"/>
  <c r="BI224" i="25"/>
  <c r="BH224" i="25"/>
  <c r="BG224" i="25"/>
  <c r="BF224" i="25"/>
  <c r="T224" i="25"/>
  <c r="R224" i="25"/>
  <c r="P224" i="25"/>
  <c r="J224" i="25"/>
  <c r="BE224" i="25" s="1"/>
  <c r="BK223" i="25"/>
  <c r="BI223" i="25"/>
  <c r="BH223" i="25"/>
  <c r="BG223" i="25"/>
  <c r="BF223" i="25"/>
  <c r="T223" i="25"/>
  <c r="R223" i="25"/>
  <c r="P223" i="25"/>
  <c r="J223" i="25"/>
  <c r="BE223" i="25" s="1"/>
  <c r="BK222" i="25"/>
  <c r="BI222" i="25"/>
  <c r="BH222" i="25"/>
  <c r="BG222" i="25"/>
  <c r="BF222" i="25"/>
  <c r="T222" i="25"/>
  <c r="R222" i="25"/>
  <c r="P222" i="25"/>
  <c r="J222" i="25"/>
  <c r="BE222" i="25" s="1"/>
  <c r="BK197" i="25" l="1"/>
  <c r="BI197" i="25"/>
  <c r="BH197" i="25"/>
  <c r="BG197" i="25"/>
  <c r="BF197" i="25"/>
  <c r="T197" i="25"/>
  <c r="R197" i="25"/>
  <c r="P197" i="25"/>
  <c r="J197" i="25"/>
  <c r="BE197" i="25" s="1"/>
  <c r="BK196" i="25"/>
  <c r="BI196" i="25"/>
  <c r="BH196" i="25"/>
  <c r="BG196" i="25"/>
  <c r="BF196" i="25"/>
  <c r="T196" i="25"/>
  <c r="R196" i="25"/>
  <c r="P196" i="25"/>
  <c r="J196" i="25"/>
  <c r="BE196" i="25" s="1"/>
  <c r="B106" i="17"/>
  <c r="A106" i="17"/>
  <c r="B104" i="17"/>
  <c r="A104" i="17"/>
  <c r="B102" i="17"/>
  <c r="A102" i="17"/>
  <c r="B100" i="17"/>
  <c r="A100" i="17"/>
  <c r="B98" i="17"/>
  <c r="A98" i="17"/>
  <c r="F91" i="17"/>
  <c r="F90" i="17"/>
  <c r="F89" i="17"/>
  <c r="F88" i="17"/>
  <c r="F87" i="17"/>
  <c r="F84" i="17"/>
  <c r="F82" i="17"/>
  <c r="F81" i="17"/>
  <c r="F80" i="17"/>
  <c r="F79" i="17"/>
  <c r="F78" i="17"/>
  <c r="F77" i="17"/>
  <c r="F76" i="17"/>
  <c r="F74" i="17"/>
  <c r="F73" i="17"/>
  <c r="F70" i="17"/>
  <c r="F69" i="17"/>
  <c r="F68" i="17"/>
  <c r="F67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2" i="17"/>
  <c r="F98" i="17" l="1"/>
  <c r="F100" i="17"/>
  <c r="F102" i="17"/>
  <c r="F106" i="17"/>
  <c r="F104" i="17"/>
  <c r="F93" i="17"/>
  <c r="F109" i="17" l="1"/>
  <c r="I22" i="1" s="1"/>
  <c r="E7" i="30" l="1"/>
  <c r="E85" i="30" s="1"/>
  <c r="J14" i="30"/>
  <c r="E15" i="30"/>
  <c r="F91" i="30" s="1"/>
  <c r="J15" i="30"/>
  <c r="J17" i="30"/>
  <c r="E18" i="30"/>
  <c r="F119" i="30" s="1"/>
  <c r="J18" i="30"/>
  <c r="J20" i="30"/>
  <c r="E21" i="30"/>
  <c r="J91" i="30" s="1"/>
  <c r="J21" i="30"/>
  <c r="J23" i="30"/>
  <c r="E24" i="30"/>
  <c r="J119" i="30" s="1"/>
  <c r="J24" i="30"/>
  <c r="J35" i="30"/>
  <c r="J36" i="30"/>
  <c r="J37" i="30"/>
  <c r="E87" i="30"/>
  <c r="F89" i="30"/>
  <c r="E114" i="30"/>
  <c r="F116" i="30"/>
  <c r="J124" i="30"/>
  <c r="BE124" i="30" s="1"/>
  <c r="P124" i="30"/>
  <c r="P123" i="30" s="1"/>
  <c r="R124" i="30"/>
  <c r="R123" i="30" s="1"/>
  <c r="T124" i="30"/>
  <c r="T123" i="30" s="1"/>
  <c r="BF124" i="30"/>
  <c r="BG124" i="30"/>
  <c r="BH124" i="30"/>
  <c r="BI124" i="30"/>
  <c r="BK124" i="30"/>
  <c r="BK123" i="30" s="1"/>
  <c r="J126" i="30"/>
  <c r="BE126" i="30" s="1"/>
  <c r="P126" i="30"/>
  <c r="R126" i="30"/>
  <c r="T126" i="30"/>
  <c r="BF126" i="30"/>
  <c r="BG126" i="30"/>
  <c r="BH126" i="30"/>
  <c r="BI126" i="30"/>
  <c r="BK126" i="30"/>
  <c r="J127" i="30"/>
  <c r="BE127" i="30" s="1"/>
  <c r="P127" i="30"/>
  <c r="P125" i="30" s="1"/>
  <c r="R127" i="30"/>
  <c r="T127" i="30"/>
  <c r="BF127" i="30"/>
  <c r="BG127" i="30"/>
  <c r="BH127" i="30"/>
  <c r="BI127" i="30"/>
  <c r="BK127" i="30"/>
  <c r="J128" i="30"/>
  <c r="BE128" i="30" s="1"/>
  <c r="P128" i="30"/>
  <c r="R128" i="30"/>
  <c r="T128" i="30"/>
  <c r="BF128" i="30"/>
  <c r="BG128" i="30"/>
  <c r="BH128" i="30"/>
  <c r="BI128" i="30"/>
  <c r="BK128" i="30"/>
  <c r="J129" i="30"/>
  <c r="P129" i="30"/>
  <c r="R129" i="30"/>
  <c r="T129" i="30"/>
  <c r="BE129" i="30"/>
  <c r="BF129" i="30"/>
  <c r="BG129" i="30"/>
  <c r="BH129" i="30"/>
  <c r="BI129" i="30"/>
  <c r="BK129" i="30"/>
  <c r="J130" i="30"/>
  <c r="BE130" i="30" s="1"/>
  <c r="P130" i="30"/>
  <c r="R130" i="30"/>
  <c r="T130" i="30"/>
  <c r="BF130" i="30"/>
  <c r="BG130" i="30"/>
  <c r="BH130" i="30"/>
  <c r="BI130" i="30"/>
  <c r="BK130" i="30"/>
  <c r="J132" i="30"/>
  <c r="BE132" i="30" s="1"/>
  <c r="P132" i="30"/>
  <c r="R132" i="30"/>
  <c r="T132" i="30"/>
  <c r="BF132" i="30"/>
  <c r="BG132" i="30"/>
  <c r="BH132" i="30"/>
  <c r="BI132" i="30"/>
  <c r="BK132" i="30"/>
  <c r="J133" i="30"/>
  <c r="P133" i="30"/>
  <c r="R133" i="30"/>
  <c r="T133" i="30"/>
  <c r="BE133" i="30"/>
  <c r="BF133" i="30"/>
  <c r="BG133" i="30"/>
  <c r="BH133" i="30"/>
  <c r="BI133" i="30"/>
  <c r="BK133" i="30"/>
  <c r="J134" i="30"/>
  <c r="BE134" i="30" s="1"/>
  <c r="P134" i="30"/>
  <c r="R134" i="30"/>
  <c r="T134" i="30"/>
  <c r="BF134" i="30"/>
  <c r="BG134" i="30"/>
  <c r="BH134" i="30"/>
  <c r="BI134" i="30"/>
  <c r="BK134" i="30"/>
  <c r="J135" i="30"/>
  <c r="BE135" i="30" s="1"/>
  <c r="P135" i="30"/>
  <c r="R135" i="30"/>
  <c r="T135" i="30"/>
  <c r="BF135" i="30"/>
  <c r="BG135" i="30"/>
  <c r="BH135" i="30"/>
  <c r="BI135" i="30"/>
  <c r="BK135" i="30"/>
  <c r="J136" i="30"/>
  <c r="BE136" i="30" s="1"/>
  <c r="P136" i="30"/>
  <c r="R136" i="30"/>
  <c r="T136" i="30"/>
  <c r="BF136" i="30"/>
  <c r="BG136" i="30"/>
  <c r="BH136" i="30"/>
  <c r="BI136" i="30"/>
  <c r="BK136" i="30"/>
  <c r="J137" i="30"/>
  <c r="P137" i="30"/>
  <c r="R137" i="30"/>
  <c r="T137" i="30"/>
  <c r="BE137" i="30"/>
  <c r="BF137" i="30"/>
  <c r="BG137" i="30"/>
  <c r="BH137" i="30"/>
  <c r="BI137" i="30"/>
  <c r="BK137" i="30"/>
  <c r="J138" i="30"/>
  <c r="BE138" i="30" s="1"/>
  <c r="P138" i="30"/>
  <c r="R138" i="30"/>
  <c r="T138" i="30"/>
  <c r="BF138" i="30"/>
  <c r="BG138" i="30"/>
  <c r="BH138" i="30"/>
  <c r="BI138" i="30"/>
  <c r="BK138" i="30"/>
  <c r="J140" i="30"/>
  <c r="BE140" i="30" s="1"/>
  <c r="P140" i="30"/>
  <c r="P139" i="30" s="1"/>
  <c r="R140" i="30"/>
  <c r="R139" i="30" s="1"/>
  <c r="T140" i="30"/>
  <c r="T139" i="30" s="1"/>
  <c r="BF140" i="30"/>
  <c r="BG140" i="30"/>
  <c r="BH140" i="30"/>
  <c r="BI140" i="30"/>
  <c r="BK140" i="30"/>
  <c r="BK139" i="30" s="1"/>
  <c r="J139" i="30" s="1"/>
  <c r="J100" i="30" s="1"/>
  <c r="J142" i="30"/>
  <c r="BE142" i="30" s="1"/>
  <c r="P142" i="30"/>
  <c r="R142" i="30"/>
  <c r="T142" i="30"/>
  <c r="BF142" i="30"/>
  <c r="BG142" i="30"/>
  <c r="BH142" i="30"/>
  <c r="BI142" i="30"/>
  <c r="BK142" i="30"/>
  <c r="J143" i="30"/>
  <c r="BE143" i="30" s="1"/>
  <c r="P143" i="30"/>
  <c r="R143" i="30"/>
  <c r="T143" i="30"/>
  <c r="BF143" i="30"/>
  <c r="BG143" i="30"/>
  <c r="BH143" i="30"/>
  <c r="BI143" i="30"/>
  <c r="BK143" i="30"/>
  <c r="J144" i="30"/>
  <c r="BE144" i="30" s="1"/>
  <c r="P144" i="30"/>
  <c r="R144" i="30"/>
  <c r="T144" i="30"/>
  <c r="BF144" i="30"/>
  <c r="BG144" i="30"/>
  <c r="BH144" i="30"/>
  <c r="BI144" i="30"/>
  <c r="BK144" i="30"/>
  <c r="J145" i="30"/>
  <c r="BE145" i="30" s="1"/>
  <c r="P145" i="30"/>
  <c r="R145" i="30"/>
  <c r="T145" i="30"/>
  <c r="BF145" i="30"/>
  <c r="BG145" i="30"/>
  <c r="BH145" i="30"/>
  <c r="BI145" i="30"/>
  <c r="BK145" i="30"/>
  <c r="J146" i="30"/>
  <c r="BE146" i="30" s="1"/>
  <c r="P146" i="30"/>
  <c r="R146" i="30"/>
  <c r="T146" i="30"/>
  <c r="BF146" i="30"/>
  <c r="BG146" i="30"/>
  <c r="BH146" i="30"/>
  <c r="BI146" i="30"/>
  <c r="BK146" i="30"/>
  <c r="J147" i="30"/>
  <c r="BE147" i="30" s="1"/>
  <c r="P147" i="30"/>
  <c r="R147" i="30"/>
  <c r="T147" i="30"/>
  <c r="BF147" i="30"/>
  <c r="BG147" i="30"/>
  <c r="BH147" i="30"/>
  <c r="BI147" i="30"/>
  <c r="BK147" i="30"/>
  <c r="J148" i="30"/>
  <c r="BE148" i="30" s="1"/>
  <c r="P148" i="30"/>
  <c r="R148" i="30"/>
  <c r="T148" i="30"/>
  <c r="BF148" i="30"/>
  <c r="BG148" i="30"/>
  <c r="BH148" i="30"/>
  <c r="BI148" i="30"/>
  <c r="BK148" i="30"/>
  <c r="J149" i="30"/>
  <c r="P149" i="30"/>
  <c r="R149" i="30"/>
  <c r="T149" i="30"/>
  <c r="BE149" i="30"/>
  <c r="BF149" i="30"/>
  <c r="BG149" i="30"/>
  <c r="BH149" i="30"/>
  <c r="BI149" i="30"/>
  <c r="BK149" i="30"/>
  <c r="J150" i="30"/>
  <c r="BE150" i="30" s="1"/>
  <c r="P150" i="30"/>
  <c r="R150" i="30"/>
  <c r="T150" i="30"/>
  <c r="BF150" i="30"/>
  <c r="BG150" i="30"/>
  <c r="BH150" i="30"/>
  <c r="BI150" i="30"/>
  <c r="BK150" i="30"/>
  <c r="J151" i="30"/>
  <c r="BE151" i="30" s="1"/>
  <c r="P151" i="30"/>
  <c r="R151" i="30"/>
  <c r="T151" i="30"/>
  <c r="BF151" i="30"/>
  <c r="BG151" i="30"/>
  <c r="BH151" i="30"/>
  <c r="BI151" i="30"/>
  <c r="BK151" i="30"/>
  <c r="J152" i="30"/>
  <c r="P152" i="30"/>
  <c r="R152" i="30"/>
  <c r="T152" i="30"/>
  <c r="BE152" i="30"/>
  <c r="BF152" i="30"/>
  <c r="BG152" i="30"/>
  <c r="BH152" i="30"/>
  <c r="BI152" i="30"/>
  <c r="BK152" i="30"/>
  <c r="J153" i="30"/>
  <c r="BE153" i="30" s="1"/>
  <c r="P153" i="30"/>
  <c r="R153" i="30"/>
  <c r="T153" i="30"/>
  <c r="BF153" i="30"/>
  <c r="BG153" i="30"/>
  <c r="BH153" i="30"/>
  <c r="BI153" i="30"/>
  <c r="BK153" i="30"/>
  <c r="J154" i="30"/>
  <c r="BE154" i="30" s="1"/>
  <c r="P154" i="30"/>
  <c r="R154" i="30"/>
  <c r="T154" i="30"/>
  <c r="BF154" i="30"/>
  <c r="BG154" i="30"/>
  <c r="BH154" i="30"/>
  <c r="BI154" i="30"/>
  <c r="BK154" i="30"/>
  <c r="J155" i="30"/>
  <c r="BE155" i="30" s="1"/>
  <c r="P155" i="30"/>
  <c r="R155" i="30"/>
  <c r="T155" i="30"/>
  <c r="BF155" i="30"/>
  <c r="BG155" i="30"/>
  <c r="BH155" i="30"/>
  <c r="BI155" i="30"/>
  <c r="BK155" i="30"/>
  <c r="J156" i="30"/>
  <c r="BE156" i="30" s="1"/>
  <c r="P156" i="30"/>
  <c r="R156" i="30"/>
  <c r="T156" i="30"/>
  <c r="BF156" i="30"/>
  <c r="BG156" i="30"/>
  <c r="BH156" i="30"/>
  <c r="BI156" i="30"/>
  <c r="BK156" i="30"/>
  <c r="J157" i="30"/>
  <c r="BE157" i="30" s="1"/>
  <c r="P157" i="30"/>
  <c r="R157" i="30"/>
  <c r="T157" i="30"/>
  <c r="BF157" i="30"/>
  <c r="BG157" i="30"/>
  <c r="BH157" i="30"/>
  <c r="BI157" i="30"/>
  <c r="BK157" i="30"/>
  <c r="J158" i="30"/>
  <c r="BE158" i="30" s="1"/>
  <c r="P158" i="30"/>
  <c r="R158" i="30"/>
  <c r="T158" i="30"/>
  <c r="BF158" i="30"/>
  <c r="BG158" i="30"/>
  <c r="BH158" i="30"/>
  <c r="BI158" i="30"/>
  <c r="BK158" i="30"/>
  <c r="J159" i="30"/>
  <c r="P159" i="30"/>
  <c r="R159" i="30"/>
  <c r="T159" i="30"/>
  <c r="BE159" i="30"/>
  <c r="BF159" i="30"/>
  <c r="BG159" i="30"/>
  <c r="BH159" i="30"/>
  <c r="BI159" i="30"/>
  <c r="BK159" i="30"/>
  <c r="J160" i="30"/>
  <c r="P160" i="30"/>
  <c r="R160" i="30"/>
  <c r="T160" i="30"/>
  <c r="BE160" i="30"/>
  <c r="BF160" i="30"/>
  <c r="BG160" i="30"/>
  <c r="BH160" i="30"/>
  <c r="BI160" i="30"/>
  <c r="BK160" i="30"/>
  <c r="J161" i="30"/>
  <c r="BE161" i="30" s="1"/>
  <c r="P161" i="30"/>
  <c r="R161" i="30"/>
  <c r="T161" i="30"/>
  <c r="BF161" i="30"/>
  <c r="BG161" i="30"/>
  <c r="BH161" i="30"/>
  <c r="BI161" i="30"/>
  <c r="BK161" i="30"/>
  <c r="J162" i="30"/>
  <c r="BE162" i="30" s="1"/>
  <c r="P162" i="30"/>
  <c r="R162" i="30"/>
  <c r="T162" i="30"/>
  <c r="BF162" i="30"/>
  <c r="BG162" i="30"/>
  <c r="BH162" i="30"/>
  <c r="BI162" i="30"/>
  <c r="BK162" i="30"/>
  <c r="J163" i="30"/>
  <c r="BE163" i="30" s="1"/>
  <c r="P163" i="30"/>
  <c r="R163" i="30"/>
  <c r="T163" i="30"/>
  <c r="BF163" i="30"/>
  <c r="BG163" i="30"/>
  <c r="BH163" i="30"/>
  <c r="BI163" i="30"/>
  <c r="BK163" i="30"/>
  <c r="J164" i="30"/>
  <c r="BE164" i="30" s="1"/>
  <c r="P164" i="30"/>
  <c r="R164" i="30"/>
  <c r="T164" i="30"/>
  <c r="BF164" i="30"/>
  <c r="BG164" i="30"/>
  <c r="BH164" i="30"/>
  <c r="BI164" i="30"/>
  <c r="BK164" i="30"/>
  <c r="J165" i="30"/>
  <c r="BE165" i="30" s="1"/>
  <c r="P165" i="30"/>
  <c r="R165" i="30"/>
  <c r="T165" i="30"/>
  <c r="BF165" i="30"/>
  <c r="BG165" i="30"/>
  <c r="BH165" i="30"/>
  <c r="BI165" i="30"/>
  <c r="BK165" i="30"/>
  <c r="J166" i="30"/>
  <c r="P166" i="30"/>
  <c r="R166" i="30"/>
  <c r="T166" i="30"/>
  <c r="BE166" i="30"/>
  <c r="BF166" i="30"/>
  <c r="BG166" i="30"/>
  <c r="BH166" i="30"/>
  <c r="BI166" i="30"/>
  <c r="BK166" i="30"/>
  <c r="J167" i="30"/>
  <c r="BE167" i="30" s="1"/>
  <c r="P167" i="30"/>
  <c r="R167" i="30"/>
  <c r="T167" i="30"/>
  <c r="BF167" i="30"/>
  <c r="BG167" i="30"/>
  <c r="BH167" i="30"/>
  <c r="BI167" i="30"/>
  <c r="BK167" i="30"/>
  <c r="J168" i="30"/>
  <c r="BE168" i="30" s="1"/>
  <c r="P168" i="30"/>
  <c r="R168" i="30"/>
  <c r="T168" i="30"/>
  <c r="BF168" i="30"/>
  <c r="BG168" i="30"/>
  <c r="BH168" i="30"/>
  <c r="BI168" i="30"/>
  <c r="BK168" i="30"/>
  <c r="J169" i="30"/>
  <c r="P169" i="30"/>
  <c r="R169" i="30"/>
  <c r="T169" i="30"/>
  <c r="BE169" i="30"/>
  <c r="BF169" i="30"/>
  <c r="BG169" i="30"/>
  <c r="BH169" i="30"/>
  <c r="BI169" i="30"/>
  <c r="BK169" i="30"/>
  <c r="J170" i="30"/>
  <c r="BE170" i="30" s="1"/>
  <c r="P170" i="30"/>
  <c r="R170" i="30"/>
  <c r="T170" i="30"/>
  <c r="BF170" i="30"/>
  <c r="BG170" i="30"/>
  <c r="BH170" i="30"/>
  <c r="BI170" i="30"/>
  <c r="BK170" i="30"/>
  <c r="J171" i="30"/>
  <c r="P171" i="30"/>
  <c r="R171" i="30"/>
  <c r="T171" i="30"/>
  <c r="BE171" i="30"/>
  <c r="BF171" i="30"/>
  <c r="BG171" i="30"/>
  <c r="BH171" i="30"/>
  <c r="BI171" i="30"/>
  <c r="BK171" i="30"/>
  <c r="J172" i="30"/>
  <c r="BE172" i="30" s="1"/>
  <c r="P172" i="30"/>
  <c r="R172" i="30"/>
  <c r="T172" i="30"/>
  <c r="BF172" i="30"/>
  <c r="BG172" i="30"/>
  <c r="BH172" i="30"/>
  <c r="BI172" i="30"/>
  <c r="BK172" i="30"/>
  <c r="J173" i="30"/>
  <c r="BE173" i="30" s="1"/>
  <c r="P173" i="30"/>
  <c r="R173" i="30"/>
  <c r="T173" i="30"/>
  <c r="BF173" i="30"/>
  <c r="BG173" i="30"/>
  <c r="BH173" i="30"/>
  <c r="BI173" i="30"/>
  <c r="BK173" i="30"/>
  <c r="J174" i="30"/>
  <c r="BE174" i="30" s="1"/>
  <c r="P174" i="30"/>
  <c r="R174" i="30"/>
  <c r="T174" i="30"/>
  <c r="BF174" i="30"/>
  <c r="BG174" i="30"/>
  <c r="BH174" i="30"/>
  <c r="BI174" i="30"/>
  <c r="BK174" i="30"/>
  <c r="J175" i="30"/>
  <c r="P175" i="30"/>
  <c r="R175" i="30"/>
  <c r="T175" i="30"/>
  <c r="BE175" i="30"/>
  <c r="BF175" i="30"/>
  <c r="BG175" i="30"/>
  <c r="BH175" i="30"/>
  <c r="BI175" i="30"/>
  <c r="BK175" i="30"/>
  <c r="J176" i="30"/>
  <c r="BE176" i="30" s="1"/>
  <c r="P176" i="30"/>
  <c r="R176" i="30"/>
  <c r="T176" i="30"/>
  <c r="BF176" i="30"/>
  <c r="BG176" i="30"/>
  <c r="BH176" i="30"/>
  <c r="BI176" i="30"/>
  <c r="BK176" i="30"/>
  <c r="J177" i="30"/>
  <c r="BE177" i="30" s="1"/>
  <c r="P177" i="30"/>
  <c r="R177" i="30"/>
  <c r="T177" i="30"/>
  <c r="BF177" i="30"/>
  <c r="BG177" i="30"/>
  <c r="BH177" i="30"/>
  <c r="BI177" i="30"/>
  <c r="BK177" i="30"/>
  <c r="J178" i="30"/>
  <c r="BE178" i="30" s="1"/>
  <c r="P178" i="30"/>
  <c r="R178" i="30"/>
  <c r="T178" i="30"/>
  <c r="BF178" i="30"/>
  <c r="BG178" i="30"/>
  <c r="BH178" i="30"/>
  <c r="BI178" i="30"/>
  <c r="BK178" i="30"/>
  <c r="J179" i="30"/>
  <c r="BE179" i="30" s="1"/>
  <c r="P179" i="30"/>
  <c r="R179" i="30"/>
  <c r="T179" i="30"/>
  <c r="BF179" i="30"/>
  <c r="BG179" i="30"/>
  <c r="BH179" i="30"/>
  <c r="BI179" i="30"/>
  <c r="BK179" i="30"/>
  <c r="J180" i="30"/>
  <c r="BE180" i="30" s="1"/>
  <c r="P180" i="30"/>
  <c r="R180" i="30"/>
  <c r="T180" i="30"/>
  <c r="BF180" i="30"/>
  <c r="BG180" i="30"/>
  <c r="BH180" i="30"/>
  <c r="BI180" i="30"/>
  <c r="BK180" i="30"/>
  <c r="J181" i="30"/>
  <c r="P181" i="30"/>
  <c r="R181" i="30"/>
  <c r="T181" i="30"/>
  <c r="BE181" i="30"/>
  <c r="BF181" i="30"/>
  <c r="BG181" i="30"/>
  <c r="BH181" i="30"/>
  <c r="BI181" i="30"/>
  <c r="BK181" i="30"/>
  <c r="J182" i="30"/>
  <c r="P182" i="30"/>
  <c r="R182" i="30"/>
  <c r="T182" i="30"/>
  <c r="BE182" i="30"/>
  <c r="BF182" i="30"/>
  <c r="BG182" i="30"/>
  <c r="BH182" i="30"/>
  <c r="BI182" i="30"/>
  <c r="BK182" i="30"/>
  <c r="J183" i="30"/>
  <c r="BE183" i="30" s="1"/>
  <c r="P183" i="30"/>
  <c r="R183" i="30"/>
  <c r="T183" i="30"/>
  <c r="BF183" i="30"/>
  <c r="BG183" i="30"/>
  <c r="BH183" i="30"/>
  <c r="BI183" i="30"/>
  <c r="BK183" i="30"/>
  <c r="J184" i="30"/>
  <c r="BE184" i="30" s="1"/>
  <c r="P184" i="30"/>
  <c r="R184" i="30"/>
  <c r="T184" i="30"/>
  <c r="BF184" i="30"/>
  <c r="BG184" i="30"/>
  <c r="BH184" i="30"/>
  <c r="BI184" i="30"/>
  <c r="BK184" i="30"/>
  <c r="J185" i="30"/>
  <c r="BE185" i="30" s="1"/>
  <c r="P185" i="30"/>
  <c r="R185" i="30"/>
  <c r="T185" i="30"/>
  <c r="BF185" i="30"/>
  <c r="BG185" i="30"/>
  <c r="BH185" i="30"/>
  <c r="BI185" i="30"/>
  <c r="BK185" i="30"/>
  <c r="J186" i="30"/>
  <c r="BE186" i="30" s="1"/>
  <c r="P186" i="30"/>
  <c r="R186" i="30"/>
  <c r="T186" i="30"/>
  <c r="BF186" i="30"/>
  <c r="BG186" i="30"/>
  <c r="BH186" i="30"/>
  <c r="BI186" i="30"/>
  <c r="BK186" i="30"/>
  <c r="J187" i="30"/>
  <c r="BE187" i="30" s="1"/>
  <c r="P187" i="30"/>
  <c r="R187" i="30"/>
  <c r="T187" i="30"/>
  <c r="BF187" i="30"/>
  <c r="BG187" i="30"/>
  <c r="BH187" i="30"/>
  <c r="BI187" i="30"/>
  <c r="BK187" i="30"/>
  <c r="J188" i="30"/>
  <c r="BE188" i="30" s="1"/>
  <c r="P188" i="30"/>
  <c r="R188" i="30"/>
  <c r="T188" i="30"/>
  <c r="BF188" i="30"/>
  <c r="BG188" i="30"/>
  <c r="BH188" i="30"/>
  <c r="BI188" i="30"/>
  <c r="BK188" i="30"/>
  <c r="J189" i="30"/>
  <c r="BE189" i="30" s="1"/>
  <c r="P189" i="30"/>
  <c r="R189" i="30"/>
  <c r="T189" i="30"/>
  <c r="BF189" i="30"/>
  <c r="BG189" i="30"/>
  <c r="BH189" i="30"/>
  <c r="BI189" i="30"/>
  <c r="BK189" i="30"/>
  <c r="J190" i="30"/>
  <c r="P190" i="30"/>
  <c r="R190" i="30"/>
  <c r="T190" i="30"/>
  <c r="BE190" i="30"/>
  <c r="BF190" i="30"/>
  <c r="BG190" i="30"/>
  <c r="BH190" i="30"/>
  <c r="BI190" i="30"/>
  <c r="BK190" i="30"/>
  <c r="J191" i="30"/>
  <c r="P191" i="30"/>
  <c r="R191" i="30"/>
  <c r="T191" i="30"/>
  <c r="BE191" i="30"/>
  <c r="BF191" i="30"/>
  <c r="BG191" i="30"/>
  <c r="BH191" i="30"/>
  <c r="BI191" i="30"/>
  <c r="BK191" i="30"/>
  <c r="J192" i="30"/>
  <c r="BE192" i="30" s="1"/>
  <c r="P192" i="30"/>
  <c r="R192" i="30"/>
  <c r="T192" i="30"/>
  <c r="BF192" i="30"/>
  <c r="BG192" i="30"/>
  <c r="BH192" i="30"/>
  <c r="BI192" i="30"/>
  <c r="BK192" i="30"/>
  <c r="J193" i="30"/>
  <c r="BE193" i="30" s="1"/>
  <c r="P193" i="30"/>
  <c r="R193" i="30"/>
  <c r="T193" i="30"/>
  <c r="BF193" i="30"/>
  <c r="BG193" i="30"/>
  <c r="BH193" i="30"/>
  <c r="BI193" i="30"/>
  <c r="BK193" i="30"/>
  <c r="J194" i="30"/>
  <c r="BE194" i="30" s="1"/>
  <c r="P194" i="30"/>
  <c r="R194" i="30"/>
  <c r="T194" i="30"/>
  <c r="BF194" i="30"/>
  <c r="BG194" i="30"/>
  <c r="BH194" i="30"/>
  <c r="BI194" i="30"/>
  <c r="BK194" i="30"/>
  <c r="J195" i="30"/>
  <c r="BE195" i="30" s="1"/>
  <c r="P195" i="30"/>
  <c r="R195" i="30"/>
  <c r="T195" i="30"/>
  <c r="BF195" i="30"/>
  <c r="BG195" i="30"/>
  <c r="BH195" i="30"/>
  <c r="BI195" i="30"/>
  <c r="BK195" i="30"/>
  <c r="J196" i="30"/>
  <c r="BE196" i="30" s="1"/>
  <c r="P196" i="30"/>
  <c r="R196" i="30"/>
  <c r="T196" i="30"/>
  <c r="BF196" i="30"/>
  <c r="BG196" i="30"/>
  <c r="BH196" i="30"/>
  <c r="BI196" i="30"/>
  <c r="BK196" i="30"/>
  <c r="J197" i="30"/>
  <c r="BE197" i="30" s="1"/>
  <c r="P197" i="30"/>
  <c r="R197" i="30"/>
  <c r="T197" i="30"/>
  <c r="BF197" i="30"/>
  <c r="BG197" i="30"/>
  <c r="BH197" i="30"/>
  <c r="BI197" i="30"/>
  <c r="BK197" i="30"/>
  <c r="J198" i="30"/>
  <c r="BE198" i="30" s="1"/>
  <c r="P198" i="30"/>
  <c r="R198" i="30"/>
  <c r="T198" i="30"/>
  <c r="BF198" i="30"/>
  <c r="BG198" i="30"/>
  <c r="BH198" i="30"/>
  <c r="BI198" i="30"/>
  <c r="BK198" i="30"/>
  <c r="J200" i="30"/>
  <c r="BE200" i="30" s="1"/>
  <c r="P200" i="30"/>
  <c r="P199" i="30" s="1"/>
  <c r="R200" i="30"/>
  <c r="R199" i="30" s="1"/>
  <c r="T200" i="30"/>
  <c r="T199" i="30" s="1"/>
  <c r="BF200" i="30"/>
  <c r="BG200" i="30"/>
  <c r="BH200" i="30"/>
  <c r="BI200" i="30"/>
  <c r="BK200" i="30"/>
  <c r="BK199" i="30" s="1"/>
  <c r="J199" i="30" s="1"/>
  <c r="J102" i="30" s="1"/>
  <c r="J12" i="30"/>
  <c r="R131" i="30" l="1"/>
  <c r="P131" i="30"/>
  <c r="P122" i="30" s="1"/>
  <c r="BK131" i="30"/>
  <c r="J131" i="30" s="1"/>
  <c r="J99" i="30" s="1"/>
  <c r="F118" i="30"/>
  <c r="BK125" i="30"/>
  <c r="J125" i="30" s="1"/>
  <c r="J98" i="30" s="1"/>
  <c r="P141" i="30"/>
  <c r="J118" i="30"/>
  <c r="E112" i="30"/>
  <c r="J92" i="30"/>
  <c r="T131" i="30"/>
  <c r="F92" i="30"/>
  <c r="T125" i="30"/>
  <c r="R125" i="30"/>
  <c r="T141" i="30"/>
  <c r="R141" i="30"/>
  <c r="R122" i="30" s="1"/>
  <c r="F37" i="30"/>
  <c r="F36" i="30"/>
  <c r="F35" i="30"/>
  <c r="F34" i="30"/>
  <c r="BK141" i="30"/>
  <c r="J141" i="30" s="1"/>
  <c r="J101" i="30" s="1"/>
  <c r="J89" i="30"/>
  <c r="J116" i="30"/>
  <c r="J123" i="30"/>
  <c r="J97" i="30" s="1"/>
  <c r="F33" i="30"/>
  <c r="J34" i="30"/>
  <c r="J33" i="30"/>
  <c r="T122" i="30" l="1"/>
  <c r="BK122" i="30"/>
  <c r="J122" i="30" s="1"/>
  <c r="I20" i="1" s="1"/>
  <c r="J30" i="30" l="1"/>
  <c r="J39" i="30" s="1"/>
  <c r="J96" i="30"/>
  <c r="G70" i="23"/>
  <c r="G69" i="23"/>
  <c r="G10" i="26"/>
  <c r="G12" i="26"/>
  <c r="G11" i="26"/>
  <c r="G9" i="26"/>
  <c r="G8" i="26"/>
  <c r="G13" i="26" l="1"/>
  <c r="I24" i="1"/>
  <c r="E7" i="29"/>
  <c r="J14" i="29"/>
  <c r="E15" i="29"/>
  <c r="F116" i="29" s="1"/>
  <c r="J15" i="29"/>
  <c r="J17" i="29"/>
  <c r="E18" i="29"/>
  <c r="F92" i="29" s="1"/>
  <c r="J18" i="29"/>
  <c r="J20" i="29"/>
  <c r="E21" i="29"/>
  <c r="J116" i="29" s="1"/>
  <c r="J21" i="29"/>
  <c r="J23" i="29"/>
  <c r="E24" i="29"/>
  <c r="J92" i="29" s="1"/>
  <c r="J24" i="29"/>
  <c r="J35" i="29"/>
  <c r="J36" i="29"/>
  <c r="J37" i="29"/>
  <c r="E85" i="29"/>
  <c r="E87" i="29"/>
  <c r="F89" i="29"/>
  <c r="E110" i="29"/>
  <c r="E112" i="29"/>
  <c r="F114" i="29"/>
  <c r="J123" i="29"/>
  <c r="BE123" i="29" s="1"/>
  <c r="P123" i="29"/>
  <c r="R123" i="29"/>
  <c r="T123" i="29"/>
  <c r="BF123" i="29"/>
  <c r="BG123" i="29"/>
  <c r="BH123" i="29"/>
  <c r="BI123" i="29"/>
  <c r="BK123" i="29"/>
  <c r="J124" i="29"/>
  <c r="BE124" i="29" s="1"/>
  <c r="P124" i="29"/>
  <c r="R124" i="29"/>
  <c r="T124" i="29"/>
  <c r="BF124" i="29"/>
  <c r="BG124" i="29"/>
  <c r="BH124" i="29"/>
  <c r="BI124" i="29"/>
  <c r="BK124" i="29"/>
  <c r="J125" i="29"/>
  <c r="BE125" i="29" s="1"/>
  <c r="P125" i="29"/>
  <c r="R125" i="29"/>
  <c r="T125" i="29"/>
  <c r="BF125" i="29"/>
  <c r="BG125" i="29"/>
  <c r="BH125" i="29"/>
  <c r="BI125" i="29"/>
  <c r="BK125" i="29"/>
  <c r="J126" i="29"/>
  <c r="P126" i="29"/>
  <c r="R126" i="29"/>
  <c r="T126" i="29"/>
  <c r="BE126" i="29"/>
  <c r="BF126" i="29"/>
  <c r="BG126" i="29"/>
  <c r="BH126" i="29"/>
  <c r="BI126" i="29"/>
  <c r="BK126" i="29"/>
  <c r="J128" i="29"/>
  <c r="BE128" i="29" s="1"/>
  <c r="P128" i="29"/>
  <c r="R128" i="29"/>
  <c r="T128" i="29"/>
  <c r="BF128" i="29"/>
  <c r="BG128" i="29"/>
  <c r="BH128" i="29"/>
  <c r="BI128" i="29"/>
  <c r="BK128" i="29"/>
  <c r="J129" i="29"/>
  <c r="BE129" i="29" s="1"/>
  <c r="P129" i="29"/>
  <c r="R129" i="29"/>
  <c r="T129" i="29"/>
  <c r="BF129" i="29"/>
  <c r="BG129" i="29"/>
  <c r="BH129" i="29"/>
  <c r="BI129" i="29"/>
  <c r="BK129" i="29"/>
  <c r="J130" i="29"/>
  <c r="BE130" i="29" s="1"/>
  <c r="P130" i="29"/>
  <c r="R130" i="29"/>
  <c r="T130" i="29"/>
  <c r="BF130" i="29"/>
  <c r="BG130" i="29"/>
  <c r="BH130" i="29"/>
  <c r="BI130" i="29"/>
  <c r="BK130" i="29"/>
  <c r="J131" i="29"/>
  <c r="BE131" i="29" s="1"/>
  <c r="P131" i="29"/>
  <c r="R131" i="29"/>
  <c r="T131" i="29"/>
  <c r="BF131" i="29"/>
  <c r="BG131" i="29"/>
  <c r="BH131" i="29"/>
  <c r="BI131" i="29"/>
  <c r="BK131" i="29"/>
  <c r="J132" i="29"/>
  <c r="BE132" i="29" s="1"/>
  <c r="P132" i="29"/>
  <c r="R132" i="29"/>
  <c r="T132" i="29"/>
  <c r="BF132" i="29"/>
  <c r="BG132" i="29"/>
  <c r="BH132" i="29"/>
  <c r="BI132" i="29"/>
  <c r="BK132" i="29"/>
  <c r="J133" i="29"/>
  <c r="BE133" i="29" s="1"/>
  <c r="P133" i="29"/>
  <c r="R133" i="29"/>
  <c r="T133" i="29"/>
  <c r="BF133" i="29"/>
  <c r="BG133" i="29"/>
  <c r="BH133" i="29"/>
  <c r="BI133" i="29"/>
  <c r="BK133" i="29"/>
  <c r="J134" i="29"/>
  <c r="BE134" i="29" s="1"/>
  <c r="P134" i="29"/>
  <c r="R134" i="29"/>
  <c r="T134" i="29"/>
  <c r="BF134" i="29"/>
  <c r="BG134" i="29"/>
  <c r="BH134" i="29"/>
  <c r="BI134" i="29"/>
  <c r="BK134" i="29"/>
  <c r="J135" i="29"/>
  <c r="P135" i="29"/>
  <c r="R135" i="29"/>
  <c r="T135" i="29"/>
  <c r="BE135" i="29"/>
  <c r="BF135" i="29"/>
  <c r="BG135" i="29"/>
  <c r="BH135" i="29"/>
  <c r="BI135" i="29"/>
  <c r="BK135" i="29"/>
  <c r="J136" i="29"/>
  <c r="P136" i="29"/>
  <c r="R136" i="29"/>
  <c r="T136" i="29"/>
  <c r="BE136" i="29"/>
  <c r="BF136" i="29"/>
  <c r="BG136" i="29"/>
  <c r="BH136" i="29"/>
  <c r="BI136" i="29"/>
  <c r="BK136" i="29"/>
  <c r="J137" i="29"/>
  <c r="BE137" i="29" s="1"/>
  <c r="P137" i="29"/>
  <c r="R137" i="29"/>
  <c r="T137" i="29"/>
  <c r="BF137" i="29"/>
  <c r="BG137" i="29"/>
  <c r="BH137" i="29"/>
  <c r="BI137" i="29"/>
  <c r="BK137" i="29"/>
  <c r="J138" i="29"/>
  <c r="BE138" i="29" s="1"/>
  <c r="P138" i="29"/>
  <c r="R138" i="29"/>
  <c r="T138" i="29"/>
  <c r="BF138" i="29"/>
  <c r="BG138" i="29"/>
  <c r="BH138" i="29"/>
  <c r="BI138" i="29"/>
  <c r="BK138" i="29"/>
  <c r="J139" i="29"/>
  <c r="BE139" i="29" s="1"/>
  <c r="P139" i="29"/>
  <c r="R139" i="29"/>
  <c r="T139" i="29"/>
  <c r="BF139" i="29"/>
  <c r="BG139" i="29"/>
  <c r="BH139" i="29"/>
  <c r="BI139" i="29"/>
  <c r="BK139" i="29"/>
  <c r="J140" i="29"/>
  <c r="P140" i="29"/>
  <c r="R140" i="29"/>
  <c r="T140" i="29"/>
  <c r="BE140" i="29"/>
  <c r="BF140" i="29"/>
  <c r="BG140" i="29"/>
  <c r="BH140" i="29"/>
  <c r="BI140" i="29"/>
  <c r="BK140" i="29"/>
  <c r="J142" i="29"/>
  <c r="P142" i="29"/>
  <c r="R142" i="29"/>
  <c r="T142" i="29"/>
  <c r="BE142" i="29"/>
  <c r="BF142" i="29"/>
  <c r="BG142" i="29"/>
  <c r="BH142" i="29"/>
  <c r="BI142" i="29"/>
  <c r="BK142" i="29"/>
  <c r="J143" i="29"/>
  <c r="BE143" i="29" s="1"/>
  <c r="P143" i="29"/>
  <c r="R143" i="29"/>
  <c r="T143" i="29"/>
  <c r="BF143" i="29"/>
  <c r="BG143" i="29"/>
  <c r="BH143" i="29"/>
  <c r="BI143" i="29"/>
  <c r="BK143" i="29"/>
  <c r="J144" i="29"/>
  <c r="BE144" i="29" s="1"/>
  <c r="P144" i="29"/>
  <c r="R144" i="29"/>
  <c r="T144" i="29"/>
  <c r="BF144" i="29"/>
  <c r="BG144" i="29"/>
  <c r="BH144" i="29"/>
  <c r="BI144" i="29"/>
  <c r="BK144" i="29"/>
  <c r="J145" i="29"/>
  <c r="BE145" i="29" s="1"/>
  <c r="P145" i="29"/>
  <c r="R145" i="29"/>
  <c r="T145" i="29"/>
  <c r="BF145" i="29"/>
  <c r="BG145" i="29"/>
  <c r="BH145" i="29"/>
  <c r="BI145" i="29"/>
  <c r="BK145" i="29"/>
  <c r="P127" i="29" l="1"/>
  <c r="T127" i="29"/>
  <c r="J91" i="29"/>
  <c r="R127" i="29"/>
  <c r="F91" i="29"/>
  <c r="BK141" i="29"/>
  <c r="J141" i="29" s="1"/>
  <c r="J100" i="29" s="1"/>
  <c r="R122" i="29"/>
  <c r="T141" i="29"/>
  <c r="BK127" i="29"/>
  <c r="J127" i="29" s="1"/>
  <c r="J99" i="29" s="1"/>
  <c r="F37" i="29"/>
  <c r="P122" i="29"/>
  <c r="P121" i="29" s="1"/>
  <c r="P120" i="29" s="1"/>
  <c r="R141" i="29"/>
  <c r="R121" i="29" s="1"/>
  <c r="R120" i="29" s="1"/>
  <c r="T122" i="29"/>
  <c r="J117" i="29"/>
  <c r="P141" i="29"/>
  <c r="F35" i="29"/>
  <c r="F36" i="29"/>
  <c r="BK122" i="29"/>
  <c r="F34" i="29"/>
  <c r="J12" i="29"/>
  <c r="J122" i="29"/>
  <c r="J98" i="29" s="1"/>
  <c r="J33" i="29"/>
  <c r="F33" i="29"/>
  <c r="F117" i="29"/>
  <c r="J34" i="29"/>
  <c r="BK121" i="29" l="1"/>
  <c r="T121" i="29"/>
  <c r="T120" i="29" s="1"/>
  <c r="J114" i="29"/>
  <c r="J89" i="29"/>
  <c r="J121" i="29"/>
  <c r="BK120" i="29"/>
  <c r="J120" i="29" s="1"/>
  <c r="J97" i="29" l="1"/>
  <c r="I25" i="1"/>
  <c r="J96" i="29"/>
  <c r="J30" i="29"/>
  <c r="J39" i="29" s="1"/>
  <c r="E7" i="28" l="1"/>
  <c r="J14" i="28"/>
  <c r="E15" i="28"/>
  <c r="F91" i="28" s="1"/>
  <c r="J15" i="28"/>
  <c r="J17" i="28"/>
  <c r="E18" i="28"/>
  <c r="F117" i="28" s="1"/>
  <c r="J18" i="28"/>
  <c r="J20" i="28"/>
  <c r="E21" i="28"/>
  <c r="J91" i="28" s="1"/>
  <c r="J21" i="28"/>
  <c r="J23" i="28"/>
  <c r="E24" i="28"/>
  <c r="J117" i="28" s="1"/>
  <c r="J24" i="28"/>
  <c r="J35" i="28"/>
  <c r="J36" i="28"/>
  <c r="J37" i="28"/>
  <c r="E85" i="28"/>
  <c r="E87" i="28"/>
  <c r="F89" i="28"/>
  <c r="F92" i="28"/>
  <c r="E110" i="28"/>
  <c r="E112" i="28"/>
  <c r="F114" i="28"/>
  <c r="F116" i="28"/>
  <c r="J123" i="28"/>
  <c r="P123" i="28"/>
  <c r="R123" i="28"/>
  <c r="T123" i="28"/>
  <c r="BE123" i="28"/>
  <c r="BF123" i="28"/>
  <c r="BG123" i="28"/>
  <c r="BH123" i="28"/>
  <c r="BI123" i="28"/>
  <c r="BK123" i="28"/>
  <c r="J124" i="28"/>
  <c r="BE124" i="28" s="1"/>
  <c r="P124" i="28"/>
  <c r="R124" i="28"/>
  <c r="T124" i="28"/>
  <c r="BF124" i="28"/>
  <c r="BG124" i="28"/>
  <c r="BH124" i="28"/>
  <c r="BI124" i="28"/>
  <c r="BK124" i="28"/>
  <c r="J125" i="28"/>
  <c r="BE125" i="28" s="1"/>
  <c r="P125" i="28"/>
  <c r="R125" i="28"/>
  <c r="T125" i="28"/>
  <c r="BF125" i="28"/>
  <c r="BG125" i="28"/>
  <c r="BH125" i="28"/>
  <c r="BI125" i="28"/>
  <c r="BK125" i="28"/>
  <c r="J127" i="28"/>
  <c r="BE127" i="28" s="1"/>
  <c r="P127" i="28"/>
  <c r="P126" i="28" s="1"/>
  <c r="R127" i="28"/>
  <c r="T127" i="28"/>
  <c r="T126" i="28" s="1"/>
  <c r="BF127" i="28"/>
  <c r="BG127" i="28"/>
  <c r="BH127" i="28"/>
  <c r="BI127" i="28"/>
  <c r="BK127" i="28"/>
  <c r="J128" i="28"/>
  <c r="BE128" i="28" s="1"/>
  <c r="P128" i="28"/>
  <c r="R128" i="28"/>
  <c r="T128" i="28"/>
  <c r="BF128" i="28"/>
  <c r="BG128" i="28"/>
  <c r="BH128" i="28"/>
  <c r="BI128" i="28"/>
  <c r="BK128" i="28"/>
  <c r="J130" i="28"/>
  <c r="BE130" i="28" s="1"/>
  <c r="P130" i="28"/>
  <c r="R130" i="28"/>
  <c r="T130" i="28"/>
  <c r="BF130" i="28"/>
  <c r="BG130" i="28"/>
  <c r="BH130" i="28"/>
  <c r="BI130" i="28"/>
  <c r="BK130" i="28"/>
  <c r="J131" i="28"/>
  <c r="BE131" i="28" s="1"/>
  <c r="P131" i="28"/>
  <c r="R131" i="28"/>
  <c r="T131" i="28"/>
  <c r="BF131" i="28"/>
  <c r="BG131" i="28"/>
  <c r="BH131" i="28"/>
  <c r="BI131" i="28"/>
  <c r="BK131" i="28"/>
  <c r="J132" i="28"/>
  <c r="BE132" i="28" s="1"/>
  <c r="P132" i="28"/>
  <c r="R132" i="28"/>
  <c r="T132" i="28"/>
  <c r="BF132" i="28"/>
  <c r="BG132" i="28"/>
  <c r="BH132" i="28"/>
  <c r="BI132" i="28"/>
  <c r="BK132" i="28"/>
  <c r="J133" i="28"/>
  <c r="BE133" i="28" s="1"/>
  <c r="P133" i="28"/>
  <c r="R133" i="28"/>
  <c r="T133" i="28"/>
  <c r="BF133" i="28"/>
  <c r="BG133" i="28"/>
  <c r="BH133" i="28"/>
  <c r="BI133" i="28"/>
  <c r="BK133" i="28"/>
  <c r="R126" i="28" l="1"/>
  <c r="BK126" i="28"/>
  <c r="J126" i="28" s="1"/>
  <c r="J99" i="28" s="1"/>
  <c r="T122" i="28"/>
  <c r="R129" i="28"/>
  <c r="R122" i="28"/>
  <c r="P122" i="28"/>
  <c r="J92" i="28"/>
  <c r="BK129" i="28"/>
  <c r="J129" i="28" s="1"/>
  <c r="J100" i="28" s="1"/>
  <c r="R121" i="28"/>
  <c r="R120" i="28" s="1"/>
  <c r="BK122" i="28"/>
  <c r="J122" i="28" s="1"/>
  <c r="J98" i="28" s="1"/>
  <c r="P129" i="28"/>
  <c r="P121" i="28" s="1"/>
  <c r="P120" i="28" s="1"/>
  <c r="T129" i="28"/>
  <c r="T121" i="28" s="1"/>
  <c r="T120" i="28" s="1"/>
  <c r="J116" i="28"/>
  <c r="F37" i="28"/>
  <c r="F36" i="28"/>
  <c r="F34" i="28"/>
  <c r="F35" i="28"/>
  <c r="F33" i="28"/>
  <c r="J34" i="28"/>
  <c r="J33" i="28"/>
  <c r="J12" i="28"/>
  <c r="BK121" i="28" l="1"/>
  <c r="J89" i="28"/>
  <c r="J114" i="28"/>
  <c r="BK120" i="28"/>
  <c r="J120" i="28" s="1"/>
  <c r="J121" i="28"/>
  <c r="J97" i="28" l="1"/>
  <c r="I26" i="1"/>
  <c r="J96" i="28"/>
  <c r="J30" i="28"/>
  <c r="J39" i="28" s="1"/>
  <c r="J124" i="27" l="1"/>
  <c r="E7" i="27"/>
  <c r="E111" i="27" s="1"/>
  <c r="J14" i="27"/>
  <c r="E15" i="27"/>
  <c r="F117" i="27" s="1"/>
  <c r="J15" i="27"/>
  <c r="J17" i="27"/>
  <c r="E18" i="27"/>
  <c r="F118" i="27" s="1"/>
  <c r="J18" i="27"/>
  <c r="J20" i="27"/>
  <c r="E21" i="27"/>
  <c r="J117" i="27" s="1"/>
  <c r="J21" i="27"/>
  <c r="J23" i="27"/>
  <c r="E24" i="27"/>
  <c r="J92" i="27" s="1"/>
  <c r="J24" i="27"/>
  <c r="J35" i="27"/>
  <c r="J36" i="27"/>
  <c r="J37" i="27"/>
  <c r="E85" i="27"/>
  <c r="E87" i="27"/>
  <c r="F89" i="27"/>
  <c r="F91" i="27"/>
  <c r="F92" i="27"/>
  <c r="E113" i="27"/>
  <c r="F115" i="27"/>
  <c r="P124" i="27"/>
  <c r="R124" i="27"/>
  <c r="T124" i="27"/>
  <c r="BE124" i="27"/>
  <c r="BF124" i="27"/>
  <c r="BG124" i="27"/>
  <c r="BH124" i="27"/>
  <c r="BI124" i="27"/>
  <c r="BK124" i="27"/>
  <c r="BK123" i="27" s="1"/>
  <c r="J125" i="27"/>
  <c r="BE125" i="27" s="1"/>
  <c r="P125" i="27"/>
  <c r="R125" i="27"/>
  <c r="T125" i="27"/>
  <c r="BF125" i="27"/>
  <c r="BG125" i="27"/>
  <c r="BH125" i="27"/>
  <c r="BI125" i="27"/>
  <c r="BK125" i="27"/>
  <c r="J126" i="27"/>
  <c r="BE126" i="27" s="1"/>
  <c r="P126" i="27"/>
  <c r="R126" i="27"/>
  <c r="T126" i="27"/>
  <c r="BF126" i="27"/>
  <c r="BG126" i="27"/>
  <c r="BH126" i="27"/>
  <c r="BI126" i="27"/>
  <c r="BK126" i="27"/>
  <c r="J127" i="27"/>
  <c r="BE127" i="27" s="1"/>
  <c r="P127" i="27"/>
  <c r="R127" i="27"/>
  <c r="T127" i="27"/>
  <c r="BF127" i="27"/>
  <c r="BG127" i="27"/>
  <c r="BH127" i="27"/>
  <c r="BI127" i="27"/>
  <c r="BK127" i="27"/>
  <c r="J129" i="27"/>
  <c r="P129" i="27"/>
  <c r="R129" i="27"/>
  <c r="T129" i="27"/>
  <c r="BE129" i="27"/>
  <c r="BF129" i="27"/>
  <c r="BG129" i="27"/>
  <c r="BH129" i="27"/>
  <c r="BI129" i="27"/>
  <c r="BK129" i="27"/>
  <c r="J130" i="27"/>
  <c r="BE130" i="27" s="1"/>
  <c r="P130" i="27"/>
  <c r="R130" i="27"/>
  <c r="T130" i="27"/>
  <c r="BF130" i="27"/>
  <c r="BG130" i="27"/>
  <c r="BH130" i="27"/>
  <c r="BI130" i="27"/>
  <c r="BK130" i="27"/>
  <c r="J132" i="27"/>
  <c r="BE132" i="27" s="1"/>
  <c r="P132" i="27"/>
  <c r="R132" i="27"/>
  <c r="T132" i="27"/>
  <c r="BF132" i="27"/>
  <c r="BG132" i="27"/>
  <c r="BH132" i="27"/>
  <c r="BI132" i="27"/>
  <c r="BK132" i="27"/>
  <c r="J133" i="27"/>
  <c r="BE133" i="27" s="1"/>
  <c r="P133" i="27"/>
  <c r="R133" i="27"/>
  <c r="T133" i="27"/>
  <c r="BF133" i="27"/>
  <c r="BG133" i="27"/>
  <c r="BH133" i="27"/>
  <c r="BI133" i="27"/>
  <c r="BK133" i="27"/>
  <c r="J134" i="27"/>
  <c r="BE134" i="27" s="1"/>
  <c r="P134" i="27"/>
  <c r="R134" i="27"/>
  <c r="T134" i="27"/>
  <c r="BF134" i="27"/>
  <c r="BG134" i="27"/>
  <c r="BH134" i="27"/>
  <c r="BI134" i="27"/>
  <c r="BK134" i="27"/>
  <c r="J135" i="27"/>
  <c r="BE135" i="27" s="1"/>
  <c r="P135" i="27"/>
  <c r="R135" i="27"/>
  <c r="T135" i="27"/>
  <c r="BF135" i="27"/>
  <c r="BG135" i="27"/>
  <c r="BH135" i="27"/>
  <c r="BI135" i="27"/>
  <c r="BK135" i="27"/>
  <c r="J136" i="27"/>
  <c r="BE136" i="27" s="1"/>
  <c r="P136" i="27"/>
  <c r="R136" i="27"/>
  <c r="T136" i="27"/>
  <c r="BF136" i="27"/>
  <c r="BG136" i="27"/>
  <c r="BH136" i="27"/>
  <c r="BI136" i="27"/>
  <c r="BK136" i="27"/>
  <c r="J137" i="27"/>
  <c r="BE137" i="27" s="1"/>
  <c r="P137" i="27"/>
  <c r="R137" i="27"/>
  <c r="T137" i="27"/>
  <c r="BF137" i="27"/>
  <c r="BG137" i="27"/>
  <c r="BH137" i="27"/>
  <c r="BI137" i="27"/>
  <c r="BK137" i="27"/>
  <c r="J138" i="27"/>
  <c r="P138" i="27"/>
  <c r="R138" i="27"/>
  <c r="T138" i="27"/>
  <c r="BE138" i="27"/>
  <c r="BF138" i="27"/>
  <c r="BG138" i="27"/>
  <c r="BH138" i="27"/>
  <c r="BI138" i="27"/>
  <c r="BK138" i="27"/>
  <c r="J139" i="27"/>
  <c r="BE139" i="27" s="1"/>
  <c r="P139" i="27"/>
  <c r="R139" i="27"/>
  <c r="T139" i="27"/>
  <c r="BF139" i="27"/>
  <c r="BG139" i="27"/>
  <c r="BH139" i="27"/>
  <c r="BI139" i="27"/>
  <c r="BK139" i="27"/>
  <c r="J141" i="27"/>
  <c r="BE141" i="27" s="1"/>
  <c r="P141" i="27"/>
  <c r="R141" i="27"/>
  <c r="T141" i="27"/>
  <c r="BF141" i="27"/>
  <c r="BG141" i="27"/>
  <c r="BH141" i="27"/>
  <c r="BI141" i="27"/>
  <c r="BK141" i="27"/>
  <c r="J142" i="27"/>
  <c r="P142" i="27"/>
  <c r="R142" i="27"/>
  <c r="T142" i="27"/>
  <c r="BE142" i="27"/>
  <c r="BF142" i="27"/>
  <c r="BG142" i="27"/>
  <c r="BH142" i="27"/>
  <c r="BI142" i="27"/>
  <c r="BK142" i="27"/>
  <c r="J143" i="27"/>
  <c r="BE143" i="27" s="1"/>
  <c r="P143" i="27"/>
  <c r="R143" i="27"/>
  <c r="T143" i="27"/>
  <c r="BF143" i="27"/>
  <c r="BG143" i="27"/>
  <c r="BH143" i="27"/>
  <c r="BI143" i="27"/>
  <c r="BK143" i="27"/>
  <c r="J144" i="27"/>
  <c r="BE144" i="27" s="1"/>
  <c r="P144" i="27"/>
  <c r="R144" i="27"/>
  <c r="T144" i="27"/>
  <c r="BF144" i="27"/>
  <c r="BG144" i="27"/>
  <c r="BH144" i="27"/>
  <c r="BI144" i="27"/>
  <c r="BK144" i="27"/>
  <c r="J12" i="27"/>
  <c r="P128" i="27" l="1"/>
  <c r="R128" i="27"/>
  <c r="F36" i="27"/>
  <c r="T128" i="27"/>
  <c r="T140" i="27"/>
  <c r="J91" i="27"/>
  <c r="R140" i="27"/>
  <c r="P140" i="27"/>
  <c r="F34" i="27"/>
  <c r="F37" i="27"/>
  <c r="T131" i="27"/>
  <c r="T123" i="27"/>
  <c r="T122" i="27" s="1"/>
  <c r="T121" i="27" s="1"/>
  <c r="BK131" i="27"/>
  <c r="J131" i="27" s="1"/>
  <c r="J100" i="27" s="1"/>
  <c r="P123" i="27"/>
  <c r="J118" i="27"/>
  <c r="R131" i="27"/>
  <c r="P131" i="27"/>
  <c r="BK128" i="27"/>
  <c r="J128" i="27" s="1"/>
  <c r="J99" i="27" s="1"/>
  <c r="R123" i="27"/>
  <c r="R122" i="27" s="1"/>
  <c r="R121" i="27" s="1"/>
  <c r="BK140" i="27"/>
  <c r="J140" i="27" s="1"/>
  <c r="J101" i="27" s="1"/>
  <c r="F35" i="27"/>
  <c r="J115" i="27"/>
  <c r="J89" i="27"/>
  <c r="J123" i="27"/>
  <c r="J98" i="27" s="1"/>
  <c r="F33" i="27"/>
  <c r="J34" i="27"/>
  <c r="J33" i="27"/>
  <c r="P122" i="27" l="1"/>
  <c r="P121" i="27" s="1"/>
  <c r="BK122" i="27"/>
  <c r="J122" i="27" s="1"/>
  <c r="BK121" i="27" l="1"/>
  <c r="J121" i="27" s="1"/>
  <c r="J97" i="27"/>
  <c r="I27" i="1"/>
  <c r="J96" i="27"/>
  <c r="J30" i="27"/>
  <c r="J39" i="27" s="1"/>
  <c r="G68" i="23" l="1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36" i="23"/>
  <c r="G35" i="23"/>
  <c r="G34" i="23"/>
  <c r="G33" i="23"/>
  <c r="G32" i="23"/>
  <c r="G29" i="23"/>
  <c r="G27" i="23"/>
  <c r="G25" i="23"/>
  <c r="G23" i="23"/>
  <c r="G18" i="23"/>
  <c r="G16" i="23"/>
  <c r="G14" i="23"/>
  <c r="G12" i="23"/>
  <c r="G11" i="23"/>
  <c r="G10" i="23"/>
  <c r="G20" i="23" l="1"/>
  <c r="BK238" i="25" l="1"/>
  <c r="BI238" i="25"/>
  <c r="BH238" i="25"/>
  <c r="BG238" i="25"/>
  <c r="BF238" i="25"/>
  <c r="T238" i="25"/>
  <c r="R238" i="25"/>
  <c r="P238" i="25"/>
  <c r="J238" i="25"/>
  <c r="BE238" i="25" s="1"/>
  <c r="BK237" i="25"/>
  <c r="BI237" i="25"/>
  <c r="BH237" i="25"/>
  <c r="BG237" i="25"/>
  <c r="BF237" i="25"/>
  <c r="T237" i="25"/>
  <c r="R237" i="25"/>
  <c r="P237" i="25"/>
  <c r="J237" i="25"/>
  <c r="BE237" i="25" s="1"/>
  <c r="BK235" i="25"/>
  <c r="BI235" i="25"/>
  <c r="BH235" i="25"/>
  <c r="BG235" i="25"/>
  <c r="BF235" i="25"/>
  <c r="T235" i="25"/>
  <c r="R235" i="25"/>
  <c r="P235" i="25"/>
  <c r="J235" i="25"/>
  <c r="BE235" i="25" s="1"/>
  <c r="BK234" i="25"/>
  <c r="BI234" i="25"/>
  <c r="BH234" i="25"/>
  <c r="BG234" i="25"/>
  <c r="BF234" i="25"/>
  <c r="T234" i="25"/>
  <c r="R234" i="25"/>
  <c r="P234" i="25"/>
  <c r="J234" i="25"/>
  <c r="BE234" i="25" s="1"/>
  <c r="BK233" i="25"/>
  <c r="BI233" i="25"/>
  <c r="BH233" i="25"/>
  <c r="BG233" i="25"/>
  <c r="BF233" i="25"/>
  <c r="T233" i="25"/>
  <c r="R233" i="25"/>
  <c r="P233" i="25"/>
  <c r="J233" i="25"/>
  <c r="BE233" i="25" s="1"/>
  <c r="BK232" i="25"/>
  <c r="BI232" i="25"/>
  <c r="BH232" i="25"/>
  <c r="BG232" i="25"/>
  <c r="BF232" i="25"/>
  <c r="T232" i="25"/>
  <c r="R232" i="25"/>
  <c r="P232" i="25"/>
  <c r="J232" i="25"/>
  <c r="BE232" i="25" s="1"/>
  <c r="BK231" i="25"/>
  <c r="BI231" i="25"/>
  <c r="BH231" i="25"/>
  <c r="BG231" i="25"/>
  <c r="BF231" i="25"/>
  <c r="T231" i="25"/>
  <c r="R231" i="25"/>
  <c r="P231" i="25"/>
  <c r="J231" i="25"/>
  <c r="BE231" i="25" s="1"/>
  <c r="BK230" i="25"/>
  <c r="BI230" i="25"/>
  <c r="BH230" i="25"/>
  <c r="BG230" i="25"/>
  <c r="BF230" i="25"/>
  <c r="T230" i="25"/>
  <c r="R230" i="25"/>
  <c r="P230" i="25"/>
  <c r="J230" i="25"/>
  <c r="BE230" i="25" s="1"/>
  <c r="BK221" i="25"/>
  <c r="BI221" i="25"/>
  <c r="BH221" i="25"/>
  <c r="BG221" i="25"/>
  <c r="BF221" i="25"/>
  <c r="T221" i="25"/>
  <c r="R221" i="25"/>
  <c r="P221" i="25"/>
  <c r="J221" i="25"/>
  <c r="BE221" i="25" s="1"/>
  <c r="BK220" i="25"/>
  <c r="BI220" i="25"/>
  <c r="BH220" i="25"/>
  <c r="BG220" i="25"/>
  <c r="BF220" i="25"/>
  <c r="T220" i="25"/>
  <c r="R220" i="25"/>
  <c r="P220" i="25"/>
  <c r="J220" i="25"/>
  <c r="BE220" i="25" s="1"/>
  <c r="BK219" i="25"/>
  <c r="BI219" i="25"/>
  <c r="BH219" i="25"/>
  <c r="BG219" i="25"/>
  <c r="BF219" i="25"/>
  <c r="T219" i="25"/>
  <c r="R219" i="25"/>
  <c r="P219" i="25"/>
  <c r="J219" i="25"/>
  <c r="BE219" i="25" s="1"/>
  <c r="BK218" i="25"/>
  <c r="BI218" i="25"/>
  <c r="BH218" i="25"/>
  <c r="BG218" i="25"/>
  <c r="BF218" i="25"/>
  <c r="T218" i="25"/>
  <c r="R218" i="25"/>
  <c r="P218" i="25"/>
  <c r="J218" i="25"/>
  <c r="BE218" i="25" s="1"/>
  <c r="BK217" i="25"/>
  <c r="BI217" i="25"/>
  <c r="BH217" i="25"/>
  <c r="BG217" i="25"/>
  <c r="BF217" i="25"/>
  <c r="T217" i="25"/>
  <c r="R217" i="25"/>
  <c r="P217" i="25"/>
  <c r="J217" i="25"/>
  <c r="BE217" i="25" s="1"/>
  <c r="BK216" i="25"/>
  <c r="BI216" i="25"/>
  <c r="BH216" i="25"/>
  <c r="BG216" i="25"/>
  <c r="BF216" i="25"/>
  <c r="T216" i="25"/>
  <c r="R216" i="25"/>
  <c r="P216" i="25"/>
  <c r="J216" i="25"/>
  <c r="BE216" i="25" s="1"/>
  <c r="BK215" i="25"/>
  <c r="BI215" i="25"/>
  <c r="BH215" i="25"/>
  <c r="BG215" i="25"/>
  <c r="BF215" i="25"/>
  <c r="T215" i="25"/>
  <c r="R215" i="25"/>
  <c r="P215" i="25"/>
  <c r="J215" i="25"/>
  <c r="BE215" i="25" s="1"/>
  <c r="BK214" i="25"/>
  <c r="BI214" i="25"/>
  <c r="BH214" i="25"/>
  <c r="BG214" i="25"/>
  <c r="BF214" i="25"/>
  <c r="T214" i="25"/>
  <c r="R214" i="25"/>
  <c r="P214" i="25"/>
  <c r="J214" i="25"/>
  <c r="BE214" i="25" s="1"/>
  <c r="BK213" i="25"/>
  <c r="BI213" i="25"/>
  <c r="BH213" i="25"/>
  <c r="BG213" i="25"/>
  <c r="BF213" i="25"/>
  <c r="T213" i="25"/>
  <c r="R213" i="25"/>
  <c r="P213" i="25"/>
  <c r="J213" i="25"/>
  <c r="BE213" i="25" s="1"/>
  <c r="BK212" i="25"/>
  <c r="BI212" i="25"/>
  <c r="BH212" i="25"/>
  <c r="BG212" i="25"/>
  <c r="BF212" i="25"/>
  <c r="T212" i="25"/>
  <c r="R212" i="25"/>
  <c r="P212" i="25"/>
  <c r="J212" i="25"/>
  <c r="BE212" i="25" s="1"/>
  <c r="BK211" i="25"/>
  <c r="BI211" i="25"/>
  <c r="BH211" i="25"/>
  <c r="BG211" i="25"/>
  <c r="BF211" i="25"/>
  <c r="T211" i="25"/>
  <c r="R211" i="25"/>
  <c r="P211" i="25"/>
  <c r="J211" i="25"/>
  <c r="BE211" i="25" s="1"/>
  <c r="BK210" i="25"/>
  <c r="BI210" i="25"/>
  <c r="BH210" i="25"/>
  <c r="BG210" i="25"/>
  <c r="BF210" i="25"/>
  <c r="T210" i="25"/>
  <c r="R210" i="25"/>
  <c r="P210" i="25"/>
  <c r="J210" i="25"/>
  <c r="BE210" i="25" s="1"/>
  <c r="BK209" i="25"/>
  <c r="BI209" i="25"/>
  <c r="BH209" i="25"/>
  <c r="BG209" i="25"/>
  <c r="BF209" i="25"/>
  <c r="T209" i="25"/>
  <c r="R209" i="25"/>
  <c r="P209" i="25"/>
  <c r="J209" i="25"/>
  <c r="BE209" i="25" s="1"/>
  <c r="BK208" i="25"/>
  <c r="BI208" i="25"/>
  <c r="BH208" i="25"/>
  <c r="BG208" i="25"/>
  <c r="BF208" i="25"/>
  <c r="T208" i="25"/>
  <c r="R208" i="25"/>
  <c r="P208" i="25"/>
  <c r="J208" i="25"/>
  <c r="BE208" i="25" s="1"/>
  <c r="BK207" i="25"/>
  <c r="BI207" i="25"/>
  <c r="BH207" i="25"/>
  <c r="BG207" i="25"/>
  <c r="BF207" i="25"/>
  <c r="T207" i="25"/>
  <c r="R207" i="25"/>
  <c r="P207" i="25"/>
  <c r="J207" i="25"/>
  <c r="BE207" i="25" s="1"/>
  <c r="BK206" i="25"/>
  <c r="BI206" i="25"/>
  <c r="BH206" i="25"/>
  <c r="BG206" i="25"/>
  <c r="BF206" i="25"/>
  <c r="T206" i="25"/>
  <c r="R206" i="25"/>
  <c r="P206" i="25"/>
  <c r="J206" i="25"/>
  <c r="BE206" i="25" s="1"/>
  <c r="BK205" i="25"/>
  <c r="BI205" i="25"/>
  <c r="BH205" i="25"/>
  <c r="BG205" i="25"/>
  <c r="BF205" i="25"/>
  <c r="T205" i="25"/>
  <c r="R205" i="25"/>
  <c r="P205" i="25"/>
  <c r="J205" i="25"/>
  <c r="BE205" i="25" s="1"/>
  <c r="BK203" i="25"/>
  <c r="BI203" i="25"/>
  <c r="BH203" i="25"/>
  <c r="BG203" i="25"/>
  <c r="BF203" i="25"/>
  <c r="T203" i="25"/>
  <c r="R203" i="25"/>
  <c r="P203" i="25"/>
  <c r="J203" i="25"/>
  <c r="BE203" i="25" s="1"/>
  <c r="BK202" i="25"/>
  <c r="BI202" i="25"/>
  <c r="BH202" i="25"/>
  <c r="BG202" i="25"/>
  <c r="BF202" i="25"/>
  <c r="T202" i="25"/>
  <c r="R202" i="25"/>
  <c r="P202" i="25"/>
  <c r="J202" i="25"/>
  <c r="BE202" i="25" s="1"/>
  <c r="BK201" i="25"/>
  <c r="BI201" i="25"/>
  <c r="BH201" i="25"/>
  <c r="BG201" i="25"/>
  <c r="BF201" i="25"/>
  <c r="T201" i="25"/>
  <c r="R201" i="25"/>
  <c r="P201" i="25"/>
  <c r="J201" i="25"/>
  <c r="BE201" i="25" s="1"/>
  <c r="BK200" i="25"/>
  <c r="BI200" i="25"/>
  <c r="BH200" i="25"/>
  <c r="BG200" i="25"/>
  <c r="BF200" i="25"/>
  <c r="T200" i="25"/>
  <c r="R200" i="25"/>
  <c r="P200" i="25"/>
  <c r="J200" i="25"/>
  <c r="BE200" i="25" s="1"/>
  <c r="BK199" i="25"/>
  <c r="BI199" i="25"/>
  <c r="BH199" i="25"/>
  <c r="BG199" i="25"/>
  <c r="BF199" i="25"/>
  <c r="T199" i="25"/>
  <c r="R199" i="25"/>
  <c r="P199" i="25"/>
  <c r="J199" i="25"/>
  <c r="BE199" i="25" s="1"/>
  <c r="BK198" i="25"/>
  <c r="BI198" i="25"/>
  <c r="BH198" i="25"/>
  <c r="BG198" i="25"/>
  <c r="BF198" i="25"/>
  <c r="T198" i="25"/>
  <c r="R198" i="25"/>
  <c r="P198" i="25"/>
  <c r="J198" i="25"/>
  <c r="BE198" i="25" s="1"/>
  <c r="BK195" i="25"/>
  <c r="BI195" i="25"/>
  <c r="BH195" i="25"/>
  <c r="BG195" i="25"/>
  <c r="BF195" i="25"/>
  <c r="T195" i="25"/>
  <c r="R195" i="25"/>
  <c r="P195" i="25"/>
  <c r="J195" i="25"/>
  <c r="BE195" i="25" s="1"/>
  <c r="BK194" i="25"/>
  <c r="BI194" i="25"/>
  <c r="BH194" i="25"/>
  <c r="BG194" i="25"/>
  <c r="BF194" i="25"/>
  <c r="T194" i="25"/>
  <c r="R194" i="25"/>
  <c r="P194" i="25"/>
  <c r="J194" i="25"/>
  <c r="BE194" i="25" s="1"/>
  <c r="BK193" i="25"/>
  <c r="BI193" i="25"/>
  <c r="BH193" i="25"/>
  <c r="BG193" i="25"/>
  <c r="BF193" i="25"/>
  <c r="T193" i="25"/>
  <c r="R193" i="25"/>
  <c r="P193" i="25"/>
  <c r="J193" i="25"/>
  <c r="BE193" i="25" s="1"/>
  <c r="BK192" i="25"/>
  <c r="BI192" i="25"/>
  <c r="BH192" i="25"/>
  <c r="BG192" i="25"/>
  <c r="BF192" i="25"/>
  <c r="T192" i="25"/>
  <c r="R192" i="25"/>
  <c r="P192" i="25"/>
  <c r="J192" i="25"/>
  <c r="BE192" i="25" s="1"/>
  <c r="BK191" i="25"/>
  <c r="BI191" i="25"/>
  <c r="BH191" i="25"/>
  <c r="BG191" i="25"/>
  <c r="BF191" i="25"/>
  <c r="T191" i="25"/>
  <c r="R191" i="25"/>
  <c r="P191" i="25"/>
  <c r="J191" i="25"/>
  <c r="BE191" i="25" s="1"/>
  <c r="BK190" i="25"/>
  <c r="BI190" i="25"/>
  <c r="BH190" i="25"/>
  <c r="BG190" i="25"/>
  <c r="BF190" i="25"/>
  <c r="T190" i="25"/>
  <c r="R190" i="25"/>
  <c r="P190" i="25"/>
  <c r="J190" i="25"/>
  <c r="BE190" i="25" s="1"/>
  <c r="BK189" i="25"/>
  <c r="BI189" i="25"/>
  <c r="BH189" i="25"/>
  <c r="BG189" i="25"/>
  <c r="BF189" i="25"/>
  <c r="T189" i="25"/>
  <c r="R189" i="25"/>
  <c r="P189" i="25"/>
  <c r="J189" i="25"/>
  <c r="BE189" i="25" s="1"/>
  <c r="BK188" i="25"/>
  <c r="BI188" i="25"/>
  <c r="BH188" i="25"/>
  <c r="BG188" i="25"/>
  <c r="BF188" i="25"/>
  <c r="T188" i="25"/>
  <c r="R188" i="25"/>
  <c r="P188" i="25"/>
  <c r="J188" i="25"/>
  <c r="BE188" i="25" s="1"/>
  <c r="BK187" i="25"/>
  <c r="BI187" i="25"/>
  <c r="BH187" i="25"/>
  <c r="BG187" i="25"/>
  <c r="BF187" i="25"/>
  <c r="T187" i="25"/>
  <c r="R187" i="25"/>
  <c r="P187" i="25"/>
  <c r="J187" i="25"/>
  <c r="BE187" i="25" s="1"/>
  <c r="BK186" i="25"/>
  <c r="BI186" i="25"/>
  <c r="BH186" i="25"/>
  <c r="BG186" i="25"/>
  <c r="BF186" i="25"/>
  <c r="T186" i="25"/>
  <c r="R186" i="25"/>
  <c r="P186" i="25"/>
  <c r="J186" i="25"/>
  <c r="BE186" i="25" s="1"/>
  <c r="BK185" i="25"/>
  <c r="BI185" i="25"/>
  <c r="BH185" i="25"/>
  <c r="BG185" i="25"/>
  <c r="BF185" i="25"/>
  <c r="T185" i="25"/>
  <c r="R185" i="25"/>
  <c r="P185" i="25"/>
  <c r="J185" i="25"/>
  <c r="BE185" i="25" s="1"/>
  <c r="BK184" i="25"/>
  <c r="BI184" i="25"/>
  <c r="BH184" i="25"/>
  <c r="BG184" i="25"/>
  <c r="BF184" i="25"/>
  <c r="T184" i="25"/>
  <c r="R184" i="25"/>
  <c r="P184" i="25"/>
  <c r="J184" i="25"/>
  <c r="BE184" i="25" s="1"/>
  <c r="BK183" i="25"/>
  <c r="BI183" i="25"/>
  <c r="BH183" i="25"/>
  <c r="BG183" i="25"/>
  <c r="BF183" i="25"/>
  <c r="T183" i="25"/>
  <c r="R183" i="25"/>
  <c r="P183" i="25"/>
  <c r="J183" i="25"/>
  <c r="BE183" i="25" s="1"/>
  <c r="BK182" i="25"/>
  <c r="BI182" i="25"/>
  <c r="BH182" i="25"/>
  <c r="BG182" i="25"/>
  <c r="BF182" i="25"/>
  <c r="T182" i="25"/>
  <c r="R182" i="25"/>
  <c r="P182" i="25"/>
  <c r="J182" i="25"/>
  <c r="BE182" i="25" s="1"/>
  <c r="BK181" i="25"/>
  <c r="BI181" i="25"/>
  <c r="BH181" i="25"/>
  <c r="BG181" i="25"/>
  <c r="BF181" i="25"/>
  <c r="T181" i="25"/>
  <c r="R181" i="25"/>
  <c r="P181" i="25"/>
  <c r="J181" i="25"/>
  <c r="BE181" i="25" s="1"/>
  <c r="BK180" i="25"/>
  <c r="BI180" i="25"/>
  <c r="BH180" i="25"/>
  <c r="BG180" i="25"/>
  <c r="BF180" i="25"/>
  <c r="T180" i="25"/>
  <c r="R180" i="25"/>
  <c r="P180" i="25"/>
  <c r="J180" i="25"/>
  <c r="BE180" i="25" s="1"/>
  <c r="BK179" i="25"/>
  <c r="BI179" i="25"/>
  <c r="BH179" i="25"/>
  <c r="BG179" i="25"/>
  <c r="BF179" i="25"/>
  <c r="T179" i="25"/>
  <c r="R179" i="25"/>
  <c r="P179" i="25"/>
  <c r="J179" i="25"/>
  <c r="BE179" i="25" s="1"/>
  <c r="BK178" i="25"/>
  <c r="BI178" i="25"/>
  <c r="BH178" i="25"/>
  <c r="BG178" i="25"/>
  <c r="BF178" i="25"/>
  <c r="T178" i="25"/>
  <c r="R178" i="25"/>
  <c r="P178" i="25"/>
  <c r="J178" i="25"/>
  <c r="BE178" i="25" s="1"/>
  <c r="BK177" i="25"/>
  <c r="BI177" i="25"/>
  <c r="BH177" i="25"/>
  <c r="BG177" i="25"/>
  <c r="BF177" i="25"/>
  <c r="T177" i="25"/>
  <c r="R177" i="25"/>
  <c r="P177" i="25"/>
  <c r="J177" i="25"/>
  <c r="BE177" i="25" s="1"/>
  <c r="BK176" i="25"/>
  <c r="BI176" i="25"/>
  <c r="BH176" i="25"/>
  <c r="BG176" i="25"/>
  <c r="BF176" i="25"/>
  <c r="T176" i="25"/>
  <c r="R176" i="25"/>
  <c r="P176" i="25"/>
  <c r="J176" i="25"/>
  <c r="BE176" i="25" s="1"/>
  <c r="BK175" i="25"/>
  <c r="BI175" i="25"/>
  <c r="BH175" i="25"/>
  <c r="BG175" i="25"/>
  <c r="BF175" i="25"/>
  <c r="T175" i="25"/>
  <c r="R175" i="25"/>
  <c r="P175" i="25"/>
  <c r="J175" i="25"/>
  <c r="BE175" i="25" s="1"/>
  <c r="BK174" i="25"/>
  <c r="BI174" i="25"/>
  <c r="BH174" i="25"/>
  <c r="BG174" i="25"/>
  <c r="BF174" i="25"/>
  <c r="T174" i="25"/>
  <c r="R174" i="25"/>
  <c r="P174" i="25"/>
  <c r="J174" i="25"/>
  <c r="BE174" i="25" s="1"/>
  <c r="BK173" i="25"/>
  <c r="BI173" i="25"/>
  <c r="BH173" i="25"/>
  <c r="BG173" i="25"/>
  <c r="BF173" i="25"/>
  <c r="T173" i="25"/>
  <c r="R173" i="25"/>
  <c r="P173" i="25"/>
  <c r="J173" i="25"/>
  <c r="BE173" i="25" s="1"/>
  <c r="BK172" i="25"/>
  <c r="BI172" i="25"/>
  <c r="BH172" i="25"/>
  <c r="BG172" i="25"/>
  <c r="BF172" i="25"/>
  <c r="T172" i="25"/>
  <c r="R172" i="25"/>
  <c r="P172" i="25"/>
  <c r="J172" i="25"/>
  <c r="BE172" i="25" s="1"/>
  <c r="BK171" i="25"/>
  <c r="BI171" i="25"/>
  <c r="BH171" i="25"/>
  <c r="BG171" i="25"/>
  <c r="BF171" i="25"/>
  <c r="T171" i="25"/>
  <c r="R171" i="25"/>
  <c r="P171" i="25"/>
  <c r="J171" i="25"/>
  <c r="BE171" i="25" s="1"/>
  <c r="BK170" i="25"/>
  <c r="BI170" i="25"/>
  <c r="BH170" i="25"/>
  <c r="BG170" i="25"/>
  <c r="BF170" i="25"/>
  <c r="T170" i="25"/>
  <c r="R170" i="25"/>
  <c r="P170" i="25"/>
  <c r="J170" i="25"/>
  <c r="BE170" i="25" s="1"/>
  <c r="BK169" i="25"/>
  <c r="BI169" i="25"/>
  <c r="BH169" i="25"/>
  <c r="BG169" i="25"/>
  <c r="BF169" i="25"/>
  <c r="T169" i="25"/>
  <c r="R169" i="25"/>
  <c r="P169" i="25"/>
  <c r="J169" i="25"/>
  <c r="BE169" i="25" s="1"/>
  <c r="BK168" i="25"/>
  <c r="BI168" i="25"/>
  <c r="BH168" i="25"/>
  <c r="BG168" i="25"/>
  <c r="BF168" i="25"/>
  <c r="T168" i="25"/>
  <c r="R168" i="25"/>
  <c r="P168" i="25"/>
  <c r="J168" i="25"/>
  <c r="BE168" i="25" s="1"/>
  <c r="BK167" i="25"/>
  <c r="BI167" i="25"/>
  <c r="BH167" i="25"/>
  <c r="BG167" i="25"/>
  <c r="BF167" i="25"/>
  <c r="T167" i="25"/>
  <c r="R167" i="25"/>
  <c r="P167" i="25"/>
  <c r="J167" i="25"/>
  <c r="BE167" i="25" s="1"/>
  <c r="BK166" i="25"/>
  <c r="BI166" i="25"/>
  <c r="BH166" i="25"/>
  <c r="BG166" i="25"/>
  <c r="BF166" i="25"/>
  <c r="T166" i="25"/>
  <c r="R166" i="25"/>
  <c r="P166" i="25"/>
  <c r="J166" i="25"/>
  <c r="BE166" i="25" s="1"/>
  <c r="BK165" i="25"/>
  <c r="BI165" i="25"/>
  <c r="BH165" i="25"/>
  <c r="BG165" i="25"/>
  <c r="BF165" i="25"/>
  <c r="T165" i="25"/>
  <c r="R165" i="25"/>
  <c r="P165" i="25"/>
  <c r="J165" i="25"/>
  <c r="BE165" i="25" s="1"/>
  <c r="BK163" i="25"/>
  <c r="BI163" i="25"/>
  <c r="BH163" i="25"/>
  <c r="BG163" i="25"/>
  <c r="BF163" i="25"/>
  <c r="T163" i="25"/>
  <c r="R163" i="25"/>
  <c r="P163" i="25"/>
  <c r="J163" i="25"/>
  <c r="BE163" i="25" s="1"/>
  <c r="BK162" i="25"/>
  <c r="BI162" i="25"/>
  <c r="BH162" i="25"/>
  <c r="BG162" i="25"/>
  <c r="BF162" i="25"/>
  <c r="T162" i="25"/>
  <c r="R162" i="25"/>
  <c r="P162" i="25"/>
  <c r="J162" i="25"/>
  <c r="BE162" i="25" s="1"/>
  <c r="BK161" i="25"/>
  <c r="BI161" i="25"/>
  <c r="BH161" i="25"/>
  <c r="BG161" i="25"/>
  <c r="BF161" i="25"/>
  <c r="T161" i="25"/>
  <c r="R161" i="25"/>
  <c r="P161" i="25"/>
  <c r="J161" i="25"/>
  <c r="BE161" i="25" s="1"/>
  <c r="BK160" i="25"/>
  <c r="BI160" i="25"/>
  <c r="BH160" i="25"/>
  <c r="BG160" i="25"/>
  <c r="BF160" i="25"/>
  <c r="T160" i="25"/>
  <c r="R160" i="25"/>
  <c r="P160" i="25"/>
  <c r="J160" i="25"/>
  <c r="BE160" i="25" s="1"/>
  <c r="BK159" i="25"/>
  <c r="BI159" i="25"/>
  <c r="BH159" i="25"/>
  <c r="BG159" i="25"/>
  <c r="BF159" i="25"/>
  <c r="T159" i="25"/>
  <c r="R159" i="25"/>
  <c r="P159" i="25"/>
  <c r="J159" i="25"/>
  <c r="BE159" i="25" s="1"/>
  <c r="BK158" i="25"/>
  <c r="BI158" i="25"/>
  <c r="BH158" i="25"/>
  <c r="BG158" i="25"/>
  <c r="BF158" i="25"/>
  <c r="T158" i="25"/>
  <c r="R158" i="25"/>
  <c r="P158" i="25"/>
  <c r="J158" i="25"/>
  <c r="BE158" i="25" s="1"/>
  <c r="BK157" i="25"/>
  <c r="BI157" i="25"/>
  <c r="BH157" i="25"/>
  <c r="BG157" i="25"/>
  <c r="BF157" i="25"/>
  <c r="T157" i="25"/>
  <c r="R157" i="25"/>
  <c r="P157" i="25"/>
  <c r="J157" i="25"/>
  <c r="BE157" i="25" s="1"/>
  <c r="BK156" i="25"/>
  <c r="BI156" i="25"/>
  <c r="BH156" i="25"/>
  <c r="BG156" i="25"/>
  <c r="BF156" i="25"/>
  <c r="T156" i="25"/>
  <c r="R156" i="25"/>
  <c r="P156" i="25"/>
  <c r="J156" i="25"/>
  <c r="BE156" i="25" s="1"/>
  <c r="BK155" i="25"/>
  <c r="BI155" i="25"/>
  <c r="BH155" i="25"/>
  <c r="BG155" i="25"/>
  <c r="BF155" i="25"/>
  <c r="T155" i="25"/>
  <c r="R155" i="25"/>
  <c r="P155" i="25"/>
  <c r="J155" i="25"/>
  <c r="BE155" i="25" s="1"/>
  <c r="BK154" i="25"/>
  <c r="BI154" i="25"/>
  <c r="BH154" i="25"/>
  <c r="BG154" i="25"/>
  <c r="BF154" i="25"/>
  <c r="T154" i="25"/>
  <c r="R154" i="25"/>
  <c r="P154" i="25"/>
  <c r="J154" i="25"/>
  <c r="BE154" i="25" s="1"/>
  <c r="BK153" i="25"/>
  <c r="BI153" i="25"/>
  <c r="BH153" i="25"/>
  <c r="BG153" i="25"/>
  <c r="BF153" i="25"/>
  <c r="T153" i="25"/>
  <c r="R153" i="25"/>
  <c r="P153" i="25"/>
  <c r="J153" i="25"/>
  <c r="BE153" i="25" s="1"/>
  <c r="BK152" i="25"/>
  <c r="BI152" i="25"/>
  <c r="BH152" i="25"/>
  <c r="BG152" i="25"/>
  <c r="BF152" i="25"/>
  <c r="T152" i="25"/>
  <c r="R152" i="25"/>
  <c r="P152" i="25"/>
  <c r="J152" i="25"/>
  <c r="BE152" i="25" s="1"/>
  <c r="BK151" i="25"/>
  <c r="BI151" i="25"/>
  <c r="BH151" i="25"/>
  <c r="BG151" i="25"/>
  <c r="BF151" i="25"/>
  <c r="T151" i="25"/>
  <c r="R151" i="25"/>
  <c r="P151" i="25"/>
  <c r="J151" i="25"/>
  <c r="BE151" i="25" s="1"/>
  <c r="BK150" i="25"/>
  <c r="BI150" i="25"/>
  <c r="BH150" i="25"/>
  <c r="BG150" i="25"/>
  <c r="BF150" i="25"/>
  <c r="T150" i="25"/>
  <c r="R150" i="25"/>
  <c r="P150" i="25"/>
  <c r="J150" i="25"/>
  <c r="BE150" i="25" s="1"/>
  <c r="BK149" i="25"/>
  <c r="BI149" i="25"/>
  <c r="BH149" i="25"/>
  <c r="BG149" i="25"/>
  <c r="BF149" i="25"/>
  <c r="T149" i="25"/>
  <c r="R149" i="25"/>
  <c r="P149" i="25"/>
  <c r="J149" i="25"/>
  <c r="BE149" i="25" s="1"/>
  <c r="BK148" i="25"/>
  <c r="BI148" i="25"/>
  <c r="BH148" i="25"/>
  <c r="BG148" i="25"/>
  <c r="BF148" i="25"/>
  <c r="T148" i="25"/>
  <c r="R148" i="25"/>
  <c r="P148" i="25"/>
  <c r="J148" i="25"/>
  <c r="BE148" i="25" s="1"/>
  <c r="BK147" i="25"/>
  <c r="BI147" i="25"/>
  <c r="BH147" i="25"/>
  <c r="BG147" i="25"/>
  <c r="BF147" i="25"/>
  <c r="T147" i="25"/>
  <c r="R147" i="25"/>
  <c r="P147" i="25"/>
  <c r="J147" i="25"/>
  <c r="BE147" i="25" s="1"/>
  <c r="BK146" i="25"/>
  <c r="BI146" i="25"/>
  <c r="BH146" i="25"/>
  <c r="BG146" i="25"/>
  <c r="BF146" i="25"/>
  <c r="T146" i="25"/>
  <c r="R146" i="25"/>
  <c r="P146" i="25"/>
  <c r="J146" i="25"/>
  <c r="BE146" i="25" s="1"/>
  <c r="BK145" i="25"/>
  <c r="BI145" i="25"/>
  <c r="BH145" i="25"/>
  <c r="BG145" i="25"/>
  <c r="BF145" i="25"/>
  <c r="T145" i="25"/>
  <c r="R145" i="25"/>
  <c r="P145" i="25"/>
  <c r="J145" i="25"/>
  <c r="BE145" i="25" s="1"/>
  <c r="BK143" i="25"/>
  <c r="BI143" i="25"/>
  <c r="BH143" i="25"/>
  <c r="BG143" i="25"/>
  <c r="BF143" i="25"/>
  <c r="T143" i="25"/>
  <c r="R143" i="25"/>
  <c r="P143" i="25"/>
  <c r="J143" i="25"/>
  <c r="BE143" i="25" s="1"/>
  <c r="BK142" i="25"/>
  <c r="BI142" i="25"/>
  <c r="BH142" i="25"/>
  <c r="BG142" i="25"/>
  <c r="BF142" i="25"/>
  <c r="T142" i="25"/>
  <c r="R142" i="25"/>
  <c r="P142" i="25"/>
  <c r="J142" i="25"/>
  <c r="BE142" i="25" s="1"/>
  <c r="BK141" i="25"/>
  <c r="BI141" i="25"/>
  <c r="BH141" i="25"/>
  <c r="BG141" i="25"/>
  <c r="BF141" i="25"/>
  <c r="T141" i="25"/>
  <c r="R141" i="25"/>
  <c r="P141" i="25"/>
  <c r="J141" i="25"/>
  <c r="BE141" i="25" s="1"/>
  <c r="BK140" i="25"/>
  <c r="BI140" i="25"/>
  <c r="BH140" i="25"/>
  <c r="BG140" i="25"/>
  <c r="BF140" i="25"/>
  <c r="T140" i="25"/>
  <c r="R140" i="25"/>
  <c r="P140" i="25"/>
  <c r="J140" i="25"/>
  <c r="BE140" i="25" s="1"/>
  <c r="BK139" i="25"/>
  <c r="BI139" i="25"/>
  <c r="BH139" i="25"/>
  <c r="BG139" i="25"/>
  <c r="BF139" i="25"/>
  <c r="T139" i="25"/>
  <c r="R139" i="25"/>
  <c r="P139" i="25"/>
  <c r="J139" i="25"/>
  <c r="BE139" i="25" s="1"/>
  <c r="BK138" i="25"/>
  <c r="BI138" i="25"/>
  <c r="BH138" i="25"/>
  <c r="BG138" i="25"/>
  <c r="BF138" i="25"/>
  <c r="T138" i="25"/>
  <c r="R138" i="25"/>
  <c r="P138" i="25"/>
  <c r="J138" i="25"/>
  <c r="BE138" i="25" s="1"/>
  <c r="BK137" i="25"/>
  <c r="BI137" i="25"/>
  <c r="BH137" i="25"/>
  <c r="BG137" i="25"/>
  <c r="BF137" i="25"/>
  <c r="T137" i="25"/>
  <c r="R137" i="25"/>
  <c r="P137" i="25"/>
  <c r="J137" i="25"/>
  <c r="BE137" i="25" s="1"/>
  <c r="BK136" i="25"/>
  <c r="BI136" i="25"/>
  <c r="BH136" i="25"/>
  <c r="BG136" i="25"/>
  <c r="BF136" i="25"/>
  <c r="T136" i="25"/>
  <c r="R136" i="25"/>
  <c r="P136" i="25"/>
  <c r="J136" i="25"/>
  <c r="BE136" i="25" s="1"/>
  <c r="BK135" i="25"/>
  <c r="BI135" i="25"/>
  <c r="BH135" i="25"/>
  <c r="BG135" i="25"/>
  <c r="BF135" i="25"/>
  <c r="T135" i="25"/>
  <c r="R135" i="25"/>
  <c r="P135" i="25"/>
  <c r="J135" i="25"/>
  <c r="BE135" i="25" s="1"/>
  <c r="BK134" i="25"/>
  <c r="BI134" i="25"/>
  <c r="BH134" i="25"/>
  <c r="BG134" i="25"/>
  <c r="BF134" i="25"/>
  <c r="T134" i="25"/>
  <c r="R134" i="25"/>
  <c r="P134" i="25"/>
  <c r="J134" i="25"/>
  <c r="BE134" i="25" s="1"/>
  <c r="BK133" i="25"/>
  <c r="BI133" i="25"/>
  <c r="BH133" i="25"/>
  <c r="BG133" i="25"/>
  <c r="BF133" i="25"/>
  <c r="T133" i="25"/>
  <c r="R133" i="25"/>
  <c r="P133" i="25"/>
  <c r="J133" i="25"/>
  <c r="BE133" i="25" s="1"/>
  <c r="BK132" i="25"/>
  <c r="BI132" i="25"/>
  <c r="BH132" i="25"/>
  <c r="BG132" i="25"/>
  <c r="BF132" i="25"/>
  <c r="T132" i="25"/>
  <c r="R132" i="25"/>
  <c r="P132" i="25"/>
  <c r="J132" i="25"/>
  <c r="BE132" i="25" s="1"/>
  <c r="BK131" i="25"/>
  <c r="BI131" i="25"/>
  <c r="BH131" i="25"/>
  <c r="BG131" i="25"/>
  <c r="BF131" i="25"/>
  <c r="T131" i="25"/>
  <c r="R131" i="25"/>
  <c r="P131" i="25"/>
  <c r="J131" i="25"/>
  <c r="BE131" i="25" s="1"/>
  <c r="BK130" i="25"/>
  <c r="BI130" i="25"/>
  <c r="BH130" i="25"/>
  <c r="BG130" i="25"/>
  <c r="BF130" i="25"/>
  <c r="T130" i="25"/>
  <c r="R130" i="25"/>
  <c r="P130" i="25"/>
  <c r="J130" i="25"/>
  <c r="BE130" i="25" s="1"/>
  <c r="BK129" i="25"/>
  <c r="BI129" i="25"/>
  <c r="BH129" i="25"/>
  <c r="BG129" i="25"/>
  <c r="BF129" i="25"/>
  <c r="T129" i="25"/>
  <c r="R129" i="25"/>
  <c r="P129" i="25"/>
  <c r="J129" i="25"/>
  <c r="BE129" i="25" s="1"/>
  <c r="BK128" i="25"/>
  <c r="BI128" i="25"/>
  <c r="BH128" i="25"/>
  <c r="BG128" i="25"/>
  <c r="BF128" i="25"/>
  <c r="T128" i="25"/>
  <c r="R128" i="25"/>
  <c r="P128" i="25"/>
  <c r="J128" i="25"/>
  <c r="BE128" i="25" s="1"/>
  <c r="BK127" i="25"/>
  <c r="BI127" i="25"/>
  <c r="BH127" i="25"/>
  <c r="BG127" i="25"/>
  <c r="BF127" i="25"/>
  <c r="T127" i="25"/>
  <c r="R127" i="25"/>
  <c r="P127" i="25"/>
  <c r="J127" i="25"/>
  <c r="BE127" i="25" s="1"/>
  <c r="BK126" i="25"/>
  <c r="BI126" i="25"/>
  <c r="BH126" i="25"/>
  <c r="BG126" i="25"/>
  <c r="BF126" i="25"/>
  <c r="T126" i="25"/>
  <c r="R126" i="25"/>
  <c r="P126" i="25"/>
  <c r="J126" i="25"/>
  <c r="BE126" i="25" s="1"/>
  <c r="BK125" i="25"/>
  <c r="BI125" i="25"/>
  <c r="BH125" i="25"/>
  <c r="BG125" i="25"/>
  <c r="BF125" i="25"/>
  <c r="T125" i="25"/>
  <c r="R125" i="25"/>
  <c r="P125" i="25"/>
  <c r="J125" i="25"/>
  <c r="BE125" i="25" s="1"/>
  <c r="F116" i="25"/>
  <c r="E114" i="25"/>
  <c r="F89" i="25"/>
  <c r="E87" i="25"/>
  <c r="J37" i="25"/>
  <c r="J36" i="25"/>
  <c r="J35" i="25"/>
  <c r="J92" i="25"/>
  <c r="J118" i="25"/>
  <c r="F119" i="25"/>
  <c r="F118" i="25"/>
  <c r="E85" i="25"/>
  <c r="J116" i="25"/>
  <c r="T236" i="25" l="1"/>
  <c r="BK236" i="25"/>
  <c r="J236" i="25" s="1"/>
  <c r="J102" i="25" s="1"/>
  <c r="R236" i="25"/>
  <c r="P236" i="25"/>
  <c r="R204" i="25"/>
  <c r="R164" i="25"/>
  <c r="R144" i="25"/>
  <c r="P124" i="25"/>
  <c r="T144" i="25"/>
  <c r="P164" i="25"/>
  <c r="P144" i="25"/>
  <c r="R124" i="25"/>
  <c r="T164" i="25"/>
  <c r="T204" i="25"/>
  <c r="P204" i="25"/>
  <c r="T124" i="25"/>
  <c r="BK204" i="25"/>
  <c r="J204" i="25" s="1"/>
  <c r="J101" i="25" s="1"/>
  <c r="BK164" i="25"/>
  <c r="J164" i="25" s="1"/>
  <c r="J100" i="25" s="1"/>
  <c r="BK144" i="25"/>
  <c r="J144" i="25" s="1"/>
  <c r="J99" i="25" s="1"/>
  <c r="F37" i="25"/>
  <c r="BK124" i="25"/>
  <c r="J124" i="25" s="1"/>
  <c r="J98" i="25" s="1"/>
  <c r="F35" i="25"/>
  <c r="J34" i="25"/>
  <c r="F36" i="25"/>
  <c r="F33" i="25"/>
  <c r="J33" i="25"/>
  <c r="J119" i="25"/>
  <c r="F34" i="25"/>
  <c r="J89" i="25"/>
  <c r="E112" i="25"/>
  <c r="F91" i="25"/>
  <c r="J91" i="25"/>
  <c r="F92" i="25"/>
  <c r="P123" i="25" l="1"/>
  <c r="P122" i="25" s="1"/>
  <c r="T123" i="25"/>
  <c r="T122" i="25" s="1"/>
  <c r="R123" i="25"/>
  <c r="R122" i="25" s="1"/>
  <c r="BK123" i="25"/>
  <c r="J123" i="25" s="1"/>
  <c r="J97" i="25" s="1"/>
  <c r="BK122" i="25" l="1"/>
  <c r="J122" i="25" s="1"/>
  <c r="J30" i="25" s="1"/>
  <c r="J39" i="25" s="1"/>
  <c r="J96" i="25" l="1"/>
  <c r="BK188" i="15" l="1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BE185" i="15"/>
  <c r="T185" i="15"/>
  <c r="R185" i="15"/>
  <c r="P185" i="15"/>
  <c r="J185" i="15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9" i="15"/>
  <c r="BI179" i="15"/>
  <c r="BH179" i="15"/>
  <c r="BG179" i="15"/>
  <c r="BF179" i="15"/>
  <c r="T179" i="15"/>
  <c r="R179" i="15"/>
  <c r="P179" i="15"/>
  <c r="J179" i="15"/>
  <c r="BE179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BE172" i="15"/>
  <c r="T172" i="15"/>
  <c r="R172" i="15"/>
  <c r="P172" i="15"/>
  <c r="J172" i="15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BK159" i="15"/>
  <c r="BI159" i="15"/>
  <c r="BH159" i="15"/>
  <c r="BG159" i="15"/>
  <c r="BF159" i="15"/>
  <c r="BE159" i="15"/>
  <c r="T159" i="15"/>
  <c r="R159" i="15"/>
  <c r="P159" i="15"/>
  <c r="J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R157" i="15"/>
  <c r="P157" i="15"/>
  <c r="J157" i="15"/>
  <c r="BE157" i="15" s="1"/>
  <c r="BK156" i="15"/>
  <c r="BI156" i="15"/>
  <c r="BH156" i="15"/>
  <c r="BG156" i="15"/>
  <c r="BF156" i="15"/>
  <c r="T156" i="15"/>
  <c r="R156" i="15"/>
  <c r="P156" i="15"/>
  <c r="J156" i="15"/>
  <c r="BE156" i="15" s="1"/>
  <c r="BK155" i="15"/>
  <c r="BI155" i="15"/>
  <c r="BH155" i="15"/>
  <c r="BG155" i="15"/>
  <c r="BF155" i="15"/>
  <c r="T155" i="15"/>
  <c r="R155" i="15"/>
  <c r="P155" i="15"/>
  <c r="J155" i="15"/>
  <c r="BE155" i="15" s="1"/>
  <c r="BK154" i="15"/>
  <c r="BI154" i="15"/>
  <c r="BH154" i="15"/>
  <c r="BG154" i="15"/>
  <c r="BF154" i="15"/>
  <c r="BE154" i="15"/>
  <c r="T154" i="15"/>
  <c r="R154" i="15"/>
  <c r="P154" i="15"/>
  <c r="J154" i="15"/>
  <c r="BK153" i="15"/>
  <c r="BI153" i="15"/>
  <c r="BH153" i="15"/>
  <c r="BG153" i="15"/>
  <c r="BF153" i="15"/>
  <c r="T153" i="15"/>
  <c r="R153" i="15"/>
  <c r="P153" i="15"/>
  <c r="J153" i="15"/>
  <c r="BE153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BE149" i="15"/>
  <c r="T149" i="15"/>
  <c r="R149" i="15"/>
  <c r="P149" i="15"/>
  <c r="J149" i="15"/>
  <c r="BK148" i="15"/>
  <c r="BI148" i="15"/>
  <c r="BH148" i="15"/>
  <c r="BG148" i="15"/>
  <c r="BF148" i="15"/>
  <c r="T148" i="15"/>
  <c r="R148" i="15"/>
  <c r="P148" i="15"/>
  <c r="J148" i="15"/>
  <c r="BE148" i="15" s="1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J146" i="15"/>
  <c r="BE146" i="15" s="1"/>
  <c r="BK144" i="15"/>
  <c r="BI144" i="15"/>
  <c r="BH144" i="15"/>
  <c r="BG144" i="15"/>
  <c r="BF144" i="15"/>
  <c r="T144" i="15"/>
  <c r="R144" i="15"/>
  <c r="P144" i="15"/>
  <c r="J144" i="15"/>
  <c r="BE144" i="15" s="1"/>
  <c r="BK143" i="15"/>
  <c r="BI143" i="15"/>
  <c r="BH143" i="15"/>
  <c r="BG143" i="15"/>
  <c r="BF143" i="15"/>
  <c r="T143" i="15"/>
  <c r="R143" i="15"/>
  <c r="P143" i="15"/>
  <c r="J143" i="15"/>
  <c r="BE143" i="15" s="1"/>
  <c r="BK142" i="15"/>
  <c r="BI142" i="15"/>
  <c r="BH142" i="15"/>
  <c r="BG142" i="15"/>
  <c r="BF142" i="15"/>
  <c r="T142" i="15"/>
  <c r="R142" i="15"/>
  <c r="P142" i="15"/>
  <c r="J142" i="15"/>
  <c r="BE142" i="15" s="1"/>
  <c r="BK140" i="15"/>
  <c r="BK139" i="15" s="1"/>
  <c r="J139" i="15" s="1"/>
  <c r="J101" i="15" s="1"/>
  <c r="BI140" i="15"/>
  <c r="BH140" i="15"/>
  <c r="BG140" i="15"/>
  <c r="BF140" i="15"/>
  <c r="T140" i="15"/>
  <c r="T139" i="15" s="1"/>
  <c r="R140" i="15"/>
  <c r="R139" i="15" s="1"/>
  <c r="P140" i="15"/>
  <c r="P139" i="15" s="1"/>
  <c r="J140" i="15"/>
  <c r="BE140" i="15" s="1"/>
  <c r="BK138" i="15"/>
  <c r="BK137" i="15" s="1"/>
  <c r="J137" i="15" s="1"/>
  <c r="J100" i="15" s="1"/>
  <c r="BI138" i="15"/>
  <c r="BH138" i="15"/>
  <c r="BG138" i="15"/>
  <c r="BF138" i="15"/>
  <c r="T138" i="15"/>
  <c r="T137" i="15" s="1"/>
  <c r="R138" i="15"/>
  <c r="R137" i="15" s="1"/>
  <c r="P138" i="15"/>
  <c r="P137" i="15" s="1"/>
  <c r="J138" i="15"/>
  <c r="BE138" i="15" s="1"/>
  <c r="BK136" i="15"/>
  <c r="BI136" i="15"/>
  <c r="BH136" i="15"/>
  <c r="BG136" i="15"/>
  <c r="BF136" i="15"/>
  <c r="T136" i="15"/>
  <c r="R136" i="15"/>
  <c r="P136" i="15"/>
  <c r="J136" i="15"/>
  <c r="BE136" i="15" s="1"/>
  <c r="BK135" i="15"/>
  <c r="BI135" i="15"/>
  <c r="BH135" i="15"/>
  <c r="BG135" i="15"/>
  <c r="BF135" i="15"/>
  <c r="T135" i="15"/>
  <c r="R135" i="15"/>
  <c r="P135" i="15"/>
  <c r="J135" i="15"/>
  <c r="BE135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R133" i="15"/>
  <c r="P133" i="15"/>
  <c r="J133" i="15"/>
  <c r="BE133" i="15" s="1"/>
  <c r="BK132" i="15"/>
  <c r="BI132" i="15"/>
  <c r="BH132" i="15"/>
  <c r="BG132" i="15"/>
  <c r="BF132" i="15"/>
  <c r="T132" i="15"/>
  <c r="R132" i="15"/>
  <c r="P132" i="15"/>
  <c r="J132" i="15"/>
  <c r="BE132" i="15" s="1"/>
  <c r="BK131" i="15"/>
  <c r="BI131" i="15"/>
  <c r="BH131" i="15"/>
  <c r="BG131" i="15"/>
  <c r="BF131" i="15"/>
  <c r="T131" i="15"/>
  <c r="R131" i="15"/>
  <c r="P131" i="15"/>
  <c r="J131" i="15"/>
  <c r="BE131" i="15" s="1"/>
  <c r="BK129" i="15"/>
  <c r="BK128" i="15" s="1"/>
  <c r="J128" i="15" s="1"/>
  <c r="J98" i="15" s="1"/>
  <c r="BI129" i="15"/>
  <c r="BH129" i="15"/>
  <c r="BG129" i="15"/>
  <c r="BF129" i="15"/>
  <c r="T129" i="15"/>
  <c r="T128" i="15" s="1"/>
  <c r="R129" i="15"/>
  <c r="R128" i="15" s="1"/>
  <c r="P129" i="15"/>
  <c r="P128" i="15" s="1"/>
  <c r="J129" i="15"/>
  <c r="BE129" i="15" s="1"/>
  <c r="J123" i="15"/>
  <c r="F120" i="15"/>
  <c r="E118" i="15"/>
  <c r="F89" i="15"/>
  <c r="E87" i="15"/>
  <c r="J37" i="15"/>
  <c r="J36" i="15"/>
  <c r="J35" i="15"/>
  <c r="J92" i="15"/>
  <c r="J122" i="15"/>
  <c r="F123" i="15"/>
  <c r="F122" i="15"/>
  <c r="E85" i="15"/>
  <c r="T141" i="15" l="1"/>
  <c r="BK145" i="15"/>
  <c r="J145" i="15" s="1"/>
  <c r="J103" i="15" s="1"/>
  <c r="P152" i="15"/>
  <c r="T152" i="15"/>
  <c r="P141" i="15"/>
  <c r="R141" i="15"/>
  <c r="R130" i="15"/>
  <c r="T174" i="15"/>
  <c r="P174" i="15"/>
  <c r="R145" i="15"/>
  <c r="R165" i="15"/>
  <c r="T165" i="15"/>
  <c r="R174" i="15"/>
  <c r="R152" i="15"/>
  <c r="P130" i="15"/>
  <c r="P145" i="15"/>
  <c r="T130" i="15"/>
  <c r="T145" i="15"/>
  <c r="BK152" i="15"/>
  <c r="J152" i="15" s="1"/>
  <c r="J104" i="15" s="1"/>
  <c r="P165" i="15"/>
  <c r="BK174" i="15"/>
  <c r="J174" i="15" s="1"/>
  <c r="J106" i="15" s="1"/>
  <c r="J34" i="15"/>
  <c r="BK165" i="15"/>
  <c r="J165" i="15" s="1"/>
  <c r="J105" i="15" s="1"/>
  <c r="BK141" i="15"/>
  <c r="J141" i="15" s="1"/>
  <c r="J102" i="15" s="1"/>
  <c r="F37" i="15"/>
  <c r="F36" i="15"/>
  <c r="F35" i="15"/>
  <c r="BK130" i="15"/>
  <c r="J130" i="15"/>
  <c r="J99" i="15" s="1"/>
  <c r="F33" i="15"/>
  <c r="J33" i="15"/>
  <c r="F34" i="15"/>
  <c r="F91" i="15"/>
  <c r="J91" i="15"/>
  <c r="F92" i="15"/>
  <c r="E116" i="15"/>
  <c r="R127" i="15" l="1"/>
  <c r="R126" i="15" s="1"/>
  <c r="P127" i="15"/>
  <c r="P126" i="15" s="1"/>
  <c r="T127" i="15"/>
  <c r="T126" i="15" s="1"/>
  <c r="BK127" i="15"/>
  <c r="BK126" i="15" s="1"/>
  <c r="J126" i="15" s="1"/>
  <c r="J120" i="15"/>
  <c r="J89" i="15"/>
  <c r="J127" i="15"/>
  <c r="J97" i="15" s="1"/>
  <c r="J30" i="15" l="1"/>
  <c r="J39" i="15" s="1"/>
  <c r="J96" i="15"/>
  <c r="BK213" i="14" l="1"/>
  <c r="BI213" i="14"/>
  <c r="BH213" i="14"/>
  <c r="BG213" i="14"/>
  <c r="BF213" i="14"/>
  <c r="T213" i="14"/>
  <c r="R213" i="14"/>
  <c r="P213" i="14"/>
  <c r="J213" i="14"/>
  <c r="BE213" i="14" s="1"/>
  <c r="BK212" i="14"/>
  <c r="BI212" i="14"/>
  <c r="BH212" i="14"/>
  <c r="BG212" i="14"/>
  <c r="BF212" i="14"/>
  <c r="T212" i="14"/>
  <c r="R212" i="14"/>
  <c r="P212" i="14"/>
  <c r="J212" i="14"/>
  <c r="BE212" i="14" s="1"/>
  <c r="BK211" i="14"/>
  <c r="BI211" i="14"/>
  <c r="BH211" i="14"/>
  <c r="BG211" i="14"/>
  <c r="BF211" i="14"/>
  <c r="T211" i="14"/>
  <c r="R211" i="14"/>
  <c r="P211" i="14"/>
  <c r="J211" i="14"/>
  <c r="BE211" i="14" s="1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F209" i="14"/>
  <c r="T209" i="14"/>
  <c r="R209" i="14"/>
  <c r="P209" i="14"/>
  <c r="J209" i="14"/>
  <c r="BE209" i="14" s="1"/>
  <c r="BK207" i="14"/>
  <c r="BI207" i="14"/>
  <c r="BH207" i="14"/>
  <c r="BG207" i="14"/>
  <c r="BF207" i="14"/>
  <c r="T207" i="14"/>
  <c r="R207" i="14"/>
  <c r="P207" i="14"/>
  <c r="J207" i="14"/>
  <c r="BE207" i="14" s="1"/>
  <c r="BK206" i="14"/>
  <c r="BI206" i="14"/>
  <c r="BH206" i="14"/>
  <c r="BG206" i="14"/>
  <c r="BF206" i="14"/>
  <c r="T206" i="14"/>
  <c r="R206" i="14"/>
  <c r="P206" i="14"/>
  <c r="J206" i="14"/>
  <c r="BE206" i="14" s="1"/>
  <c r="BK205" i="14"/>
  <c r="BI205" i="14"/>
  <c r="BH205" i="14"/>
  <c r="BG205" i="14"/>
  <c r="BF205" i="14"/>
  <c r="BE205" i="14"/>
  <c r="T205" i="14"/>
  <c r="R205" i="14"/>
  <c r="P205" i="14"/>
  <c r="J205" i="14"/>
  <c r="BK204" i="14"/>
  <c r="BI204" i="14"/>
  <c r="BH204" i="14"/>
  <c r="BG204" i="14"/>
  <c r="BF204" i="14"/>
  <c r="T204" i="14"/>
  <c r="R204" i="14"/>
  <c r="P204" i="14"/>
  <c r="J204" i="14"/>
  <c r="BE204" i="14" s="1"/>
  <c r="BK203" i="14"/>
  <c r="BI203" i="14"/>
  <c r="BH203" i="14"/>
  <c r="BG203" i="14"/>
  <c r="BF203" i="14"/>
  <c r="T203" i="14"/>
  <c r="R203" i="14"/>
  <c r="P203" i="14"/>
  <c r="J203" i="14"/>
  <c r="BE203" i="14" s="1"/>
  <c r="BK202" i="14"/>
  <c r="BI202" i="14"/>
  <c r="BH202" i="14"/>
  <c r="BG202" i="14"/>
  <c r="BF202" i="14"/>
  <c r="T202" i="14"/>
  <c r="R202" i="14"/>
  <c r="P202" i="14"/>
  <c r="J202" i="14"/>
  <c r="BE202" i="14" s="1"/>
  <c r="BK201" i="14"/>
  <c r="BI201" i="14"/>
  <c r="BH201" i="14"/>
  <c r="BG201" i="14"/>
  <c r="BF201" i="14"/>
  <c r="T201" i="14"/>
  <c r="R201" i="14"/>
  <c r="P201" i="14"/>
  <c r="J201" i="14"/>
  <c r="BE201" i="14" s="1"/>
  <c r="BK200" i="14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95" i="14"/>
  <c r="BI195" i="14"/>
  <c r="BH195" i="14"/>
  <c r="BG195" i="14"/>
  <c r="BF195" i="14"/>
  <c r="T195" i="14"/>
  <c r="R195" i="14"/>
  <c r="P195" i="14"/>
  <c r="J195" i="14"/>
  <c r="BE195" i="14" s="1"/>
  <c r="BK194" i="14"/>
  <c r="BI194" i="14"/>
  <c r="BH194" i="14"/>
  <c r="BG194" i="14"/>
  <c r="BF194" i="14"/>
  <c r="T194" i="14"/>
  <c r="R194" i="14"/>
  <c r="P194" i="14"/>
  <c r="J194" i="14"/>
  <c r="BE194" i="14" s="1"/>
  <c r="BK193" i="14"/>
  <c r="BI193" i="14"/>
  <c r="BH193" i="14"/>
  <c r="BG193" i="14"/>
  <c r="BF193" i="14"/>
  <c r="T193" i="14"/>
  <c r="R193" i="14"/>
  <c r="P193" i="14"/>
  <c r="J193" i="14"/>
  <c r="BE193" i="14" s="1"/>
  <c r="BK192" i="14"/>
  <c r="BI192" i="14"/>
  <c r="BH192" i="14"/>
  <c r="BG192" i="14"/>
  <c r="BF192" i="14"/>
  <c r="T192" i="14"/>
  <c r="R192" i="14"/>
  <c r="P192" i="14"/>
  <c r="J192" i="14"/>
  <c r="BE192" i="14" s="1"/>
  <c r="BK191" i="14"/>
  <c r="BI191" i="14"/>
  <c r="BH191" i="14"/>
  <c r="BG191" i="14"/>
  <c r="BF191" i="14"/>
  <c r="T191" i="14"/>
  <c r="R191" i="14"/>
  <c r="P191" i="14"/>
  <c r="J191" i="14"/>
  <c r="BE191" i="14" s="1"/>
  <c r="BK190" i="14"/>
  <c r="BI190" i="14"/>
  <c r="BH190" i="14"/>
  <c r="BG190" i="14"/>
  <c r="BF190" i="14"/>
  <c r="T190" i="14"/>
  <c r="R190" i="14"/>
  <c r="P190" i="14"/>
  <c r="J190" i="14"/>
  <c r="BE190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T188" i="14"/>
  <c r="R188" i="14"/>
  <c r="P188" i="14"/>
  <c r="J188" i="14"/>
  <c r="BE188" i="14" s="1"/>
  <c r="BK187" i="14"/>
  <c r="BI187" i="14"/>
  <c r="BH187" i="14"/>
  <c r="BG187" i="14"/>
  <c r="BF187" i="14"/>
  <c r="T187" i="14"/>
  <c r="R187" i="14"/>
  <c r="P187" i="14"/>
  <c r="J187" i="14"/>
  <c r="BE187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4" i="14"/>
  <c r="BI184" i="14"/>
  <c r="BH184" i="14"/>
  <c r="BG184" i="14"/>
  <c r="BF184" i="14"/>
  <c r="BE184" i="14"/>
  <c r="T184" i="14"/>
  <c r="R184" i="14"/>
  <c r="P184" i="14"/>
  <c r="J184" i="14"/>
  <c r="BK182" i="14"/>
  <c r="BI182" i="14"/>
  <c r="BH182" i="14"/>
  <c r="BG182" i="14"/>
  <c r="BF182" i="14"/>
  <c r="T182" i="14"/>
  <c r="R182" i="14"/>
  <c r="P182" i="14"/>
  <c r="J182" i="14"/>
  <c r="BE182" i="14" s="1"/>
  <c r="BK181" i="14"/>
  <c r="BI181" i="14"/>
  <c r="BH181" i="14"/>
  <c r="BG181" i="14"/>
  <c r="BF181" i="14"/>
  <c r="T181" i="14"/>
  <c r="R181" i="14"/>
  <c r="P181" i="14"/>
  <c r="J181" i="14"/>
  <c r="BE181" i="14" s="1"/>
  <c r="BK180" i="14"/>
  <c r="BI180" i="14"/>
  <c r="BH180" i="14"/>
  <c r="BG180" i="14"/>
  <c r="BF180" i="14"/>
  <c r="T180" i="14"/>
  <c r="R180" i="14"/>
  <c r="P180" i="14"/>
  <c r="J180" i="14"/>
  <c r="BE180" i="14" s="1"/>
  <c r="BK179" i="14"/>
  <c r="BI179" i="14"/>
  <c r="BH179" i="14"/>
  <c r="BG179" i="14"/>
  <c r="BF179" i="14"/>
  <c r="T179" i="14"/>
  <c r="R179" i="14"/>
  <c r="P179" i="14"/>
  <c r="J179" i="14"/>
  <c r="BE179" i="14" s="1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6" i="14"/>
  <c r="BI176" i="14"/>
  <c r="BH176" i="14"/>
  <c r="BG176" i="14"/>
  <c r="BF176" i="14"/>
  <c r="T176" i="14"/>
  <c r="R176" i="14"/>
  <c r="P176" i="14"/>
  <c r="J176" i="14"/>
  <c r="BE176" i="14" s="1"/>
  <c r="BK175" i="14"/>
  <c r="BI175" i="14"/>
  <c r="BH175" i="14"/>
  <c r="BG175" i="14"/>
  <c r="BF175" i="14"/>
  <c r="T175" i="14"/>
  <c r="R175" i="14"/>
  <c r="P175" i="14"/>
  <c r="J175" i="14"/>
  <c r="BE175" i="14" s="1"/>
  <c r="BK174" i="14"/>
  <c r="BI174" i="14"/>
  <c r="BH174" i="14"/>
  <c r="BG174" i="14"/>
  <c r="BF174" i="14"/>
  <c r="T174" i="14"/>
  <c r="R174" i="14"/>
  <c r="P174" i="14"/>
  <c r="J174" i="14"/>
  <c r="BE174" i="14" s="1"/>
  <c r="BK173" i="14"/>
  <c r="BI173" i="14"/>
  <c r="BH173" i="14"/>
  <c r="BG173" i="14"/>
  <c r="BF173" i="14"/>
  <c r="T173" i="14"/>
  <c r="R173" i="14"/>
  <c r="P173" i="14"/>
  <c r="J173" i="14"/>
  <c r="BE173" i="14" s="1"/>
  <c r="BK172" i="14"/>
  <c r="BI172" i="14"/>
  <c r="BH172" i="14"/>
  <c r="BG172" i="14"/>
  <c r="BF172" i="14"/>
  <c r="T172" i="14"/>
  <c r="R172" i="14"/>
  <c r="P172" i="14"/>
  <c r="J172" i="14"/>
  <c r="BE172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9" i="14"/>
  <c r="BI169" i="14"/>
  <c r="BH169" i="14"/>
  <c r="BG169" i="14"/>
  <c r="BF169" i="14"/>
  <c r="T169" i="14"/>
  <c r="R169" i="14"/>
  <c r="P169" i="14"/>
  <c r="J169" i="14"/>
  <c r="BE169" i="14" s="1"/>
  <c r="BK168" i="14"/>
  <c r="BI168" i="14"/>
  <c r="BH168" i="14"/>
  <c r="BG168" i="14"/>
  <c r="BF168" i="14"/>
  <c r="T168" i="14"/>
  <c r="R168" i="14"/>
  <c r="P168" i="14"/>
  <c r="J168" i="14"/>
  <c r="BE168" i="14" s="1"/>
  <c r="BK167" i="14"/>
  <c r="BI167" i="14"/>
  <c r="BH167" i="14"/>
  <c r="BG167" i="14"/>
  <c r="BF167" i="14"/>
  <c r="T167" i="14"/>
  <c r="R167" i="14"/>
  <c r="P167" i="14"/>
  <c r="J167" i="14"/>
  <c r="BE167" i="14" s="1"/>
  <c r="BK166" i="14"/>
  <c r="BI166" i="14"/>
  <c r="BH166" i="14"/>
  <c r="BG166" i="14"/>
  <c r="BF166" i="14"/>
  <c r="T166" i="14"/>
  <c r="R166" i="14"/>
  <c r="P166" i="14"/>
  <c r="J166" i="14"/>
  <c r="BE166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61" i="14"/>
  <c r="BI161" i="14"/>
  <c r="BH161" i="14"/>
  <c r="BG161" i="14"/>
  <c r="BF161" i="14"/>
  <c r="T161" i="14"/>
  <c r="R161" i="14"/>
  <c r="P161" i="14"/>
  <c r="J161" i="14"/>
  <c r="BE161" i="14" s="1"/>
  <c r="BK160" i="14"/>
  <c r="BI160" i="14"/>
  <c r="BH160" i="14"/>
  <c r="BG160" i="14"/>
  <c r="BF160" i="14"/>
  <c r="T160" i="14"/>
  <c r="R160" i="14"/>
  <c r="P160" i="14"/>
  <c r="J160" i="14"/>
  <c r="BE160" i="14" s="1"/>
  <c r="BK159" i="14"/>
  <c r="BI159" i="14"/>
  <c r="BH159" i="14"/>
  <c r="BG159" i="14"/>
  <c r="BF159" i="14"/>
  <c r="T159" i="14"/>
  <c r="R159" i="14"/>
  <c r="P159" i="14"/>
  <c r="J159" i="14"/>
  <c r="BE159" i="14" s="1"/>
  <c r="BK158" i="14"/>
  <c r="BI158" i="14"/>
  <c r="BH158" i="14"/>
  <c r="BG158" i="14"/>
  <c r="BF158" i="14"/>
  <c r="T158" i="14"/>
  <c r="R158" i="14"/>
  <c r="P158" i="14"/>
  <c r="J158" i="14"/>
  <c r="BE158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5" i="14"/>
  <c r="BI155" i="14"/>
  <c r="BH155" i="14"/>
  <c r="BG155" i="14"/>
  <c r="BF155" i="14"/>
  <c r="T155" i="14"/>
  <c r="R155" i="14"/>
  <c r="P155" i="14"/>
  <c r="J155" i="14"/>
  <c r="BE155" i="14" s="1"/>
  <c r="BK154" i="14"/>
  <c r="BI154" i="14"/>
  <c r="BH154" i="14"/>
  <c r="BG154" i="14"/>
  <c r="BF154" i="14"/>
  <c r="T154" i="14"/>
  <c r="R154" i="14"/>
  <c r="P154" i="14"/>
  <c r="J154" i="14"/>
  <c r="BE154" i="14" s="1"/>
  <c r="BK153" i="14"/>
  <c r="BI153" i="14"/>
  <c r="BH153" i="14"/>
  <c r="BG153" i="14"/>
  <c r="BF153" i="14"/>
  <c r="T153" i="14"/>
  <c r="R153" i="14"/>
  <c r="P153" i="14"/>
  <c r="J153" i="14"/>
  <c r="BE153" i="14" s="1"/>
  <c r="BK152" i="14"/>
  <c r="BI152" i="14"/>
  <c r="BH152" i="14"/>
  <c r="BG152" i="14"/>
  <c r="BF152" i="14"/>
  <c r="T152" i="14"/>
  <c r="R152" i="14"/>
  <c r="P152" i="14"/>
  <c r="J152" i="14"/>
  <c r="BE152" i="14" s="1"/>
  <c r="BK151" i="14"/>
  <c r="BI151" i="14"/>
  <c r="BH151" i="14"/>
  <c r="BG151" i="14"/>
  <c r="BF151" i="14"/>
  <c r="T151" i="14"/>
  <c r="R151" i="14"/>
  <c r="P151" i="14"/>
  <c r="J151" i="14"/>
  <c r="BE151" i="14" s="1"/>
  <c r="BK150" i="14"/>
  <c r="BI150" i="14"/>
  <c r="BH150" i="14"/>
  <c r="BG150" i="14"/>
  <c r="BF150" i="14"/>
  <c r="BE150" i="14"/>
  <c r="T150" i="14"/>
  <c r="R150" i="14"/>
  <c r="P150" i="14"/>
  <c r="J150" i="14"/>
  <c r="BK149" i="14"/>
  <c r="BI149" i="14"/>
  <c r="BH149" i="14"/>
  <c r="BG149" i="14"/>
  <c r="BF149" i="14"/>
  <c r="T149" i="14"/>
  <c r="R149" i="14"/>
  <c r="P149" i="14"/>
  <c r="J149" i="14"/>
  <c r="BE149" i="14" s="1"/>
  <c r="BK148" i="14"/>
  <c r="BI148" i="14"/>
  <c r="BH148" i="14"/>
  <c r="BG148" i="14"/>
  <c r="BF148" i="14"/>
  <c r="T148" i="14"/>
  <c r="R148" i="14"/>
  <c r="P148" i="14"/>
  <c r="J148" i="14"/>
  <c r="BE148" i="14" s="1"/>
  <c r="BK147" i="14"/>
  <c r="BI147" i="14"/>
  <c r="BH147" i="14"/>
  <c r="BG147" i="14"/>
  <c r="BF147" i="14"/>
  <c r="T147" i="14"/>
  <c r="R147" i="14"/>
  <c r="P147" i="14"/>
  <c r="J147" i="14"/>
  <c r="BE147" i="14" s="1"/>
  <c r="BK146" i="14"/>
  <c r="BI146" i="14"/>
  <c r="BH146" i="14"/>
  <c r="BG146" i="14"/>
  <c r="BF146" i="14"/>
  <c r="T146" i="14"/>
  <c r="R146" i="14"/>
  <c r="P146" i="14"/>
  <c r="J146" i="14"/>
  <c r="BE146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T144" i="14"/>
  <c r="R144" i="14"/>
  <c r="P144" i="14"/>
  <c r="J144" i="14"/>
  <c r="BE144" i="14" s="1"/>
  <c r="BK143" i="14"/>
  <c r="BI143" i="14"/>
  <c r="BH143" i="14"/>
  <c r="BG143" i="14"/>
  <c r="BF143" i="14"/>
  <c r="T143" i="14"/>
  <c r="R143" i="14"/>
  <c r="P143" i="14"/>
  <c r="J143" i="14"/>
  <c r="BE143" i="14" s="1"/>
  <c r="BK142" i="14"/>
  <c r="BI142" i="14"/>
  <c r="BH142" i="14"/>
  <c r="BG142" i="14"/>
  <c r="BF142" i="14"/>
  <c r="T142" i="14"/>
  <c r="R142" i="14"/>
  <c r="P142" i="14"/>
  <c r="J142" i="14"/>
  <c r="BE142" i="14" s="1"/>
  <c r="BK140" i="14"/>
  <c r="BI140" i="14"/>
  <c r="BH140" i="14"/>
  <c r="BG140" i="14"/>
  <c r="BF140" i="14"/>
  <c r="T140" i="14"/>
  <c r="R140" i="14"/>
  <c r="P140" i="14"/>
  <c r="J140" i="14"/>
  <c r="BE140" i="14" s="1"/>
  <c r="BK139" i="14"/>
  <c r="BI139" i="14"/>
  <c r="BH139" i="14"/>
  <c r="BG139" i="14"/>
  <c r="BF139" i="14"/>
  <c r="T139" i="14"/>
  <c r="R139" i="14"/>
  <c r="P139" i="14"/>
  <c r="J139" i="14"/>
  <c r="BE139" i="14" s="1"/>
  <c r="BK136" i="14"/>
  <c r="BI136" i="14"/>
  <c r="BH136" i="14"/>
  <c r="BG136" i="14"/>
  <c r="BF136" i="14"/>
  <c r="T136" i="14"/>
  <c r="R136" i="14"/>
  <c r="P136" i="14"/>
  <c r="J136" i="14"/>
  <c r="BE136" i="14" s="1"/>
  <c r="BK135" i="14"/>
  <c r="BI135" i="14"/>
  <c r="BH135" i="14"/>
  <c r="BG135" i="14"/>
  <c r="BF135" i="14"/>
  <c r="T135" i="14"/>
  <c r="R135" i="14"/>
  <c r="P135" i="14"/>
  <c r="J135" i="14"/>
  <c r="BE135" i="14" s="1"/>
  <c r="BK134" i="14"/>
  <c r="BI134" i="14"/>
  <c r="BH134" i="14"/>
  <c r="BG134" i="14"/>
  <c r="BF134" i="14"/>
  <c r="T134" i="14"/>
  <c r="R134" i="14"/>
  <c r="P134" i="14"/>
  <c r="J134" i="14"/>
  <c r="BE134" i="14" s="1"/>
  <c r="BK133" i="14"/>
  <c r="BI133" i="14"/>
  <c r="BH133" i="14"/>
  <c r="BG133" i="14"/>
  <c r="BF133" i="14"/>
  <c r="T133" i="14"/>
  <c r="R133" i="14"/>
  <c r="P133" i="14"/>
  <c r="J133" i="14"/>
  <c r="BE133" i="14" s="1"/>
  <c r="BK132" i="14"/>
  <c r="BI132" i="14"/>
  <c r="BH132" i="14"/>
  <c r="BG132" i="14"/>
  <c r="BF132" i="14"/>
  <c r="T132" i="14"/>
  <c r="R132" i="14"/>
  <c r="P132" i="14"/>
  <c r="J132" i="14"/>
  <c r="BE132" i="14" s="1"/>
  <c r="BK131" i="14"/>
  <c r="BI131" i="14"/>
  <c r="BH131" i="14"/>
  <c r="BG131" i="14"/>
  <c r="BF131" i="14"/>
  <c r="T131" i="14"/>
  <c r="R131" i="14"/>
  <c r="P131" i="14"/>
  <c r="J131" i="14"/>
  <c r="BE131" i="14" s="1"/>
  <c r="BK129" i="14"/>
  <c r="BI129" i="14"/>
  <c r="BH129" i="14"/>
  <c r="BG129" i="14"/>
  <c r="BF129" i="14"/>
  <c r="T129" i="14"/>
  <c r="R129" i="14"/>
  <c r="P129" i="14"/>
  <c r="J129" i="14"/>
  <c r="BE129" i="14" s="1"/>
  <c r="BK128" i="14"/>
  <c r="BI128" i="14"/>
  <c r="BH128" i="14"/>
  <c r="BG128" i="14"/>
  <c r="BF128" i="14"/>
  <c r="T128" i="14"/>
  <c r="R128" i="14"/>
  <c r="P128" i="14"/>
  <c r="J128" i="14"/>
  <c r="BE128" i="14" s="1"/>
  <c r="F119" i="14"/>
  <c r="E117" i="14"/>
  <c r="F89" i="14"/>
  <c r="E87" i="14"/>
  <c r="J37" i="14"/>
  <c r="J36" i="14"/>
  <c r="J35" i="14"/>
  <c r="J122" i="14"/>
  <c r="J121" i="14"/>
  <c r="F122" i="14"/>
  <c r="F121" i="14"/>
  <c r="E85" i="14"/>
  <c r="P208" i="14" l="1"/>
  <c r="R127" i="14"/>
  <c r="R138" i="14"/>
  <c r="P183" i="14"/>
  <c r="T127" i="14"/>
  <c r="T138" i="14"/>
  <c r="P130" i="14"/>
  <c r="BK127" i="14"/>
  <c r="T163" i="14"/>
  <c r="R141" i="14"/>
  <c r="BK183" i="14"/>
  <c r="J183" i="14" s="1"/>
  <c r="J104" i="14" s="1"/>
  <c r="P163" i="14"/>
  <c r="P138" i="14"/>
  <c r="R163" i="14"/>
  <c r="R208" i="14"/>
  <c r="R130" i="14"/>
  <c r="R126" i="14" s="1"/>
  <c r="T208" i="14"/>
  <c r="T130" i="14"/>
  <c r="T126" i="14" s="1"/>
  <c r="R183" i="14"/>
  <c r="P141" i="14"/>
  <c r="T141" i="14"/>
  <c r="P127" i="14"/>
  <c r="P126" i="14" s="1"/>
  <c r="T183" i="14"/>
  <c r="BK208" i="14"/>
  <c r="J208" i="14" s="1"/>
  <c r="J105" i="14" s="1"/>
  <c r="BK163" i="14"/>
  <c r="J163" i="14" s="1"/>
  <c r="J103" i="14" s="1"/>
  <c r="F35" i="14"/>
  <c r="BK141" i="14"/>
  <c r="J141" i="14" s="1"/>
  <c r="J102" i="14" s="1"/>
  <c r="J34" i="14"/>
  <c r="BK130" i="14"/>
  <c r="J130" i="14" s="1"/>
  <c r="J99" i="14" s="1"/>
  <c r="F36" i="14"/>
  <c r="BK138" i="14"/>
  <c r="F37" i="14"/>
  <c r="J138" i="14"/>
  <c r="J101" i="14" s="1"/>
  <c r="J127" i="14"/>
  <c r="J98" i="14" s="1"/>
  <c r="F33" i="14"/>
  <c r="J33" i="14"/>
  <c r="F34" i="14"/>
  <c r="F91" i="14"/>
  <c r="J91" i="14"/>
  <c r="F92" i="14"/>
  <c r="E115" i="14"/>
  <c r="J92" i="14"/>
  <c r="T137" i="14" l="1"/>
  <c r="T125" i="14" s="1"/>
  <c r="R137" i="14"/>
  <c r="P137" i="14"/>
  <c r="P125" i="14" s="1"/>
  <c r="R125" i="14"/>
  <c r="BK126" i="14"/>
  <c r="BK137" i="14"/>
  <c r="J137" i="14" s="1"/>
  <c r="J100" i="14" s="1"/>
  <c r="J126" i="14"/>
  <c r="J97" i="14" s="1"/>
  <c r="J119" i="14"/>
  <c r="J89" i="14"/>
  <c r="BK125" i="14" l="1"/>
  <c r="J125" i="14" s="1"/>
  <c r="J30" i="14"/>
  <c r="J39" i="14" s="1"/>
  <c r="J96" i="14"/>
  <c r="AE849" i="12" l="1"/>
  <c r="V845" i="12"/>
  <c r="Q845" i="12"/>
  <c r="O845" i="12"/>
  <c r="K845" i="12"/>
  <c r="I845" i="12"/>
  <c r="G845" i="12"/>
  <c r="M845" i="12" s="1"/>
  <c r="V843" i="12"/>
  <c r="Q843" i="12"/>
  <c r="O843" i="12"/>
  <c r="K843" i="12"/>
  <c r="I843" i="12"/>
  <c r="G843" i="12"/>
  <c r="M843" i="12" s="1"/>
  <c r="V841" i="12"/>
  <c r="Q841" i="12"/>
  <c r="O841" i="12"/>
  <c r="K841" i="12"/>
  <c r="I841" i="12"/>
  <c r="G841" i="12"/>
  <c r="V838" i="12"/>
  <c r="V837" i="12" s="1"/>
  <c r="Q838" i="12"/>
  <c r="Q837" i="12" s="1"/>
  <c r="O838" i="12"/>
  <c r="K838" i="12"/>
  <c r="K837" i="12" s="1"/>
  <c r="I838" i="12"/>
  <c r="G838" i="12"/>
  <c r="M838" i="12" s="1"/>
  <c r="V832" i="12"/>
  <c r="Q832" i="12"/>
  <c r="O832" i="12"/>
  <c r="K832" i="12"/>
  <c r="I832" i="12"/>
  <c r="G832" i="12"/>
  <c r="M832" i="12" s="1"/>
  <c r="V829" i="12"/>
  <c r="V828" i="12" s="1"/>
  <c r="Q829" i="12"/>
  <c r="Q828" i="12" s="1"/>
  <c r="O829" i="12"/>
  <c r="M829" i="12"/>
  <c r="K829" i="12"/>
  <c r="I829" i="12"/>
  <c r="I828" i="12" s="1"/>
  <c r="G829" i="12"/>
  <c r="V826" i="12"/>
  <c r="Q826" i="12"/>
  <c r="O826" i="12"/>
  <c r="K826" i="12"/>
  <c r="I826" i="12"/>
  <c r="G826" i="12"/>
  <c r="M826" i="12" s="1"/>
  <c r="V824" i="12"/>
  <c r="Q824" i="12"/>
  <c r="O824" i="12"/>
  <c r="K824" i="12"/>
  <c r="I824" i="12"/>
  <c r="G824" i="12"/>
  <c r="M824" i="12" s="1"/>
  <c r="V822" i="12"/>
  <c r="Q822" i="12"/>
  <c r="O822" i="12"/>
  <c r="K822" i="12"/>
  <c r="I822" i="12"/>
  <c r="G822" i="12"/>
  <c r="M822" i="12" s="1"/>
  <c r="V818" i="12"/>
  <c r="Q818" i="12"/>
  <c r="O818" i="12"/>
  <c r="K818" i="12"/>
  <c r="I818" i="12"/>
  <c r="G818" i="12"/>
  <c r="M818" i="12" s="1"/>
  <c r="V804" i="12"/>
  <c r="Q804" i="12"/>
  <c r="O804" i="12"/>
  <c r="K804" i="12"/>
  <c r="I804" i="12"/>
  <c r="G804" i="12"/>
  <c r="M804" i="12" s="1"/>
  <c r="V801" i="12"/>
  <c r="Q801" i="12"/>
  <c r="O801" i="12"/>
  <c r="K801" i="12"/>
  <c r="I801" i="12"/>
  <c r="G801" i="12"/>
  <c r="M801" i="12" s="1"/>
  <c r="V795" i="12"/>
  <c r="Q795" i="12"/>
  <c r="O795" i="12"/>
  <c r="K795" i="12"/>
  <c r="I795" i="12"/>
  <c r="G795" i="12"/>
  <c r="M795" i="12" s="1"/>
  <c r="V792" i="12"/>
  <c r="Q792" i="12"/>
  <c r="O792" i="12"/>
  <c r="K792" i="12"/>
  <c r="I792" i="12"/>
  <c r="G792" i="12"/>
  <c r="G791" i="12" s="1"/>
  <c r="V788" i="12"/>
  <c r="Q788" i="12"/>
  <c r="O788" i="12"/>
  <c r="K788" i="12"/>
  <c r="I788" i="12"/>
  <c r="G788" i="12"/>
  <c r="M788" i="12" s="1"/>
  <c r="V786" i="12"/>
  <c r="Q786" i="12"/>
  <c r="O786" i="12"/>
  <c r="K786" i="12"/>
  <c r="I786" i="12"/>
  <c r="G786" i="12"/>
  <c r="M786" i="12" s="1"/>
  <c r="V783" i="12"/>
  <c r="Q783" i="12"/>
  <c r="O783" i="12"/>
  <c r="K783" i="12"/>
  <c r="I783" i="12"/>
  <c r="G783" i="12"/>
  <c r="M783" i="12" s="1"/>
  <c r="V781" i="12"/>
  <c r="Q781" i="12"/>
  <c r="O781" i="12"/>
  <c r="K781" i="12"/>
  <c r="I781" i="12"/>
  <c r="G781" i="12"/>
  <c r="M781" i="12" s="1"/>
  <c r="V778" i="12"/>
  <c r="Q778" i="12"/>
  <c r="O778" i="12"/>
  <c r="K778" i="12"/>
  <c r="I778" i="12"/>
  <c r="G778" i="12"/>
  <c r="M778" i="12" s="1"/>
  <c r="V776" i="12"/>
  <c r="Q776" i="12"/>
  <c r="O776" i="12"/>
  <c r="K776" i="12"/>
  <c r="K775" i="12" s="1"/>
  <c r="I776" i="12"/>
  <c r="G776" i="12"/>
  <c r="M776" i="12" s="1"/>
  <c r="V773" i="12"/>
  <c r="Q773" i="12"/>
  <c r="O773" i="12"/>
  <c r="K773" i="12"/>
  <c r="I773" i="12"/>
  <c r="G773" i="12"/>
  <c r="M773" i="12" s="1"/>
  <c r="V771" i="12"/>
  <c r="Q771" i="12"/>
  <c r="O771" i="12"/>
  <c r="K771" i="12"/>
  <c r="I771" i="12"/>
  <c r="G771" i="12"/>
  <c r="M771" i="12" s="1"/>
  <c r="V769" i="12"/>
  <c r="Q769" i="12"/>
  <c r="O769" i="12"/>
  <c r="K769" i="12"/>
  <c r="I769" i="12"/>
  <c r="G769" i="12"/>
  <c r="M769" i="12" s="1"/>
  <c r="V767" i="12"/>
  <c r="Q767" i="12"/>
  <c r="O767" i="12"/>
  <c r="K767" i="12"/>
  <c r="I767" i="12"/>
  <c r="G767" i="12"/>
  <c r="M767" i="12" s="1"/>
  <c r="V765" i="12"/>
  <c r="Q765" i="12"/>
  <c r="O765" i="12"/>
  <c r="K765" i="12"/>
  <c r="I765" i="12"/>
  <c r="G765" i="12"/>
  <c r="M765" i="12" s="1"/>
  <c r="V763" i="12"/>
  <c r="Q763" i="12"/>
  <c r="O763" i="12"/>
  <c r="K763" i="12"/>
  <c r="I763" i="12"/>
  <c r="G763" i="12"/>
  <c r="M763" i="12" s="1"/>
  <c r="V761" i="12"/>
  <c r="Q761" i="12"/>
  <c r="O761" i="12"/>
  <c r="K761" i="12"/>
  <c r="I761" i="12"/>
  <c r="G761" i="12"/>
  <c r="M761" i="12" s="1"/>
  <c r="V759" i="12"/>
  <c r="Q759" i="12"/>
  <c r="O759" i="12"/>
  <c r="K759" i="12"/>
  <c r="I759" i="12"/>
  <c r="G759" i="12"/>
  <c r="M759" i="12" s="1"/>
  <c r="V757" i="12"/>
  <c r="Q757" i="12"/>
  <c r="O757" i="12"/>
  <c r="K757" i="12"/>
  <c r="I757" i="12"/>
  <c r="G757" i="12"/>
  <c r="M757" i="12" s="1"/>
  <c r="V755" i="12"/>
  <c r="Q755" i="12"/>
  <c r="O755" i="12"/>
  <c r="K755" i="12"/>
  <c r="I755" i="12"/>
  <c r="G755" i="12"/>
  <c r="M755" i="12" s="1"/>
  <c r="V753" i="12"/>
  <c r="Q753" i="12"/>
  <c r="O753" i="12"/>
  <c r="K753" i="12"/>
  <c r="I753" i="12"/>
  <c r="G753" i="12"/>
  <c r="M753" i="12" s="1"/>
  <c r="V751" i="12"/>
  <c r="Q751" i="12"/>
  <c r="O751" i="12"/>
  <c r="K751" i="12"/>
  <c r="I751" i="12"/>
  <c r="G751" i="12"/>
  <c r="M751" i="12" s="1"/>
  <c r="V749" i="12"/>
  <c r="Q749" i="12"/>
  <c r="O749" i="12"/>
  <c r="K749" i="12"/>
  <c r="I749" i="12"/>
  <c r="G749" i="12"/>
  <c r="M749" i="12" s="1"/>
  <c r="V747" i="12"/>
  <c r="Q747" i="12"/>
  <c r="O747" i="12"/>
  <c r="K747" i="12"/>
  <c r="I747" i="12"/>
  <c r="G747" i="12"/>
  <c r="M747" i="12" s="1"/>
  <c r="V745" i="12"/>
  <c r="Q745" i="12"/>
  <c r="O745" i="12"/>
  <c r="K745" i="12"/>
  <c r="I745" i="12"/>
  <c r="G745" i="12"/>
  <c r="M745" i="12" s="1"/>
  <c r="V743" i="12"/>
  <c r="Q743" i="12"/>
  <c r="O743" i="12"/>
  <c r="K743" i="12"/>
  <c r="I743" i="12"/>
  <c r="G743" i="12"/>
  <c r="M743" i="12" s="1"/>
  <c r="V741" i="12"/>
  <c r="Q741" i="12"/>
  <c r="O741" i="12"/>
  <c r="K741" i="12"/>
  <c r="I741" i="12"/>
  <c r="G741" i="12"/>
  <c r="M741" i="12" s="1"/>
  <c r="V739" i="12"/>
  <c r="Q739" i="12"/>
  <c r="O739" i="12"/>
  <c r="K739" i="12"/>
  <c r="I739" i="12"/>
  <c r="G739" i="12"/>
  <c r="M739" i="12" s="1"/>
  <c r="V737" i="12"/>
  <c r="Q737" i="12"/>
  <c r="O737" i="12"/>
  <c r="K737" i="12"/>
  <c r="I737" i="12"/>
  <c r="G737" i="12"/>
  <c r="V734" i="12"/>
  <c r="Q734" i="12"/>
  <c r="O734" i="12"/>
  <c r="K734" i="12"/>
  <c r="I734" i="12"/>
  <c r="G734" i="12"/>
  <c r="M734" i="12" s="1"/>
  <c r="V732" i="12"/>
  <c r="Q732" i="12"/>
  <c r="O732" i="12"/>
  <c r="K732" i="12"/>
  <c r="I732" i="12"/>
  <c r="G732" i="12"/>
  <c r="M732" i="12" s="1"/>
  <c r="V730" i="12"/>
  <c r="Q730" i="12"/>
  <c r="O730" i="12"/>
  <c r="K730" i="12"/>
  <c r="I730" i="12"/>
  <c r="G730" i="12"/>
  <c r="M730" i="12" s="1"/>
  <c r="V728" i="12"/>
  <c r="Q728" i="12"/>
  <c r="O728" i="12"/>
  <c r="K728" i="12"/>
  <c r="I728" i="12"/>
  <c r="G728" i="12"/>
  <c r="M728" i="12" s="1"/>
  <c r="V726" i="12"/>
  <c r="Q726" i="12"/>
  <c r="O726" i="12"/>
  <c r="K726" i="12"/>
  <c r="I726" i="12"/>
  <c r="G726" i="12"/>
  <c r="M726" i="12" s="1"/>
  <c r="V724" i="12"/>
  <c r="Q724" i="12"/>
  <c r="O724" i="12"/>
  <c r="K724" i="12"/>
  <c r="I724" i="12"/>
  <c r="G724" i="12"/>
  <c r="M724" i="12" s="1"/>
  <c r="V722" i="12"/>
  <c r="Q722" i="12"/>
  <c r="O722" i="12"/>
  <c r="K722" i="12"/>
  <c r="I722" i="12"/>
  <c r="G722" i="12"/>
  <c r="M722" i="12" s="1"/>
  <c r="V720" i="12"/>
  <c r="Q720" i="12"/>
  <c r="O720" i="12"/>
  <c r="K720" i="12"/>
  <c r="I720" i="12"/>
  <c r="G720" i="12"/>
  <c r="M720" i="12" s="1"/>
  <c r="V718" i="12"/>
  <c r="Q718" i="12"/>
  <c r="O718" i="12"/>
  <c r="K718" i="12"/>
  <c r="I718" i="12"/>
  <c r="G718" i="12"/>
  <c r="M718" i="12" s="1"/>
  <c r="V716" i="12"/>
  <c r="Q716" i="12"/>
  <c r="O716" i="12"/>
  <c r="K716" i="12"/>
  <c r="I716" i="12"/>
  <c r="G716" i="12"/>
  <c r="M716" i="12" s="1"/>
  <c r="V714" i="12"/>
  <c r="Q714" i="12"/>
  <c r="O714" i="12"/>
  <c r="K714" i="12"/>
  <c r="I714" i="12"/>
  <c r="G714" i="12"/>
  <c r="M714" i="12" s="1"/>
  <c r="V712" i="12"/>
  <c r="Q712" i="12"/>
  <c r="O712" i="12"/>
  <c r="K712" i="12"/>
  <c r="I712" i="12"/>
  <c r="G712" i="12"/>
  <c r="M712" i="12" s="1"/>
  <c r="V710" i="12"/>
  <c r="Q710" i="12"/>
  <c r="O710" i="12"/>
  <c r="K710" i="12"/>
  <c r="I710" i="12"/>
  <c r="G710" i="12"/>
  <c r="M710" i="12" s="1"/>
  <c r="V708" i="12"/>
  <c r="Q708" i="12"/>
  <c r="O708" i="12"/>
  <c r="K708" i="12"/>
  <c r="I708" i="12"/>
  <c r="G708" i="12"/>
  <c r="M708" i="12" s="1"/>
  <c r="V706" i="12"/>
  <c r="Q706" i="12"/>
  <c r="O706" i="12"/>
  <c r="K706" i="12"/>
  <c r="I706" i="12"/>
  <c r="G706" i="12"/>
  <c r="M706" i="12" s="1"/>
  <c r="V704" i="12"/>
  <c r="Q704" i="12"/>
  <c r="O704" i="12"/>
  <c r="K704" i="12"/>
  <c r="I704" i="12"/>
  <c r="G704" i="12"/>
  <c r="M704" i="12" s="1"/>
  <c r="V702" i="12"/>
  <c r="Q702" i="12"/>
  <c r="O702" i="12"/>
  <c r="K702" i="12"/>
  <c r="I702" i="12"/>
  <c r="G702" i="12"/>
  <c r="M702" i="12" s="1"/>
  <c r="V700" i="12"/>
  <c r="Q700" i="12"/>
  <c r="O700" i="12"/>
  <c r="K700" i="12"/>
  <c r="I700" i="12"/>
  <c r="G700" i="12"/>
  <c r="M700" i="12" s="1"/>
  <c r="V698" i="12"/>
  <c r="Q698" i="12"/>
  <c r="O698" i="12"/>
  <c r="K698" i="12"/>
  <c r="I698" i="12"/>
  <c r="G698" i="12"/>
  <c r="M698" i="12" s="1"/>
  <c r="V696" i="12"/>
  <c r="Q696" i="12"/>
  <c r="O696" i="12"/>
  <c r="K696" i="12"/>
  <c r="I696" i="12"/>
  <c r="G696" i="12"/>
  <c r="M696" i="12" s="1"/>
  <c r="V694" i="12"/>
  <c r="Q694" i="12"/>
  <c r="O694" i="12"/>
  <c r="K694" i="12"/>
  <c r="I694" i="12"/>
  <c r="G694" i="12"/>
  <c r="M694" i="12" s="1"/>
  <c r="V692" i="12"/>
  <c r="Q692" i="12"/>
  <c r="O692" i="12"/>
  <c r="K692" i="12"/>
  <c r="I692" i="12"/>
  <c r="G692" i="12"/>
  <c r="M692" i="12" s="1"/>
  <c r="V690" i="12"/>
  <c r="Q690" i="12"/>
  <c r="O690" i="12"/>
  <c r="K690" i="12"/>
  <c r="I690" i="12"/>
  <c r="G690" i="12"/>
  <c r="M690" i="12" s="1"/>
  <c r="V688" i="12"/>
  <c r="Q688" i="12"/>
  <c r="O688" i="12"/>
  <c r="K688" i="12"/>
  <c r="I688" i="12"/>
  <c r="G688" i="12"/>
  <c r="M688" i="12" s="1"/>
  <c r="V686" i="12"/>
  <c r="Q686" i="12"/>
  <c r="O686" i="12"/>
  <c r="K686" i="12"/>
  <c r="I686" i="12"/>
  <c r="G686" i="12"/>
  <c r="M686" i="12" s="1"/>
  <c r="V684" i="12"/>
  <c r="Q684" i="12"/>
  <c r="O684" i="12"/>
  <c r="K684" i="12"/>
  <c r="I684" i="12"/>
  <c r="G684" i="12"/>
  <c r="M684" i="12" s="1"/>
  <c r="V682" i="12"/>
  <c r="Q682" i="12"/>
  <c r="O682" i="12"/>
  <c r="K682" i="12"/>
  <c r="I682" i="12"/>
  <c r="G682" i="12"/>
  <c r="M682" i="12" s="1"/>
  <c r="V679" i="12"/>
  <c r="Q679" i="12"/>
  <c r="O679" i="12"/>
  <c r="K679" i="12"/>
  <c r="I679" i="12"/>
  <c r="G679" i="12"/>
  <c r="M679" i="12" s="1"/>
  <c r="V677" i="12"/>
  <c r="Q677" i="12"/>
  <c r="O677" i="12"/>
  <c r="K677" i="12"/>
  <c r="I677" i="12"/>
  <c r="G677" i="12"/>
  <c r="M677" i="12" s="1"/>
  <c r="V675" i="12"/>
  <c r="Q675" i="12"/>
  <c r="O675" i="12"/>
  <c r="K675" i="12"/>
  <c r="I675" i="12"/>
  <c r="G675" i="12"/>
  <c r="M675" i="12" s="1"/>
  <c r="V673" i="12"/>
  <c r="Q673" i="12"/>
  <c r="O673" i="12"/>
  <c r="K673" i="12"/>
  <c r="I673" i="12"/>
  <c r="G673" i="12"/>
  <c r="M673" i="12" s="1"/>
  <c r="V671" i="12"/>
  <c r="Q671" i="12"/>
  <c r="O671" i="12"/>
  <c r="K671" i="12"/>
  <c r="I671" i="12"/>
  <c r="G671" i="12"/>
  <c r="M671" i="12" s="1"/>
  <c r="V669" i="12"/>
  <c r="Q669" i="12"/>
  <c r="O669" i="12"/>
  <c r="K669" i="12"/>
  <c r="I669" i="12"/>
  <c r="G669" i="12"/>
  <c r="M669" i="12" s="1"/>
  <c r="V667" i="12"/>
  <c r="Q667" i="12"/>
  <c r="O667" i="12"/>
  <c r="K667" i="12"/>
  <c r="I667" i="12"/>
  <c r="G667" i="12"/>
  <c r="M667" i="12" s="1"/>
  <c r="V665" i="12"/>
  <c r="Q665" i="12"/>
  <c r="O665" i="12"/>
  <c r="K665" i="12"/>
  <c r="I665" i="12"/>
  <c r="G665" i="12"/>
  <c r="M665" i="12" s="1"/>
  <c r="V663" i="12"/>
  <c r="Q663" i="12"/>
  <c r="O663" i="12"/>
  <c r="K663" i="12"/>
  <c r="I663" i="12"/>
  <c r="G663" i="12"/>
  <c r="M663" i="12" s="1"/>
  <c r="V661" i="12"/>
  <c r="Q661" i="12"/>
  <c r="O661" i="12"/>
  <c r="K661" i="12"/>
  <c r="I661" i="12"/>
  <c r="G661" i="12"/>
  <c r="M661" i="12" s="1"/>
  <c r="V659" i="12"/>
  <c r="Q659" i="12"/>
  <c r="O659" i="12"/>
  <c r="K659" i="12"/>
  <c r="I659" i="12"/>
  <c r="G659" i="12"/>
  <c r="M659" i="12" s="1"/>
  <c r="V657" i="12"/>
  <c r="Q657" i="12"/>
  <c r="O657" i="12"/>
  <c r="K657" i="12"/>
  <c r="I657" i="12"/>
  <c r="G657" i="12"/>
  <c r="M657" i="12" s="1"/>
  <c r="V655" i="12"/>
  <c r="Q655" i="12"/>
  <c r="O655" i="12"/>
  <c r="K655" i="12"/>
  <c r="I655" i="12"/>
  <c r="G655" i="12"/>
  <c r="M655" i="12" s="1"/>
  <c r="V653" i="12"/>
  <c r="Q653" i="12"/>
  <c r="O653" i="12"/>
  <c r="K653" i="12"/>
  <c r="I653" i="12"/>
  <c r="G653" i="12"/>
  <c r="M653" i="12" s="1"/>
  <c r="V651" i="12"/>
  <c r="Q651" i="12"/>
  <c r="O651" i="12"/>
  <c r="K651" i="12"/>
  <c r="I651" i="12"/>
  <c r="G651" i="12"/>
  <c r="M651" i="12" s="1"/>
  <c r="V649" i="12"/>
  <c r="Q649" i="12"/>
  <c r="O649" i="12"/>
  <c r="K649" i="12"/>
  <c r="I649" i="12"/>
  <c r="G649" i="12"/>
  <c r="M649" i="12" s="1"/>
  <c r="V647" i="12"/>
  <c r="Q647" i="12"/>
  <c r="O647" i="12"/>
  <c r="K647" i="12"/>
  <c r="I647" i="12"/>
  <c r="G647" i="12"/>
  <c r="M647" i="12" s="1"/>
  <c r="V645" i="12"/>
  <c r="Q645" i="12"/>
  <c r="O645" i="12"/>
  <c r="K645" i="12"/>
  <c r="I645" i="12"/>
  <c r="G645" i="12"/>
  <c r="M645" i="12" s="1"/>
  <c r="V643" i="12"/>
  <c r="Q643" i="12"/>
  <c r="O643" i="12"/>
  <c r="K643" i="12"/>
  <c r="I643" i="12"/>
  <c r="G643" i="12"/>
  <c r="M643" i="12" s="1"/>
  <c r="V641" i="12"/>
  <c r="Q641" i="12"/>
  <c r="O641" i="12"/>
  <c r="K641" i="12"/>
  <c r="I641" i="12"/>
  <c r="G641" i="12"/>
  <c r="M641" i="12" s="1"/>
  <c r="V639" i="12"/>
  <c r="Q639" i="12"/>
  <c r="O639" i="12"/>
  <c r="K639" i="12"/>
  <c r="I639" i="12"/>
  <c r="G639" i="12"/>
  <c r="M639" i="12" s="1"/>
  <c r="V637" i="12"/>
  <c r="Q637" i="12"/>
  <c r="O637" i="12"/>
  <c r="K637" i="12"/>
  <c r="I637" i="12"/>
  <c r="G637" i="12"/>
  <c r="M637" i="12" s="1"/>
  <c r="V635" i="12"/>
  <c r="Q635" i="12"/>
  <c r="O635" i="12"/>
  <c r="K635" i="12"/>
  <c r="I635" i="12"/>
  <c r="G635" i="12"/>
  <c r="M635" i="12" s="1"/>
  <c r="V633" i="12"/>
  <c r="Q633" i="12"/>
  <c r="O633" i="12"/>
  <c r="K633" i="12"/>
  <c r="I633" i="12"/>
  <c r="G633" i="12"/>
  <c r="M633" i="12" s="1"/>
  <c r="V631" i="12"/>
  <c r="Q631" i="12"/>
  <c r="O631" i="12"/>
  <c r="K631" i="12"/>
  <c r="I631" i="12"/>
  <c r="G631" i="12"/>
  <c r="M631" i="12" s="1"/>
  <c r="V629" i="12"/>
  <c r="Q629" i="12"/>
  <c r="O629" i="12"/>
  <c r="K629" i="12"/>
  <c r="I629" i="12"/>
  <c r="G629" i="12"/>
  <c r="M629" i="12" s="1"/>
  <c r="V627" i="12"/>
  <c r="Q627" i="12"/>
  <c r="O627" i="12"/>
  <c r="K627" i="12"/>
  <c r="I627" i="12"/>
  <c r="G627" i="12"/>
  <c r="M627" i="12" s="1"/>
  <c r="V625" i="12"/>
  <c r="Q625" i="12"/>
  <c r="O625" i="12"/>
  <c r="K625" i="12"/>
  <c r="I625" i="12"/>
  <c r="G625" i="12"/>
  <c r="M625" i="12" s="1"/>
  <c r="V623" i="12"/>
  <c r="Q623" i="12"/>
  <c r="O623" i="12"/>
  <c r="K623" i="12"/>
  <c r="I623" i="12"/>
  <c r="G623" i="12"/>
  <c r="M623" i="12" s="1"/>
  <c r="V621" i="12"/>
  <c r="Q621" i="12"/>
  <c r="O621" i="12"/>
  <c r="K621" i="12"/>
  <c r="I621" i="12"/>
  <c r="G621" i="12"/>
  <c r="M621" i="12" s="1"/>
  <c r="V619" i="12"/>
  <c r="Q619" i="12"/>
  <c r="O619" i="12"/>
  <c r="K619" i="12"/>
  <c r="I619" i="12"/>
  <c r="G619" i="12"/>
  <c r="M619" i="12" s="1"/>
  <c r="V617" i="12"/>
  <c r="Q617" i="12"/>
  <c r="O617" i="12"/>
  <c r="K617" i="12"/>
  <c r="I617" i="12"/>
  <c r="G617" i="12"/>
  <c r="M617" i="12" s="1"/>
  <c r="V615" i="12"/>
  <c r="Q615" i="12"/>
  <c r="O615" i="12"/>
  <c r="K615" i="12"/>
  <c r="I615" i="12"/>
  <c r="G615" i="12"/>
  <c r="M615" i="12" s="1"/>
  <c r="V613" i="12"/>
  <c r="Q613" i="12"/>
  <c r="O613" i="12"/>
  <c r="K613" i="12"/>
  <c r="I613" i="12"/>
  <c r="G613" i="12"/>
  <c r="M613" i="12" s="1"/>
  <c r="V611" i="12"/>
  <c r="Q611" i="12"/>
  <c r="O611" i="12"/>
  <c r="K611" i="12"/>
  <c r="I611" i="12"/>
  <c r="G611" i="12"/>
  <c r="M611" i="12" s="1"/>
  <c r="V609" i="12"/>
  <c r="Q609" i="12"/>
  <c r="O609" i="12"/>
  <c r="K609" i="12"/>
  <c r="I609" i="12"/>
  <c r="G609" i="12"/>
  <c r="M609" i="12" s="1"/>
  <c r="V607" i="12"/>
  <c r="Q607" i="12"/>
  <c r="O607" i="12"/>
  <c r="K607" i="12"/>
  <c r="I607" i="12"/>
  <c r="G607" i="12"/>
  <c r="M607" i="12" s="1"/>
  <c r="V605" i="12"/>
  <c r="Q605" i="12"/>
  <c r="O605" i="12"/>
  <c r="K605" i="12"/>
  <c r="I605" i="12"/>
  <c r="G605" i="12"/>
  <c r="V601" i="12"/>
  <c r="Q601" i="12"/>
  <c r="O601" i="12"/>
  <c r="K601" i="12"/>
  <c r="I601" i="12"/>
  <c r="G601" i="12"/>
  <c r="M601" i="12" s="1"/>
  <c r="V597" i="12"/>
  <c r="Q597" i="12"/>
  <c r="O597" i="12"/>
  <c r="K597" i="12"/>
  <c r="I597" i="12"/>
  <c r="G597" i="12"/>
  <c r="M597" i="12" s="1"/>
  <c r="V595" i="12"/>
  <c r="Q595" i="12"/>
  <c r="O595" i="12"/>
  <c r="K595" i="12"/>
  <c r="I595" i="12"/>
  <c r="G595" i="12"/>
  <c r="M595" i="12" s="1"/>
  <c r="V593" i="12"/>
  <c r="Q593" i="12"/>
  <c r="O593" i="12"/>
  <c r="K593" i="12"/>
  <c r="I593" i="12"/>
  <c r="G593" i="12"/>
  <c r="M593" i="12" s="1"/>
  <c r="V589" i="12"/>
  <c r="Q589" i="12"/>
  <c r="O589" i="12"/>
  <c r="K589" i="12"/>
  <c r="I589" i="12"/>
  <c r="G589" i="12"/>
  <c r="M589" i="12" s="1"/>
  <c r="V585" i="12"/>
  <c r="Q585" i="12"/>
  <c r="O585" i="12"/>
  <c r="K585" i="12"/>
  <c r="I585" i="12"/>
  <c r="G585" i="12"/>
  <c r="M585" i="12" s="1"/>
  <c r="V578" i="12"/>
  <c r="Q578" i="12"/>
  <c r="O578" i="12"/>
  <c r="K578" i="12"/>
  <c r="I578" i="12"/>
  <c r="G578" i="12"/>
  <c r="M578" i="12" s="1"/>
  <c r="V574" i="12"/>
  <c r="Q574" i="12"/>
  <c r="O574" i="12"/>
  <c r="K574" i="12"/>
  <c r="I574" i="12"/>
  <c r="G574" i="12"/>
  <c r="M574" i="12" s="1"/>
  <c r="V571" i="12"/>
  <c r="Q571" i="12"/>
  <c r="O571" i="12"/>
  <c r="K571" i="12"/>
  <c r="I571" i="12"/>
  <c r="G571" i="12"/>
  <c r="M571" i="12" s="1"/>
  <c r="V568" i="12"/>
  <c r="Q568" i="12"/>
  <c r="O568" i="12"/>
  <c r="K568" i="12"/>
  <c r="I568" i="12"/>
  <c r="G568" i="12"/>
  <c r="M568" i="12" s="1"/>
  <c r="V565" i="12"/>
  <c r="Q565" i="12"/>
  <c r="O565" i="12"/>
  <c r="K565" i="12"/>
  <c r="I565" i="12"/>
  <c r="G565" i="12"/>
  <c r="M565" i="12" s="1"/>
  <c r="V562" i="12"/>
  <c r="Q562" i="12"/>
  <c r="O562" i="12"/>
  <c r="K562" i="12"/>
  <c r="I562" i="12"/>
  <c r="G562" i="12"/>
  <c r="M562" i="12" s="1"/>
  <c r="V559" i="12"/>
  <c r="Q559" i="12"/>
  <c r="O559" i="12"/>
  <c r="K559" i="12"/>
  <c r="I559" i="12"/>
  <c r="G559" i="12"/>
  <c r="M559" i="12" s="1"/>
  <c r="V555" i="12"/>
  <c r="Q555" i="12"/>
  <c r="O555" i="12"/>
  <c r="K555" i="12"/>
  <c r="I555" i="12"/>
  <c r="G555" i="12"/>
  <c r="M555" i="12" s="1"/>
  <c r="V552" i="12"/>
  <c r="Q552" i="12"/>
  <c r="O552" i="12"/>
  <c r="K552" i="12"/>
  <c r="I552" i="12"/>
  <c r="G552" i="12"/>
  <c r="M552" i="12" s="1"/>
  <c r="V549" i="12"/>
  <c r="Q549" i="12"/>
  <c r="O549" i="12"/>
  <c r="K549" i="12"/>
  <c r="I549" i="12"/>
  <c r="G549" i="12"/>
  <c r="M549" i="12" s="1"/>
  <c r="V546" i="12"/>
  <c r="Q546" i="12"/>
  <c r="O546" i="12"/>
  <c r="K546" i="12"/>
  <c r="I546" i="12"/>
  <c r="G546" i="12"/>
  <c r="M546" i="12" s="1"/>
  <c r="V543" i="12"/>
  <c r="Q543" i="12"/>
  <c r="O543" i="12"/>
  <c r="K543" i="12"/>
  <c r="I543" i="12"/>
  <c r="G543" i="12"/>
  <c r="M543" i="12" s="1"/>
  <c r="V534" i="12"/>
  <c r="Q534" i="12"/>
  <c r="O534" i="12"/>
  <c r="K534" i="12"/>
  <c r="I534" i="12"/>
  <c r="G534" i="12"/>
  <c r="M534" i="12" s="1"/>
  <c r="V530" i="12"/>
  <c r="Q530" i="12"/>
  <c r="O530" i="12"/>
  <c r="K530" i="12"/>
  <c r="I530" i="12"/>
  <c r="G530" i="12"/>
  <c r="M530" i="12" s="1"/>
  <c r="V525" i="12"/>
  <c r="Q525" i="12"/>
  <c r="O525" i="12"/>
  <c r="K525" i="12"/>
  <c r="I525" i="12"/>
  <c r="G525" i="12"/>
  <c r="M525" i="12" s="1"/>
  <c r="V521" i="12"/>
  <c r="Q521" i="12"/>
  <c r="O521" i="12"/>
  <c r="K521" i="12"/>
  <c r="I521" i="12"/>
  <c r="G521" i="12"/>
  <c r="M521" i="12" s="1"/>
  <c r="V517" i="12"/>
  <c r="Q517" i="12"/>
  <c r="O517" i="12"/>
  <c r="K517" i="12"/>
  <c r="I517" i="12"/>
  <c r="G517" i="12"/>
  <c r="M517" i="12" s="1"/>
  <c r="V514" i="12"/>
  <c r="Q514" i="12"/>
  <c r="O514" i="12"/>
  <c r="K514" i="12"/>
  <c r="I514" i="12"/>
  <c r="G514" i="12"/>
  <c r="M514" i="12" s="1"/>
  <c r="V510" i="12"/>
  <c r="Q510" i="12"/>
  <c r="O510" i="12"/>
  <c r="K510" i="12"/>
  <c r="I510" i="12"/>
  <c r="G510" i="12"/>
  <c r="M510" i="12" s="1"/>
  <c r="V507" i="12"/>
  <c r="Q507" i="12"/>
  <c r="O507" i="12"/>
  <c r="K507" i="12"/>
  <c r="I507" i="12"/>
  <c r="G507" i="12"/>
  <c r="M507" i="12" s="1"/>
  <c r="V504" i="12"/>
  <c r="Q504" i="12"/>
  <c r="O504" i="12"/>
  <c r="K504" i="12"/>
  <c r="I504" i="12"/>
  <c r="G504" i="12"/>
  <c r="M504" i="12" s="1"/>
  <c r="V501" i="12"/>
  <c r="Q501" i="12"/>
  <c r="O501" i="12"/>
  <c r="K501" i="12"/>
  <c r="I501" i="12"/>
  <c r="G501" i="12"/>
  <c r="M501" i="12" s="1"/>
  <c r="V497" i="12"/>
  <c r="Q497" i="12"/>
  <c r="O497" i="12"/>
  <c r="K497" i="12"/>
  <c r="I497" i="12"/>
  <c r="G497" i="12"/>
  <c r="M497" i="12" s="1"/>
  <c r="V494" i="12"/>
  <c r="Q494" i="12"/>
  <c r="O494" i="12"/>
  <c r="K494" i="12"/>
  <c r="I494" i="12"/>
  <c r="G494" i="12"/>
  <c r="M494" i="12" s="1"/>
  <c r="V491" i="12"/>
  <c r="Q491" i="12"/>
  <c r="O491" i="12"/>
  <c r="K491" i="12"/>
  <c r="I491" i="12"/>
  <c r="G491" i="12"/>
  <c r="M491" i="12" s="1"/>
  <c r="V488" i="12"/>
  <c r="Q488" i="12"/>
  <c r="O488" i="12"/>
  <c r="K488" i="12"/>
  <c r="I488" i="12"/>
  <c r="G488" i="12"/>
  <c r="M488" i="12" s="1"/>
  <c r="V485" i="12"/>
  <c r="Q485" i="12"/>
  <c r="O485" i="12"/>
  <c r="K485" i="12"/>
  <c r="I485" i="12"/>
  <c r="G485" i="12"/>
  <c r="M485" i="12" s="1"/>
  <c r="V482" i="12"/>
  <c r="Q482" i="12"/>
  <c r="O482" i="12"/>
  <c r="K482" i="12"/>
  <c r="I482" i="12"/>
  <c r="G482" i="12"/>
  <c r="M482" i="12" s="1"/>
  <c r="V474" i="12"/>
  <c r="Q474" i="12"/>
  <c r="O474" i="12"/>
  <c r="K474" i="12"/>
  <c r="I474" i="12"/>
  <c r="G474" i="12"/>
  <c r="M474" i="12" s="1"/>
  <c r="BA467" i="12"/>
  <c r="V466" i="12"/>
  <c r="Q466" i="12"/>
  <c r="O466" i="12"/>
  <c r="K466" i="12"/>
  <c r="I466" i="12"/>
  <c r="G466" i="12"/>
  <c r="M466" i="12" s="1"/>
  <c r="V462" i="12"/>
  <c r="Q462" i="12"/>
  <c r="O462" i="12"/>
  <c r="K462" i="12"/>
  <c r="I462" i="12"/>
  <c r="G462" i="12"/>
  <c r="M462" i="12" s="1"/>
  <c r="V458" i="12"/>
  <c r="Q458" i="12"/>
  <c r="O458" i="12"/>
  <c r="K458" i="12"/>
  <c r="I458" i="12"/>
  <c r="G458" i="12"/>
  <c r="M458" i="12" s="1"/>
  <c r="V454" i="12"/>
  <c r="Q454" i="12"/>
  <c r="O454" i="12"/>
  <c r="K454" i="12"/>
  <c r="I454" i="12"/>
  <c r="G454" i="12"/>
  <c r="M454" i="12" s="1"/>
  <c r="V451" i="12"/>
  <c r="Q451" i="12"/>
  <c r="O451" i="12"/>
  <c r="K451" i="12"/>
  <c r="I451" i="12"/>
  <c r="G451" i="12"/>
  <c r="M451" i="12" s="1"/>
  <c r="V448" i="12"/>
  <c r="Q448" i="12"/>
  <c r="O448" i="12"/>
  <c r="K448" i="12"/>
  <c r="I448" i="12"/>
  <c r="G448" i="12"/>
  <c r="M448" i="12" s="1"/>
  <c r="V445" i="12"/>
  <c r="Q445" i="12"/>
  <c r="O445" i="12"/>
  <c r="K445" i="12"/>
  <c r="I445" i="12"/>
  <c r="G445" i="12"/>
  <c r="M445" i="12" s="1"/>
  <c r="V441" i="12"/>
  <c r="Q441" i="12"/>
  <c r="O441" i="12"/>
  <c r="K441" i="12"/>
  <c r="I441" i="12"/>
  <c r="G441" i="12"/>
  <c r="M441" i="12" s="1"/>
  <c r="V438" i="12"/>
  <c r="Q438" i="12"/>
  <c r="O438" i="12"/>
  <c r="K438" i="12"/>
  <c r="I438" i="12"/>
  <c r="G438" i="12"/>
  <c r="M438" i="12" s="1"/>
  <c r="V435" i="12"/>
  <c r="Q435" i="12"/>
  <c r="O435" i="12"/>
  <c r="K435" i="12"/>
  <c r="I435" i="12"/>
  <c r="G435" i="12"/>
  <c r="M435" i="12" s="1"/>
  <c r="V432" i="12"/>
  <c r="Q432" i="12"/>
  <c r="O432" i="12"/>
  <c r="K432" i="12"/>
  <c r="I432" i="12"/>
  <c r="G432" i="12"/>
  <c r="M432" i="12" s="1"/>
  <c r="V429" i="12"/>
  <c r="Q429" i="12"/>
  <c r="O429" i="12"/>
  <c r="K429" i="12"/>
  <c r="I429" i="12"/>
  <c r="G429" i="12"/>
  <c r="M429" i="12" s="1"/>
  <c r="V423" i="12"/>
  <c r="Q423" i="12"/>
  <c r="O423" i="12"/>
  <c r="K423" i="12"/>
  <c r="I423" i="12"/>
  <c r="G423" i="12"/>
  <c r="M423" i="12" s="1"/>
  <c r="V421" i="12"/>
  <c r="Q421" i="12"/>
  <c r="O421" i="12"/>
  <c r="K421" i="12"/>
  <c r="I421" i="12"/>
  <c r="G421" i="12"/>
  <c r="M421" i="12" s="1"/>
  <c r="V418" i="12"/>
  <c r="Q418" i="12"/>
  <c r="O418" i="12"/>
  <c r="K418" i="12"/>
  <c r="I418" i="12"/>
  <c r="G418" i="12"/>
  <c r="M418" i="12" s="1"/>
  <c r="V414" i="12"/>
  <c r="Q414" i="12"/>
  <c r="O414" i="12"/>
  <c r="K414" i="12"/>
  <c r="I414" i="12"/>
  <c r="G414" i="12"/>
  <c r="M414" i="12" s="1"/>
  <c r="V409" i="12"/>
  <c r="Q409" i="12"/>
  <c r="O409" i="12"/>
  <c r="K409" i="12"/>
  <c r="I409" i="12"/>
  <c r="G409" i="12"/>
  <c r="M409" i="12" s="1"/>
  <c r="V401" i="12"/>
  <c r="Q401" i="12"/>
  <c r="O401" i="12"/>
  <c r="K401" i="12"/>
  <c r="I401" i="12"/>
  <c r="G401" i="12"/>
  <c r="M401" i="12" s="1"/>
  <c r="BA398" i="12"/>
  <c r="V397" i="12"/>
  <c r="Q397" i="12"/>
  <c r="O397" i="12"/>
  <c r="K397" i="12"/>
  <c r="I397" i="12"/>
  <c r="G397" i="12"/>
  <c r="BA394" i="12"/>
  <c r="V393" i="12"/>
  <c r="Q393" i="12"/>
  <c r="O393" i="12"/>
  <c r="K393" i="12"/>
  <c r="I393" i="12"/>
  <c r="G393" i="12"/>
  <c r="M393" i="12" s="1"/>
  <c r="V389" i="12"/>
  <c r="Q389" i="12"/>
  <c r="O389" i="12"/>
  <c r="K389" i="12"/>
  <c r="I389" i="12"/>
  <c r="G389" i="12"/>
  <c r="M389" i="12" s="1"/>
  <c r="BA384" i="12"/>
  <c r="V383" i="12"/>
  <c r="Q383" i="12"/>
  <c r="O383" i="12"/>
  <c r="K383" i="12"/>
  <c r="I383" i="12"/>
  <c r="G383" i="12"/>
  <c r="M383" i="12" s="1"/>
  <c r="V380" i="12"/>
  <c r="Q380" i="12"/>
  <c r="O380" i="12"/>
  <c r="K380" i="12"/>
  <c r="I380" i="12"/>
  <c r="G380" i="12"/>
  <c r="M380" i="12" s="1"/>
  <c r="V377" i="12"/>
  <c r="Q377" i="12"/>
  <c r="O377" i="12"/>
  <c r="K377" i="12"/>
  <c r="I377" i="12"/>
  <c r="G377" i="12"/>
  <c r="M377" i="12" s="1"/>
  <c r="V374" i="12"/>
  <c r="Q374" i="12"/>
  <c r="O374" i="12"/>
  <c r="K374" i="12"/>
  <c r="I374" i="12"/>
  <c r="G374" i="12"/>
  <c r="M374" i="12" s="1"/>
  <c r="V371" i="12"/>
  <c r="Q371" i="12"/>
  <c r="O371" i="12"/>
  <c r="K371" i="12"/>
  <c r="I371" i="12"/>
  <c r="G371" i="12"/>
  <c r="M371" i="12" s="1"/>
  <c r="V368" i="12"/>
  <c r="Q368" i="12"/>
  <c r="O368" i="12"/>
  <c r="K368" i="12"/>
  <c r="I368" i="12"/>
  <c r="G368" i="12"/>
  <c r="M368" i="12" s="1"/>
  <c r="BA365" i="12"/>
  <c r="V364" i="12"/>
  <c r="V363" i="12" s="1"/>
  <c r="Q364" i="12"/>
  <c r="Q363" i="12" s="1"/>
  <c r="O364" i="12"/>
  <c r="O363" i="12" s="1"/>
  <c r="K364" i="12"/>
  <c r="K363" i="12" s="1"/>
  <c r="I364" i="12"/>
  <c r="I363" i="12" s="1"/>
  <c r="G364" i="12"/>
  <c r="G363" i="12" s="1"/>
  <c r="V361" i="12"/>
  <c r="Q361" i="12"/>
  <c r="O361" i="12"/>
  <c r="K361" i="12"/>
  <c r="I361" i="12"/>
  <c r="G361" i="12"/>
  <c r="M361" i="12" s="1"/>
  <c r="V359" i="12"/>
  <c r="Q359" i="12"/>
  <c r="O359" i="12"/>
  <c r="K359" i="12"/>
  <c r="I359" i="12"/>
  <c r="G359" i="12"/>
  <c r="M359" i="12" s="1"/>
  <c r="V357" i="12"/>
  <c r="Q357" i="12"/>
  <c r="O357" i="12"/>
  <c r="K357" i="12"/>
  <c r="I357" i="12"/>
  <c r="G357" i="12"/>
  <c r="M357" i="12" s="1"/>
  <c r="V355" i="12"/>
  <c r="Q355" i="12"/>
  <c r="O355" i="12"/>
  <c r="K355" i="12"/>
  <c r="I355" i="12"/>
  <c r="G355" i="12"/>
  <c r="M355" i="12" s="1"/>
  <c r="V353" i="12"/>
  <c r="Q353" i="12"/>
  <c r="O353" i="12"/>
  <c r="K353" i="12"/>
  <c r="I353" i="12"/>
  <c r="G353" i="12"/>
  <c r="M353" i="12" s="1"/>
  <c r="V351" i="12"/>
  <c r="Q351" i="12"/>
  <c r="O351" i="12"/>
  <c r="K351" i="12"/>
  <c r="I351" i="12"/>
  <c r="G351" i="12"/>
  <c r="M351" i="12" s="1"/>
  <c r="V348" i="12"/>
  <c r="Q348" i="12"/>
  <c r="O348" i="12"/>
  <c r="K348" i="12"/>
  <c r="I348" i="12"/>
  <c r="G348" i="12"/>
  <c r="M348" i="12" s="1"/>
  <c r="V342" i="12"/>
  <c r="Q342" i="12"/>
  <c r="O342" i="12"/>
  <c r="K342" i="12"/>
  <c r="I342" i="12"/>
  <c r="G342" i="12"/>
  <c r="M342" i="12" s="1"/>
  <c r="V340" i="12"/>
  <c r="Q340" i="12"/>
  <c r="O340" i="12"/>
  <c r="K340" i="12"/>
  <c r="I340" i="12"/>
  <c r="G340" i="12"/>
  <c r="M340" i="12" s="1"/>
  <c r="V338" i="12"/>
  <c r="Q338" i="12"/>
  <c r="O338" i="12"/>
  <c r="K338" i="12"/>
  <c r="I338" i="12"/>
  <c r="G338" i="12"/>
  <c r="M338" i="12" s="1"/>
  <c r="V336" i="12"/>
  <c r="Q336" i="12"/>
  <c r="O336" i="12"/>
  <c r="K336" i="12"/>
  <c r="I336" i="12"/>
  <c r="G336" i="12"/>
  <c r="M336" i="12" s="1"/>
  <c r="V334" i="12"/>
  <c r="Q334" i="12"/>
  <c r="O334" i="12"/>
  <c r="K334" i="12"/>
  <c r="I334" i="12"/>
  <c r="G334" i="12"/>
  <c r="V331" i="12"/>
  <c r="Q331" i="12"/>
  <c r="O331" i="12"/>
  <c r="K331" i="12"/>
  <c r="I331" i="12"/>
  <c r="G331" i="12"/>
  <c r="M331" i="12" s="1"/>
  <c r="V327" i="12"/>
  <c r="Q327" i="12"/>
  <c r="O327" i="12"/>
  <c r="K327" i="12"/>
  <c r="I327" i="12"/>
  <c r="G327" i="12"/>
  <c r="M327" i="12" s="1"/>
  <c r="V324" i="12"/>
  <c r="Q324" i="12"/>
  <c r="O324" i="12"/>
  <c r="K324" i="12"/>
  <c r="I324" i="12"/>
  <c r="G324" i="12"/>
  <c r="M324" i="12" s="1"/>
  <c r="V322" i="12"/>
  <c r="Q322" i="12"/>
  <c r="O322" i="12"/>
  <c r="K322" i="12"/>
  <c r="I322" i="12"/>
  <c r="G322" i="12"/>
  <c r="M322" i="12" s="1"/>
  <c r="V318" i="12"/>
  <c r="Q318" i="12"/>
  <c r="O318" i="12"/>
  <c r="K318" i="12"/>
  <c r="I318" i="12"/>
  <c r="G318" i="12"/>
  <c r="M318" i="12" s="1"/>
  <c r="V314" i="12"/>
  <c r="Q314" i="12"/>
  <c r="O314" i="12"/>
  <c r="K314" i="12"/>
  <c r="I314" i="12"/>
  <c r="G314" i="12"/>
  <c r="M314" i="12" s="1"/>
  <c r="V309" i="12"/>
  <c r="Q309" i="12"/>
  <c r="O309" i="12"/>
  <c r="K309" i="12"/>
  <c r="I309" i="12"/>
  <c r="G309" i="12"/>
  <c r="M309" i="12" s="1"/>
  <c r="V306" i="12"/>
  <c r="Q306" i="12"/>
  <c r="O306" i="12"/>
  <c r="K306" i="12"/>
  <c r="I306" i="12"/>
  <c r="G306" i="12"/>
  <c r="M306" i="12" s="1"/>
  <c r="V303" i="12"/>
  <c r="Q303" i="12"/>
  <c r="O303" i="12"/>
  <c r="K303" i="12"/>
  <c r="I303" i="12"/>
  <c r="G303" i="12"/>
  <c r="M303" i="12" s="1"/>
  <c r="V297" i="12"/>
  <c r="Q297" i="12"/>
  <c r="O297" i="12"/>
  <c r="K297" i="12"/>
  <c r="I297" i="12"/>
  <c r="G297" i="12"/>
  <c r="M297" i="12" s="1"/>
  <c r="BA290" i="12"/>
  <c r="V289" i="12"/>
  <c r="Q289" i="12"/>
  <c r="O289" i="12"/>
  <c r="K289" i="12"/>
  <c r="I289" i="12"/>
  <c r="G289" i="12"/>
  <c r="M289" i="12" s="1"/>
  <c r="BA285" i="12"/>
  <c r="V284" i="12"/>
  <c r="Q284" i="12"/>
  <c r="O284" i="12"/>
  <c r="K284" i="12"/>
  <c r="I284" i="12"/>
  <c r="G284" i="12"/>
  <c r="M284" i="12" s="1"/>
  <c r="BA279" i="12"/>
  <c r="V278" i="12"/>
  <c r="Q278" i="12"/>
  <c r="O278" i="12"/>
  <c r="K278" i="12"/>
  <c r="I278" i="12"/>
  <c r="G278" i="12"/>
  <c r="M278" i="12" s="1"/>
  <c r="BA274" i="12"/>
  <c r="V273" i="12"/>
  <c r="Q273" i="12"/>
  <c r="O273" i="12"/>
  <c r="K273" i="12"/>
  <c r="I273" i="12"/>
  <c r="G273" i="12"/>
  <c r="M273" i="12" s="1"/>
  <c r="V245" i="12"/>
  <c r="Q245" i="12"/>
  <c r="O245" i="12"/>
  <c r="K245" i="12"/>
  <c r="I245" i="12"/>
  <c r="G245" i="12"/>
  <c r="M245" i="12" s="1"/>
  <c r="V239" i="12"/>
  <c r="Q239" i="12"/>
  <c r="O239" i="12"/>
  <c r="K239" i="12"/>
  <c r="I239" i="12"/>
  <c r="G239" i="12"/>
  <c r="M239" i="12" s="1"/>
  <c r="V234" i="12"/>
  <c r="Q234" i="12"/>
  <c r="O234" i="12"/>
  <c r="K234" i="12"/>
  <c r="I234" i="12"/>
  <c r="G234" i="12"/>
  <c r="M234" i="12" s="1"/>
  <c r="V229" i="12"/>
  <c r="Q229" i="12"/>
  <c r="O229" i="12"/>
  <c r="K229" i="12"/>
  <c r="I229" i="12"/>
  <c r="G229" i="12"/>
  <c r="M229" i="12" s="1"/>
  <c r="V223" i="12"/>
  <c r="Q223" i="12"/>
  <c r="O223" i="12"/>
  <c r="K223" i="12"/>
  <c r="I223" i="12"/>
  <c r="G223" i="12"/>
  <c r="M223" i="12" s="1"/>
  <c r="V219" i="12"/>
  <c r="Q219" i="12"/>
  <c r="O219" i="12"/>
  <c r="K219" i="12"/>
  <c r="I219" i="12"/>
  <c r="G219" i="12"/>
  <c r="M219" i="12" s="1"/>
  <c r="V217" i="12"/>
  <c r="Q217" i="12"/>
  <c r="O217" i="12"/>
  <c r="K217" i="12"/>
  <c r="I217" i="12"/>
  <c r="G217" i="12"/>
  <c r="M217" i="12" s="1"/>
  <c r="V213" i="12"/>
  <c r="Q213" i="12"/>
  <c r="O213" i="12"/>
  <c r="K213" i="12"/>
  <c r="I213" i="12"/>
  <c r="G213" i="12"/>
  <c r="M213" i="12" s="1"/>
  <c r="V209" i="12"/>
  <c r="Q209" i="12"/>
  <c r="O209" i="12"/>
  <c r="K209" i="12"/>
  <c r="I209" i="12"/>
  <c r="G209" i="12"/>
  <c r="M209" i="12" s="1"/>
  <c r="BA206" i="12"/>
  <c r="V205" i="12"/>
  <c r="Q205" i="12"/>
  <c r="O205" i="12"/>
  <c r="K205" i="12"/>
  <c r="I205" i="12"/>
  <c r="G205" i="12"/>
  <c r="M205" i="12" s="1"/>
  <c r="V201" i="12"/>
  <c r="Q201" i="12"/>
  <c r="O201" i="12"/>
  <c r="K201" i="12"/>
  <c r="I201" i="12"/>
  <c r="G201" i="12"/>
  <c r="M201" i="12" s="1"/>
  <c r="V197" i="12"/>
  <c r="Q197" i="12"/>
  <c r="O197" i="12"/>
  <c r="K197" i="12"/>
  <c r="I197" i="12"/>
  <c r="G197" i="12"/>
  <c r="M197" i="12" s="1"/>
  <c r="V194" i="12"/>
  <c r="Q194" i="12"/>
  <c r="O194" i="12"/>
  <c r="K194" i="12"/>
  <c r="I194" i="12"/>
  <c r="G194" i="12"/>
  <c r="M194" i="12" s="1"/>
  <c r="V191" i="12"/>
  <c r="Q191" i="12"/>
  <c r="O191" i="12"/>
  <c r="K191" i="12"/>
  <c r="I191" i="12"/>
  <c r="G191" i="12"/>
  <c r="M191" i="12" s="1"/>
  <c r="V188" i="12"/>
  <c r="Q188" i="12"/>
  <c r="O188" i="12"/>
  <c r="K188" i="12"/>
  <c r="I188" i="12"/>
  <c r="G188" i="12"/>
  <c r="M188" i="12" s="1"/>
  <c r="V185" i="12"/>
  <c r="Q185" i="12"/>
  <c r="O185" i="12"/>
  <c r="K185" i="12"/>
  <c r="I185" i="12"/>
  <c r="G185" i="12"/>
  <c r="M185" i="12" s="1"/>
  <c r="V182" i="12"/>
  <c r="Q182" i="12"/>
  <c r="O182" i="12"/>
  <c r="K182" i="12"/>
  <c r="I182" i="12"/>
  <c r="G182" i="12"/>
  <c r="M182" i="12" s="1"/>
  <c r="V179" i="12"/>
  <c r="Q179" i="12"/>
  <c r="O179" i="12"/>
  <c r="K179" i="12"/>
  <c r="I179" i="12"/>
  <c r="G179" i="12"/>
  <c r="M179" i="12" s="1"/>
  <c r="V175" i="12"/>
  <c r="Q175" i="12"/>
  <c r="O175" i="12"/>
  <c r="K175" i="12"/>
  <c r="I175" i="12"/>
  <c r="G175" i="12"/>
  <c r="M175" i="12" s="1"/>
  <c r="BA171" i="12"/>
  <c r="V170" i="12"/>
  <c r="Q170" i="12"/>
  <c r="O170" i="12"/>
  <c r="K170" i="12"/>
  <c r="I170" i="12"/>
  <c r="G170" i="12"/>
  <c r="M170" i="12" s="1"/>
  <c r="BA167" i="12"/>
  <c r="V166" i="12"/>
  <c r="Q166" i="12"/>
  <c r="O166" i="12"/>
  <c r="K166" i="12"/>
  <c r="I166" i="12"/>
  <c r="G166" i="12"/>
  <c r="M166" i="12" s="1"/>
  <c r="BA163" i="12"/>
  <c r="V162" i="12"/>
  <c r="Q162" i="12"/>
  <c r="O162" i="12"/>
  <c r="K162" i="12"/>
  <c r="I162" i="12"/>
  <c r="G162" i="12"/>
  <c r="M162" i="12" s="1"/>
  <c r="V158" i="12"/>
  <c r="Q158" i="12"/>
  <c r="O158" i="12"/>
  <c r="K158" i="12"/>
  <c r="I158" i="12"/>
  <c r="G158" i="12"/>
  <c r="M158" i="12" s="1"/>
  <c r="V154" i="12"/>
  <c r="Q154" i="12"/>
  <c r="O154" i="12"/>
  <c r="K154" i="12"/>
  <c r="I154" i="12"/>
  <c r="G154" i="12"/>
  <c r="M154" i="12" s="1"/>
  <c r="V152" i="12"/>
  <c r="Q152" i="12"/>
  <c r="O152" i="12"/>
  <c r="M152" i="12"/>
  <c r="K152" i="12"/>
  <c r="I152" i="12"/>
  <c r="G152" i="12"/>
  <c r="V149" i="12"/>
  <c r="Q149" i="12"/>
  <c r="O149" i="12"/>
  <c r="K149" i="12"/>
  <c r="I149" i="12"/>
  <c r="G149" i="12"/>
  <c r="M149" i="12" s="1"/>
  <c r="V146" i="12"/>
  <c r="Q146" i="12"/>
  <c r="O146" i="12"/>
  <c r="K146" i="12"/>
  <c r="I146" i="12"/>
  <c r="G146" i="12"/>
  <c r="M146" i="12" s="1"/>
  <c r="V143" i="12"/>
  <c r="Q143" i="12"/>
  <c r="O143" i="12"/>
  <c r="K143" i="12"/>
  <c r="I143" i="12"/>
  <c r="G143" i="12"/>
  <c r="M143" i="12" s="1"/>
  <c r="V140" i="12"/>
  <c r="Q140" i="12"/>
  <c r="O140" i="12"/>
  <c r="K140" i="12"/>
  <c r="I140" i="12"/>
  <c r="G140" i="12"/>
  <c r="M140" i="12" s="1"/>
  <c r="V137" i="12"/>
  <c r="Q137" i="12"/>
  <c r="O137" i="12"/>
  <c r="K137" i="12"/>
  <c r="I137" i="12"/>
  <c r="G137" i="12"/>
  <c r="M137" i="12" s="1"/>
  <c r="V134" i="12"/>
  <c r="Q134" i="12"/>
  <c r="O134" i="12"/>
  <c r="K134" i="12"/>
  <c r="I134" i="12"/>
  <c r="G134" i="12"/>
  <c r="M134" i="12" s="1"/>
  <c r="V131" i="12"/>
  <c r="Q131" i="12"/>
  <c r="O131" i="12"/>
  <c r="K131" i="12"/>
  <c r="I131" i="12"/>
  <c r="G131" i="12"/>
  <c r="M131" i="12" s="1"/>
  <c r="V128" i="12"/>
  <c r="Q128" i="12"/>
  <c r="O128" i="12"/>
  <c r="K128" i="12"/>
  <c r="I128" i="12"/>
  <c r="G128" i="12"/>
  <c r="M128" i="12" s="1"/>
  <c r="V125" i="12"/>
  <c r="Q125" i="12"/>
  <c r="O125" i="12"/>
  <c r="K125" i="12"/>
  <c r="I125" i="12"/>
  <c r="G125" i="12"/>
  <c r="M125" i="12" s="1"/>
  <c r="V122" i="12"/>
  <c r="Q122" i="12"/>
  <c r="O122" i="12"/>
  <c r="K122" i="12"/>
  <c r="I122" i="12"/>
  <c r="G122" i="12"/>
  <c r="M122" i="12" s="1"/>
  <c r="V119" i="12"/>
  <c r="Q119" i="12"/>
  <c r="O119" i="12"/>
  <c r="K119" i="12"/>
  <c r="I119" i="12"/>
  <c r="G119" i="12"/>
  <c r="M119" i="12" s="1"/>
  <c r="V116" i="12"/>
  <c r="Q116" i="12"/>
  <c r="O116" i="12"/>
  <c r="K116" i="12"/>
  <c r="I116" i="12"/>
  <c r="G116" i="12"/>
  <c r="M116" i="12" s="1"/>
  <c r="V113" i="12"/>
  <c r="Q113" i="12"/>
  <c r="O113" i="12"/>
  <c r="K113" i="12"/>
  <c r="I113" i="12"/>
  <c r="G113" i="12"/>
  <c r="M113" i="12" s="1"/>
  <c r="V106" i="12"/>
  <c r="Q106" i="12"/>
  <c r="O106" i="12"/>
  <c r="K106" i="12"/>
  <c r="I106" i="12"/>
  <c r="G106" i="12"/>
  <c r="M106" i="12" s="1"/>
  <c r="V98" i="12"/>
  <c r="Q98" i="12"/>
  <c r="O98" i="12"/>
  <c r="K98" i="12"/>
  <c r="I98" i="12"/>
  <c r="G98" i="12"/>
  <c r="M98" i="12" s="1"/>
  <c r="V94" i="12"/>
  <c r="Q94" i="12"/>
  <c r="O94" i="12"/>
  <c r="K94" i="12"/>
  <c r="I94" i="12"/>
  <c r="G94" i="12"/>
  <c r="M94" i="12" s="1"/>
  <c r="V90" i="12"/>
  <c r="Q90" i="12"/>
  <c r="O90" i="12"/>
  <c r="K90" i="12"/>
  <c r="I90" i="12"/>
  <c r="G90" i="12"/>
  <c r="M90" i="12" s="1"/>
  <c r="V86" i="12"/>
  <c r="Q86" i="12"/>
  <c r="O86" i="12"/>
  <c r="K86" i="12"/>
  <c r="I86" i="12"/>
  <c r="G86" i="12"/>
  <c r="M86" i="12" s="1"/>
  <c r="V82" i="12"/>
  <c r="Q82" i="12"/>
  <c r="O82" i="12"/>
  <c r="K82" i="12"/>
  <c r="I82" i="12"/>
  <c r="G82" i="12"/>
  <c r="M82" i="12" s="1"/>
  <c r="V78" i="12"/>
  <c r="Q78" i="12"/>
  <c r="O78" i="12"/>
  <c r="K78" i="12"/>
  <c r="I78" i="12"/>
  <c r="G78" i="12"/>
  <c r="M78" i="12" s="1"/>
  <c r="V74" i="12"/>
  <c r="Q74" i="12"/>
  <c r="O74" i="12"/>
  <c r="K74" i="12"/>
  <c r="I74" i="12"/>
  <c r="G74" i="12"/>
  <c r="M74" i="12" s="1"/>
  <c r="V71" i="12"/>
  <c r="Q71" i="12"/>
  <c r="O71" i="12"/>
  <c r="K71" i="12"/>
  <c r="I71" i="12"/>
  <c r="G71" i="12"/>
  <c r="M71" i="12" s="1"/>
  <c r="V68" i="12"/>
  <c r="Q68" i="12"/>
  <c r="O68" i="12"/>
  <c r="K68" i="12"/>
  <c r="I68" i="12"/>
  <c r="G68" i="12"/>
  <c r="M68" i="12" s="1"/>
  <c r="BA65" i="12"/>
  <c r="V64" i="12"/>
  <c r="Q64" i="12"/>
  <c r="O64" i="12"/>
  <c r="K64" i="12"/>
  <c r="I64" i="12"/>
  <c r="G64" i="12"/>
  <c r="M64" i="12" s="1"/>
  <c r="BA60" i="12"/>
  <c r="V59" i="12"/>
  <c r="Q59" i="12"/>
  <c r="O59" i="12"/>
  <c r="K59" i="12"/>
  <c r="I59" i="12"/>
  <c r="G59" i="12"/>
  <c r="M59" i="12" s="1"/>
  <c r="V56" i="12"/>
  <c r="Q56" i="12"/>
  <c r="O56" i="12"/>
  <c r="K56" i="12"/>
  <c r="I56" i="12"/>
  <c r="G56" i="12"/>
  <c r="M56" i="12" s="1"/>
  <c r="V52" i="12"/>
  <c r="Q52" i="12"/>
  <c r="O52" i="12"/>
  <c r="K52" i="12"/>
  <c r="I52" i="12"/>
  <c r="G52" i="12"/>
  <c r="M52" i="12" s="1"/>
  <c r="V48" i="12"/>
  <c r="Q48" i="12"/>
  <c r="O48" i="12"/>
  <c r="K48" i="12"/>
  <c r="I48" i="12"/>
  <c r="G48" i="12"/>
  <c r="M48" i="12" s="1"/>
  <c r="BA45" i="12"/>
  <c r="V44" i="12"/>
  <c r="Q44" i="12"/>
  <c r="O44" i="12"/>
  <c r="K44" i="12"/>
  <c r="I44" i="12"/>
  <c r="G44" i="12"/>
  <c r="M44" i="12" s="1"/>
  <c r="BA41" i="12"/>
  <c r="V40" i="12"/>
  <c r="Q40" i="12"/>
  <c r="O40" i="12"/>
  <c r="K40" i="12"/>
  <c r="I40" i="12"/>
  <c r="G40" i="12"/>
  <c r="M40" i="12" s="1"/>
  <c r="V36" i="12"/>
  <c r="Q36" i="12"/>
  <c r="O36" i="12"/>
  <c r="K36" i="12"/>
  <c r="I36" i="12"/>
  <c r="G36" i="12"/>
  <c r="M36" i="12" s="1"/>
  <c r="V33" i="12"/>
  <c r="Q33" i="12"/>
  <c r="O33" i="12"/>
  <c r="K33" i="12"/>
  <c r="I33" i="12"/>
  <c r="G33" i="12"/>
  <c r="M33" i="12" s="1"/>
  <c r="V29" i="12"/>
  <c r="Q29" i="12"/>
  <c r="O29" i="12"/>
  <c r="K29" i="12"/>
  <c r="I29" i="12"/>
  <c r="G29" i="12"/>
  <c r="M29" i="12" s="1"/>
  <c r="V27" i="12"/>
  <c r="Q27" i="12"/>
  <c r="O27" i="12"/>
  <c r="K27" i="12"/>
  <c r="I27" i="12"/>
  <c r="G27" i="12"/>
  <c r="M27" i="12" s="1"/>
  <c r="V22" i="12"/>
  <c r="Q22" i="12"/>
  <c r="O22" i="12"/>
  <c r="K22" i="12"/>
  <c r="I22" i="12"/>
  <c r="G22" i="12"/>
  <c r="M22" i="12" s="1"/>
  <c r="V18" i="12"/>
  <c r="Q18" i="12"/>
  <c r="O18" i="12"/>
  <c r="K18" i="12"/>
  <c r="I18" i="12"/>
  <c r="G18" i="12"/>
  <c r="M18" i="12" s="1"/>
  <c r="BA14" i="12"/>
  <c r="V13" i="12"/>
  <c r="Q13" i="12"/>
  <c r="O13" i="12"/>
  <c r="K13" i="12"/>
  <c r="I13" i="12"/>
  <c r="G13" i="12"/>
  <c r="M13" i="12" s="1"/>
  <c r="BA10" i="12"/>
  <c r="V9" i="12"/>
  <c r="Q9" i="12"/>
  <c r="O9" i="12"/>
  <c r="K9" i="12"/>
  <c r="I9" i="12"/>
  <c r="G9" i="12"/>
  <c r="M9" i="12" s="1"/>
  <c r="AE211" i="13"/>
  <c r="V208" i="13"/>
  <c r="Q208" i="13"/>
  <c r="O208" i="13"/>
  <c r="K208" i="13"/>
  <c r="I208" i="13"/>
  <c r="G208" i="13"/>
  <c r="M208" i="13" s="1"/>
  <c r="V206" i="13"/>
  <c r="Q206" i="13"/>
  <c r="O206" i="13"/>
  <c r="K206" i="13"/>
  <c r="I206" i="13"/>
  <c r="G206" i="13"/>
  <c r="M206" i="13" s="1"/>
  <c r="V203" i="13"/>
  <c r="Q203" i="13"/>
  <c r="O203" i="13"/>
  <c r="K203" i="13"/>
  <c r="I203" i="13"/>
  <c r="G203" i="13"/>
  <c r="V199" i="13"/>
  <c r="V198" i="13" s="1"/>
  <c r="Q199" i="13"/>
  <c r="Q198" i="13" s="1"/>
  <c r="O199" i="13"/>
  <c r="O198" i="13" s="1"/>
  <c r="K199" i="13"/>
  <c r="K198" i="13" s="1"/>
  <c r="I199" i="13"/>
  <c r="I198" i="13" s="1"/>
  <c r="G199" i="13"/>
  <c r="G198" i="13" s="1"/>
  <c r="V196" i="13"/>
  <c r="Q196" i="13"/>
  <c r="O196" i="13"/>
  <c r="K196" i="13"/>
  <c r="I196" i="13"/>
  <c r="G196" i="13"/>
  <c r="M196" i="13" s="1"/>
  <c r="V194" i="13"/>
  <c r="Q194" i="13"/>
  <c r="O194" i="13"/>
  <c r="K194" i="13"/>
  <c r="I194" i="13"/>
  <c r="G194" i="13"/>
  <c r="M194" i="13" s="1"/>
  <c r="V192" i="13"/>
  <c r="Q192" i="13"/>
  <c r="O192" i="13"/>
  <c r="K192" i="13"/>
  <c r="I192" i="13"/>
  <c r="G192" i="13"/>
  <c r="M192" i="13" s="1"/>
  <c r="V190" i="13"/>
  <c r="Q190" i="13"/>
  <c r="O190" i="13"/>
  <c r="K190" i="13"/>
  <c r="I190" i="13"/>
  <c r="G190" i="13"/>
  <c r="M190" i="13" s="1"/>
  <c r="V188" i="13"/>
  <c r="Q188" i="13"/>
  <c r="O188" i="13"/>
  <c r="K188" i="13"/>
  <c r="I188" i="13"/>
  <c r="G188" i="13"/>
  <c r="M188" i="13" s="1"/>
  <c r="V185" i="13"/>
  <c r="Q185" i="13"/>
  <c r="O185" i="13"/>
  <c r="K185" i="13"/>
  <c r="I185" i="13"/>
  <c r="G185" i="13"/>
  <c r="M185" i="13" s="1"/>
  <c r="BA182" i="13"/>
  <c r="V181" i="13"/>
  <c r="Q181" i="13"/>
  <c r="O181" i="13"/>
  <c r="K181" i="13"/>
  <c r="I181" i="13"/>
  <c r="G181" i="13"/>
  <c r="M181" i="13" s="1"/>
  <c r="BA179" i="13"/>
  <c r="V178" i="13"/>
  <c r="Q178" i="13"/>
  <c r="O178" i="13"/>
  <c r="K178" i="13"/>
  <c r="I178" i="13"/>
  <c r="G178" i="13"/>
  <c r="M178" i="13" s="1"/>
  <c r="V175" i="13"/>
  <c r="Q175" i="13"/>
  <c r="O175" i="13"/>
  <c r="K175" i="13"/>
  <c r="I175" i="13"/>
  <c r="G175" i="13"/>
  <c r="M175" i="13" s="1"/>
  <c r="V172" i="13"/>
  <c r="Q172" i="13"/>
  <c r="O172" i="13"/>
  <c r="K172" i="13"/>
  <c r="I172" i="13"/>
  <c r="G172" i="13"/>
  <c r="M172" i="13" s="1"/>
  <c r="V168" i="13"/>
  <c r="Q168" i="13"/>
  <c r="O168" i="13"/>
  <c r="K168" i="13"/>
  <c r="I168" i="13"/>
  <c r="G168" i="13"/>
  <c r="M168" i="13" s="1"/>
  <c r="V163" i="13"/>
  <c r="Q163" i="13"/>
  <c r="O163" i="13"/>
  <c r="K163" i="13"/>
  <c r="I163" i="13"/>
  <c r="G163" i="13"/>
  <c r="M163" i="13" s="1"/>
  <c r="V160" i="13"/>
  <c r="Q160" i="13"/>
  <c r="O160" i="13"/>
  <c r="K160" i="13"/>
  <c r="I160" i="13"/>
  <c r="G160" i="13"/>
  <c r="M160" i="13" s="1"/>
  <c r="V156" i="13"/>
  <c r="Q156" i="13"/>
  <c r="O156" i="13"/>
  <c r="K156" i="13"/>
  <c r="I156" i="13"/>
  <c r="G156" i="13"/>
  <c r="M156" i="13" s="1"/>
  <c r="V153" i="13"/>
  <c r="Q153" i="13"/>
  <c r="O153" i="13"/>
  <c r="K153" i="13"/>
  <c r="I153" i="13"/>
  <c r="G153" i="13"/>
  <c r="M153" i="13" s="1"/>
  <c r="V151" i="13"/>
  <c r="Q151" i="13"/>
  <c r="O151" i="13"/>
  <c r="K151" i="13"/>
  <c r="I151" i="13"/>
  <c r="G151" i="13"/>
  <c r="M151" i="13" s="1"/>
  <c r="V148" i="13"/>
  <c r="Q148" i="13"/>
  <c r="O148" i="13"/>
  <c r="K148" i="13"/>
  <c r="I148" i="13"/>
  <c r="G148" i="13"/>
  <c r="M148" i="13" s="1"/>
  <c r="V145" i="13"/>
  <c r="Q145" i="13"/>
  <c r="O145" i="13"/>
  <c r="K145" i="13"/>
  <c r="I145" i="13"/>
  <c r="G145" i="13"/>
  <c r="M145" i="13" s="1"/>
  <c r="V142" i="13"/>
  <c r="Q142" i="13"/>
  <c r="O142" i="13"/>
  <c r="K142" i="13"/>
  <c r="I142" i="13"/>
  <c r="G142" i="13"/>
  <c r="M142" i="13" s="1"/>
  <c r="V139" i="13"/>
  <c r="Q139" i="13"/>
  <c r="O139" i="13"/>
  <c r="K139" i="13"/>
  <c r="I139" i="13"/>
  <c r="G139" i="13"/>
  <c r="M139" i="13" s="1"/>
  <c r="V136" i="13"/>
  <c r="Q136" i="13"/>
  <c r="O136" i="13"/>
  <c r="K136" i="13"/>
  <c r="I136" i="13"/>
  <c r="G136" i="13"/>
  <c r="M136" i="13" s="1"/>
  <c r="V134" i="13"/>
  <c r="Q134" i="13"/>
  <c r="O134" i="13"/>
  <c r="K134" i="13"/>
  <c r="I134" i="13"/>
  <c r="G134" i="13"/>
  <c r="M134" i="13" s="1"/>
  <c r="V131" i="13"/>
  <c r="Q131" i="13"/>
  <c r="O131" i="13"/>
  <c r="K131" i="13"/>
  <c r="I131" i="13"/>
  <c r="G131" i="13"/>
  <c r="M131" i="13" s="1"/>
  <c r="V125" i="13"/>
  <c r="Q125" i="13"/>
  <c r="O125" i="13"/>
  <c r="K125" i="13"/>
  <c r="I125" i="13"/>
  <c r="G125" i="13"/>
  <c r="M125" i="13" s="1"/>
  <c r="V122" i="13"/>
  <c r="Q122" i="13"/>
  <c r="O122" i="13"/>
  <c r="K122" i="13"/>
  <c r="I122" i="13"/>
  <c r="G122" i="13"/>
  <c r="M122" i="13" s="1"/>
  <c r="V119" i="13"/>
  <c r="Q119" i="13"/>
  <c r="O119" i="13"/>
  <c r="K119" i="13"/>
  <c r="I119" i="13"/>
  <c r="G119" i="13"/>
  <c r="M119" i="13" s="1"/>
  <c r="V115" i="13"/>
  <c r="Q115" i="13"/>
  <c r="O115" i="13"/>
  <c r="K115" i="13"/>
  <c r="I115" i="13"/>
  <c r="G115" i="13"/>
  <c r="M115" i="13" s="1"/>
  <c r="BA112" i="13"/>
  <c r="V111" i="13"/>
  <c r="Q111" i="13"/>
  <c r="O111" i="13"/>
  <c r="K111" i="13"/>
  <c r="I111" i="13"/>
  <c r="G111" i="13"/>
  <c r="M111" i="13" s="1"/>
  <c r="V107" i="13"/>
  <c r="Q107" i="13"/>
  <c r="O107" i="13"/>
  <c r="K107" i="13"/>
  <c r="I107" i="13"/>
  <c r="G107" i="13"/>
  <c r="M107" i="13" s="1"/>
  <c r="V104" i="13"/>
  <c r="Q104" i="13"/>
  <c r="O104" i="13"/>
  <c r="K104" i="13"/>
  <c r="I104" i="13"/>
  <c r="G104" i="13"/>
  <c r="M104" i="13" s="1"/>
  <c r="V101" i="13"/>
  <c r="Q101" i="13"/>
  <c r="O101" i="13"/>
  <c r="K101" i="13"/>
  <c r="I101" i="13"/>
  <c r="G101" i="13"/>
  <c r="M101" i="13" s="1"/>
  <c r="V98" i="13"/>
  <c r="Q98" i="13"/>
  <c r="O98" i="13"/>
  <c r="K98" i="13"/>
  <c r="I98" i="13"/>
  <c r="G98" i="13"/>
  <c r="M98" i="13" s="1"/>
  <c r="V95" i="13"/>
  <c r="Q95" i="13"/>
  <c r="O95" i="13"/>
  <c r="K95" i="13"/>
  <c r="I95" i="13"/>
  <c r="G95" i="13"/>
  <c r="M95" i="13" s="1"/>
  <c r="V91" i="13"/>
  <c r="Q91" i="13"/>
  <c r="O91" i="13"/>
  <c r="K91" i="13"/>
  <c r="I91" i="13"/>
  <c r="G91" i="13"/>
  <c r="V85" i="13"/>
  <c r="Q85" i="13"/>
  <c r="O85" i="13"/>
  <c r="K85" i="13"/>
  <c r="I85" i="13"/>
  <c r="G85" i="13"/>
  <c r="M85" i="13" s="1"/>
  <c r="V83" i="13"/>
  <c r="Q83" i="13"/>
  <c r="O83" i="13"/>
  <c r="K83" i="13"/>
  <c r="I83" i="13"/>
  <c r="G83" i="13"/>
  <c r="M83" i="13" s="1"/>
  <c r="V75" i="13"/>
  <c r="Q75" i="13"/>
  <c r="O75" i="13"/>
  <c r="K75" i="13"/>
  <c r="I75" i="13"/>
  <c r="G75" i="13"/>
  <c r="M75" i="13" s="1"/>
  <c r="V70" i="13"/>
  <c r="Q70" i="13"/>
  <c r="O70" i="13"/>
  <c r="K70" i="13"/>
  <c r="I70" i="13"/>
  <c r="G70" i="13"/>
  <c r="M70" i="13" s="1"/>
  <c r="V65" i="13"/>
  <c r="Q65" i="13"/>
  <c r="O65" i="13"/>
  <c r="K65" i="13"/>
  <c r="I65" i="13"/>
  <c r="G65" i="13"/>
  <c r="M65" i="13" s="1"/>
  <c r="V60" i="13"/>
  <c r="Q60" i="13"/>
  <c r="O60" i="13"/>
  <c r="K60" i="13"/>
  <c r="I60" i="13"/>
  <c r="G60" i="13"/>
  <c r="M60" i="13" s="1"/>
  <c r="V56" i="13"/>
  <c r="Q56" i="13"/>
  <c r="O56" i="13"/>
  <c r="K56" i="13"/>
  <c r="I56" i="13"/>
  <c r="G56" i="13"/>
  <c r="G55" i="13" s="1"/>
  <c r="V51" i="13"/>
  <c r="V50" i="13" s="1"/>
  <c r="Q51" i="13"/>
  <c r="Q50" i="13" s="1"/>
  <c r="O51" i="13"/>
  <c r="O50" i="13" s="1"/>
  <c r="K51" i="13"/>
  <c r="K50" i="13" s="1"/>
  <c r="I51" i="13"/>
  <c r="I50" i="13" s="1"/>
  <c r="G51" i="13"/>
  <c r="M51" i="13" s="1"/>
  <c r="M50" i="13" s="1"/>
  <c r="BA47" i="13"/>
  <c r="V46" i="13"/>
  <c r="Q46" i="13"/>
  <c r="O46" i="13"/>
  <c r="K46" i="13"/>
  <c r="I46" i="13"/>
  <c r="G46" i="13"/>
  <c r="M46" i="13" s="1"/>
  <c r="V42" i="13"/>
  <c r="Q42" i="13"/>
  <c r="O42" i="13"/>
  <c r="K42" i="13"/>
  <c r="I42" i="13"/>
  <c r="G42" i="13"/>
  <c r="M42" i="13" s="1"/>
  <c r="BA38" i="13"/>
  <c r="V37" i="13"/>
  <c r="Q37" i="13"/>
  <c r="O37" i="13"/>
  <c r="K37" i="13"/>
  <c r="I37" i="13"/>
  <c r="G37" i="13"/>
  <c r="M37" i="13" s="1"/>
  <c r="V35" i="13"/>
  <c r="Q35" i="13"/>
  <c r="O35" i="13"/>
  <c r="K35" i="13"/>
  <c r="I35" i="13"/>
  <c r="G35" i="13"/>
  <c r="M35" i="13" s="1"/>
  <c r="BA32" i="13"/>
  <c r="V31" i="13"/>
  <c r="Q31" i="13"/>
  <c r="O31" i="13"/>
  <c r="K31" i="13"/>
  <c r="I31" i="13"/>
  <c r="G31" i="13"/>
  <c r="M31" i="13" s="1"/>
  <c r="V27" i="13"/>
  <c r="Q27" i="13"/>
  <c r="O27" i="13"/>
  <c r="K27" i="13"/>
  <c r="I27" i="13"/>
  <c r="G27" i="13"/>
  <c r="M27" i="13" s="1"/>
  <c r="V23" i="13"/>
  <c r="Q23" i="13"/>
  <c r="O23" i="13"/>
  <c r="K23" i="13"/>
  <c r="I23" i="13"/>
  <c r="G23" i="13"/>
  <c r="M23" i="13" s="1"/>
  <c r="BA19" i="13"/>
  <c r="V18" i="13"/>
  <c r="Q18" i="13"/>
  <c r="O18" i="13"/>
  <c r="K18" i="13"/>
  <c r="I18" i="13"/>
  <c r="G18" i="13"/>
  <c r="M18" i="13" s="1"/>
  <c r="V15" i="13"/>
  <c r="Q15" i="13"/>
  <c r="O15" i="13"/>
  <c r="K15" i="13"/>
  <c r="I15" i="13"/>
  <c r="G15" i="13"/>
  <c r="M15" i="13" s="1"/>
  <c r="BA12" i="13"/>
  <c r="V11" i="13"/>
  <c r="Q11" i="13"/>
  <c r="O11" i="13"/>
  <c r="K11" i="13"/>
  <c r="I11" i="13"/>
  <c r="G11" i="13"/>
  <c r="M11" i="13" s="1"/>
  <c r="V9" i="13"/>
  <c r="Q9" i="13"/>
  <c r="O9" i="13"/>
  <c r="K9" i="13"/>
  <c r="I9" i="13"/>
  <c r="G9" i="13"/>
  <c r="K159" i="13" l="1"/>
  <c r="G202" i="13"/>
  <c r="O558" i="12"/>
  <c r="G159" i="13"/>
  <c r="Q55" i="13"/>
  <c r="G50" i="13"/>
  <c r="O367" i="12"/>
  <c r="G837" i="12"/>
  <c r="O202" i="13"/>
  <c r="V736" i="12"/>
  <c r="G828" i="12"/>
  <c r="I159" i="13"/>
  <c r="Q202" i="13"/>
  <c r="I367" i="12"/>
  <c r="K461" i="12"/>
  <c r="V55" i="13"/>
  <c r="K167" i="13"/>
  <c r="O828" i="12"/>
  <c r="Q167" i="13"/>
  <c r="K55" i="13"/>
  <c r="O159" i="13"/>
  <c r="O8" i="13"/>
  <c r="K513" i="12"/>
  <c r="I8" i="12"/>
  <c r="I775" i="12"/>
  <c r="I791" i="12"/>
  <c r="G461" i="12"/>
  <c r="G367" i="12"/>
  <c r="G326" i="12"/>
  <c r="G90" i="13"/>
  <c r="M167" i="13"/>
  <c r="Q90" i="13"/>
  <c r="V167" i="13"/>
  <c r="V202" i="13"/>
  <c r="V8" i="13"/>
  <c r="V90" i="13"/>
  <c r="I55" i="13"/>
  <c r="I90" i="13"/>
  <c r="I202" i="13"/>
  <c r="K202" i="13"/>
  <c r="O90" i="13"/>
  <c r="K90" i="13"/>
  <c r="V159" i="13"/>
  <c r="K8" i="13"/>
  <c r="I167" i="13"/>
  <c r="I8" i="13"/>
  <c r="Q8" i="13"/>
  <c r="AF211" i="13"/>
  <c r="M9" i="13"/>
  <c r="M8" i="13" s="1"/>
  <c r="O55" i="13"/>
  <c r="Q159" i="13"/>
  <c r="O167" i="13"/>
  <c r="Q77" i="12"/>
  <c r="O204" i="12"/>
  <c r="I233" i="12"/>
  <c r="V233" i="12"/>
  <c r="Q233" i="12"/>
  <c r="O326" i="12"/>
  <c r="M334" i="12"/>
  <c r="M326" i="12" s="1"/>
  <c r="I326" i="12"/>
  <c r="Q367" i="12"/>
  <c r="K367" i="12"/>
  <c r="Q461" i="12"/>
  <c r="O513" i="12"/>
  <c r="Q558" i="12"/>
  <c r="I681" i="12"/>
  <c r="O837" i="12"/>
  <c r="G35" i="12"/>
  <c r="K233" i="12"/>
  <c r="Q326" i="12"/>
  <c r="K326" i="12"/>
  <c r="M364" i="12"/>
  <c r="M363" i="12" s="1"/>
  <c r="V367" i="12"/>
  <c r="V392" i="12"/>
  <c r="V461" i="12"/>
  <c r="Q513" i="12"/>
  <c r="V558" i="12"/>
  <c r="K681" i="12"/>
  <c r="G800" i="12"/>
  <c r="O77" i="12"/>
  <c r="K8" i="12"/>
  <c r="I204" i="12"/>
  <c r="V326" i="12"/>
  <c r="O392" i="12"/>
  <c r="V513" i="12"/>
  <c r="O775" i="12"/>
  <c r="K791" i="12"/>
  <c r="O461" i="12"/>
  <c r="AF849" i="12"/>
  <c r="Q8" i="12"/>
  <c r="K204" i="12"/>
  <c r="O233" i="12"/>
  <c r="G392" i="12"/>
  <c r="Q392" i="12"/>
  <c r="O681" i="12"/>
  <c r="Q775" i="12"/>
  <c r="M792" i="12"/>
  <c r="M791" i="12" s="1"/>
  <c r="I837" i="12"/>
  <c r="K35" i="12"/>
  <c r="O35" i="12"/>
  <c r="I35" i="12"/>
  <c r="I392" i="12"/>
  <c r="Q681" i="12"/>
  <c r="V775" i="12"/>
  <c r="O791" i="12"/>
  <c r="K392" i="12"/>
  <c r="O604" i="12"/>
  <c r="V681" i="12"/>
  <c r="O736" i="12"/>
  <c r="Q791" i="12"/>
  <c r="K800" i="12"/>
  <c r="I800" i="12"/>
  <c r="Q604" i="12"/>
  <c r="Q736" i="12"/>
  <c r="V791" i="12"/>
  <c r="O800" i="12"/>
  <c r="O8" i="12"/>
  <c r="Q35" i="12"/>
  <c r="I461" i="12"/>
  <c r="G558" i="12"/>
  <c r="G604" i="12"/>
  <c r="V604" i="12"/>
  <c r="G736" i="12"/>
  <c r="Q800" i="12"/>
  <c r="M367" i="12"/>
  <c r="M461" i="12"/>
  <c r="V35" i="12"/>
  <c r="I77" i="12"/>
  <c r="V77" i="12"/>
  <c r="G204" i="12"/>
  <c r="Q204" i="12"/>
  <c r="G513" i="12"/>
  <c r="I558" i="12"/>
  <c r="I604" i="12"/>
  <c r="I736" i="12"/>
  <c r="V800" i="12"/>
  <c r="K828" i="12"/>
  <c r="V8" i="12"/>
  <c r="K77" i="12"/>
  <c r="V204" i="12"/>
  <c r="I513" i="12"/>
  <c r="K558" i="12"/>
  <c r="K604" i="12"/>
  <c r="K736" i="12"/>
  <c r="M513" i="12"/>
  <c r="M204" i="12"/>
  <c r="M775" i="12"/>
  <c r="M558" i="12"/>
  <c r="M233" i="12"/>
  <c r="M681" i="12"/>
  <c r="M35" i="12"/>
  <c r="M800" i="12"/>
  <c r="M8" i="12"/>
  <c r="M77" i="12"/>
  <c r="M828" i="12"/>
  <c r="G8" i="12"/>
  <c r="G681" i="12"/>
  <c r="G775" i="12"/>
  <c r="M397" i="12"/>
  <c r="M392" i="12" s="1"/>
  <c r="M605" i="12"/>
  <c r="M604" i="12" s="1"/>
  <c r="M841" i="12"/>
  <c r="M837" i="12" s="1"/>
  <c r="G77" i="12"/>
  <c r="G233" i="12"/>
  <c r="M737" i="12"/>
  <c r="M736" i="12" s="1"/>
  <c r="M159" i="13"/>
  <c r="G167" i="13"/>
  <c r="M199" i="13"/>
  <c r="M198" i="13" s="1"/>
  <c r="G8" i="13"/>
  <c r="M91" i="13"/>
  <c r="M90" i="13" s="1"/>
  <c r="M203" i="13"/>
  <c r="M202" i="13" s="1"/>
  <c r="M56" i="13"/>
  <c r="M55" i="13" s="1"/>
  <c r="G211" i="13" l="1"/>
  <c r="I23" i="1" s="1"/>
  <c r="G849" i="12"/>
  <c r="I17" i="1" s="1"/>
  <c r="I21" i="1"/>
  <c r="G8" i="23" l="1"/>
  <c r="A11" i="23"/>
  <c r="A12" i="23" s="1"/>
  <c r="A14" i="23" s="1"/>
  <c r="A16" i="23" s="1"/>
  <c r="A18" i="23" s="1"/>
  <c r="A23" i="23" s="1"/>
  <c r="A25" i="23" s="1"/>
  <c r="A27" i="23" s="1"/>
  <c r="A29" i="23" s="1"/>
  <c r="A32" i="23" s="1"/>
  <c r="G71" i="23" l="1"/>
  <c r="I16" i="1" s="1"/>
  <c r="A33" i="23"/>
  <c r="A34" i="23" s="1"/>
  <c r="A35" i="23" s="1"/>
  <c r="A36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l="1"/>
  <c r="A65" i="23" s="1"/>
  <c r="A66" i="23" s="1"/>
  <c r="A67" i="23" s="1"/>
  <c r="A68" i="23" s="1"/>
  <c r="I19" i="1"/>
  <c r="I18" i="1"/>
  <c r="J35" i="1" l="1"/>
  <c r="J33" i="1"/>
  <c r="J31" i="1"/>
  <c r="J32" i="1"/>
  <c r="J34" i="1"/>
  <c r="E31" i="1"/>
  <c r="E33" i="1"/>
  <c r="I29" i="1" l="1"/>
  <c r="G32" i="1" s="1"/>
  <c r="G33" i="1" s="1"/>
  <c r="G34" i="1" s="1"/>
  <c r="G36" i="1" l="1"/>
  <c r="A34" i="1"/>
  <c r="A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2DEB2F-ECF7-40F7-801B-FA17D97824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C5F27E-51DA-4132-BD28-15842A5EBB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E109222-0EDD-4490-B4AB-6708DCD9B8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1909E3-0DE4-4E7B-99C1-BE4E8A055F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<sst xmlns="http://schemas.openxmlformats.org/spreadsheetml/2006/main" count="11194" uniqueCount="2593">
  <si>
    <t>%</t>
  </si>
  <si>
    <t>Za zhotovitele</t>
  </si>
  <si>
    <t>Za objednatele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</si>
  <si>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</si>
  <si>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</si>
  <si>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</si>
  <si>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</si>
  <si>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</si>
  <si>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</si>
  <si>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</si>
  <si>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</si>
  <si>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</si>
  <si>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</si>
  <si>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</si>
  <si>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</si>
  <si>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</si>
  <si>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</si>
  <si>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</si>
  <si>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</si>
  <si>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</si>
  <si>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</si>
  <si>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</si>
  <si>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</si>
  <si>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</si>
  <si>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</si>
  <si>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</si>
  <si>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</si>
  <si>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</si>
  <si>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IČO:</t>
  </si>
  <si>
    <t>Soupis stavebních prací, dodávek a služeb</t>
  </si>
  <si>
    <t>Zadavatel</t>
  </si>
  <si>
    <t>11238</t>
  </si>
  <si>
    <t>ZUŠ Blansko, Kollárova 1198/8</t>
  </si>
  <si>
    <t>01</t>
  </si>
  <si>
    <t>Revitalizace a stavební úpravy</t>
  </si>
  <si>
    <t>11238/01-1</t>
  </si>
  <si>
    <t>ASŘ</t>
  </si>
  <si>
    <t>11238/02</t>
  </si>
  <si>
    <t>Komunikace a zpevněné plochy</t>
  </si>
  <si>
    <t>CZK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</si>
  <si>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</si>
  <si>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</si>
  <si>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</si>
  <si>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</si>
  <si>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</si>
  <si>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</si>
  <si>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</si>
  <si>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</si>
  <si>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</si>
  <si>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</si>
  <si>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</si>
  <si>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</si>
  <si>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</si>
  <si>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</si>
  <si>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</si>
  <si>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</si>
  <si>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</si>
  <si>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</si>
  <si>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</si>
  <si>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</si>
  <si>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</si>
  <si>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</si>
  <si>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</si>
  <si>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</si>
  <si>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</si>
  <si>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</si>
  <si>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</si>
  <si>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</si>
  <si>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</si>
  <si>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</si>
  <si>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</si>
  <si>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</si>
  <si>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</si>
  <si>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</si>
  <si>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</si>
  <si>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</si>
  <si>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781</t>
  </si>
  <si>
    <t>Obklady keramické</t>
  </si>
  <si>
    <t>784</t>
  </si>
  <si>
    <t>Malby</t>
  </si>
  <si>
    <t>D96</t>
  </si>
  <si>
    <t>Přesuny suti a vybouraných hmot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</si>
  <si>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</si>
  <si>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</si>
  <si>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</si>
  <si>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</si>
  <si>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</si>
  <si>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</si>
  <si>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</si>
  <si>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</si>
  <si>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</si>
  <si>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</si>
  <si>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</si>
  <si>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</si>
  <si>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</si>
  <si>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</si>
  <si>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</si>
  <si>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</si>
  <si>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</si>
  <si>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</si>
  <si>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</si>
  <si>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</si>
  <si>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</si>
  <si>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</si>
  <si>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</si>
  <si>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</si>
  <si>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</si>
  <si>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</si>
  <si>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</si>
  <si>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</si>
  <si>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</si>
  <si>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132201210R00</t>
  </si>
  <si>
    <t xml:space="preserve">Hloubení rýh šířky přes 60 do 200 cm do 50 m3, v hornině 3, hloubení strojně </t>
  </si>
  <si>
    <t>m3</t>
  </si>
  <si>
    <t>800-1</t>
  </si>
  <si>
    <t>RTS 24/ I</t>
  </si>
  <si>
    <t>Práce</t>
  </si>
  <si>
    <t>Běžná</t>
  </si>
  <si>
    <t>POL1_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</si>
  <si>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</si>
  <si>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</si>
  <si>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VV</t>
  </si>
  <si>
    <t>133201101R00</t>
  </si>
  <si>
    <t>Hloubení šachet v hornině 3  do 100 m3</t>
  </si>
  <si>
    <t>POL1_1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</si>
  <si>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</si>
  <si>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0,6*0,42*1,2*11</t>
  </si>
  <si>
    <t>139601102R00</t>
  </si>
  <si>
    <t>Ruční výkop jam, rýh a šachet v hornině 3</t>
  </si>
  <si>
    <t>s přehozením na vzdálenost do 5 m nebo s naložením na ruční dopravní prostředek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</si>
  <si>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</si>
  <si>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</si>
  <si>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</si>
  <si>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113,2416+8,5104</t>
  </si>
  <si>
    <t>pro zpevněné plochy : -60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</si>
  <si>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</si>
  <si>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</si>
  <si>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</si>
  <si>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</si>
  <si>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</si>
  <si>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</si>
  <si>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</si>
  <si>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</si>
  <si>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</si>
  <si>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</si>
  <si>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</si>
  <si>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</si>
  <si>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</si>
  <si>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(16,1*6,19+48,48*10+7,12*6,11+2,8*5,55+9,98*16,05+7,85*7,78+5,35*13,14)*0,15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</si>
  <si>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</si>
  <si>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</si>
  <si>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</si>
  <si>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</si>
  <si>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(48,48+32,171+6,19+5,36)*2*0,2</t>
  </si>
  <si>
    <t>273351216R00</t>
  </si>
  <si>
    <t>Bednění stěn základových desek odstranění</t>
  </si>
  <si>
    <t>Včetně očištění, vytřídění a uložení bednicího materiálu.</t>
  </si>
  <si>
    <t>273362021R00</t>
  </si>
  <si>
    <t>Uložení výztuže základových desek ze svařovaných sítí ze svařovaných sítí</t>
  </si>
  <si>
    <t>t</t>
  </si>
  <si>
    <t>včetně distančních prvků</t>
  </si>
  <si>
    <t>m07 : (16,1*6,19+48,48*10+7,12*6,11+2,8*5,55+9,98*16,05+7,85*7,78+5,35*13,14)*7,9/1000*1,2</t>
  </si>
  <si>
    <t>274313621R00</t>
  </si>
  <si>
    <t>Beton základových pasů prostý třídy C 20/25</t>
  </si>
  <si>
    <t>Včetně dodávky a uložení betonu a kamene.</t>
  </si>
  <si>
    <t>b10 : (9,35+5,57+2,4*2+9*3+3,67+10,5+9,6*2+8,85+5+11,7+6,7+5,62)*0,8*1,2</t>
  </si>
  <si>
    <t>275313621R00</t>
  </si>
  <si>
    <t>Beton základových patek prostý třídy C 20/25</t>
  </si>
  <si>
    <t>b10 : 0,6*0,6*1,2*12+0,6*0,42*1,2*11</t>
  </si>
  <si>
    <t>pod mazaniny a dlažby, popř. na plochých střechách, vodorovný nebo ve spádu, s udusáním a urovnáním povrchu,</t>
  </si>
  <si>
    <t>631581000R00</t>
  </si>
  <si>
    <t>Násyp pod podlahy z recyklátu a škváry z recyklátu</t>
  </si>
  <si>
    <t>pod mazaniny a dlažby, popř. na plochých střechách, vodorovný nebo ve spádu, s udusáním a urovnáním povrchu</t>
  </si>
  <si>
    <t>k21 : 300</t>
  </si>
  <si>
    <t>20001</t>
  </si>
  <si>
    <t>Spražení nového zákl.pasu se stávajícím</t>
  </si>
  <si>
    <t>ks</t>
  </si>
  <si>
    <t>Vlastní</t>
  </si>
  <si>
    <t>Indiv</t>
  </si>
  <si>
    <t>s08 : 14</t>
  </si>
  <si>
    <t>311112120RT3</t>
  </si>
  <si>
    <t>Stěny z betonových bednicích tvárnic a betonu šířky 200 mm, zálivka betonem C20/25</t>
  </si>
  <si>
    <t>(ztracené bednění) z betonových tvárnic a zálivka betonem,</t>
  </si>
  <si>
    <t>atika - b03+B10 : (27,35+9,6)*2*0,4</t>
  </si>
  <si>
    <t>311112125RT4</t>
  </si>
  <si>
    <t>Stěny z betonových bednicích tvárnic a betonu šířky 250 mm, zálivka betonem C25/30</t>
  </si>
  <si>
    <t>b06+b11 : 1,5*1*6</t>
  </si>
  <si>
    <t>311112130RT3</t>
  </si>
  <si>
    <t>Stěny z betonových bednicích tvárnic a betonu šířky 300 mm, zálivka betonem C20/25</t>
  </si>
  <si>
    <t>b05+b10 : (222,931-27,35*2-9,6*2)*0,5</t>
  </si>
  <si>
    <t>311112130RT4</t>
  </si>
  <si>
    <t>Stěny z betonových bednicích tvárnic a betonu šířky 300 mm, zálivka betonem C25/30</t>
  </si>
  <si>
    <t>b05+b11 : (11,5+17,2)*3,25-1,5*1*6-1,3*2,2-1,2*2,2</t>
  </si>
  <si>
    <t>311238143R00</t>
  </si>
  <si>
    <t>a17 : (2,666*2+7,1+7,175+4,565)*3,25+2,666*2,185</t>
  </si>
  <si>
    <t>-0,9*2,15*4</t>
  </si>
  <si>
    <t>311238144R00</t>
  </si>
  <si>
    <t>a13 : (48,48+6,19+31,64+5,1)*2*3,25+(27,35+9,4)*2*2,185</t>
  </si>
  <si>
    <t>-(6,8*2,07+2,7*1,75*2+1*2,45+2*1,75+1,3*2,45+0,85*2,45+1,2*2,2+1,3*2,2+1,3*2,7+1,6*2,77+1,3*2,77+2,4*1,75)</t>
  </si>
  <si>
    <t>-(1,1*2,7+1,2*2,45+2,4*1,75*3+2,5*0,5+1,8*2,35+1,25*0,75+1,1*2,35)</t>
  </si>
  <si>
    <t>(5,89+9,3+6,29+12,37+11,5+4,37+9,38+18,05+3,74*2+9,4+9,11)*3,25</t>
  </si>
  <si>
    <t>-(1,5*2,28*2+0,9*2,15*6+1,5*2,2+1,749*2,2+1,3*3,25+3,45*2,2+1*2,15*2+1,2*2,15+1,7*2,02)</t>
  </si>
  <si>
    <t>ztr.ben. : -78,775-9</t>
  </si>
  <si>
    <t>311361821R00</t>
  </si>
  <si>
    <t>Výztuž nadzákladových zdí z betonářské oceli 10 505(R)</t>
  </si>
  <si>
    <t>m09 : 29,56*0,2*0,03</t>
  </si>
  <si>
    <t>74,5155*0,3*0,03</t>
  </si>
  <si>
    <t>m06 : 9*0,25*0,08</t>
  </si>
  <si>
    <t>78,775*0,3*0,08</t>
  </si>
  <si>
    <t>317168122R00</t>
  </si>
  <si>
    <t>Překlady keramické montáž a dodávka nenosné, délky 1250 mm, šířky 145 mm, výšky 71 mm</t>
  </si>
  <si>
    <t>kus</t>
  </si>
  <si>
    <t>Včetně dodávky překladů.</t>
  </si>
  <si>
    <t>317168126R00</t>
  </si>
  <si>
    <t>Překlady keramické montáž a dodávka nenosné, délky 2250 mm, šířky 145 mm, výšky 71 mm</t>
  </si>
  <si>
    <t>317168130R00</t>
  </si>
  <si>
    <t>Překlady keramické montáž a dodávka nosné, délky 1000 mm, šířky 70 mm, výšky 238 mm</t>
  </si>
  <si>
    <t>4*1</t>
  </si>
  <si>
    <t>317168131R00</t>
  </si>
  <si>
    <t>Překlady keramické montáž a dodávka nosné, délky 1250 mm, šířky 70 mm, výšky 238 mm</t>
  </si>
  <si>
    <t>4*6+4*2+3*5</t>
  </si>
  <si>
    <t>317168132R00</t>
  </si>
  <si>
    <t>Překlady keramické montáž a dodávka nosné, délky 1500 mm, šířky 70 mm, výšky 238 mm</t>
  </si>
  <si>
    <t>4*2+4*3</t>
  </si>
  <si>
    <t>317168133R00</t>
  </si>
  <si>
    <t>Překlady keramické montáž a dodávka nosné, délky 1750 mm, šířky 70 mm, výšky 238 mm</t>
  </si>
  <si>
    <t>4*4+4*2</t>
  </si>
  <si>
    <t>317168134R00</t>
  </si>
  <si>
    <t>Překlady keramické montáž a dodávka nosné, délky 2000 mm, šířky 70 mm, výšky 238 mm</t>
  </si>
  <si>
    <t>317168135R00</t>
  </si>
  <si>
    <t>Překlady keramické montáž a dodávka nosné, délky 2250 mm, šířky 70 mm, výšky 238 mm</t>
  </si>
  <si>
    <t>4*1+4*1</t>
  </si>
  <si>
    <t>317168136R00</t>
  </si>
  <si>
    <t>Překlady keramické montáž a dodávka nosné, délky 2500 mm, šířky 70 mm, výšky 238 mm</t>
  </si>
  <si>
    <t>317168137R00</t>
  </si>
  <si>
    <t>Překlady keramické montáž a dodávka nosné, délky 2750 mm, šířky 70 mm, výšky 238 mm</t>
  </si>
  <si>
    <t>317168138R00</t>
  </si>
  <si>
    <t>Překlady keramické montáž a dodávka nosné, délky 3000 mm, šířky 70 mm, výšky 238 mm</t>
  </si>
  <si>
    <t>4*2+4*4+4*1+4*1</t>
  </si>
  <si>
    <t>317321411R00</t>
  </si>
  <si>
    <t>Beton překladů železový třídy C 25/30</t>
  </si>
  <si>
    <t>7,4*0,3*0,3</t>
  </si>
  <si>
    <t>317351107R00</t>
  </si>
  <si>
    <t>Bednění překladů, říms a klenbových pásů překladů včetně podpěrné konstrukce ve výšce 4 m neproměnného nebo proměnného průřezu nebo při tvaru zalomeném půdorysně nebo nárysně  zřízení</t>
  </si>
  <si>
    <t>7,4*0,9</t>
  </si>
  <si>
    <t>317351108R00</t>
  </si>
  <si>
    <t>Bednění překladů, říms a klenbových pásů překladů včetně podpěrné konstrukce ve výšce 4 m neproměnného nebo proměnného průřezu nebo při tvaru zalomeném půdorysně nebo nárysně  odstranění</t>
  </si>
  <si>
    <t>317941123RT2</t>
  </si>
  <si>
    <t>profilu I, nebo IE, nebo U, nebo UE, nebo L</t>
  </si>
  <si>
    <t>Z14 : 547,56/1000</t>
  </si>
  <si>
    <t>317941125RT2</t>
  </si>
  <si>
    <t>Z07-Z13 : (458,95+409,33+328,7+124,04+139,5+230,71+248,08+108,54)/1000</t>
  </si>
  <si>
    <t>342261211RS3</t>
  </si>
  <si>
    <t>zřízení nosné konstrukce příčky, vložení tepelné izolace tl. do 5 cm, montáž desek, tmelení spár Q2 a úprava rohů. Včetně dodávek materiálu.</t>
  </si>
  <si>
    <t>342248144R00</t>
  </si>
  <si>
    <t>jednoduché nebo příčky zděné do svislé dřevěné, cihelné, betonové nebo ocelové konstrukce na jakoukoliv maltu vápenocementovou (MVC) nebo cementovou (MC),</t>
  </si>
  <si>
    <t>a26 : (5,2+9,4*2+2,16+2,3+0,6+3,74+6,52+4,75+1,82+2,25+4,37+1,3+0,5+4,71+3,43)*3,25+9,4*2,185</t>
  </si>
  <si>
    <t>-(1,8*2,15+0,9*2,15*6+0,9*2,02+0,9*2,15*2)</t>
  </si>
  <si>
    <t>342266111RU7</t>
  </si>
  <si>
    <t>c21 : (2,16*2+3,46*3+1,88*2+2,225-0,49+0,7)*3,25</t>
  </si>
  <si>
    <t>C05 : 2,25*3,25+(1,68+0,225)*3,25</t>
  </si>
  <si>
    <t>30001</t>
  </si>
  <si>
    <t>SDK obklad akustickými perforovanými deskami, odsazení 270mm+MV</t>
  </si>
  <si>
    <t>c29 (O01) : 58,53</t>
  </si>
  <si>
    <t>30002</t>
  </si>
  <si>
    <t>SDK obklad akustickými perforovanými deskami, odsazení 60mm+MV</t>
  </si>
  <si>
    <t>c22 (O03) : 104,79+2,94*5,5</t>
  </si>
  <si>
    <t>30003</t>
  </si>
  <si>
    <t>SDK obklad deskami, odsazení 270mm+MV</t>
  </si>
  <si>
    <t>c26 (O02) : 29,73</t>
  </si>
  <si>
    <t>30004</t>
  </si>
  <si>
    <t>SDK obklad deskami, odsazení 60mm+MV</t>
  </si>
  <si>
    <t>c31 (O04) : 79,44</t>
  </si>
  <si>
    <t>30005</t>
  </si>
  <si>
    <t>SDK podhled akustický vč.MV tl.50mm</t>
  </si>
  <si>
    <t>30006</t>
  </si>
  <si>
    <t>Kazetový podhled odolný proti vlhkosti</t>
  </si>
  <si>
    <t>c28 : 8,96+3,54+4,86+3,34+6,18+3,54+6,18+3,39+4,62</t>
  </si>
  <si>
    <t>342264051RX2</t>
  </si>
  <si>
    <t>Podhled sádrokartonový na zavěšenou ocel. konstr., desky protipožární tl.2x12,5 mm, bez izolace</t>
  </si>
  <si>
    <t>1,3*0,66+1,3*0,3+2,15*0,6+2,15*0,3</t>
  </si>
  <si>
    <t>342267112RT9</t>
  </si>
  <si>
    <t>Obklad trámů sádrokartonem třístranný do 0,5/0,5 m, desky protipožární tl. 15 mm</t>
  </si>
  <si>
    <t>m</t>
  </si>
  <si>
    <t>c32 : 6,2+3,11+1,749+1,5+3,5+2,225</t>
  </si>
  <si>
    <t>411168267R00</t>
  </si>
  <si>
    <t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t>
  </si>
  <si>
    <t>n01 : 16,1*6,49+14,34*10+7,12*16,12+2,8*5,67+9,98*16,35+7,85*8,08+5,35*13,14+10*3,106</t>
  </si>
  <si>
    <t>417321414R00</t>
  </si>
  <si>
    <t>Železobeton ztužujících pásů a věnců třídy C 25/30</t>
  </si>
  <si>
    <t>(27,35+9,4)*2*0,3*0,25</t>
  </si>
  <si>
    <t>(17,492+9,4+27,32)*0,3*0,29</t>
  </si>
  <si>
    <t>417351115R00</t>
  </si>
  <si>
    <t>Bednění bočnic ztužujících pásů a věnců včetně vzpěr zřízení</t>
  </si>
  <si>
    <t>(27,35+9,4)*2*0,25*2</t>
  </si>
  <si>
    <t>(17,492+9,4+27,32)*0,29*2</t>
  </si>
  <si>
    <t>417351116R00</t>
  </si>
  <si>
    <t>Bednění bočnic ztužujících pásů a věnců včetně vzpěr odstranění</t>
  </si>
  <si>
    <t>417361821R00</t>
  </si>
  <si>
    <t>Včetně distančních prvků.</t>
  </si>
  <si>
    <t>10,22894*0,15</t>
  </si>
  <si>
    <t>40001</t>
  </si>
  <si>
    <t>Prostupy stropem</t>
  </si>
  <si>
    <t>pr.250 : 1</t>
  </si>
  <si>
    <t>411120033RA0</t>
  </si>
  <si>
    <t>Stropy montované z desek, panelů a dílců z panelů stropních železobetonových vylehčených předpjatých, tloušťky 265 mm, včetně dodávky</t>
  </si>
  <si>
    <t>AP-HSV</t>
  </si>
  <si>
    <t>Agregovaná položka</t>
  </si>
  <si>
    <t>POL2_</t>
  </si>
  <si>
    <t>do maltového lože, včetně dodávky dílce (ztratné započteno ve výši 1 %) a případné dobetonování.</t>
  </si>
  <si>
    <t>n02 : 27,32*10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</si>
  <si>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</si>
  <si>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</si>
  <si>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</si>
  <si>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</si>
  <si>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</si>
  <si>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g01+g02 : (4,025+2,225+1,2)*2,1-1,6</t>
  </si>
  <si>
    <t>(2,16+7,085)*2*2,1-0,9*2,15*8</t>
  </si>
  <si>
    <t>6,8*2*2,1-0,9*2,15*4</t>
  </si>
  <si>
    <t>(1,34*2+2,25)*2,1-0,9*2,15</t>
  </si>
  <si>
    <t>612421637R00</t>
  </si>
  <si>
    <t>Omítky vnitřní stěn vápenné nebo vápenocementové v podlaží i ve schodišti štukové</t>
  </si>
  <si>
    <t>g01+g02+g04 : (9+5,89)*2*3,2-1,5*2,28*2-1,6*2,77</t>
  </si>
  <si>
    <t>(6,2+5,2+6,19)*2*3,2-1,5*2,28-1,3*2,7-6,2*3</t>
  </si>
  <si>
    <t>(23,855+9,4)*2*5,5-1,5*2,28-6,2*3-1,8*2,15-1,2*2,2-1,3*2,2</t>
  </si>
  <si>
    <t>(2,666+2,94)*2*5,5-0,9*2,15</t>
  </si>
  <si>
    <t>(2,666+2,85)*2*3,2-0,9*2,15</t>
  </si>
  <si>
    <t>(2,666+6,21)*2*2,1</t>
  </si>
  <si>
    <t>(5,506+9,4)*2*3,2-0,9*2,15*7-1,8*2,15-1,3*2,77-1,5*2,2-1,749*2,2</t>
  </si>
  <si>
    <t>(4,025+2,225+1,2)*3,2-1,6</t>
  </si>
  <si>
    <t>(2,16+7,085)*2*3,2-0,9*2,15*8</t>
  </si>
  <si>
    <t>6,8*2*3,2-0,9*2,15*4</t>
  </si>
  <si>
    <t>(6,92+9,4)*2*3,2-1*2,15-2,4*1,75-1,1*2,7</t>
  </si>
  <si>
    <t>(6,52+11,91)*2*3,2-1,2*2,15-0,9*2,02-1,2*2,45-2,4*1,75*3</t>
  </si>
  <si>
    <t>(6,52+3,46)*2*3,2-0,9*2,02</t>
  </si>
  <si>
    <t>(7,47+3,74)*2*3,2-1*2,15*2-0,9*2,15-1,2*2,15-2,5*0,5</t>
  </si>
  <si>
    <t>(4,71+2,38)*2*3,2-0,9*2,15*2-3,45*2,2</t>
  </si>
  <si>
    <t>(10,44+5,25)*2*3,2-0,9*2,15*2-3,45*2,2-1,5*2,2-1,749*2,2</t>
  </si>
  <si>
    <t>(7,17+9,25)*2*3,2-0,9*2,15-1,3*2,45-0,85*2,45</t>
  </si>
  <si>
    <t>(1,34*2+2,25)*3,2-0,9*2,15</t>
  </si>
  <si>
    <t>(4,37+3,81)*2*3,2-0,9*2,15-2*1,75</t>
  </si>
  <si>
    <t>(4,37+2)*2*3,2-1*2,4</t>
  </si>
  <si>
    <t>(3,25+3,43)*2*3,2-0,9*2,15</t>
  </si>
  <si>
    <t>(1,32+3,43)*2*3,2-0,9*2,15*4</t>
  </si>
  <si>
    <t>(9,38+3,95)*2*3,2-0,9*2,15-2,7*1,75*2</t>
  </si>
  <si>
    <t>(7,85+3,74)*2*3,2-1*2,15-1,7*2,02-6,8*2,07</t>
  </si>
  <si>
    <t>(4,75+5,99)*2*3,2-1,25*0,75-1,1*2,35</t>
  </si>
  <si>
    <t>-66,632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</si>
  <si>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</si>
  <si>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</si>
  <si>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</si>
  <si>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</si>
  <si>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(1,5+2,2*2+1,749+2,2*2+3,45+2,2*2)*0,3</t>
  </si>
  <si>
    <t>(1,6+1,3+2,77*2*2+1,2+1,3+2,2*2*2+1,3+2,77*2+2,4+1,75*2+1,1+2,7*2+1,2+2,45*2+2,4*3+1,7*2*3+2,05+0,5*2+1,3+0,85+2,45*2+2+1,75*2+1+2,4*2+2,7*2+1,75*2*2+6,8+2,07*2+1,8+2,35*2+1,25+1,1+2,35*2)*0,25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</si>
  <si>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</si>
  <si>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</si>
  <si>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</si>
  <si>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5,9697/0,3</t>
  </si>
  <si>
    <t>31,5775/0,25</t>
  </si>
  <si>
    <t>100</t>
  </si>
  <si>
    <t>622311525RU1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</si>
  <si>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</si>
  <si>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0,038 W/mK.</t>
  </si>
  <si>
    <t>e03+f22+g28+f22+h01+g36 : (48,84+32,531+6,37+5,06)*2*0,5</t>
  </si>
  <si>
    <t>622311136R00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</si>
  <si>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</si>
  <si>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0,039 W/mK.</t>
  </si>
  <si>
    <t>f22+e01+f22+g28+f22+h01+g09 : (48,84+32,531+6,37+5,06)*2*3,6</t>
  </si>
  <si>
    <t>(27,681+10,36)*2*2,4</t>
  </si>
  <si>
    <t>-(6,8*2,07+2,7*1,75*2+1*2,45+2*1,75+2,15*2,45+1,2*2,2+1,3*2,2+1,3*2,7)</t>
  </si>
  <si>
    <t>-(1,6*2,77+1,3*2,77+2,4*1,75*4+1,1*2,7+1,2*2,45+2,5*0,5+1,8*2,35+1,25*0,75+1,1*2,35)</t>
  </si>
  <si>
    <t>622311150R00</t>
  </si>
  <si>
    <t>Povrchová úprava ostění zateplovacího systému  , kontaktní nátěr a akrylátová omítka</t>
  </si>
  <si>
    <t>okenní a rohové lišty, výztužná stěrka. Povrchová úprava dle popisu položky.</t>
  </si>
  <si>
    <t>(6,8+2,07*2+2,7*2+1,75*2*2+1+2,45*2+2+1,75*2+2,15+2,45*2+1,2+2,2*2)*0,18</t>
  </si>
  <si>
    <t>(1,3+2,2*2+1,3+2,7*2+1,6+2,77*2+1,3+2,77*2+2,4*4+1,75*2*4+1,1+2,7*2)*0,18</t>
  </si>
  <si>
    <t>(1,2+2,45*2+2,5+0,5*2+1,8+2,35*2+1,25+1,1+2,35*2)*0,18</t>
  </si>
  <si>
    <t>622421143R00</t>
  </si>
  <si>
    <t>Omítky vnější stěn vápenocementové štukové,  , složitost 1÷ 2</t>
  </si>
  <si>
    <t>622473187RT2</t>
  </si>
  <si>
    <t>22,8636/0,18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</si>
  <si>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</si>
  <si>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</si>
  <si>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</si>
  <si>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</si>
  <si>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632411105R00</t>
  </si>
  <si>
    <t>Potěr ze suchých směsí samonivelační polymercementová stěrka, pevnost v tlaku 20 MPa, tloušťka 5 mm, bez penetrace</t>
  </si>
  <si>
    <t>s rozprostřením a uhlazením</t>
  </si>
  <si>
    <t>632411901R00</t>
  </si>
  <si>
    <t xml:space="preserve">Potěr ze suchých směsí nátěr nesavých podkladů kontaktní,  </t>
  </si>
  <si>
    <t>69001</t>
  </si>
  <si>
    <t>Distanční podlahová lišta, D+M</t>
  </si>
  <si>
    <t>69002</t>
  </si>
  <si>
    <t>Spádová lišta sprchového koutu, D+M</t>
  </si>
  <si>
    <t>941941051R00</t>
  </si>
  <si>
    <t>Montáž lešení lehkého pracovního řadového s podlahami šířky od 1,20 do 1,50 m, výšky do 10 m</t>
  </si>
  <si>
    <t>800-3</t>
  </si>
  <si>
    <t>včetně kotvení</t>
  </si>
  <si>
    <t>Včetně kotvení lešení.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</si>
  <si>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</si>
  <si>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</si>
  <si>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</si>
  <si>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</si>
  <si>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</si>
  <si>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</si>
  <si>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</si>
  <si>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</si>
  <si>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</si>
  <si>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</si>
  <si>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981011313R00</t>
  </si>
  <si>
    <t>Demolice budov prováděné postupným rozebíráním z cihel, kamene, smíšeného a hrázděného zdiva, tvárnic na maltu vápennou nebo vápenocementovou, s podílem konstrukcí přes 15 do 20 %</t>
  </si>
  <si>
    <t>800-6</t>
  </si>
  <si>
    <t>Budovy výšky do 35 m.</t>
  </si>
  <si>
    <t>9,98*11*3,13</t>
  </si>
  <si>
    <t>7*16*4+34,36*10*4+7*16*4</t>
  </si>
  <si>
    <t>11*3,7*4+5,55*2,83*4+9,98*12,38*4+7,8*4,5*4+5,4*9,35*4</t>
  </si>
  <si>
    <t>90001</t>
  </si>
  <si>
    <t>Detail - rolety exteriérové - XPS+tepelně izolační blok</t>
  </si>
  <si>
    <t>e08+e21 : 2,4*3</t>
  </si>
  <si>
    <t>90081</t>
  </si>
  <si>
    <t>Přenosný hasící přístroj 21A, D+M, Ž01, popis viz výpis výrobků</t>
  </si>
  <si>
    <t>90082</t>
  </si>
  <si>
    <t>Nástěnný hydrant požární - hadicový systém, D+M, Ž02, popis viz výpis výrobků</t>
  </si>
  <si>
    <t>90083</t>
  </si>
  <si>
    <t>Unikový východ - fotoluminiscenční plast tabulka, D+M, Ž03, popis viz výpis výrobků</t>
  </si>
  <si>
    <t>90084</t>
  </si>
  <si>
    <t>Hlavní vypínač EE -  plast tabulka, D+M, Ž04, popis viz výpis výrobků</t>
  </si>
  <si>
    <t>90085</t>
  </si>
  <si>
    <t>Hlavní uzávěr vody - plast tabulka, D+M, Ž05, popis viz výpis výrobků</t>
  </si>
  <si>
    <t>90086</t>
  </si>
  <si>
    <t>Hlavní uzávěr plynu -  plast tabulka, D+M, Ž06, popis viz výpis výrobků</t>
  </si>
  <si>
    <t>998011001R00</t>
  </si>
  <si>
    <t>Přesun hmot pro budovy s nosnou konstrukcí zděnou výšky do 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</si>
  <si>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</si>
  <si>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</si>
  <si>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</si>
  <si>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711823121RT6</t>
  </si>
  <si>
    <t>Ochrana konstrukcí nopovou fólií svisle, výška nopu 20 mm, včetně dodávky fólie</t>
  </si>
  <si>
    <t>800-711</t>
  </si>
  <si>
    <t>d04 : (48,84+32,531+6,37+5,06)*2*1,2</t>
  </si>
  <si>
    <t>711823129RT5</t>
  </si>
  <si>
    <t>Ochrana konstrukcí nopovou fólií ukončovací lišta,  , včetně dodávky lišty</t>
  </si>
  <si>
    <t>(48,84+32,531+6,37+5,06)*2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</si>
  <si>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</si>
  <si>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</si>
  <si>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AP-PSV</t>
  </si>
  <si>
    <t>d01 : (16,1*6,19+48,48*10+7,12*6,11+2,8*5,55+9,98*16,05+7,85*7,78+5,35*13,14)*1,05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</si>
  <si>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</si>
  <si>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Pás hydroizolační asfaltový tl = 4,0 mm; funkce: protiradonová, parobrzdná; nosná vložka: PES rohož; asfalt: modifikovaný; horní strana: minerální ...</t>
  </si>
  <si>
    <t>d22 - atika : 141,22246</t>
  </si>
  <si>
    <t>711150016RA0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</si>
  <si>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</si>
  <si>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d01 : (48,84+32,531+6,37+5,06)*2*1,2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</si>
  <si>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</si>
  <si>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</si>
  <si>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</si>
  <si>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8,96+3,54+4,86+3,34+6,18+3,39+4,62+3</t>
  </si>
  <si>
    <t>(2,16+1,78+3,46+1,405+2,16+1,655+3,46+1,88+2,16+1,705+3,46+1,88+2,16+1,635+3,46+1,335+2,25+1,34)*2*0,15</t>
  </si>
  <si>
    <t>(4,025+2,225)*2*2-1,6</t>
  </si>
  <si>
    <t>998711101R00</t>
  </si>
  <si>
    <t>Přesun hmot pro izolace proti vodě svisle do 6 m</t>
  </si>
  <si>
    <t>50 m vodorovně měřeno od těžiště půdorysné plochy skládky do těžiště půdorysné plochy objektu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</si>
  <si>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</si>
  <si>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</si>
  <si>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</si>
  <si>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k09 - sř1 : 404,77</t>
  </si>
  <si>
    <t>631571005R00</t>
  </si>
  <si>
    <t>Násyp  z kameniva  z kačírku frakce 22-32 mm</t>
  </si>
  <si>
    <t>k05 - sř2 : 133,46*0,1</t>
  </si>
  <si>
    <t>712391172R00</t>
  </si>
  <si>
    <t>Textílie na střechách do 10° ochranná, položení - bez dodávky textílie</t>
  </si>
  <si>
    <t xml:space="preserve">d19 : </t>
  </si>
  <si>
    <t>sř1+2+3 : 404,77+133,46+289,67+222,931*1+(27,35+9,6)*0,4</t>
  </si>
  <si>
    <t>sř1 : 404,77*1,2</t>
  </si>
  <si>
    <t>d24 - sř1 : 404,77*1,1</t>
  </si>
  <si>
    <t>d15 - sř5 : 24,12</t>
  </si>
  <si>
    <t>D25 - sř4 : 101,77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</si>
  <si>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</si>
  <si>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</si>
  <si>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</si>
  <si>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d17 -sř1+2+3 : 404,77+133,46+289,67+222,931*1</t>
  </si>
  <si>
    <t>sř5 : 24,12</t>
  </si>
  <si>
    <t>712801001R00</t>
  </si>
  <si>
    <t xml:space="preserve">Hydroakumul. vrstva pro zelené střechy fólií nopkovou střešní hydroizolační </t>
  </si>
  <si>
    <t>RTS 23/ II</t>
  </si>
  <si>
    <t>Nařezání pásů na potřebný tvar, položení fólie a přelepení spojů bez dodávky pásů.</t>
  </si>
  <si>
    <t>d23 - sř1 : 404,77</t>
  </si>
  <si>
    <t>71201</t>
  </si>
  <si>
    <t>Pokládka rohože rozchodníkové</t>
  </si>
  <si>
    <t>k08 - sř1 : 404,77</t>
  </si>
  <si>
    <t>71211</t>
  </si>
  <si>
    <t>Vpusť střešní</t>
  </si>
  <si>
    <t>712340010RAI</t>
  </si>
  <si>
    <t>Povlaková krytina střech sklonu do 10° přitavením 1 x lak asfaltový penetrační , 1 x asfaltový pás ve specifikaci</t>
  </si>
  <si>
    <t>nátěr penetrační, povlaková krytina střech plochých sklonu do 10° přitavením v plné ploše.</t>
  </si>
  <si>
    <t>D02 - sř1+2+3 : 404,77+133,46+289,67</t>
  </si>
  <si>
    <t>222,931*1+(27,35+9,6)*0,75</t>
  </si>
  <si>
    <t>sř4 : 101,77</t>
  </si>
  <si>
    <t>00590031R</t>
  </si>
  <si>
    <t>Koberec travní složení: rozchodník, kokosová rohož, PP síťka; tl. 25 až 40 mm</t>
  </si>
  <si>
    <t>SPCM</t>
  </si>
  <si>
    <t>Specifikace</t>
  </si>
  <si>
    <t>POL3_</t>
  </si>
  <si>
    <t>k08 - sř : 404,77*1,1</t>
  </si>
  <si>
    <t>10371531R</t>
  </si>
  <si>
    <t>Substrát střešní, extenzivní, balený</t>
  </si>
  <si>
    <t>k09 : 404,77*0,05*1,1</t>
  </si>
  <si>
    <t>283221049R</t>
  </si>
  <si>
    <t>Fólie hladká hydroizolační tl = 1,50 mm; funkce: proti prorůstání; materiál: PVC-P; nosná vložka: PES tkanina</t>
  </si>
  <si>
    <t>1074,951*1,1</t>
  </si>
  <si>
    <t>28325037R</t>
  </si>
  <si>
    <t>Fólie profilovaná funkce: drenážní; materiál: PE-HD; tl = 1,00 mm; výška nopů = 20 mm; s perforací</t>
  </si>
  <si>
    <t>d23 : 404,77*1,1</t>
  </si>
  <si>
    <t>628522691R</t>
  </si>
  <si>
    <t>Parozábrana asfaltová tl = 4,00 mm; funkce: hydroizolační, protiradonová, parotěsná; asfalt: modifikovaný; nosná vložka: Al fólie se skelnými vlákny</t>
  </si>
  <si>
    <t>d02 : (827,9+250,6435)*1,1</t>
  </si>
  <si>
    <t>101,77*1,1</t>
  </si>
  <si>
    <t>67350020R</t>
  </si>
  <si>
    <t>Rohož separační materiál: PA; strukturovaná; tl = 8,0 mm</t>
  </si>
  <si>
    <t>d25 - sř4 : 101,77*1,1</t>
  </si>
  <si>
    <t>693650454R</t>
  </si>
  <si>
    <t>Geosyntetika typ: geotextilie; netkaná; materiál: PP; tl (2 kPa) = 1,9 mm; plošná hmotnost = 200 g/m2; Pevnost v tahu podélně = 16,0 kN/m; Pevnost v tahu příčně = 16,0 kN/m</t>
  </si>
  <si>
    <t>d24 : 445,247*1,1</t>
  </si>
  <si>
    <t>69366198R</t>
  </si>
  <si>
    <t>Geosyntetika typ: geotextilie; netkaná; materiál: PP; tl (2 kPa) = 2,9 mm; plošná hmotnost = 300 g/m2; Pevnost v tahu podélně = 20,0 kN/m; Pevnost v tahu příčně = 11,5 kN/m</t>
  </si>
  <si>
    <t>d15 : 24,12*1,1</t>
  </si>
  <si>
    <t>69366199R</t>
  </si>
  <si>
    <t>Geosyntetika typ: geotextilie; netkaná; materiál: PP; tl (2 kPa) = 4,0 mm; plošná hmotnost = 500 g/m2; Pevnost v tahu podélně = 33,0 kN/m; Pevnost v tahu příčně = 19,0 kN/m</t>
  </si>
  <si>
    <t>d19 : 1065,61*1,1</t>
  </si>
  <si>
    <t>485,724*1,1</t>
  </si>
  <si>
    <t>998712101R00</t>
  </si>
  <si>
    <t>Přesun hmot pro povlakové krytiny v objektech výšky do 6 m</t>
  </si>
  <si>
    <t>50 m vodorovně</t>
  </si>
  <si>
    <t>713121121R00</t>
  </si>
  <si>
    <t>Montáž tepelné izolace podlah  dvouvrstvá, bez dodávky materiálu</t>
  </si>
  <si>
    <t>800-713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</si>
  <si>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</si>
  <si>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</si>
  <si>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</si>
  <si>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e02 : 222,931*0,5</t>
  </si>
  <si>
    <t>e08 : (27,35+9,6)*2*0,2</t>
  </si>
  <si>
    <t>(222,931-27,35*2-9,6*2)*0,3</t>
  </si>
  <si>
    <t>e03 : (27,35+9,6)*0,75</t>
  </si>
  <si>
    <t>713141120R00</t>
  </si>
  <si>
    <t>Montáž tepelné izolace plochých střech lepené bodově (dočasně) PU lepidlem, 1 vrstva</t>
  </si>
  <si>
    <t xml:space="preserve">E16 : </t>
  </si>
  <si>
    <t>sř1+2+3 : 404,77+133,46+289,67</t>
  </si>
  <si>
    <t>827,9</t>
  </si>
  <si>
    <t xml:space="preserve">e04 : </t>
  </si>
  <si>
    <t>713191100RT9</t>
  </si>
  <si>
    <t>Izolace tepelné běžných konstrukcí - doplňky položení separační fólie, včetně dodávky PE fólie</t>
  </si>
  <si>
    <t>71301</t>
  </si>
  <si>
    <t>Detail u dveří - PIR blok, D+M</t>
  </si>
  <si>
    <t>e19 : 6,8+1,1+2,15+1,2+1,3+1,3+1,6+1,3+1,1+1,2+1,8+1,1</t>
  </si>
  <si>
    <t>28375460R</t>
  </si>
  <si>
    <t>Výrobek izolační pro budovy z extrudovaného polystyrenu (XPS) tvar: deska; lambda = 0,035 W/(m.K); pevnost v tlaku CS 300 kPa</t>
  </si>
  <si>
    <t>283754922R</t>
  </si>
  <si>
    <t>Výrobek izolační pro budovy z extrudovaného polystyrenu (XPS) tvar: deska; tloušťka d = 40,0 mm; lambda = 0,035 W/(m.K); pevnost v tlaku CS 300 kPa</t>
  </si>
  <si>
    <t>283754926R</t>
  </si>
  <si>
    <t>Výrobek izolační pro budovy z extrudovaného polystyrenu (XPS) tvar: deska; tloušťka d = 100,0 mm; lambda = 0,040 W/(m.K); pevnost v tlaku CS 300 kPa</t>
  </si>
  <si>
    <t>28375766.AR</t>
  </si>
  <si>
    <t>e04 - střecha : 827,9*0,16*1,1</t>
  </si>
  <si>
    <t>28375901R</t>
  </si>
  <si>
    <t>Výrobek izolační pro budovy z pěnového polystyrenu (EPS) tvar: deska; označení: F; lambda = 0,039 W/(m.K); pevnost v tlaku CS 100 kPa</t>
  </si>
  <si>
    <t>111,4655*0,2*1,1</t>
  </si>
  <si>
    <t>28375972R</t>
  </si>
  <si>
    <t>e16 - sř1+2+3 : (404,77+133,46+289,67)*0,2*1,1</t>
  </si>
  <si>
    <t>998713102R00</t>
  </si>
  <si>
    <t>Přesun hmot pro izolace tepelné v objektech výšky do 12 m</t>
  </si>
  <si>
    <t>762341230R00</t>
  </si>
  <si>
    <t xml:space="preserve">Montáž bednění střech rovných o sklonu do 60° z palubek na pero a drážku, včetně vyřezání otvorů ,  </t>
  </si>
  <si>
    <t>800-762</t>
  </si>
  <si>
    <t>g21 - sř4+5 : 101,77+24,12</t>
  </si>
  <si>
    <t>762441112RT1</t>
  </si>
  <si>
    <t>Obložení atiky s dodávkou dřevoštěpkových desek, tloušťky 15 mm, 1 vrstva, upevněním šroubováním</t>
  </si>
  <si>
    <t>g14 : (27,35+9,6)*2*0,58</t>
  </si>
  <si>
    <t>(222,931-27,35*2-9,6*2)*0,66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</si>
  <si>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</si>
  <si>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</si>
  <si>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</si>
  <si>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150/100 : 3,4</t>
  </si>
  <si>
    <t>762712140R00</t>
  </si>
  <si>
    <t>Prostorové vázané konstrukce z řeziva montáž hraněného , průřezové plochy přes 228 do 450 cm2</t>
  </si>
  <si>
    <t>150/200 : 3,4</t>
  </si>
  <si>
    <t>150/300 : 8,45+16,65+24,9+6,05*11+3,05*23</t>
  </si>
  <si>
    <t>762712150R00</t>
  </si>
  <si>
    <t>Prostorové vázané konstrukce z řeziva montáž hraněného , průřezové plochy přes 450 do 600 cm2</t>
  </si>
  <si>
    <t>200/310 : 8,15*5</t>
  </si>
  <si>
    <t>762795000R00</t>
  </si>
  <si>
    <t>Spojovací a ochranné prostředky hřebíky, svory, fiksační prkna, impregnace</t>
  </si>
  <si>
    <t>0,15*0,3*186,7*1,1</t>
  </si>
  <si>
    <t>0,2*0,31*40,75*1,1</t>
  </si>
  <si>
    <t>0,15*0,2*3,4*1,1</t>
  </si>
  <si>
    <t>0,15*0,1*3,4*1,1</t>
  </si>
  <si>
    <t>138,479*0,22*1,1</t>
  </si>
  <si>
    <t>141,22246*0,015*1,1</t>
  </si>
  <si>
    <t>138,479*0,015*1,1</t>
  </si>
  <si>
    <t>762841210R00</t>
  </si>
  <si>
    <t>Podbíjení stropů a střech rovných montáž  z hoblovaných prken, na sraz s olištováním spár</t>
  </si>
  <si>
    <t>(101,77+24,12)*1,1</t>
  </si>
  <si>
    <t>76201</t>
  </si>
  <si>
    <t>Dodávka řeziva vč.nátěru</t>
  </si>
  <si>
    <t>59597030R</t>
  </si>
  <si>
    <t>Deska sádrovláknitá stavební, impregnovaná proti vlhkosti, protipožární; GF- I, W2; t = 15,0 mm; RtF: A2</t>
  </si>
  <si>
    <t>c30 : 138,479*1,1</t>
  </si>
  <si>
    <t>60726016.AR</t>
  </si>
  <si>
    <t>Deska z plochých třísek (OSB) typ: 3; tl = 22,0 mm; povrch: nebroušený; hrana: P + D</t>
  </si>
  <si>
    <t>g21 - sř4+5 : 125,89*1,1</t>
  </si>
  <si>
    <t>998762102R00</t>
  </si>
  <si>
    <t>Přesun hmot pro konstrukce tesařské v objektech výšky do 12 m</t>
  </si>
  <si>
    <t>764311201R00</t>
  </si>
  <si>
    <t>Krytiny z pozinkovaného plechu výroba a montáž hladké střešní krytiny s úpravou krytiny u okapů, prostupů a výčnělků  z tabulí velikosti 2 000 x 1000 mm, sklonu do 30°</t>
  </si>
  <si>
    <t>800-764</t>
  </si>
  <si>
    <t>I1 - sř4 : 101,77</t>
  </si>
  <si>
    <t>764342220R00</t>
  </si>
  <si>
    <t>Ostatní kusové prvky z pozinkovaného plechu výroba a montáž lemování trub, konzol a držáků s dilatačním kloboučkem  na hladké a drážkové krytině, průměru přes 75 do 100 mm</t>
  </si>
  <si>
    <t>764342230R00</t>
  </si>
  <si>
    <t>Ostatní kusové prvky z pozinkovaného plechu výroba a montáž lemování trub, konzol a držáků s dilatačním kloboučkem  na hladké a drážkové krytině, průměru přes 100 do 150 mm</t>
  </si>
  <si>
    <t>764251401R00</t>
  </si>
  <si>
    <t>764252401R00</t>
  </si>
  <si>
    <t>764512440R00</t>
  </si>
  <si>
    <t>Oplechování parapetů z titanzinkového plechu výroba a montáž včetně rohů a spojovacích prostředků   rš 250 mm</t>
  </si>
  <si>
    <t>včetně zednické výpomoci.</t>
  </si>
  <si>
    <t>k01-k05 : 2,7*2+2,5+2,4*4+2+1,25</t>
  </si>
  <si>
    <t>764530430R00</t>
  </si>
  <si>
    <t>Oplechování zdí a nadezdívek z titanzinkového plechu výroba a montáž včetně rohů   rš 400 mm</t>
  </si>
  <si>
    <t>včetně spojovacích prostředků.</t>
  </si>
  <si>
    <t>764530460R00</t>
  </si>
  <si>
    <t>Oplechování zdí a nadezdívek z titanzinkového plechu výroba a montáž včetně rohů   rš 750 mm</t>
  </si>
  <si>
    <t>764554402R00</t>
  </si>
  <si>
    <t>76401</t>
  </si>
  <si>
    <t>Lišta Pz mezi různými skladbami střech, D+M, K09, popis viz výpis výrobků</t>
  </si>
  <si>
    <t>76402</t>
  </si>
  <si>
    <t>Lišta kačírková Pz, D+M, K10, popis viz výpis výrobků</t>
  </si>
  <si>
    <t>764342250R00</t>
  </si>
  <si>
    <t>998764101R00</t>
  </si>
  <si>
    <t>Přesun hmot pro konstrukce klempířské v objektech výšky do 6 m</t>
  </si>
  <si>
    <t>76601</t>
  </si>
  <si>
    <t>Dřevěné dveře 1400/2230 vč.zárubně, kování, EW 30/DP3-C, D+M, D05, popis viz výpis výrobků</t>
  </si>
  <si>
    <t>76602</t>
  </si>
  <si>
    <t>Dřevěné dveře 1400/2230 vč.zárubně, kování, EW 30/DP3-C, D+M, D06, popis viz výpis výrobků</t>
  </si>
  <si>
    <t>76603</t>
  </si>
  <si>
    <t>Dřevěné dveře 1700/2100 vč.zárubně, kování, D+M, D07, popis viz výpis výrobků</t>
  </si>
  <si>
    <t>76604</t>
  </si>
  <si>
    <t>Dřevěné dveře 800/2100 vč.zárubně, kování, D+M, D08, popis viz výpis výrobků</t>
  </si>
  <si>
    <t>76605</t>
  </si>
  <si>
    <t>Dřevěné dveře 800/2100 vč.zárubně, kování, D+M, D09, popis viz výpis výrobků</t>
  </si>
  <si>
    <t>76606</t>
  </si>
  <si>
    <t>Dřevěné dveře 800/2100 vč.zárubně, kování, D+M, D11, popis viz výpis výrobků</t>
  </si>
  <si>
    <t>76607</t>
  </si>
  <si>
    <t>Dřevěné dveře 800/2100 vč.zárubně, kování, D+M, D12, popis viz výpis výrobků</t>
  </si>
  <si>
    <t>76608</t>
  </si>
  <si>
    <t>Dřevěné dveře 800/2100 vč.zárubně, kování, D+M, D13, popis viz výpis výrobků</t>
  </si>
  <si>
    <t>76609</t>
  </si>
  <si>
    <t>Dřevěné dveře 800/2100 vč.zárubně, kování, D+M, D14, popis viz výpis výrobků</t>
  </si>
  <si>
    <t>76610</t>
  </si>
  <si>
    <t>Dřevěné dveře 800/2100 vč.zárubně, kování, D+M, D15, popis viz výpis výrobků</t>
  </si>
  <si>
    <t>76611</t>
  </si>
  <si>
    <t>Dřevěné dveře 800/2100 vč.zárubně, kování, D+M, D16, popis viz výpis výrobků</t>
  </si>
  <si>
    <t>76612</t>
  </si>
  <si>
    <t>Dřevěné dveře 800/2100 vč.zárubně, kování, D+M, D17, popis viz výpis výrobků</t>
  </si>
  <si>
    <t>76613</t>
  </si>
  <si>
    <t>Dřevěné dveře 800/2100 vč.zárubně, kování, D+M, D18, popis viz výpis výrobků</t>
  </si>
  <si>
    <t>76614</t>
  </si>
  <si>
    <t>Dřevěné dveře 800/2100 vč.zárubně, kování, D+M, D19, popis viz výpis výrobků</t>
  </si>
  <si>
    <t>76615</t>
  </si>
  <si>
    <t>Dřevěné dveře 800/2100 vč.zárubně, kování, D+M, D20, popis viz výpis výrobků</t>
  </si>
  <si>
    <t>76616</t>
  </si>
  <si>
    <t>Dřevěné dveře 800/2100 vč.zárubně, kování, D+M, D21, popis viz výpis výrobků</t>
  </si>
  <si>
    <t>76617</t>
  </si>
  <si>
    <t>Dřevěné dveře 900/2100 vč.zárubně, kování, D+M, D22, popis viz výpis výrobků</t>
  </si>
  <si>
    <t>76618</t>
  </si>
  <si>
    <t>Dřevěné dveře 900/2100 vč.zárubně, kování, D+M, D23, popis viz výpis výrobků</t>
  </si>
  <si>
    <t>76619</t>
  </si>
  <si>
    <t>Dřevěné dveře 1100/2100 vč.zárubně, kování, D+M, D24, popis viz výpis výrobků</t>
  </si>
  <si>
    <t>76620</t>
  </si>
  <si>
    <t>Dřevěné dveře 800/2100 vč.zárubně, kování, D+M, D27, popis viz výpis výrobků</t>
  </si>
  <si>
    <t>76621</t>
  </si>
  <si>
    <t>76622</t>
  </si>
  <si>
    <t>Dřevěné dveře 800/2100 vč.zárubně, kování, D+M, D32, popis viz výpis výrobků</t>
  </si>
  <si>
    <t>76623</t>
  </si>
  <si>
    <t>Dřevěné dveře 800/2100 vč.zárubně, kování, D+M, D33, popis viz výpis výrobků</t>
  </si>
  <si>
    <t>76624</t>
  </si>
  <si>
    <t>Dřevěné dveře 800/2100 vč.zárubně, kování, D+M, D34, popis viz výpis výrobků</t>
  </si>
  <si>
    <t>76625</t>
  </si>
  <si>
    <t>Dřevěné dveře 800/2100 vč.zárubně, kování, D+M, D35, popis viz výpis výrobků</t>
  </si>
  <si>
    <t>76626</t>
  </si>
  <si>
    <t>Dřevěné dveře 800/2100 vč.zárubně, kování, D+M, D36, popis viz výpis výrobků</t>
  </si>
  <si>
    <t>76631</t>
  </si>
  <si>
    <t>WC kabinka ze sanitárních příček v.2m, D+M, T01, popis viz výpis výrobků</t>
  </si>
  <si>
    <t>76632</t>
  </si>
  <si>
    <t>WC kabinka ze sanitárních příček v.2m, D+M, T02, popis viz výpis výrobků</t>
  </si>
  <si>
    <t>76633</t>
  </si>
  <si>
    <t>WC kabinka ze sanitárních příček v.2m, D+M, T03, popis viz výpis výrobků</t>
  </si>
  <si>
    <t>76634</t>
  </si>
  <si>
    <t>WC kabinka ze sanitárních příček v.2m, D+M, T04, popis viz výpis výrobků</t>
  </si>
  <si>
    <t>76635</t>
  </si>
  <si>
    <t>Oddělovací stěna mezi pisoáry v.800mm, hl.400mm, D+M, T05, popis viz výpis výrobků</t>
  </si>
  <si>
    <t>76637</t>
  </si>
  <si>
    <t>Zábradlí podesty dřevěné v.1000, dl.2156, D+M, T07, popis viz výpis výrobků</t>
  </si>
  <si>
    <t>76638</t>
  </si>
  <si>
    <t>Zábradlí schodiště dřevěné v.1000, dl.4734, D+M, T08, popis viz výpis výrobků</t>
  </si>
  <si>
    <t>76639</t>
  </si>
  <si>
    <t>Schody dřevěné smrkové s dolním lomením dl.4,932mm (18stupňů), D+M, T09, popis viz výpis výrobků</t>
  </si>
  <si>
    <t>76640</t>
  </si>
  <si>
    <t>Kryt radiátoru 1700x1100x260mm, D+M, T10, popis viz výpis výrobků</t>
  </si>
  <si>
    <t>76651</t>
  </si>
  <si>
    <t>Kuchyňská linka, D+M, L01, popis viz výpis výrobků</t>
  </si>
  <si>
    <t>76652</t>
  </si>
  <si>
    <t>Kuchyňská linka, D+M, L02, popis viz výpis výrobků</t>
  </si>
  <si>
    <t>76653</t>
  </si>
  <si>
    <t>Kuchyňská linka, D+M, L03, popis viz výpis výrobků</t>
  </si>
  <si>
    <t>76701</t>
  </si>
  <si>
    <t>Madlo-rampa žárový pozink+lakování dl.6,738m, D+M, Z01, popis viz výpis výrobků</t>
  </si>
  <si>
    <t>76702</t>
  </si>
  <si>
    <t>Zábradlí-rampa žárový pozink+lakování dl.6,355m, D+M, Z02, popis viz výpis výrobků</t>
  </si>
  <si>
    <t>76703</t>
  </si>
  <si>
    <t>Zábradlí-schodiště žárový pozink+lakování dl.0,983m, D+M, Z03, popis viz výpis výrobků</t>
  </si>
  <si>
    <t>76704</t>
  </si>
  <si>
    <t>Madlo-schodiště žárový pozink+lakování dl.0,964m, D+M, Z04, popis viz výpis výrobků</t>
  </si>
  <si>
    <t>76705</t>
  </si>
  <si>
    <t>Zábradlí-přístřešek žárový pozink+lakování dl.11,617m, D+M, Z05, popis viz výpis výrobků</t>
  </si>
  <si>
    <t>76706</t>
  </si>
  <si>
    <t>Zábradlí-boční vchod žárový pozink+lakování dl.11,532m, D+M, Z15, popis viz výpis výrobků</t>
  </si>
  <si>
    <t>76731</t>
  </si>
  <si>
    <t>Al prosklená stěna s dveřmi6800x2070mm, kování, samoravírač, koordinátor, D+M, D30, popis viz výpis výrobků</t>
  </si>
  <si>
    <t>76771</t>
  </si>
  <si>
    <t>Elektrická roleta - okenní 2400x1750, D+M, A01, popis viz výpis výrobků</t>
  </si>
  <si>
    <t>76772</t>
  </si>
  <si>
    <t>Odpadkový koš - dámské toalety, D+M, A02, popis viz výpis výrobků</t>
  </si>
  <si>
    <t>76773</t>
  </si>
  <si>
    <t>Odpadkový koš, D+M, A03, popis viz výpis výrobků</t>
  </si>
  <si>
    <t>76774</t>
  </si>
  <si>
    <t>Střešní světlík 1000x1000x330, D+M, A04, popis viz výpis výrobků</t>
  </si>
  <si>
    <t>76775</t>
  </si>
  <si>
    <t>Výstupový žebřík s ochranným košem a poklopem v.4m, D+M, A05, popis viz výpis výrobků</t>
  </si>
  <si>
    <t>76776</t>
  </si>
  <si>
    <t>Výstupový žebřík s ochranným košem a poklopem v.6,3m, D+M, A05, popis viz výpis výrobků</t>
  </si>
  <si>
    <t>76777</t>
  </si>
  <si>
    <t>Posuvné hlediště, D+M, A07, popis viz výpis výrobků</t>
  </si>
  <si>
    <t>76778</t>
  </si>
  <si>
    <t>76779</t>
  </si>
  <si>
    <t>76780</t>
  </si>
  <si>
    <t>Soubor informačních tabulek uvnitř objektu, D+M, A10, popis viz výpis výrobků</t>
  </si>
  <si>
    <t>76781</t>
  </si>
  <si>
    <t>Zrcadlo nad umyvadlo do učeben, D+M, A11, popis viz výpis výrobků</t>
  </si>
  <si>
    <t>76782</t>
  </si>
  <si>
    <t>Zrcadlo sklopné na WC invalidé, D+M, A12, popis viz výpis výrobků</t>
  </si>
  <si>
    <t>76783</t>
  </si>
  <si>
    <t>Zrcadlo na WC, D+M, A13, popis viz výpis výrobků</t>
  </si>
  <si>
    <t>76784</t>
  </si>
  <si>
    <t>Dávkovač tekutého mýdla, D+M, A14, popis viz výpis výrobků</t>
  </si>
  <si>
    <t>76785</t>
  </si>
  <si>
    <t>Zásovník na toaletní papír, D+M, A15, popis viz výpis výrobků</t>
  </si>
  <si>
    <t>76786</t>
  </si>
  <si>
    <t>Zásovník papírové ručníky, D+M, A16, popis viz výpis výrobků</t>
  </si>
  <si>
    <t>76787</t>
  </si>
  <si>
    <t>Vlhkovzdušná revizní dvířka určená pro montáž do SDK 400x400, D+M, A17, popis viz výpis výrobků</t>
  </si>
  <si>
    <t>76788</t>
  </si>
  <si>
    <t>Skříňka na hasící přístroj pro montáž na stěnu 750x300x220, D+M, A18, popis viz výpis výrobků</t>
  </si>
  <si>
    <t>76789</t>
  </si>
  <si>
    <t>Háček na oděv - dvojháček, D+M, A19, popis viz výpis výrobků</t>
  </si>
  <si>
    <t>76790</t>
  </si>
  <si>
    <t>Větrací mřížka topení 150x1000, D+M, A20, popis viz výpis výrobků</t>
  </si>
  <si>
    <t>76901</t>
  </si>
  <si>
    <t>Plast okno 2000x1750mm, vnitřní parapet, D+M, O01, popis viz výpis výrobků</t>
  </si>
  <si>
    <t>76902</t>
  </si>
  <si>
    <t>Plast okno 2700x1750mm, vnitřní parapet, D+M, O02, popis viz výpis výrobků</t>
  </si>
  <si>
    <t>76903</t>
  </si>
  <si>
    <t>Plast okno 850x2450mm, vnitřní parapet, D+M, O03, popis viz výpis výrobků</t>
  </si>
  <si>
    <t>76904</t>
  </si>
  <si>
    <t>Plast okno 2400x1750mm, vnitřní parapet, D+M, O04, popis viz výpis výrobků</t>
  </si>
  <si>
    <t>76905</t>
  </si>
  <si>
    <t>Plast okno 2400x1750mm, vnitřní parapet, D+M, O05, popis viz výpis výrobků</t>
  </si>
  <si>
    <t>76906</t>
  </si>
  <si>
    <t>Plast okno 2000x500mm, vnitřní parapet, D+M, O06, popis viz výpis výrobků</t>
  </si>
  <si>
    <t>76907</t>
  </si>
  <si>
    <t>Plast okno 1250x750mm, vnitřní parapet, D+M, O07, popis viz výpis výrobků</t>
  </si>
  <si>
    <t>76908</t>
  </si>
  <si>
    <t>Plast okno 2000x500mm, vnitřní parapet, D+M, O08, popis viz výpis výrobků</t>
  </si>
  <si>
    <t>76911</t>
  </si>
  <si>
    <t>Plast dveře 1400x2100mm, D+M, D01, popis viz výpis výrobků</t>
  </si>
  <si>
    <t>76912</t>
  </si>
  <si>
    <t>Plast dveře 1100x2100mm, D+M, D04, popis viz výpis výrobků</t>
  </si>
  <si>
    <t>76913</t>
  </si>
  <si>
    <t>Plast dveře 1100x2100mm, D+M, D10, popis viz výpis výrobků</t>
  </si>
  <si>
    <t>76914</t>
  </si>
  <si>
    <t>Plast dveře 900x2100mm, D+M, D25, popis viz výpis výrobků</t>
  </si>
  <si>
    <t>76915</t>
  </si>
  <si>
    <t>Plast dveře 1000x2100mm, D+M, D26, popis viz výpis výrobků</t>
  </si>
  <si>
    <t>76916</t>
  </si>
  <si>
    <t>Plast dveře 1600x2250mm, D+M, D28, popis viz výpis výrobků</t>
  </si>
  <si>
    <t>76917</t>
  </si>
  <si>
    <t>Plast dveře 900x2250mm, D+M, D29, popis viz výpis výrobků</t>
  </si>
  <si>
    <t>76918</t>
  </si>
  <si>
    <t>Plast dveře 900x2350mm, D+M, D37, popis viz výpis výrobků</t>
  </si>
  <si>
    <t>76919</t>
  </si>
  <si>
    <t>Plast dveře 1100x2350mm, D+M, D38, popis viz výpis výrobků</t>
  </si>
  <si>
    <t>76920</t>
  </si>
  <si>
    <t>Plast dveře 1000x2100mm, D+M, D10, popis viz výpis výrobků</t>
  </si>
  <si>
    <t>76921</t>
  </si>
  <si>
    <t>Plast dveře 1100x2100mm, D+M, D40, popis viz výpis výrobků</t>
  </si>
  <si>
    <t>771101210R00</t>
  </si>
  <si>
    <t>Příprava podkladu pod dlažby penetrace podkladu pod dlažby</t>
  </si>
  <si>
    <t>800-771</t>
  </si>
  <si>
    <t>POL1_7</t>
  </si>
  <si>
    <t>771130111R00</t>
  </si>
  <si>
    <t>Obklad soklíků do tmele rovných, výšky do 100 mm</t>
  </si>
  <si>
    <t>(4,37+2+3,25+3,43)*2</t>
  </si>
  <si>
    <t>771479001R00</t>
  </si>
  <si>
    <t>Řezání dlaždic pro soklíky</t>
  </si>
  <si>
    <t>771575109R00</t>
  </si>
  <si>
    <t>Montáž podlah z dlaždic keramických 300 x 300 mm, režných nebo glazovaných, hladkých, kladených do flexibilního tmele</t>
  </si>
  <si>
    <t>77191</t>
  </si>
  <si>
    <t>Dodávka dlažby</t>
  </si>
  <si>
    <t>998771201R00</t>
  </si>
  <si>
    <t>Přesun hmot pro podlahy z dlaždic v objektech výšky do 6 m</t>
  </si>
  <si>
    <t>77501</t>
  </si>
  <si>
    <t>Dodávka - vinyl vč.lišt</t>
  </si>
  <si>
    <t>775540040RAE</t>
  </si>
  <si>
    <t>Podlahy lamelové  vinylové zátěžová kategorie 23/33</t>
  </si>
  <si>
    <t>RTS 17/ I</t>
  </si>
  <si>
    <t>včetně podkladu z pěnové fólie tl. 3 mm a soklíku.</t>
  </si>
  <si>
    <t>781101210R00</t>
  </si>
  <si>
    <t>Příprava podkladu pod obklady penetrace podkladu pod obklady</t>
  </si>
  <si>
    <t>h02 : 184,541</t>
  </si>
  <si>
    <t>781475116R00</t>
  </si>
  <si>
    <t>Montáž obkladů vnitřních z dlaždic keramických kladených do tmele 300 x 300 mm,  , kladených do flexibilního tmele</t>
  </si>
  <si>
    <t>f23 : (4,025+2,225)*2*2,1-1,6</t>
  </si>
  <si>
    <t>(2,16+1,78)*2*2,1-1,6</t>
  </si>
  <si>
    <t>(3,46+1,405)*2*2,1-1,6</t>
  </si>
  <si>
    <t>(2,16+1,655)*2*2,1-1,6</t>
  </si>
  <si>
    <t>(3,46+1,88)*2*2,1-1,6</t>
  </si>
  <si>
    <t>(2,16+1,705)*2*2,1-1,6</t>
  </si>
  <si>
    <t>(2,16+1,635)*2*2,1-1,6</t>
  </si>
  <si>
    <t>(3,46+1,335)*2*2,1-1,6</t>
  </si>
  <si>
    <t>2,4*0,6+1,5*1,5+1,8*0,6+(1+0,8)*1,5</t>
  </si>
  <si>
    <t>(2,25+1,34)*2*2,1-1,6</t>
  </si>
  <si>
    <t>(1,3+0,66*2)*0,6</t>
  </si>
  <si>
    <t>78101</t>
  </si>
  <si>
    <t>Dodávka obkladu</t>
  </si>
  <si>
    <t>184,541*1,1</t>
  </si>
  <si>
    <t>0,0049</t>
  </si>
  <si>
    <t>78102</t>
  </si>
  <si>
    <t>Koutová lišta Al dl.2,5m, D+M</t>
  </si>
  <si>
    <t>78103</t>
  </si>
  <si>
    <t>Rohová lišta ukončovací nerez dl.2,7m, D+M</t>
  </si>
  <si>
    <t>998781201R00</t>
  </si>
  <si>
    <t>Přesun hmot pro obklady keramické v objektech výšky do 6 m</t>
  </si>
  <si>
    <t>784191101R00</t>
  </si>
  <si>
    <t>Příprava povrchu Penetrace (napouštění) podkladu disperzní, jednonásobná</t>
  </si>
  <si>
    <t>800-784</t>
  </si>
  <si>
    <t>784195212R00</t>
  </si>
  <si>
    <t>-184,541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</si>
  <si>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</si>
  <si>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</si>
  <si>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</si>
  <si>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</si>
  <si>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</si>
  <si>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</si>
  <si>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</si>
  <si>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</si>
  <si>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</si>
  <si>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</si>
  <si>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979999997R00</t>
  </si>
  <si>
    <t>Poplatek za recyklaci, směsi suti betonu, cihel, tašek a keramiky, kusovost do 1600 cm2, skupina 17 01 07 z Katalogu odpadů</t>
  </si>
  <si>
    <t>17 107</t>
  </si>
  <si>
    <t>SUM</t>
  </si>
  <si>
    <t>END</t>
  </si>
  <si>
    <t>113109320R00</t>
  </si>
  <si>
    <t>Odstranění podkladů nebo krytů z betonu prostého, v ploše jednotlivě do 50 m2, tloušťka vrstvy 200 mm</t>
  </si>
  <si>
    <t>822-1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</si>
  <si>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</si>
  <si>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</si>
  <si>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</si>
  <si>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300*0,15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</si>
  <si>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</si>
  <si>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</si>
  <si>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</si>
  <si>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(1,78*2+8)*0,25*0,5+6,5*0,25*0,3+12,75*0,25*0,3</t>
  </si>
  <si>
    <t>1,5*0,5*1</t>
  </si>
  <si>
    <t>181006115R00</t>
  </si>
  <si>
    <t>Rozprostření zemin schopných zúrodnění sklon svahu do 1:5, tloušťka přes 300 do 400 mm</t>
  </si>
  <si>
    <t>823-2</t>
  </si>
  <si>
    <t>v rovině a ve sklonu do 1:5 ve sklonu přes 1:5</t>
  </si>
  <si>
    <t>k11 : 183,2</t>
  </si>
  <si>
    <t>181101102R00</t>
  </si>
  <si>
    <t>Úprava pláně v zářezech v hornině 1 až 4, se zhutněním</t>
  </si>
  <si>
    <t>vyrovnáním výškových rozdílů, ploch vodorovných a ploch do sklonu 1 : 5.</t>
  </si>
  <si>
    <t>90+475,57</t>
  </si>
  <si>
    <t>181301104R00</t>
  </si>
  <si>
    <t>Rozprostření a urovnání ornice v rovině v souvislé ploše do 500 m2, tloušťka vrstvy přes 200 do 250 mm</t>
  </si>
  <si>
    <t>k15 : 183,2</t>
  </si>
  <si>
    <t>10001</t>
  </si>
  <si>
    <t>Ochrana stáv.stromů</t>
  </si>
  <si>
    <t>111200001RA0</t>
  </si>
  <si>
    <t>Odstranění křovin a stromů o průměru kmene do 100 mm, spálení</t>
  </si>
  <si>
    <t>a stromů o průměru kmene do 100 mm, s odstraněním kořenů, s odklizením křovin a stromů na vzdálenost do 50 m a jejich spálením.</t>
  </si>
  <si>
    <t>18,3</t>
  </si>
  <si>
    <t>2*0,5</t>
  </si>
  <si>
    <t>180400020RA0</t>
  </si>
  <si>
    <t>Založení trávníku s dodáním osiva parkového, v rovině</t>
  </si>
  <si>
    <t>Včetně prvního pokosení, naložení odpadu a odvezení do 20 km, se složením.</t>
  </si>
  <si>
    <t>303,5+183,2</t>
  </si>
  <si>
    <t>184101111RA0</t>
  </si>
  <si>
    <t>Výsadba stromů a keřů prostokořenných bez dodávky dřevin  v rovině, výšky do 50 cm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</si>
  <si>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</si>
  <si>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</si>
  <si>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b16 : 1,5*0,5*1</t>
  </si>
  <si>
    <t>b25 : 35*0,4</t>
  </si>
  <si>
    <t>311112125RT3</t>
  </si>
  <si>
    <t>Stěny z betonových bednicích tvárnic a betonu šířky 250 mm, zálivka betonem C20/25</t>
  </si>
  <si>
    <t>b27+b16 : (1,78*2+8)*1,25+12,75*0,5</t>
  </si>
  <si>
    <t>b06+b16 : 6,5*0,5</t>
  </si>
  <si>
    <t>m08 : (1,78*2*2+8*2+12,75+6,5)*0,62/1000</t>
  </si>
  <si>
    <t>14*0,2*0,05</t>
  </si>
  <si>
    <t>345232121R00</t>
  </si>
  <si>
    <t>Stříška na zdivo plotové ze zákrytových desek, délky 800 mm, šířky 300 mm, tloušťky 80 mm</t>
  </si>
  <si>
    <t>s dodávkou zákrytových desek</t>
  </si>
  <si>
    <t>35</t>
  </si>
  <si>
    <t>b16 : (1,78*2+8)*0,25*0,05</t>
  </si>
  <si>
    <t>6,5*0,25*0,05</t>
  </si>
  <si>
    <t>35*0,25*0,05</t>
  </si>
  <si>
    <t>12,75*0,25*0,05</t>
  </si>
  <si>
    <t>Očištění základu po bourání zdiva oplocení</t>
  </si>
  <si>
    <t>příplatelk za štípaný povrchu bednících tvarovek</t>
  </si>
  <si>
    <t>B27 : 35*0,4*2</t>
  </si>
  <si>
    <t>12,75*0,5</t>
  </si>
  <si>
    <t>(1,78*2+8,56)*1,25</t>
  </si>
  <si>
    <t>564231111R00</t>
  </si>
  <si>
    <t>Podklad nebo podsyp ze štěrkopísku tloušťka po zhutnění 100 mm</t>
  </si>
  <si>
    <t>s rozprostřením, vlhčením a zhutněním</t>
  </si>
  <si>
    <t>k23 : 90</t>
  </si>
  <si>
    <t>564831111R00</t>
  </si>
  <si>
    <t>Podklad ze štěrkodrti s rozprostřením a zhutněním frakce 0-63 mm, tloušťka po zhutnění 100 mm</t>
  </si>
  <si>
    <t>k16 : 38,9</t>
  </si>
  <si>
    <t>564851111R00</t>
  </si>
  <si>
    <t>Podklad ze štěrkodrti s rozprostřením a zhutněním frakce 0-63 mm, tloušťka po zhutnění 150 mm</t>
  </si>
  <si>
    <t>k19 : 38,9</t>
  </si>
  <si>
    <t>564861111R00</t>
  </si>
  <si>
    <t>Podklad ze štěrkodrti s rozprostřením a zhutněním frakce 0-63 mm, tloušťka po zhutnění 200 mm</t>
  </si>
  <si>
    <t>k24 : 90</t>
  </si>
  <si>
    <t>k16 : 258,78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</si>
  <si>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</si>
  <si>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</si>
  <si>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</si>
  <si>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l03 : 258,78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</si>
  <si>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</si>
  <si>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</si>
  <si>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</si>
  <si>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j19+k17 : 216,79+258,78</t>
  </si>
  <si>
    <t>596921112R00</t>
  </si>
  <si>
    <t>Kladení vegetačních tvárnic betonových, plocha do 100 m2</t>
  </si>
  <si>
    <t>zřízení podkladního lože, položení tvárnic.</t>
  </si>
  <si>
    <t>j48 : 90</t>
  </si>
  <si>
    <t>639571205R00</t>
  </si>
  <si>
    <t>Kačírek pro okapový chodník tl. 50 mm</t>
  </si>
  <si>
    <t>k18 : 38,9</t>
  </si>
  <si>
    <t>639571311R00</t>
  </si>
  <si>
    <t>Textilie proti prorůstání 45 g/m2</t>
  </si>
  <si>
    <t>d24 : 38,9*3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</si>
  <si>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</si>
  <si>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</si>
  <si>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</si>
  <si>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120</t>
  </si>
  <si>
    <t>26</t>
  </si>
  <si>
    <t>50001</t>
  </si>
  <si>
    <t>Odvodňovací žlab vč.čel, kal.koše a roštu, D+M, vč.příslušenství</t>
  </si>
  <si>
    <t>6,24+1,44+1,5+2,5+1,5*2+5,8+4,9+18</t>
  </si>
  <si>
    <t>50002</t>
  </si>
  <si>
    <t>Příplatek za položení betonové dlažby na schodišťové stupně (lepením)</t>
  </si>
  <si>
    <t>564871112R00</t>
  </si>
  <si>
    <t>Podklad ze štěrkodrti po zhutnění tloušťky 26 cm</t>
  </si>
  <si>
    <t>POL1_0</t>
  </si>
  <si>
    <t>k16 : 216,79</t>
  </si>
  <si>
    <t>430320030RA0</t>
  </si>
  <si>
    <t>Schodiště ze železobetonu přímočaré, z betonu C 16/20, výztuž 90 kg/m3</t>
  </si>
  <si>
    <t>Beton, výztuž, bednění schodnic a podest, podepření bednění.</t>
  </si>
  <si>
    <t>59217331R</t>
  </si>
  <si>
    <t>obrubník zahradní materiál beton; l = 1000,0 mm; š = 50,0 mm; h = 200,0 mm; barva šedá</t>
  </si>
  <si>
    <t>592174230R</t>
  </si>
  <si>
    <t>obrubník chodníkový materiál beton; l = 1000,0 mm; š = 80,0 mm; h = 250,0 mm; barva šedá</t>
  </si>
  <si>
    <t>POL3_1</t>
  </si>
  <si>
    <t>59217490R</t>
  </si>
  <si>
    <t>obrubník silniční nájezdový; materiál beton; l = 1000,0 mm; š = 150,0 mm; h = 150,0 mm; barva šedá</t>
  </si>
  <si>
    <t>59228263R</t>
  </si>
  <si>
    <t>Dlažba betonová typ: vegetační; tl = 80,00 mm; dl = 600,0 mm; š = 400,0 mm; zátěž: pojízdné do 3,5 t</t>
  </si>
  <si>
    <t>59245099X</t>
  </si>
  <si>
    <t>Dlažba velkoformátová tl.80cm přírodní</t>
  </si>
  <si>
    <t>j19 : 475,57*1,1</t>
  </si>
  <si>
    <t>59248071R</t>
  </si>
  <si>
    <t>dlažba betonová dvouvrstvá; čtverec; povrch reliéfní; vzor vodicí linie; písková, červená, hnědá; l = 200 mm; š = 200 mm; tl. 80,0 mm</t>
  </si>
  <si>
    <t>13*0,2</t>
  </si>
  <si>
    <t>622432111R00</t>
  </si>
  <si>
    <t>Omítky vnější stěn z umělého kamene v přírodní barvě drtí dekorativní jemnozrnné, akrylátové</t>
  </si>
  <si>
    <t>g36 : 45,925</t>
  </si>
  <si>
    <t>622481211RT2</t>
  </si>
  <si>
    <t>Vyztužení povrchových úprav vnějších stěn stěrkou s výztužnou sklotextilní tkaninou, s dodávkou sítě a stěrkového tmelu</t>
  </si>
  <si>
    <t>24,24</t>
  </si>
  <si>
    <t>(1,78*2+8,5)*1+6,5*0,5+12,75*0,5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</si>
  <si>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</si>
  <si>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</si>
  <si>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</si>
  <si>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>217,3+24,9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</si>
  <si>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</si>
  <si>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</si>
  <si>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113107625R00</t>
  </si>
  <si>
    <t>Odstranění podkladů nebo krytů z kameniva hrubého drceného, v ploše jednotlivě nad 50 m2, tloušťka vrstvy 250 mm</t>
  </si>
  <si>
    <t>14,9+217,3+20,43+24,9+29,54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</si>
  <si>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</si>
  <si>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</si>
  <si>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</si>
  <si>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</si>
  <si>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</si>
  <si>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</si>
  <si>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4,16*0,5</t>
  </si>
  <si>
    <t>978015291R00</t>
  </si>
  <si>
    <t>Otlučení omítek vápenných nebo vápenocementových vnějších s vyškrabáním spár, s očištěním zdiva  1. až 4. stupni složitosti, v rozsahu do 100 %</t>
  </si>
  <si>
    <t>(3,23+8,89)*2*1</t>
  </si>
  <si>
    <t>767911821R00</t>
  </si>
  <si>
    <t>Demontáž oplocení demontáž pletiva, výšky do 1,6 m</t>
  </si>
  <si>
    <t>800-767</t>
  </si>
  <si>
    <t>Odstranění kovových mříží vč.likvidace</t>
  </si>
  <si>
    <t>90002</t>
  </si>
  <si>
    <t>Oplocení kovové, D+M, popis viz výkres</t>
  </si>
  <si>
    <t>90003</t>
  </si>
  <si>
    <t>Brána posuvná š.6m, D+M</t>
  </si>
  <si>
    <t>90004</t>
  </si>
  <si>
    <t>Branka š.1,2m, D+M</t>
  </si>
  <si>
    <t>998223011R00</t>
  </si>
  <si>
    <t>Přesun hmot pozemních komunikací, kryt dlážděný jakékoliv délky objektu</t>
  </si>
  <si>
    <t>vodorovně do 200 m</t>
  </si>
  <si>
    <t>979999978R00</t>
  </si>
  <si>
    <t>Poplatek za recyklaci, beton lehce vyztužený, kusovost do 1600 cm2, skupina 17 01 01 z Katalogu odpadů</t>
  </si>
  <si>
    <t>&gt;&gt;  skryté sloupce  &lt;&lt;</t>
  </si>
  <si>
    <t>{7c41134d-1d93-4e47-b11c-1000966166c0}</t>
  </si>
  <si>
    <t>KRYCÍ LIST SOUPISU PRACÍ</t>
  </si>
  <si>
    <t>v ---  níže se nacházejí doplnkové a pomocné údaje k sestavám  --- v</t>
  </si>
  <si>
    <t>False</t>
  </si>
  <si>
    <t>Objekt:</t>
  </si>
  <si>
    <t>D.101.04 - Zdravotně technické instalace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</si>
  <si>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</si>
  <si>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</si>
  <si>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</si>
  <si>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</si>
  <si>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</si>
  <si>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</si>
  <si>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</si>
  <si>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</si>
  <si>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</si>
  <si>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</si>
  <si>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</si>
  <si>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</si>
  <si>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</si>
  <si>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</si>
  <si>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</si>
  <si>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</si>
  <si>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</si>
  <si>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</si>
  <si>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</si>
  <si>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</si>
  <si>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</si>
  <si>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</si>
  <si>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</si>
  <si>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</si>
  <si>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</si>
  <si>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</si>
  <si>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</si>
  <si>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</si>
  <si>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</si>
  <si>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</si>
  <si>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</si>
  <si>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</si>
  <si>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</si>
  <si>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</si>
  <si>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</si>
  <si>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</si>
  <si>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</si>
  <si>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</si>
  <si>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</si>
  <si>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</si>
  <si>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</si>
  <si>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</si>
  <si>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</si>
  <si>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Popis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</si>
  <si>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</si>
  <si>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</si>
  <si>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</si>
  <si>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</si>
  <si>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</si>
  <si>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</si>
  <si>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</si>
  <si>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</si>
  <si>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</si>
  <si>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</si>
  <si>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HSV</t>
  </si>
  <si>
    <t>0</t>
  </si>
  <si>
    <t>ROZPOCET</t>
  </si>
  <si>
    <t>Ostatní konstrukce a práce, bourání</t>
  </si>
  <si>
    <t>K</t>
  </si>
  <si>
    <t>974032143</t>
  </si>
  <si>
    <t>Vysekání rýh ve stěnách nebo příčkách z dutých cihel nebo tvárnic hl do 70 mm š do 100 mm</t>
  </si>
  <si>
    <t>CS ÚRS 2023 01</t>
  </si>
  <si>
    <t>560314145</t>
  </si>
  <si>
    <t>612135101</t>
  </si>
  <si>
    <t>Hrubá výplň rýh ve stěnách maltou jakékoli šířky rýhy</t>
  </si>
  <si>
    <t>CS ÚRS 2022 01</t>
  </si>
  <si>
    <t>484440804</t>
  </si>
  <si>
    <t>997</t>
  </si>
  <si>
    <t>Přesun sutě</t>
  </si>
  <si>
    <t>997002611</t>
  </si>
  <si>
    <t>Nakládání suti a vybouraných hmot</t>
  </si>
  <si>
    <t>-580292782</t>
  </si>
  <si>
    <t>997013154</t>
  </si>
  <si>
    <t>Vnitrostaveništní doprava suti a vybouraných hmot pro budovy v přes 12 do 15 m s omezením mechanizace</t>
  </si>
  <si>
    <t>1873398278</t>
  </si>
  <si>
    <t>997013219</t>
  </si>
  <si>
    <t>Příplatek k vnitrostaveništní dopravě suti a vybouraných hmot za zvětšenou dopravu suti ZKD 10 m</t>
  </si>
  <si>
    <t>-2130618774</t>
  </si>
  <si>
    <t>997013501</t>
  </si>
  <si>
    <t>Odvoz suti a vybouraných hmot na skládku nebo meziskládku do 1 km se složením</t>
  </si>
  <si>
    <t>607327882</t>
  </si>
  <si>
    <t>7</t>
  </si>
  <si>
    <t>997013509</t>
  </si>
  <si>
    <t>Příplatek k odvozu suti a vybouraných hmot na skládku ZKD 1 km přes 1 km</t>
  </si>
  <si>
    <t>1077476777</t>
  </si>
  <si>
    <t>8</t>
  </si>
  <si>
    <t>99710-0</t>
  </si>
  <si>
    <t>Poplatek za skládku suti - směs betonu,cihel,dřeva</t>
  </si>
  <si>
    <t>-1090376569</t>
  </si>
  <si>
    <t>Práce a dodávky PSV</t>
  </si>
  <si>
    <t>713491151</t>
  </si>
  <si>
    <t>Montáž tepelné izolace ukončení líce Al ukončovací páskou s přelepením</t>
  </si>
  <si>
    <t>16</t>
  </si>
  <si>
    <t>-769422050</t>
  </si>
  <si>
    <t>10</t>
  </si>
  <si>
    <t>M</t>
  </si>
  <si>
    <t>63154001</t>
  </si>
  <si>
    <t>páska samolepící hliníková š 50mm dl 50m</t>
  </si>
  <si>
    <t>32</t>
  </si>
  <si>
    <t>367196227</t>
  </si>
  <si>
    <t>721</t>
  </si>
  <si>
    <t>Zdravotechnika - kanalizace</t>
  </si>
  <si>
    <t>11</t>
  </si>
  <si>
    <t>871315221-1</t>
  </si>
  <si>
    <t>Kanalizační potrubí z tvrdého PVC jednovrstvé tuhost třídy SN8 DN 125</t>
  </si>
  <si>
    <t>-979960242</t>
  </si>
  <si>
    <t>12</t>
  </si>
  <si>
    <t>721174025-1</t>
  </si>
  <si>
    <t>Potrubí kanalizační z PP odpadní DN 50</t>
  </si>
  <si>
    <t>1592432910</t>
  </si>
  <si>
    <t>13</t>
  </si>
  <si>
    <t>721174025</t>
  </si>
  <si>
    <t>Potrubí kanalizační z PP odpadní DN 110</t>
  </si>
  <si>
    <t>1593630385</t>
  </si>
  <si>
    <t>14</t>
  </si>
  <si>
    <t>721174043</t>
  </si>
  <si>
    <t>Potrubí kanalizační z PP připojovací DN 50</t>
  </si>
  <si>
    <t>1355133536</t>
  </si>
  <si>
    <t>15</t>
  </si>
  <si>
    <t>721174045</t>
  </si>
  <si>
    <t>Potrubí kanalizační z PP připojovací DN 110</t>
  </si>
  <si>
    <t>-1246602699</t>
  </si>
  <si>
    <t>721-1</t>
  </si>
  <si>
    <t>Koleno 50-45° polypropylen HT, D+M</t>
  </si>
  <si>
    <t>-74893073</t>
  </si>
  <si>
    <t>17</t>
  </si>
  <si>
    <t>721-2</t>
  </si>
  <si>
    <t>Koleno 110-45° polypropylen HT, D+M</t>
  </si>
  <si>
    <t>-26508172</t>
  </si>
  <si>
    <t>18</t>
  </si>
  <si>
    <t>721-3</t>
  </si>
  <si>
    <t>Jednoduchá odbočka 50/50-45° polypropylen HT, D+M</t>
  </si>
  <si>
    <t>-1576802724</t>
  </si>
  <si>
    <t>19</t>
  </si>
  <si>
    <t>721-4</t>
  </si>
  <si>
    <t>Oblouk 125-45° PVC-KG, D+M</t>
  </si>
  <si>
    <t>451989415</t>
  </si>
  <si>
    <t>20</t>
  </si>
  <si>
    <t>721194105</t>
  </si>
  <si>
    <t>Vyvedení a upevnění odpadních výpustek DN 50</t>
  </si>
  <si>
    <t>569598455</t>
  </si>
  <si>
    <t>21</t>
  </si>
  <si>
    <t>721194109</t>
  </si>
  <si>
    <t>Vyvedení a upevnění odpadních výpustek DN 110</t>
  </si>
  <si>
    <t>-1971999070</t>
  </si>
  <si>
    <t>22</t>
  </si>
  <si>
    <t>721273151</t>
  </si>
  <si>
    <t>Hlavice ventilační polypropylen PP DN 50</t>
  </si>
  <si>
    <t>-1477636717</t>
  </si>
  <si>
    <t>23</t>
  </si>
  <si>
    <t>721273153</t>
  </si>
  <si>
    <t>Hlavice ventilační polypropylen PP DN 110</t>
  </si>
  <si>
    <t>938049501</t>
  </si>
  <si>
    <t>24</t>
  </si>
  <si>
    <t>721233113</t>
  </si>
  <si>
    <t>Střešní vtok polypropylen PP pro ploché střechy svislý odtok DN 125</t>
  </si>
  <si>
    <t>1188388423</t>
  </si>
  <si>
    <t>25</t>
  </si>
  <si>
    <t>721212125</t>
  </si>
  <si>
    <t>Odtokový sprchový žlab délky 900 mm s krycím roštem a zápachovou uzávěrkou</t>
  </si>
  <si>
    <t>-1371986616</t>
  </si>
  <si>
    <t>721211422</t>
  </si>
  <si>
    <t>Vpusť podlahová se svislým odtokem DN 50/75/110 mřížka nerez 138x138</t>
  </si>
  <si>
    <t>625492793</t>
  </si>
  <si>
    <t>27</t>
  </si>
  <si>
    <t>721229111</t>
  </si>
  <si>
    <t>Montáž zápachové uzávěrky pro pračku a myčku do DN 50 ostatní typ</t>
  </si>
  <si>
    <t>-1466448838</t>
  </si>
  <si>
    <t>28</t>
  </si>
  <si>
    <t>55162001</t>
  </si>
  <si>
    <t>uzávěrka zápachová umyvadlová s celokovovým kulatým designem DN 32</t>
  </si>
  <si>
    <t>1985231741</t>
  </si>
  <si>
    <t>29</t>
  </si>
  <si>
    <t>72127-1</t>
  </si>
  <si>
    <t>Podomítkový plastový sifon pro odvod kondenzátu DN 32, D+M</t>
  </si>
  <si>
    <t>-2071179923</t>
  </si>
  <si>
    <t>30</t>
  </si>
  <si>
    <t>892351111</t>
  </si>
  <si>
    <t>Tlaková zkouška vodou potrubí DN do 160</t>
  </si>
  <si>
    <t>-596928409</t>
  </si>
  <si>
    <t>31</t>
  </si>
  <si>
    <t>998721103</t>
  </si>
  <si>
    <t>Přesun hmot tonážní pro vnitřní kanalizace v objektech v přes 12 do 24 m</t>
  </si>
  <si>
    <t>-1081288877</t>
  </si>
  <si>
    <t>722</t>
  </si>
  <si>
    <t>Zdravotechnika - vnitřní vodovod</t>
  </si>
  <si>
    <t>722174022</t>
  </si>
  <si>
    <t>Potrubí vodovodní plastové PPR svar polyfúze PN 20 D 20x3,4 mm</t>
  </si>
  <si>
    <t>1971220633</t>
  </si>
  <si>
    <t>33</t>
  </si>
  <si>
    <t>722174023</t>
  </si>
  <si>
    <t>Potrubí vodovodní plastové PPR svar polyfúze PN 20 D 25x4,2 mm</t>
  </si>
  <si>
    <t>62493589</t>
  </si>
  <si>
    <t>34</t>
  </si>
  <si>
    <t>722174024</t>
  </si>
  <si>
    <t>Potrubí vodovodní plastové PPR svar polyfúze PN 20 D 32x5,4 mm</t>
  </si>
  <si>
    <t>-67976918</t>
  </si>
  <si>
    <t>722174025</t>
  </si>
  <si>
    <t>Potrubí vodovodní plastové PPR svar polyfúze PN 20 D 40x6,7 mm</t>
  </si>
  <si>
    <t>-1177623744</t>
  </si>
  <si>
    <t>36</t>
  </si>
  <si>
    <t>722140115</t>
  </si>
  <si>
    <t>Potrubí vodovodní ocelové z ušlechtilé oceli spojované lisováním D 35x 1,5 mm</t>
  </si>
  <si>
    <t>108091003</t>
  </si>
  <si>
    <t>37</t>
  </si>
  <si>
    <t>722181231</t>
  </si>
  <si>
    <t>Ochrana vodovodního potrubí přilepenými termoizolačními trubicemi z PE tl přes 9 do 13 mm DN do 22 mm</t>
  </si>
  <si>
    <t>-1051186336</t>
  </si>
  <si>
    <t>38</t>
  </si>
  <si>
    <t>722181232</t>
  </si>
  <si>
    <t>Ochrana vodovodního potrubí přilepenými termoizolačními trubicemi z PE tl přes 9 do 13 mm DN přes 22 do 45 mm</t>
  </si>
  <si>
    <t>1773604909</t>
  </si>
  <si>
    <t>39</t>
  </si>
  <si>
    <t>722190401</t>
  </si>
  <si>
    <t>Vyvedení a upevnění výpustku DN do 25</t>
  </si>
  <si>
    <t>1264704091</t>
  </si>
  <si>
    <t>40</t>
  </si>
  <si>
    <t>722231286</t>
  </si>
  <si>
    <t>Regulátor výstupního tlaku membránový G 2" PN 16 do 70°C se dvěma závity</t>
  </si>
  <si>
    <t>1507922720</t>
  </si>
  <si>
    <t>41</t>
  </si>
  <si>
    <t>722232048</t>
  </si>
  <si>
    <t>Kohout kulový přímý G 2" PN 42 do 185°C vnitřní závit</t>
  </si>
  <si>
    <t>1037540798</t>
  </si>
  <si>
    <t>42</t>
  </si>
  <si>
    <t>722232064</t>
  </si>
  <si>
    <t>Kohout kulový přímý G 5/4" PN 42 do 185°C vnitřní závit s vypouštěním</t>
  </si>
  <si>
    <t>-407107180</t>
  </si>
  <si>
    <t>43</t>
  </si>
  <si>
    <t>722232065</t>
  </si>
  <si>
    <t>Kohout kulový přímý G 6/4" PN 42 do 185°C vnitřní závit s vypouštěním</t>
  </si>
  <si>
    <t>-1013354798</t>
  </si>
  <si>
    <t>44</t>
  </si>
  <si>
    <t>722232127</t>
  </si>
  <si>
    <t>Kohout kulový přímý G 2" PN 42 do 185°C plnoprůtokový vnitřní závit</t>
  </si>
  <si>
    <t>401916184</t>
  </si>
  <si>
    <t>45</t>
  </si>
  <si>
    <t>722250143</t>
  </si>
  <si>
    <t>Hydrantový systém s tvarově stálou hadicí D 25 x 30 m prosklený</t>
  </si>
  <si>
    <t>soubor</t>
  </si>
  <si>
    <t>166035204</t>
  </si>
  <si>
    <t>46</t>
  </si>
  <si>
    <t>722262151</t>
  </si>
  <si>
    <t>Vodoměr přírubový šroubový do 40°C DN 50 horizontální</t>
  </si>
  <si>
    <t>1403413317</t>
  </si>
  <si>
    <t>47</t>
  </si>
  <si>
    <t>722270105</t>
  </si>
  <si>
    <t>Sestava vodoměrová závitová G 2"</t>
  </si>
  <si>
    <t>2019900727</t>
  </si>
  <si>
    <t>48</t>
  </si>
  <si>
    <t>892241111</t>
  </si>
  <si>
    <t>Tlaková zkouška vodou potrubí DN do 40</t>
  </si>
  <si>
    <t>563166333</t>
  </si>
  <si>
    <t>49</t>
  </si>
  <si>
    <t>722290234</t>
  </si>
  <si>
    <t>Proplach a dezinfekce vodovodního potrubí DN do 40</t>
  </si>
  <si>
    <t>-1954743515</t>
  </si>
  <si>
    <t>50</t>
  </si>
  <si>
    <t>998722103</t>
  </si>
  <si>
    <t>Přesun hmot tonážní pro vnitřní vodovod v objektech v přes 12 do 24 m</t>
  </si>
  <si>
    <t>1116008732</t>
  </si>
  <si>
    <t>725</t>
  </si>
  <si>
    <t>Zdravotechnika - zařizovací předměty</t>
  </si>
  <si>
    <t>51</t>
  </si>
  <si>
    <t>725119125</t>
  </si>
  <si>
    <t>Montáž klozetových mís závěsných na nosné stěny</t>
  </si>
  <si>
    <t>-1092726486</t>
  </si>
  <si>
    <t>52</t>
  </si>
  <si>
    <t>64236051</t>
  </si>
  <si>
    <t>klozet keramický bílý závěsný hluboké splachování pro handicapované</t>
  </si>
  <si>
    <t>1314001289</t>
  </si>
  <si>
    <t>53</t>
  </si>
  <si>
    <t>64236021</t>
  </si>
  <si>
    <t>klozet keramický bílý závěsný hluboké splachování 490x360x350mm</t>
  </si>
  <si>
    <t>-1094192239</t>
  </si>
  <si>
    <t>54</t>
  </si>
  <si>
    <t>725119131</t>
  </si>
  <si>
    <t>Montáž klozetových sedátek standardních</t>
  </si>
  <si>
    <t>-1440583330</t>
  </si>
  <si>
    <t>55</t>
  </si>
  <si>
    <t>55167394</t>
  </si>
  <si>
    <t>sedátko klozetové duroplastové bílé antibakteriální</t>
  </si>
  <si>
    <t>589055069</t>
  </si>
  <si>
    <t>56</t>
  </si>
  <si>
    <t>5511673-1</t>
  </si>
  <si>
    <t>sedátko klozetové duroplastové bílé antibakteriální pro handicapované</t>
  </si>
  <si>
    <t>-1240381281</t>
  </si>
  <si>
    <t>57</t>
  </si>
  <si>
    <t>725121529</t>
  </si>
  <si>
    <t>Pisoárový záchodek automatický s teplotním spínačem</t>
  </si>
  <si>
    <t>-1227772443</t>
  </si>
  <si>
    <t>58</t>
  </si>
  <si>
    <t>725211602</t>
  </si>
  <si>
    <t>Umyvadlo keramické bílé šířky 550 mm bez krytu na sifon připevněné na stěnu šrouby</t>
  </si>
  <si>
    <t>-866005285</t>
  </si>
  <si>
    <t>59</t>
  </si>
  <si>
    <t>725211604</t>
  </si>
  <si>
    <t>Umyvadlo keramické bílé šířky 650 mm bez krytu na sifon připevněné na stěnu šrouby</t>
  </si>
  <si>
    <t>109925503</t>
  </si>
  <si>
    <t>60</t>
  </si>
  <si>
    <t>725331211</t>
  </si>
  <si>
    <t>Výlevka bez výtokových armatur nerezová připevněná na zeď konzolou 450x550x300 mm</t>
  </si>
  <si>
    <t>1628584677</t>
  </si>
  <si>
    <t>61</t>
  </si>
  <si>
    <t>725311121</t>
  </si>
  <si>
    <t>Dřez jednoduchý nerezový se zápachovou uzávěrkou s odkapávací plochou 560x480 mm a miskou</t>
  </si>
  <si>
    <t>-1544093204</t>
  </si>
  <si>
    <t>62</t>
  </si>
  <si>
    <t>725244203</t>
  </si>
  <si>
    <t>Zástěna sprchová skleněná tl. 6 mm pevná bezdveřová na vaničku šířky 900 mm</t>
  </si>
  <si>
    <t>1038341706</t>
  </si>
  <si>
    <t>63</t>
  </si>
  <si>
    <t>725821312</t>
  </si>
  <si>
    <t>Baterie dřezová nástěnná páková s otáčivým kulatým ústím a délkou ramínka 300 mm</t>
  </si>
  <si>
    <t>-924833396</t>
  </si>
  <si>
    <t>64</t>
  </si>
  <si>
    <t>725822613</t>
  </si>
  <si>
    <t>Baterie umyvadlová stojánková páková s výpustí</t>
  </si>
  <si>
    <t>504245203</t>
  </si>
  <si>
    <t>65</t>
  </si>
  <si>
    <t>7258-1</t>
  </si>
  <si>
    <t>Termostatická sprchová baterie s roztečí 150 mm + sprchová souprava (hlavová sprcha, ruční sprcha), provedení chrom</t>
  </si>
  <si>
    <t>2003142481</t>
  </si>
  <si>
    <t>66</t>
  </si>
  <si>
    <t>725532339</t>
  </si>
  <si>
    <t>Elektrický ohřívač zásobníkový akumulační stacionární 1 MPa 300 l / 3-6 kW</t>
  </si>
  <si>
    <t>240889940</t>
  </si>
  <si>
    <t>67</t>
  </si>
  <si>
    <t>725291641</t>
  </si>
  <si>
    <t>Doplňky zařízení koupelen a záchodů nerezové madlo sprchové 750 x 450 mm</t>
  </si>
  <si>
    <t>-627755790</t>
  </si>
  <si>
    <t>68</t>
  </si>
  <si>
    <t>725291721</t>
  </si>
  <si>
    <t>Doplňky zařízení koupelen a záchodů smaltované madlo krakorcové sklopné dl 550 mm</t>
  </si>
  <si>
    <t>58394330</t>
  </si>
  <si>
    <t>69</t>
  </si>
  <si>
    <t>725291711</t>
  </si>
  <si>
    <t>Doplňky zařízení koupelen a záchodů smaltované madlo krakorcové dl 550 mm</t>
  </si>
  <si>
    <t>825339346</t>
  </si>
  <si>
    <t>70</t>
  </si>
  <si>
    <t>725291701</t>
  </si>
  <si>
    <t>Doplňky zařízení koupelen a záchodů smaltované madlo rovné dl 300 mm</t>
  </si>
  <si>
    <t>459596736</t>
  </si>
  <si>
    <t>71</t>
  </si>
  <si>
    <t>725291703</t>
  </si>
  <si>
    <t>Doplňky zařízení koupelen a záchodů smaltované madlo rovné dl 500 mm</t>
  </si>
  <si>
    <t>58433680</t>
  </si>
  <si>
    <t>72</t>
  </si>
  <si>
    <t>55147080</t>
  </si>
  <si>
    <t>sedačka do sprchy antikorozní rozměr sedáku 340x430mm</t>
  </si>
  <si>
    <t>2039728958</t>
  </si>
  <si>
    <t>73</t>
  </si>
  <si>
    <t>725813111</t>
  </si>
  <si>
    <t>Ventil rohový bez připojovací trubičky nebo flexi hadičky G 1/2"</t>
  </si>
  <si>
    <t>-894441672</t>
  </si>
  <si>
    <t>74</t>
  </si>
  <si>
    <t>998725103</t>
  </si>
  <si>
    <t>Přesun hmot tonážní pro zařizovací předměty v objektech v přes 12 do 24 m</t>
  </si>
  <si>
    <t>666660164</t>
  </si>
  <si>
    <t>726</t>
  </si>
  <si>
    <t>Zdravotechnika - předstěnové instalace</t>
  </si>
  <si>
    <t>75</t>
  </si>
  <si>
    <t>726131041</t>
  </si>
  <si>
    <t>Instalační předstěna pro klozet závěsný v 1120 mm s ovládáním zepředu do lehkých stěn s kovovou kcí</t>
  </si>
  <si>
    <t>-1777050632</t>
  </si>
  <si>
    <t>76</t>
  </si>
  <si>
    <t>726131043</t>
  </si>
  <si>
    <t>Instalační předstěna pro klozet závěsný v 1120 mm s ovládáním zepředu pro postižené do stěn s kov kcí</t>
  </si>
  <si>
    <t>1571420691</t>
  </si>
  <si>
    <t>77</t>
  </si>
  <si>
    <t>72613-1</t>
  </si>
  <si>
    <t>Tlačítko pro ovládání WC zepředu plast dvě množství vody, chrom D+M</t>
  </si>
  <si>
    <t>951675821</t>
  </si>
  <si>
    <t>78</t>
  </si>
  <si>
    <t>72613-2</t>
  </si>
  <si>
    <t>Tlačítko pro ovládání WC, oddálené pro tělesně postižené, dvě množství vody, chrom D+M</t>
  </si>
  <si>
    <t>1564388728</t>
  </si>
  <si>
    <t>79</t>
  </si>
  <si>
    <t>998726111</t>
  </si>
  <si>
    <t>Přesun hmot tonážní pro instalační prefabrikáty v objektech v do 6 m</t>
  </si>
  <si>
    <t>839131113</t>
  </si>
  <si>
    <t>{0247d1b7-5309-4998-9460-8e8e951ace5f}</t>
  </si>
  <si>
    <t>D.101.05 - Ústřední vytápění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</si>
  <si>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</si>
  <si>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</si>
  <si>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</si>
  <si>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</si>
  <si>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</si>
  <si>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</si>
  <si>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971033341</t>
  </si>
  <si>
    <t>Vybourání otvorů ve zdivu cihelném pl do 0,09 m2 na MVC nebo MV tl do 300 mm</t>
  </si>
  <si>
    <t>-1949767510</t>
  </si>
  <si>
    <t>-2020127730</t>
  </si>
  <si>
    <t>101942625</t>
  </si>
  <si>
    <t>-809410754</t>
  </si>
  <si>
    <t>1707181780</t>
  </si>
  <si>
    <t>1088077097</t>
  </si>
  <si>
    <t>-340786057</t>
  </si>
  <si>
    <t>998713104</t>
  </si>
  <si>
    <t>Přesun hmot tonážní pro izolace tepelné v objektech v přes 24 do 36 m</t>
  </si>
  <si>
    <t>-478010841</t>
  </si>
  <si>
    <t>724</t>
  </si>
  <si>
    <t>Zdravotechnika - strojní vybavení</t>
  </si>
  <si>
    <t>724231128</t>
  </si>
  <si>
    <t>Příslušenství domovních vodáren měřící tlakoměr deformační</t>
  </si>
  <si>
    <t>-258992176</t>
  </si>
  <si>
    <t>731</t>
  </si>
  <si>
    <t>Ústřední vytápění - kotelny</t>
  </si>
  <si>
    <t>7312-03</t>
  </si>
  <si>
    <t>Větrací mřížka kruhová s přírubou a síťkou proti hmyzu na fasádu, D=80mm, materiál plast, D+M</t>
  </si>
  <si>
    <t>735497611</t>
  </si>
  <si>
    <t>7312-02</t>
  </si>
  <si>
    <t>Kouřovod pro plynový kondenzační kotel D=80 mm, 2x koleno 90°, přímá trouba délky 4m, D+M</t>
  </si>
  <si>
    <t>kpl</t>
  </si>
  <si>
    <t>-464654777</t>
  </si>
  <si>
    <t>731244134</t>
  </si>
  <si>
    <t>Kotel ocelový závěsný na plyn kondenzační o výkonu 3,4-37,0 kW pro vytápění s možností připojení zásobníku TV</t>
  </si>
  <si>
    <t>-761281294</t>
  </si>
  <si>
    <t>732</t>
  </si>
  <si>
    <t>Ústřední vytápění - strojovny</t>
  </si>
  <si>
    <t>732-01</t>
  </si>
  <si>
    <t>Akumulační nádoba 300, sanitární pro TV - 285 l, D+M</t>
  </si>
  <si>
    <t>1731953552</t>
  </si>
  <si>
    <t>732-02</t>
  </si>
  <si>
    <t>Absorpční plynové tepelné čerpadlo vzduch/voda do 40 kW, D+M</t>
  </si>
  <si>
    <t>187360868</t>
  </si>
  <si>
    <t>732-03</t>
  </si>
  <si>
    <t>Průtoková armatura pro expanzní nádobu, D+M</t>
  </si>
  <si>
    <t>2025850177</t>
  </si>
  <si>
    <t>732-04</t>
  </si>
  <si>
    <t>Hydraulické oběhové čerpadlo (primární okruh), D+M</t>
  </si>
  <si>
    <t>-886672470</t>
  </si>
  <si>
    <t>732-05</t>
  </si>
  <si>
    <t>Hydraulické oběhové čerpadlo (sekundární okruh), D+M</t>
  </si>
  <si>
    <t>-1765300679</t>
  </si>
  <si>
    <t>732331107</t>
  </si>
  <si>
    <t>Nádoba tlaková expanzní pro solární, topnou a chladící soustavu s membránou závitové připojení PN 1,0 o objemu 80 l</t>
  </si>
  <si>
    <t>-1076462181</t>
  </si>
  <si>
    <t>733</t>
  </si>
  <si>
    <t>Ústřední vytápění - rozvodné potrubí</t>
  </si>
  <si>
    <t>723170114</t>
  </si>
  <si>
    <t>Potrubí plynové plastové Pe 100, PN 0,4 MPa, D 32 x 3,0 mm spojované elektrotvarovkami</t>
  </si>
  <si>
    <t>1641326679</t>
  </si>
  <si>
    <t>733223301</t>
  </si>
  <si>
    <t>Potrubí měděné tvrdé spojované lisováním D 15x1 mm</t>
  </si>
  <si>
    <t>-1601138479</t>
  </si>
  <si>
    <t>733223302</t>
  </si>
  <si>
    <t>Potrubí měděné tvrdé spojované lisováním D 18x1 mm</t>
  </si>
  <si>
    <t>939235184</t>
  </si>
  <si>
    <t>733223303</t>
  </si>
  <si>
    <t>Potrubí měděné tvrdé spojované lisováním D 22x1 mm</t>
  </si>
  <si>
    <t>-1486021146</t>
  </si>
  <si>
    <t>733223304</t>
  </si>
  <si>
    <t>Potrubí měděné tvrdé spojované lisováním D 28x1,5 mm</t>
  </si>
  <si>
    <t>-1496570946</t>
  </si>
  <si>
    <t>733223305</t>
  </si>
  <si>
    <t>Potrubí měděné tvrdé spojované lisováním D 35x1,5 mm</t>
  </si>
  <si>
    <t>-321557298</t>
  </si>
  <si>
    <t>733291101</t>
  </si>
  <si>
    <t>Zkouška těsnosti potrubí měděné D do 35x1,5</t>
  </si>
  <si>
    <t>655550686</t>
  </si>
  <si>
    <t>733811241</t>
  </si>
  <si>
    <t>Ochrana potrubí ústředního vytápění termoizolačními trubicemi z PE tl přes 13 do 20 mm DN do 22 mm</t>
  </si>
  <si>
    <t>-597089826</t>
  </si>
  <si>
    <t>733811242</t>
  </si>
  <si>
    <t>Ochrana potrubí ústředního vytápění termoizolačními trubicemi z PE tl přes 13 do 20 mm DN přes 32 do 45 mm</t>
  </si>
  <si>
    <t>-492235845</t>
  </si>
  <si>
    <t>MLT.I000147</t>
  </si>
  <si>
    <t>páska samolepící na Mirelon po 20m</t>
  </si>
  <si>
    <t>1180889667</t>
  </si>
  <si>
    <t>MLT.I000150</t>
  </si>
  <si>
    <t>spona na Mirelon</t>
  </si>
  <si>
    <t>618234479</t>
  </si>
  <si>
    <t>998733103</t>
  </si>
  <si>
    <t>Přesun hmot tonážní pro rozvody potrubí v objektech v přes 12 do 24 m</t>
  </si>
  <si>
    <t>-1553555609</t>
  </si>
  <si>
    <t>734</t>
  </si>
  <si>
    <t>Ústřední vytápění - armatury</t>
  </si>
  <si>
    <t>734221682</t>
  </si>
  <si>
    <t>Termostatická hlavice kapalinová PN 10 do 110°C otopných těles VK</t>
  </si>
  <si>
    <t>-542586428</t>
  </si>
  <si>
    <t>734261417</t>
  </si>
  <si>
    <t>Šroubení regulační radiátorové rohové G 1/2 s vypouštěním</t>
  </si>
  <si>
    <t>-2011943331</t>
  </si>
  <si>
    <t>734261233</t>
  </si>
  <si>
    <t>Šroubení topenářské přímé G 1/2 PN 16 do 120°C</t>
  </si>
  <si>
    <t>-2051949235</t>
  </si>
  <si>
    <t>734251212</t>
  </si>
  <si>
    <t>Ventil závitový pojistný rohový G 3/4 provozní tlak od 2,5 do 6 barů</t>
  </si>
  <si>
    <t>456315499</t>
  </si>
  <si>
    <t>734292715</t>
  </si>
  <si>
    <t>Kohout kulový přímý G 1 PN 42 do 185°C vnitřní závit</t>
  </si>
  <si>
    <t>-274535621</t>
  </si>
  <si>
    <t>734295012</t>
  </si>
  <si>
    <t>Směšovací ventil otopných a chladicích systémů závitový třícestný G 1" s ručním ovládáním</t>
  </si>
  <si>
    <t>1662381501</t>
  </si>
  <si>
    <t>734411128</t>
  </si>
  <si>
    <t>Teploměr technický s pevným stonkem a jímkou zadní připojení průměr 100 mm délky 150 mm</t>
  </si>
  <si>
    <t>2009475603</t>
  </si>
  <si>
    <t>998734103</t>
  </si>
  <si>
    <t>Přesun hmot tonážní pro armatury v objektech v přes 12 do 24 m</t>
  </si>
  <si>
    <t>-1208098669</t>
  </si>
  <si>
    <t>735</t>
  </si>
  <si>
    <t>Ústřední vytápění - otopná tělesa</t>
  </si>
  <si>
    <t>735000912</t>
  </si>
  <si>
    <t>Vyregulování ventilu nebo kohoutu dvojregulačního s termostatickým ovládáním</t>
  </si>
  <si>
    <t>-2099384487</t>
  </si>
  <si>
    <t>735152532</t>
  </si>
  <si>
    <t>Otopné těleso panelové VK dvoudeskové 2 přídavné přestupní plochy výška/délka 400/500 mm výkon 608 W</t>
  </si>
  <si>
    <t>692130294</t>
  </si>
  <si>
    <t>735152572</t>
  </si>
  <si>
    <t>Otopné těleso panelové VK dvoudeskové 2 přídavné přestupní plochy výška/délka 600/500 mm výkon 840 W</t>
  </si>
  <si>
    <t>2134651586</t>
  </si>
  <si>
    <t>735152574</t>
  </si>
  <si>
    <t>Otopné těleso panelové VK dvoudeskové 2 přídavné přestupní plochy výška/délka 600/700 mm výkon 1175 W</t>
  </si>
  <si>
    <t>198746619</t>
  </si>
  <si>
    <t>735152577</t>
  </si>
  <si>
    <t>Otopné těleso panelové VK dvoudeskové 2 přídavné přestupní plochy výška/délka 600/1000 mm výkon 1679 W</t>
  </si>
  <si>
    <t>-1578771533</t>
  </si>
  <si>
    <t>735152598</t>
  </si>
  <si>
    <t>Otopné těleso panelové VK dvoudeskové 2 přídavné přestupní plochy výška/délka 900/1100 mm výkon 2544 W</t>
  </si>
  <si>
    <t>562121325</t>
  </si>
  <si>
    <t>735-1</t>
  </si>
  <si>
    <t>Otopné těleso panelové VK dvoudeskové 2 přídavné přestupní plochy výška/délka 700/1000 mm výkon 1897 W</t>
  </si>
  <si>
    <t>-830670226</t>
  </si>
  <si>
    <t>735-2</t>
  </si>
  <si>
    <t>Otopné těleso panelové VK dvoudeskové 1 přídavná přestupní plocha výška/délka 400/500 mm výkon 469 W</t>
  </si>
  <si>
    <t>2135237181</t>
  </si>
  <si>
    <t>735-3</t>
  </si>
  <si>
    <t>Otopné těleso panelové VK třídeskové 3 přídavné přestupní plochy výška/délka 700/1200 mm výkon 3268 W</t>
  </si>
  <si>
    <t>-839718729</t>
  </si>
  <si>
    <t>735-4</t>
  </si>
  <si>
    <t>Otopné těleso trubkové výška/délka 900/450 mm výkon 333W</t>
  </si>
  <si>
    <t>3309692</t>
  </si>
  <si>
    <t>735191910</t>
  </si>
  <si>
    <t>Napuštění vody do otopných těles</t>
  </si>
  <si>
    <t>-310594072</t>
  </si>
  <si>
    <t>735494811</t>
  </si>
  <si>
    <t>Vypuštění vody z otopných těles</t>
  </si>
  <si>
    <t>-328072012</t>
  </si>
  <si>
    <t>735191905</t>
  </si>
  <si>
    <t>Odvzdušnění otopných těles</t>
  </si>
  <si>
    <t>-1137089807</t>
  </si>
  <si>
    <t>998735103</t>
  </si>
  <si>
    <t>Přesun hmot tonážní pro otopná tělesa v objektech v přes 12 do 24 m</t>
  </si>
  <si>
    <t>-1389048460</t>
  </si>
  <si>
    <t>{51f463a3-2c32-44b5-b616-0acbd1fb412c}</t>
  </si>
  <si>
    <t>D.101.06 - Silnoproudá elektrotechnika</t>
  </si>
  <si>
    <t>Úpravy povrchů, podlahy a osazování výplní</t>
  </si>
  <si>
    <t>1637836005</t>
  </si>
  <si>
    <t>971033141</t>
  </si>
  <si>
    <t>1344094096</t>
  </si>
  <si>
    <t>973031616</t>
  </si>
  <si>
    <t>-1216082366</t>
  </si>
  <si>
    <t>977332111</t>
  </si>
  <si>
    <t>-822594448</t>
  </si>
  <si>
    <t>977332112</t>
  </si>
  <si>
    <t>-662016312</t>
  </si>
  <si>
    <t>977343111</t>
  </si>
  <si>
    <t>167822991</t>
  </si>
  <si>
    <t>1161893012</t>
  </si>
  <si>
    <t>997013151</t>
  </si>
  <si>
    <t>-1670828851</t>
  </si>
  <si>
    <t>997013211</t>
  </si>
  <si>
    <t>262233634</t>
  </si>
  <si>
    <t>-1844716313</t>
  </si>
  <si>
    <t>-919215904</t>
  </si>
  <si>
    <t>601070495</t>
  </si>
  <si>
    <t>-1435154719</t>
  </si>
  <si>
    <t>998</t>
  </si>
  <si>
    <t>998001123</t>
  </si>
  <si>
    <t>-482285463</t>
  </si>
  <si>
    <t>741</t>
  </si>
  <si>
    <t>Elektroinstalace - silnoproud</t>
  </si>
  <si>
    <t>34195R</t>
  </si>
  <si>
    <t>764004862</t>
  </si>
  <si>
    <t>74100-12</t>
  </si>
  <si>
    <t>Přípojková skříň + elektroměrový rozvaděč vč. výzbroje, D+M</t>
  </si>
  <si>
    <t>512</t>
  </si>
  <si>
    <t>1563023735</t>
  </si>
  <si>
    <t>74100-13</t>
  </si>
  <si>
    <t>Přidání jističe 40A B/3 v rozvaděči RE</t>
  </si>
  <si>
    <t>-600831647</t>
  </si>
  <si>
    <t>74100-14</t>
  </si>
  <si>
    <t>nová rozvodnie pro HDO, vč. vybavení, vedle stáv. elektroměrová skříň</t>
  </si>
  <si>
    <t>2058744480</t>
  </si>
  <si>
    <t>7412</t>
  </si>
  <si>
    <t>rozvaděč RB, kompletní dodávka vč. výzbroje, proudový chránič, jističe, D+M</t>
  </si>
  <si>
    <t>-1210002275</t>
  </si>
  <si>
    <t>74100-15</t>
  </si>
  <si>
    <t>úpravy v rozvaděči RE pro elektroměr + HDO</t>
  </si>
  <si>
    <t>-138409717</t>
  </si>
  <si>
    <t>74123-5</t>
  </si>
  <si>
    <t>svorka uzemňovací</t>
  </si>
  <si>
    <t>1905001330</t>
  </si>
  <si>
    <t>741112021</t>
  </si>
  <si>
    <t>-40765008</t>
  </si>
  <si>
    <t>34571479</t>
  </si>
  <si>
    <t>krabice v uzavřeném provedení PP s krytím IP 66 čtvercová 100x100mm</t>
  </si>
  <si>
    <t>1398269663</t>
  </si>
  <si>
    <t>741120301</t>
  </si>
  <si>
    <t>-999121260</t>
  </si>
  <si>
    <t>34141029</t>
  </si>
  <si>
    <t>vodič propojovací flexibilní jádro Cu lanované izolace PVC 450/750V (H07V-K) 1x16mm2</t>
  </si>
  <si>
    <t>-1471269367</t>
  </si>
  <si>
    <t>-284671122</t>
  </si>
  <si>
    <t>34141026</t>
  </si>
  <si>
    <t>vodič propojovací flexibilní jádro Cu lanované izolace PVC 450/750V (H07V-K) 1x4mm2</t>
  </si>
  <si>
    <t>482821087</t>
  </si>
  <si>
    <t>741122601</t>
  </si>
  <si>
    <t>1314518200</t>
  </si>
  <si>
    <t>34111005</t>
  </si>
  <si>
    <t>kabel instalační jádro Cu plné izolace PVC plášť PVC 450/750V (CYKY) 2x1,5mm2</t>
  </si>
  <si>
    <t>-325210050</t>
  </si>
  <si>
    <t>741122611</t>
  </si>
  <si>
    <t>300033120</t>
  </si>
  <si>
    <t>34111030</t>
  </si>
  <si>
    <t>kabel instalační jádro Cu plné izolace PVC plášť PVC 450/750V (CYKY) 3x1,5mm2</t>
  </si>
  <si>
    <t>164193325</t>
  </si>
  <si>
    <t>-1914341844</t>
  </si>
  <si>
    <t>34111036</t>
  </si>
  <si>
    <t>kabel instalační jádro Cu plné izolace PVC plášť PVC 450/750V (CYKY) 3x2,5mm2</t>
  </si>
  <si>
    <t>-1554376820</t>
  </si>
  <si>
    <t>741122623</t>
  </si>
  <si>
    <t>-440708141</t>
  </si>
  <si>
    <t>34111076</t>
  </si>
  <si>
    <t>kabel instalační jádro Cu plné izolace PVC plášť PVC 450/750V (CYKY) 4x10mm2</t>
  </si>
  <si>
    <t>-525999958</t>
  </si>
  <si>
    <t>741122624</t>
  </si>
  <si>
    <t>-1931670821</t>
  </si>
  <si>
    <t>34111080</t>
  </si>
  <si>
    <t>kabel instalační jádro Cu plné izolace PVC plášť PVC 450/750V (CYKY) 4x16mm2</t>
  </si>
  <si>
    <t>1154231659</t>
  </si>
  <si>
    <t>741122641</t>
  </si>
  <si>
    <t>505184880</t>
  </si>
  <si>
    <t>34111090</t>
  </si>
  <si>
    <t>kabel instalační jádro Cu plné izolace PVC plášť PVC 450/750V (CYKY) 5x1,5mm2</t>
  </si>
  <si>
    <t>-1563963690</t>
  </si>
  <si>
    <t>741122643</t>
  </si>
  <si>
    <t>316235843</t>
  </si>
  <si>
    <t>34113034</t>
  </si>
  <si>
    <t>kabel instalační jádro Cu plné izolace PVC plášť PVC 450/750V (CYKY) 5x10mm2</t>
  </si>
  <si>
    <t>-1765193773</t>
  </si>
  <si>
    <t>741310101</t>
  </si>
  <si>
    <t>-139085478</t>
  </si>
  <si>
    <t>ABB.3559A21345</t>
  </si>
  <si>
    <t>128</t>
  </si>
  <si>
    <t>-1739980076</t>
  </si>
  <si>
    <t>741310122</t>
  </si>
  <si>
    <t>-1841138378</t>
  </si>
  <si>
    <t>ABB.3559A25345</t>
  </si>
  <si>
    <t>1702192600</t>
  </si>
  <si>
    <t>741310126</t>
  </si>
  <si>
    <t>459828715</t>
  </si>
  <si>
    <t>ABB.3559A07345</t>
  </si>
  <si>
    <t>1449328941</t>
  </si>
  <si>
    <t>741313041</t>
  </si>
  <si>
    <t>1367636703</t>
  </si>
  <si>
    <t>34555229</t>
  </si>
  <si>
    <t>-746403541</t>
  </si>
  <si>
    <t>741313043</t>
  </si>
  <si>
    <t>846221829</t>
  </si>
  <si>
    <t>34555201</t>
  </si>
  <si>
    <t>-1279150921</t>
  </si>
  <si>
    <t>34555202</t>
  </si>
  <si>
    <t>334564976</t>
  </si>
  <si>
    <t>74100-011</t>
  </si>
  <si>
    <t>-1918123894</t>
  </si>
  <si>
    <t>74100-02</t>
  </si>
  <si>
    <t>-658681490</t>
  </si>
  <si>
    <t>LED barevné svítidlo sloužící pro barvení scény a tvorbu světelných efektů, D+M</t>
  </si>
  <si>
    <t>LED ekvivalent klasického divadelního reflektoru, 1000 W, D+M</t>
  </si>
  <si>
    <t>LED ekvivalent klasického divadelního reflektoru, 500 W, D+M</t>
  </si>
  <si>
    <t>kg</t>
  </si>
  <si>
    <t>Ostatní</t>
  </si>
  <si>
    <t>hod</t>
  </si>
  <si>
    <t>{47e42dd1-06a3-43c9-97c2-edf70152158b}</t>
  </si>
  <si>
    <t>D.205 - Venkovní rozvody splaškové kanalizace</t>
  </si>
  <si>
    <t xml:space="preserve">    1 - Zemní práce</t>
  </si>
  <si>
    <t xml:space="preserve">    8 - Trubní vedení</t>
  </si>
  <si>
    <t>132151104</t>
  </si>
  <si>
    <t>Hloubení rýh nezapažených š do 800 mm v hornině třídy těžitelnosti I skupiny 1 a 2 objem přes 100 m3 strojně</t>
  </si>
  <si>
    <t>-812624341</t>
  </si>
  <si>
    <t>133154101</t>
  </si>
  <si>
    <t>Hloubení šachet zapažených v hornině třídy těžitelnosti I skupiny 1 a 2 objem do 20 m3</t>
  </si>
  <si>
    <t>1894600350</t>
  </si>
  <si>
    <t>174151101</t>
  </si>
  <si>
    <t>Zásyp jam, šachet rýh nebo kolem objektů sypaninou se zhutněním</t>
  </si>
  <si>
    <t>471823855</t>
  </si>
  <si>
    <t>451541111</t>
  </si>
  <si>
    <t>Lože pod potrubí otevřený výkop ze štěrkodrtě</t>
  </si>
  <si>
    <t>1903395627</t>
  </si>
  <si>
    <t>Trubní vedení</t>
  </si>
  <si>
    <t>482847210</t>
  </si>
  <si>
    <t>871315221</t>
  </si>
  <si>
    <t>Kanalizační potrubí z tvrdého PVC jednovrstvé tuhost třídy SN8 DN 160</t>
  </si>
  <si>
    <t>1286417049</t>
  </si>
  <si>
    <t>871-1</t>
  </si>
  <si>
    <t>-2097625223</t>
  </si>
  <si>
    <t>871-2</t>
  </si>
  <si>
    <t>Oblouk 160-45° PVC-KG, D+M</t>
  </si>
  <si>
    <t>1598940419</t>
  </si>
  <si>
    <t>871-3</t>
  </si>
  <si>
    <t>Jednoduchá odbočka 125/125-45° PVC-KG, D+M</t>
  </si>
  <si>
    <t>1728459904</t>
  </si>
  <si>
    <t>871-4</t>
  </si>
  <si>
    <t>Jednoduchá odbočka 160/125-45° PVC-KG, D+M</t>
  </si>
  <si>
    <t>-233787501</t>
  </si>
  <si>
    <t>871-5</t>
  </si>
  <si>
    <t>Jednoduchá odbočka 160/160-45° PVC-KG, D+M</t>
  </si>
  <si>
    <t>-1172680243</t>
  </si>
  <si>
    <t>871-6</t>
  </si>
  <si>
    <t>Redukce nesouosá 160/125 PVC-KG, D+M</t>
  </si>
  <si>
    <t>-1881201277</t>
  </si>
  <si>
    <t>894812376</t>
  </si>
  <si>
    <t>Revizní a čistící šachta z PP DN 600 poklop litinový pro třídu zatížení D400 s betonovým prstencem</t>
  </si>
  <si>
    <t>-1249428630</t>
  </si>
  <si>
    <t>894812333</t>
  </si>
  <si>
    <t>Revizní a čistící šachta z PP DN 600 šachtová roura korugovaná světlé hloubky 3000 mm</t>
  </si>
  <si>
    <t>-2091803097</t>
  </si>
  <si>
    <t>894812313</t>
  </si>
  <si>
    <t>Revizní a čistící šachta z PP typ DN 600/160 šachtové dno s přítokem tvaru T</t>
  </si>
  <si>
    <t>1505757556</t>
  </si>
  <si>
    <t>871315221-2</t>
  </si>
  <si>
    <t>Kondenzační kus DN160 pro napojení kondenzátu od TČ</t>
  </si>
  <si>
    <t>-778465847</t>
  </si>
  <si>
    <t>871315221-3</t>
  </si>
  <si>
    <t>Hadice pro odvod kondenzátu od TČ d=10mm</t>
  </si>
  <si>
    <t>877282938</t>
  </si>
  <si>
    <t>{e381de24-74dc-42a2-8c96-14e12da75518}</t>
  </si>
  <si>
    <t>D.215 - Přípojka kanalizace</t>
  </si>
  <si>
    <t>132151101</t>
  </si>
  <si>
    <t>Hloubení rýh nezapažených š do 800 mm v hornině třídy těžitelnosti I skupiny 1 a 2 objem do 20 m3 strojně</t>
  </si>
  <si>
    <t>1687933499</t>
  </si>
  <si>
    <t>-1456881758</t>
  </si>
  <si>
    <t>1904834339</t>
  </si>
  <si>
    <t>Napojení nové kanalizační připojky na jednotnou kanalizaci</t>
  </si>
  <si>
    <t>1492782199</t>
  </si>
  <si>
    <t>-1731554498</t>
  </si>
  <si>
    <t>{00454635-ad79-4713-b563-142694387dbe}</t>
  </si>
  <si>
    <t>D.217 - Venkovní rozvody dešťové kanalizace</t>
  </si>
  <si>
    <t xml:space="preserve">    3 - Svislé a kompletní konstrukce</t>
  </si>
  <si>
    <t>-1880350456</t>
  </si>
  <si>
    <t>133154102</t>
  </si>
  <si>
    <t>Hloubení šachet zapažených v hornině třídy těžitelnosti I skupiny 1 a 2 objem do 50 m3</t>
  </si>
  <si>
    <t>1679229562</t>
  </si>
  <si>
    <t>1103077082</t>
  </si>
  <si>
    <t>-123540843</t>
  </si>
  <si>
    <t>382413114</t>
  </si>
  <si>
    <t>Osazení jímky z PP na obetonování objemu 4000 l pro usazení do terénu</t>
  </si>
  <si>
    <t>-799143256</t>
  </si>
  <si>
    <t>382413114-1</t>
  </si>
  <si>
    <t>Nádrž na dešťovou vodu PP, objem 3,94 m3, výška 2200 mm, průměr 2000 mm D+M</t>
  </si>
  <si>
    <t>1526241379</t>
  </si>
  <si>
    <t>1334929850</t>
  </si>
  <si>
    <t>-1470524186</t>
  </si>
  <si>
    <t>-1791306626</t>
  </si>
  <si>
    <t>1662051922</t>
  </si>
  <si>
    <t>-199111399</t>
  </si>
  <si>
    <t>-717625975</t>
  </si>
  <si>
    <t>-1734012169</t>
  </si>
  <si>
    <t>1929221567</t>
  </si>
  <si>
    <t>D.101.01_ASŘ</t>
  </si>
  <si>
    <t>D.101.04_ZTI</t>
  </si>
  <si>
    <t>D.101.05_UT</t>
  </si>
  <si>
    <t>D.101.06_ELI</t>
  </si>
  <si>
    <t>D.101.08_VZT</t>
  </si>
  <si>
    <t>D.205_Venk.K</t>
  </si>
  <si>
    <t>D.215_Příp.K</t>
  </si>
  <si>
    <t>D.217_HsDV</t>
  </si>
  <si>
    <t>VRN</t>
  </si>
  <si>
    <t>Rekonstrukce ZUŠ Blansko</t>
  </si>
  <si>
    <t>Vedlejší a ostatní náklady stavby</t>
  </si>
  <si>
    <t>Název stavby</t>
  </si>
  <si>
    <t>Etapa/Objekt</t>
  </si>
  <si>
    <t>Vedlejší a ostatní náklady</t>
  </si>
  <si>
    <t>množství</t>
  </si>
  <si>
    <t>cena / MJ (Kč)</t>
  </si>
  <si>
    <t>celkem (Kč)</t>
  </si>
  <si>
    <t>Ceník, kapitola</t>
  </si>
  <si>
    <t>Poznámka uchazeče</t>
  </si>
  <si>
    <t>VN</t>
  </si>
  <si>
    <t>Vedlejší náklady</t>
  </si>
  <si>
    <t>Náklady spojené s prováděním stavby</t>
  </si>
  <si>
    <t xml:space="preserve">005124010R  </t>
  </si>
  <si>
    <t xml:space="preserve">Zajištění kompletační a koordinační činnosti spojených s realizací stavby a následným dáním do užívání. Např. práce souvisejících se subdodávkami, dodávkou stavebních výrobků a materiálů, lešení, bednění, montážních strojů a zařízení.   </t>
  </si>
  <si>
    <t>Soubor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</si>
  <si>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</si>
  <si>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</si>
  <si>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</si>
  <si>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>Zařízení staveniště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</si>
  <si>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</si>
  <si>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</si>
  <si>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 Poskytnutí min. jedné staveništní buňky pro potřeby jednání po dobu výstavby.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</si>
  <si>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</si>
  <si>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</si>
  <si>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 Provoz staveniště v souladu s požadavky standardů projektu.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</si>
  <si>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</si>
  <si>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</si>
  <si>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 Kompletní celkový úklid stavby před kolaudací a před předáním a převzetím díla.</t>
  </si>
  <si>
    <t>ON</t>
  </si>
  <si>
    <t>Ostatní náklady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</si>
  <si>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</si>
  <si>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</si>
  <si>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</si>
  <si>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</si>
  <si>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</si>
  <si>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</si>
  <si>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</si>
  <si>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</si>
  <si>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</si>
  <si>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</si>
  <si>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</si>
  <si>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>Bezpečnostní, hygienická a protiprašná opatření na staveništi (v souladu se standardy projektu)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</si>
  <si>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</si>
  <si>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</si>
  <si>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</si>
  <si>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 Pasportizace bude provedena před i po stavební činnosti.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</si>
  <si>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</si>
  <si>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</si>
  <si>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</si>
  <si>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díla. Např. i činnost geologa při kontrole a převzetí základových spár, činnost geotechnika včetně geotechcnických zkoušek, měření parametrů hutnění, vyhotovení protokolů, činnost zpracovatele výrobní dokumentace výztuže a ocelových prvků při kontrole výztuže a ocelových prvků apod.</t>
  </si>
  <si>
    <t>00521 R6</t>
  </si>
  <si>
    <t>Součinnost se všemi zúčastněnými stranami - investorem, budoucím uživatelem, projektantem, zástupci organizací státní správy, koordinátorem BOZP apod. a to včetně nákladů spojených se zabezpečením kontrolních dnů a porad a náklady spojené s přístupem do elektronického stavebního deníku TDS, AD, INV po celou dobu realizace stavby.</t>
  </si>
  <si>
    <t xml:space="preserve">004111020R  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</si>
  <si>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</si>
  <si>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</si>
  <si>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Podrobné výkresy výztuže železobetonových prvků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</si>
  <si>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</si>
  <si>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</si>
  <si>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</si>
  <si>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</si>
  <si>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</si>
  <si>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</si>
  <si>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 (dle standardů projektu)</t>
  </si>
  <si>
    <t>ZOV včetně průběžné aktualizace</t>
  </si>
  <si>
    <t>Kladečské schéma tepelných izolací střech</t>
  </si>
  <si>
    <t>Dočasná dopravně inženýrská opatření v souvilosti s navrhovanou výstavbou</t>
  </si>
  <si>
    <t>Výrobní dokumentace = podrobný výpis tvarovek a potrubí</t>
  </si>
  <si>
    <t>Technologické postupy montáže (potrubí, izolací, požárních opatření, revize, zhotovení provozního řádu…)</t>
  </si>
  <si>
    <t>Příručka pro provoz a údržbu (provozní řád)</t>
  </si>
  <si>
    <t>00521 R7</t>
  </si>
  <si>
    <t>Zajištění všech podkladů a dokumentů pro vydání kolaudačního rozhodnutí (případně souhlasu), včetně podání žádosti a zajištění jejího vydání, aktivní účast na kolaudačních prohlídkách.</t>
  </si>
  <si>
    <t xml:space="preserve">005241010R  </t>
  </si>
  <si>
    <t>Vypracování dokumentace skutečného provedení stavby v rozsahu  dle platné legislativy (vyhl. 499/2006 Sb.v platném znění)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</si>
  <si>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</si>
  <si>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 Vedení knihy vzorkování. Veškeré požadavky na vzorkování dle standardů projektu.</t>
  </si>
  <si>
    <t>00521 R9</t>
  </si>
  <si>
    <t>Fotodokumentace průběhu výstavby a dle specifikace uvedené v SoD, příp. podmínek dotačního titulu. Pořízení detailní fotodokumentace provedených prací či jiných výsledků díla, které mají být zakryty a které umožní identifikaci zakrytých tras, komponentů a prvků TZB.</t>
  </si>
  <si>
    <t xml:space="preserve">005231010R  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</si>
  <si>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</si>
  <si>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</si>
  <si>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</si>
  <si>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</si>
  <si>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</si>
  <si>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</si>
  <si>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00521 R11</t>
  </si>
  <si>
    <t>Náklady spojení s bankovními zárukami</t>
  </si>
  <si>
    <t>00521 R12</t>
  </si>
  <si>
    <t>Náklady spojené s pojištěním dodavatele, pojištěním díla, pojištěním škod způsobených třetím osobám, pojištěním proti živlu a krádeži</t>
  </si>
  <si>
    <t>00521 R14</t>
  </si>
  <si>
    <t>Náklady spojené s archivací dokladů, dokumentů a dokumentace po dobu min 10 let.</t>
  </si>
  <si>
    <t>00521 R15</t>
  </si>
  <si>
    <t>Náklady spojené s  finanční kontrolou veřejné správy, s kontrolou poskytovatele dotace, s poskytováním informací pověřeným orgánům (ministerstev ČR, Evropské komise, Evropského účetního dvora, NKÚ a dalších orgánů státní správy), dle SoD.</t>
  </si>
  <si>
    <t>00521 R16</t>
  </si>
  <si>
    <t>Náklady spojené s opatřeními proti nepřízní počasí, např. zaplachtování, čerpání vody apod. (v souladu se standardy projektu)</t>
  </si>
  <si>
    <t>00521 R17</t>
  </si>
  <si>
    <t>Náklady spojené se poskytnutím licencí k RDS, DSPS a všem dalším dokumentacím vytvořených zhotovitelem za účelem naplnění díla dle DP a SoD. V souladu se standardy projektu.</t>
  </si>
  <si>
    <t xml:space="preserve">005281010R  </t>
  </si>
  <si>
    <t>Propagační činnost (např. pamětní desky, základní kámen, propagační materiály, plachty apod.) dle specifikace uvedené v SoD, příp. podmínek dotačního titulu</t>
  </si>
  <si>
    <t>Celkem za</t>
  </si>
  <si>
    <t>Ostatní a vedlejší náklady</t>
  </si>
  <si>
    <t>Veškerá výrobní dokumentace (v souladu se standardy projektu):</t>
  </si>
  <si>
    <t>Vypracování dokumentace skutečného provedení stavby nad rámec platné legislativy (tj. dokumentace skutečného provedení pro jednotlivé profese) včetně podmínek a požadavků uvedených v SoD a požadavků dle standardů projektu.</t>
  </si>
  <si>
    <t>Plán zkoušek - kontrolní a zkušební plán - náklady na provedení veškerých měření a zkoušek, revizních zpráv apod. a to dle platné legislativy, dle SoD a dle standardů projektu, např. na termovizní měření stavby, revize plynu, revize hromosvodu</t>
  </si>
  <si>
    <t>D.101.07_SLP</t>
  </si>
  <si>
    <t>{381da302-9acc-4da1-9626-7881f498e58a}</t>
  </si>
  <si>
    <t>D.101.07 - Slaboproud</t>
  </si>
  <si>
    <t>HSV - HSV</t>
  </si>
  <si>
    <t xml:space="preserve">    300 - Kamerový systém (CCTV)</t>
  </si>
  <si>
    <t xml:space="preserve">    400 - Domácí telefon (DT)</t>
  </si>
  <si>
    <t xml:space="preserve">    500 - Strukturovaná kabeláž (SK)</t>
  </si>
  <si>
    <t xml:space="preserve">    600 - Poplachový zabezpečovací a tísňový systém (PZTS)</t>
  </si>
  <si>
    <t xml:space="preserve">    700 - Ostatní</t>
  </si>
  <si>
    <t>300</t>
  </si>
  <si>
    <t>Kamerový systém (CCTV)</t>
  </si>
  <si>
    <t>300-1</t>
  </si>
  <si>
    <t>Montáž kamery</t>
  </si>
  <si>
    <t>1188945320</t>
  </si>
  <si>
    <t>300-1.1</t>
  </si>
  <si>
    <t>IP bullet kamera 8MP, WDR 120dB, vyšší citlivost, objektiv se záběrem 107°, VA (překročení čáry, vstup do oblasti, klasifikace osob a vozidel), napájení PoE (802.3af), IP67, IR 40m</t>
  </si>
  <si>
    <t>2014262949</t>
  </si>
  <si>
    <t>300-2</t>
  </si>
  <si>
    <t>Montáž propojovacího boxu pro kameru</t>
  </si>
  <si>
    <t>-2091532829</t>
  </si>
  <si>
    <t>300-2.2</t>
  </si>
  <si>
    <t>Propojovací box a přídavné montážní příslušenství pro venkovní kamery</t>
  </si>
  <si>
    <t>260969974</t>
  </si>
  <si>
    <t>300-3</t>
  </si>
  <si>
    <t>Drobný montážní materiál pro kamery (5% z celkové dodávky kamer)</t>
  </si>
  <si>
    <t>-367233197</t>
  </si>
  <si>
    <t>300-4</t>
  </si>
  <si>
    <t>Montáž síťového videorekordéru (NVR)</t>
  </si>
  <si>
    <t>-1184646274</t>
  </si>
  <si>
    <t>300-4.1</t>
  </si>
  <si>
    <t>Síťový videorekordér (NVR) pro záznam až 16 IP kamer.Záznamová kapacita až 160Mbps s podporou kamer s rozlišením až 12MP. Rekordér je vybaven analytickou sadou, integrovaný switch 16x PoE vstupy pro IP kamery, 4x HDD (max. 4x14TB)</t>
  </si>
  <si>
    <t>-1377936753</t>
  </si>
  <si>
    <t>300-5</t>
  </si>
  <si>
    <t>Montáž disku pro NVR</t>
  </si>
  <si>
    <t>-1958614442</t>
  </si>
  <si>
    <t>300-5.1</t>
  </si>
  <si>
    <t>Disk 10TB, vhodný pro NVR</t>
  </si>
  <si>
    <t>1294323232</t>
  </si>
  <si>
    <t>300-6</t>
  </si>
  <si>
    <t>Montáž Smart-UPS</t>
  </si>
  <si>
    <t>-79326636</t>
  </si>
  <si>
    <t>300-6.1</t>
  </si>
  <si>
    <t>Smart-UPS 750VA 230V ( 500W/750VA s výstupním napětím 230V, 50/60Hz; 6x zásuvky IEC 320 C13, LAN RJ45, SmartSlot, multifunkční LCD, hmotnost do 15kg).</t>
  </si>
  <si>
    <t>-613483306</t>
  </si>
  <si>
    <t>300-7</t>
  </si>
  <si>
    <t>Montáž SW pro správu</t>
  </si>
  <si>
    <t>-1512339905</t>
  </si>
  <si>
    <t>300-7.1</t>
  </si>
  <si>
    <t>SW pro správu - instalace, integrace kamer, zprovoznění</t>
  </si>
  <si>
    <t>set</t>
  </si>
  <si>
    <t>-1159221993</t>
  </si>
  <si>
    <t>300-8</t>
  </si>
  <si>
    <t>Drobný montážní materiál pro síťový videorekordér (NVR), disk pro NVR, Smart-Ups a SW pro správu (5% z celkové dodávky)</t>
  </si>
  <si>
    <t>2062508583</t>
  </si>
  <si>
    <t>300-9</t>
  </si>
  <si>
    <t>Pomocné montážní práce</t>
  </si>
  <si>
    <t>688369019</t>
  </si>
  <si>
    <t>300-10</t>
  </si>
  <si>
    <t>Zednické přípomoce (průrazy, sekání drážek, zapravení povrchu)</t>
  </si>
  <si>
    <t>650350803</t>
  </si>
  <si>
    <t>300-11</t>
  </si>
  <si>
    <t>Koordinace s ostatními profesemi</t>
  </si>
  <si>
    <t>-500727146</t>
  </si>
  <si>
    <t>300-12</t>
  </si>
  <si>
    <t>Funkční zkouška, uvedení systému do provozu</t>
  </si>
  <si>
    <t>-1153723452</t>
  </si>
  <si>
    <t>300-13</t>
  </si>
  <si>
    <t>Doprava materiálu, zařízení staveniště</t>
  </si>
  <si>
    <t>422502783</t>
  </si>
  <si>
    <t>400</t>
  </si>
  <si>
    <t>Domácí telefon (DT)</t>
  </si>
  <si>
    <t>400-1</t>
  </si>
  <si>
    <t>Montáž trubky 1423, 320N</t>
  </si>
  <si>
    <t>-1455420667</t>
  </si>
  <si>
    <t>400-1.1</t>
  </si>
  <si>
    <t>Trubka 1423, 320N, pod omítku/do podlahy, vč. zasekání</t>
  </si>
  <si>
    <t>-765949127</t>
  </si>
  <si>
    <t>400-2</t>
  </si>
  <si>
    <t>Montáž krabice instalační univerzální</t>
  </si>
  <si>
    <t>783106301</t>
  </si>
  <si>
    <t>400-2.2</t>
  </si>
  <si>
    <t>Krabice instalační univerzální, pod omítku</t>
  </si>
  <si>
    <t>-727161766</t>
  </si>
  <si>
    <t>400-3</t>
  </si>
  <si>
    <t>Montáž pomocného stavebního materiálu</t>
  </si>
  <si>
    <t>-779633833</t>
  </si>
  <si>
    <t>400-3.1</t>
  </si>
  <si>
    <t>Pomocný stavební materiál</t>
  </si>
  <si>
    <t>731554453</t>
  </si>
  <si>
    <t>400-4</t>
  </si>
  <si>
    <t>Drobný instalační materiál pro trubky, krabice a pomocný stavební materiál (10% z celkové dodávky)</t>
  </si>
  <si>
    <t>604541032</t>
  </si>
  <si>
    <t>400-5</t>
  </si>
  <si>
    <t>Montáž kabelu 2x1</t>
  </si>
  <si>
    <t>-1620927719</t>
  </si>
  <si>
    <t>400-5.1</t>
  </si>
  <si>
    <t>Kabel 2x1</t>
  </si>
  <si>
    <t>-1272021360</t>
  </si>
  <si>
    <t>400-6</t>
  </si>
  <si>
    <t>Montáž dveřního IP videopanelu</t>
  </si>
  <si>
    <t>-717084605</t>
  </si>
  <si>
    <t>400-6.1</t>
  </si>
  <si>
    <t>Dveřní IP videopanel v kov. provedení s 1 tlačítkem, 2MPx kamerou s IR přísvitem a vestavěnou Mifare čtečkou pro přístupové funkce, mikrofon, Reproduktor: PoE 802.3af LAN konektor, interní ochranný spínač</t>
  </si>
  <si>
    <t>-512760112</t>
  </si>
  <si>
    <t>400-7</t>
  </si>
  <si>
    <t>Montáž IP telefonní jednotky</t>
  </si>
  <si>
    <t>2119682756</t>
  </si>
  <si>
    <t>400-7.1</t>
  </si>
  <si>
    <t>IP telefonní jednotka /7až10“ dotykový displej; náhled kamery IP interkomu a otevření dveří stisknutím tlačítka na displeji / Power over Ethernet (IEEE 802.3af) / RJ45: Otevřená platforma pro integraci softwaru třetích stran</t>
  </si>
  <si>
    <t>402026387</t>
  </si>
  <si>
    <t>400-10</t>
  </si>
  <si>
    <t>-1806497768</t>
  </si>
  <si>
    <t>400-11</t>
  </si>
  <si>
    <t>2089543496</t>
  </si>
  <si>
    <t>400-12</t>
  </si>
  <si>
    <t>Zednické přípomoce (sekání, zapravení drážek)</t>
  </si>
  <si>
    <t>-323797876</t>
  </si>
  <si>
    <t>400-13</t>
  </si>
  <si>
    <t>-825002332</t>
  </si>
  <si>
    <t>400-14</t>
  </si>
  <si>
    <t>1491211701</t>
  </si>
  <si>
    <t>400-15</t>
  </si>
  <si>
    <t>-808963042</t>
  </si>
  <si>
    <t>500</t>
  </si>
  <si>
    <t>Strukturovaná kabeláž (SK)</t>
  </si>
  <si>
    <t>500-1</t>
  </si>
  <si>
    <t>1611154369</t>
  </si>
  <si>
    <t>500-1.1</t>
  </si>
  <si>
    <t>-110802047</t>
  </si>
  <si>
    <t>500-3</t>
  </si>
  <si>
    <t>Montáž krabice přístrojové</t>
  </si>
  <si>
    <t>-1079620304</t>
  </si>
  <si>
    <t>500-3.1</t>
  </si>
  <si>
    <t>Krabice přístrojová pod omítku</t>
  </si>
  <si>
    <t>-1967723332</t>
  </si>
  <si>
    <t>500-4</t>
  </si>
  <si>
    <t>1206021688</t>
  </si>
  <si>
    <t>500-4.1</t>
  </si>
  <si>
    <t>-312151402</t>
  </si>
  <si>
    <t>500-5</t>
  </si>
  <si>
    <t>Drobný instalační materiál pro trubky, krabice přístrojové a pomocný stavební materiál (10% z celkové dodávky)</t>
  </si>
  <si>
    <t>-1859217463</t>
  </si>
  <si>
    <t>500-7</t>
  </si>
  <si>
    <t>Montáž kabelu UTP 4páry kat. 6, AWG23</t>
  </si>
  <si>
    <t>792241448</t>
  </si>
  <si>
    <t>500-7.1</t>
  </si>
  <si>
    <t>Kabel UTP 4páry kat. 6, AWG23</t>
  </si>
  <si>
    <t>1765196810</t>
  </si>
  <si>
    <t>500-8</t>
  </si>
  <si>
    <t>Montáž Patch kabelu UTP RJ45-RJ45 CAT6, 1m</t>
  </si>
  <si>
    <t>750674957</t>
  </si>
  <si>
    <t>500-8.1</t>
  </si>
  <si>
    <t>Patch kabel UTP RJ45-RJ45 CAT6, 1m</t>
  </si>
  <si>
    <t>-390990458</t>
  </si>
  <si>
    <t>500-9</t>
  </si>
  <si>
    <t>Montáž Patch kabelu UTP CAT6, 3m</t>
  </si>
  <si>
    <t>1556406524</t>
  </si>
  <si>
    <t>500-9.1</t>
  </si>
  <si>
    <t>Patch kabel UTP CAT6, 3m</t>
  </si>
  <si>
    <t>-1145168727</t>
  </si>
  <si>
    <t>500-10</t>
  </si>
  <si>
    <t>Montáž datového rozvaděče (DR)</t>
  </si>
  <si>
    <t>-113123209</t>
  </si>
  <si>
    <t>500-10.1</t>
  </si>
  <si>
    <t>Datový rozvaděč (DR), nástěnný, 19", 15U, 600x600, nosnost 45kg, jednodílný, skleněné dveře</t>
  </si>
  <si>
    <t>1491518214</t>
  </si>
  <si>
    <t>500-11</t>
  </si>
  <si>
    <t>Montáž zemnící sady</t>
  </si>
  <si>
    <t>303291646</t>
  </si>
  <si>
    <t>500-11.1</t>
  </si>
  <si>
    <t>Zemnící sada</t>
  </si>
  <si>
    <t>-1346869650</t>
  </si>
  <si>
    <t>500-12</t>
  </si>
  <si>
    <t>Montáž Patch Panelu 24 RJ45 cat 6</t>
  </si>
  <si>
    <t>-1041502589</t>
  </si>
  <si>
    <t>500-12.1</t>
  </si>
  <si>
    <t>Patch panel 24 RJ45 cat 6</t>
  </si>
  <si>
    <t>-2124638317</t>
  </si>
  <si>
    <t>500-13</t>
  </si>
  <si>
    <t>Montáž rozvodného panelu rack 19", 6x230V, filtr, varistor, 3m</t>
  </si>
  <si>
    <t>-16725090</t>
  </si>
  <si>
    <t>500-13.1</t>
  </si>
  <si>
    <t>Rozvodný panel rack 19", 6x230V, filtr, varistor, 3m</t>
  </si>
  <si>
    <t>911177593</t>
  </si>
  <si>
    <t>500-14</t>
  </si>
  <si>
    <t>Montáž vyvazovacího panelu 19" 1U</t>
  </si>
  <si>
    <t>1744131950</t>
  </si>
  <si>
    <t>500-14.1</t>
  </si>
  <si>
    <t>Vyvazovací panel 19" 1U</t>
  </si>
  <si>
    <t>1498847110</t>
  </si>
  <si>
    <t>500-15</t>
  </si>
  <si>
    <t>Montáž kompletní datové zásuvky 2xRJ45</t>
  </si>
  <si>
    <t>-703679185</t>
  </si>
  <si>
    <t>500-15.1</t>
  </si>
  <si>
    <t>Kompletní datová zásuvka 2xRJ45 bílá pro rozvod domovní instalace internetu (Design zásuvek sjednotit se zásuvkami 230V)</t>
  </si>
  <si>
    <t>-586510655</t>
  </si>
  <si>
    <t>500-17</t>
  </si>
  <si>
    <t>Montáž keystone datový a síťový</t>
  </si>
  <si>
    <t>662437373</t>
  </si>
  <si>
    <t>500-17.1</t>
  </si>
  <si>
    <t>Keystone datový a síťový typu female - RJ-45 (CAT6), samořezný</t>
  </si>
  <si>
    <t>1804546169</t>
  </si>
  <si>
    <t>500-18</t>
  </si>
  <si>
    <t>Montáž konektoru RJ45 kat. 6</t>
  </si>
  <si>
    <t>-298290320</t>
  </si>
  <si>
    <t>500-18.1</t>
  </si>
  <si>
    <t>Konektor RJ45 kat. 6 (zakončení přípravy kabeláže pro CCTV, DT)</t>
  </si>
  <si>
    <t>-2118344395</t>
  </si>
  <si>
    <t>500-19</t>
  </si>
  <si>
    <t>Montáž 19" police s perforací</t>
  </si>
  <si>
    <t>788619598</t>
  </si>
  <si>
    <t>500-19.1</t>
  </si>
  <si>
    <t>19" Police s perforací 1U/hl. 400mm, nosnost 25Kg</t>
  </si>
  <si>
    <t>1485219925</t>
  </si>
  <si>
    <t>500-20</t>
  </si>
  <si>
    <t>Drobný montážní materiál pro rozvaděč, zemnící sadu, patch panel, rozvodný panel, vyvazovací panel, datové zásuvky, keystone, konektor a polici (10% z celkové dodávky)</t>
  </si>
  <si>
    <t>1663492426</t>
  </si>
  <si>
    <t>500-21</t>
  </si>
  <si>
    <t>1260214214</t>
  </si>
  <si>
    <t>500-22</t>
  </si>
  <si>
    <t>1975142765</t>
  </si>
  <si>
    <t>500-23</t>
  </si>
  <si>
    <t>46664245</t>
  </si>
  <si>
    <t>500-24</t>
  </si>
  <si>
    <t>1363175679</t>
  </si>
  <si>
    <t>500-25</t>
  </si>
  <si>
    <t>-1498110006</t>
  </si>
  <si>
    <t>600</t>
  </si>
  <si>
    <t>Poplachový zabezpečovací a tísňový systém (PZTS)</t>
  </si>
  <si>
    <t>600-1</t>
  </si>
  <si>
    <t>1241250349</t>
  </si>
  <si>
    <t>600-1.1</t>
  </si>
  <si>
    <t>-317092274</t>
  </si>
  <si>
    <t>600-2</t>
  </si>
  <si>
    <t>331934590</t>
  </si>
  <si>
    <t>600-2.1</t>
  </si>
  <si>
    <t>Trubka 1423, 320N, v podhledu, vč. příchytky</t>
  </si>
  <si>
    <t>-1708766242</t>
  </si>
  <si>
    <t>600-3</t>
  </si>
  <si>
    <t>Montáž pomocného stavebního a instalačního materiálu</t>
  </si>
  <si>
    <t>279888628</t>
  </si>
  <si>
    <t>600-3.1</t>
  </si>
  <si>
    <t>Pomocný stavební a instalační materiál</t>
  </si>
  <si>
    <t>1720890632</t>
  </si>
  <si>
    <t>600-4</t>
  </si>
  <si>
    <t>Drobný instalační materiál pro trubky a pomocný stavební a instalační materiál (10% z celkové dodávky)</t>
  </si>
  <si>
    <t>-65302019</t>
  </si>
  <si>
    <t>600-5</t>
  </si>
  <si>
    <t>Montáž kabelu FTP Cat.5e LSZH</t>
  </si>
  <si>
    <t>108177761</t>
  </si>
  <si>
    <t>600-5.1</t>
  </si>
  <si>
    <t>Kabel FTP Cat.5e LSZH, 4pár, drát, 24 AWG</t>
  </si>
  <si>
    <t>-1508021809</t>
  </si>
  <si>
    <t>600-6</t>
  </si>
  <si>
    <t>-976275062</t>
  </si>
  <si>
    <t>600-6.1</t>
  </si>
  <si>
    <t>-1822520203</t>
  </si>
  <si>
    <t>600-7</t>
  </si>
  <si>
    <t>Montáž kabelu pro napojení koncových prvků, stíněný 3x2x0,5</t>
  </si>
  <si>
    <t>-1021869555</t>
  </si>
  <si>
    <t>600-7.1</t>
  </si>
  <si>
    <t>Kabel pro napojení koncových prvků,stíněný 3x2x0,5</t>
  </si>
  <si>
    <t>771868911</t>
  </si>
  <si>
    <t>600-8</t>
  </si>
  <si>
    <t>Montáž koncentrátoru</t>
  </si>
  <si>
    <t>2126699095</t>
  </si>
  <si>
    <t>600-8.1</t>
  </si>
  <si>
    <t>Koncentrátor v plastovém krytu pro 8 zón se 4 PGM výstupy</t>
  </si>
  <si>
    <t>2098502230</t>
  </si>
  <si>
    <t>600-11</t>
  </si>
  <si>
    <t>Montáž opticko-kouřového požárního hlásiče</t>
  </si>
  <si>
    <t>1881230214</t>
  </si>
  <si>
    <t>600-11.1</t>
  </si>
  <si>
    <t>Opticko-kouřový požární hlásič s automatickým dorovnáváním citlivosti detekce přítomnosti kouře</t>
  </si>
  <si>
    <t>-38080789</t>
  </si>
  <si>
    <t>600-12</t>
  </si>
  <si>
    <t>Drobný montážní materiál pro koncentrátor a opticko-kouřový hlásič (5% z celkové dodávky)</t>
  </si>
  <si>
    <t>-521668470</t>
  </si>
  <si>
    <t>600-13</t>
  </si>
  <si>
    <t>647857611</t>
  </si>
  <si>
    <t>600-14</t>
  </si>
  <si>
    <t>-733930577</t>
  </si>
  <si>
    <t>600-15</t>
  </si>
  <si>
    <t>1491478589</t>
  </si>
  <si>
    <t>600-16</t>
  </si>
  <si>
    <t>-1505088321</t>
  </si>
  <si>
    <t>600-17</t>
  </si>
  <si>
    <t>-1628825055</t>
  </si>
  <si>
    <t>700</t>
  </si>
  <si>
    <t>700-1</t>
  </si>
  <si>
    <t>Montáž požární ucpávky</t>
  </si>
  <si>
    <t>-1666995109</t>
  </si>
  <si>
    <t>700-1.1</t>
  </si>
  <si>
    <t>Požární ucpávka materiál, včetně označení dle ČSN, prostup do 250/250</t>
  </si>
  <si>
    <t>1829396362</t>
  </si>
  <si>
    <t>RTS 24/ II</t>
  </si>
  <si>
    <t>SPU</t>
  </si>
  <si>
    <t>b26+f27 : 1,78*2+8+12,75+6,5</t>
  </si>
  <si>
    <t>b24+id obrubník : 59+1,5*2</t>
  </si>
  <si>
    <t>l02 : 125</t>
  </si>
  <si>
    <t>l01 : 65</t>
  </si>
  <si>
    <t>l03 : 28</t>
  </si>
  <si>
    <t>k20 : (9,35+5,57+2,4*2+9*3+3,67+10,5+9,6*2+8,85+5+11,7+6,7+5,62)*0,8*1,2</t>
  </si>
  <si>
    <t>k20 : 0,6*0,6*1,2*12</t>
  </si>
  <si>
    <t>k20 : (48,84+32,531+6,37+5,06)*1*1,2</t>
  </si>
  <si>
    <t>631571010R00</t>
  </si>
  <si>
    <t>Násyp  bez dodávky materiálu  bez určení tloušťky</t>
  </si>
  <si>
    <t>k03 : (16,1*6,19+48,48*10+7,12*6,11+2,8*5,55+9,98*16,05+7,85*7,78+5,35*13,14)*0,1</t>
  </si>
  <si>
    <t>k01 : 1,8*1,5*0,15</t>
  </si>
  <si>
    <t>583425602R</t>
  </si>
  <si>
    <t>Kamenivo stanovené přírodní; drcené; 8/16; amfibolit</t>
  </si>
  <si>
    <t>0,405*1,8*1,1</t>
  </si>
  <si>
    <t>583427602R</t>
  </si>
  <si>
    <t>Kamenivo stanovené přírodní; drcené; 32/63; amfibolit</t>
  </si>
  <si>
    <t>93,50532*1,8*1,1</t>
  </si>
  <si>
    <t>Zdivo nosné z cihel a tvarovek pálených tloušťky 240 mm,  , charakteristická pevnost v tlaku fk = 3,91 MPa, součinitel prostupu tepla U = 0,90 W/m2.K , hodnota pro zdivo bez omítky při vl..., Prvek zdicí pálený funkce: blok zdicí; tvar: základní; broušený; dl = 372 mm; š = 240 mm; v = 249 mm; styčná plocha: P+D; lambda = 0,280 W/(m.K); f...</t>
  </si>
  <si>
    <t>Zdivo nosné z cihel a tvarovek pálených tloušťky 300 mm,  , charakteristická pevnost v tlaku fk = 3,88 MPa, součinitel prostupu tepla U=0,55 W/m2.K, hodnota pro zdivo bez omítky při vlhko..., Prvek zdicí pálený funkce: blok zdicí; tvar: poloviční; broušený; dl = 125 mm; š = 300 mm; v = 249 mm; styčná plocha: P+D; fb = 15,0 N/mm2</t>
  </si>
  <si>
    <t>Výztuž nadzákladových zdí z betonářské oceli 10 505(R), Výztuž ocelová betonářská - tyč; úprava: stříhaná, ohýbaná; povrch: žebírkový; značka: B500B (1.0439); d = 12,0 mm</t>
  </si>
  <si>
    <t>Osazení ocelových válcovaných nosníků na zdivu včetně dodávky profilu I, výšky 140 mm, Tyč ocelová válcovaná za tepla průřez: I; značka: S235JR (1.0038); h = 140 mm; b = 66 mm; s = 5,7 mm; t = 8,6 mm</t>
  </si>
  <si>
    <t>Osazení ocelových válcovaných nosníků na zdivu včetně dodávky profilu I, výšky 240 mm, Tyč ocelová válcovaná za tepla průřez: I; značka: S235JR (1.0038); h = 240 mm; b = 106 mm; s = 8,7 mm; t = 13,1 mm</t>
  </si>
  <si>
    <t>342261113R00</t>
  </si>
  <si>
    <t>Příčky z desek sádrokartonových jednoduché opláštění, jednoduchá konstrukce CW 100 tloušťka příčky 125 mm, desky standard, tloušťky 12,5 mm, tloušťka izolace 80 mm, Deska sádrokartonová stavební; A; tl = 12,5 mm</t>
  </si>
  <si>
    <t>c01 : 23,855*2,2</t>
  </si>
  <si>
    <t>Příčky z desek sádrokartonových dvojité opláštění, jednoduchá konstrukce CW 50  tloušťka příčky 100 mm, desky impregnované, tloušťky 12,5 mm, tloušťka izolace 40 mm, Deska sádrokartonová voděodolná; H2; tl = 12,5 mm</t>
  </si>
  <si>
    <t>c02 : (2,16+0,3+2,16+2,16+0,44+3,46*3)*3,25</t>
  </si>
  <si>
    <t>Příčky z tvárnic pálených Příčky z tvárnic keramických pálených tloušťky 140 mm, z děrovaných příčkovek, P 10, zděných na tenkovrstvou maltu, Prvek zdicí pálený funkce: příčkovka, blok zdicí; broušený; dl = 497 mm; š = 140 mm; v = 249 mm; styčná plocha: P+D; lambda = 0,260 W/(m.K); fb = 1...</t>
  </si>
  <si>
    <t>Předstěny opláštěné sádrokartonovými deskami obklad stěn sádrokartonem na ocelovou konstrukci z profilů CW 50 tloušťka desky 12, 5 mm, desky standard, dvojité opláštění, bez izolace, Deska sádrokartonová stavební; A; tl = 12,5 mm</t>
  </si>
  <si>
    <t>c24 : 75,76+160,01</t>
  </si>
  <si>
    <t>c23 : 15,02</t>
  </si>
  <si>
    <t>Stropy z nosníků a keramických vložek, nadbetonávka osová vzdálenost nosníků 625 mm, délka nosníku od 7,25 do 8,25 m, tloušťka stropu 290 mm,  , Výztuž ocelová betonářská - tyč; úprava: stříhaná, ohýbaná; povrch: žebírkový; značka: B500B (1.0439); d = 12,0 mm</t>
  </si>
  <si>
    <t>Výztuž ztužujících pásů a věnců z betonářské oceli 10 505(R), Výztuž ocelová betonářská - tyč; úprava: stříhaná, ohýbaná; povrch: žebírkový; značka: B500B (1.0439); d = 12,0 mm</t>
  </si>
  <si>
    <t>pr.150 : 7</t>
  </si>
  <si>
    <t>pr.100 : 10</t>
  </si>
  <si>
    <t>pr.300 : 1</t>
  </si>
  <si>
    <t>h01+g01+g02+g04 : 53,01+18,54+8,54+8,43+9,22+15,34+61,62+77,64+22,59+27,41+11,21</t>
  </si>
  <si>
    <t>48,68+34,64+3+12,3+8,01+11,15+4,51+37,9+26,77+28,45+13,4</t>
  </si>
  <si>
    <t>Zateplení soklu extrudovaným polystyrénem, tloušťky 160 mm, kontaktní nátěr a mozaiková omítka, Hmota nátěrová silikonová; typ: fasádní, penetrace; funkce: úprava savosti, hydrofobizační; barva: bílá; zrnitost do 0,5 mm</t>
  </si>
  <si>
    <t>Zateplení fasády  , expandovaným polystyrénem, tloušťky 180 mm, kontaktní nátěr a akrylátová omítka, škrábaná, zrnitost 2 mm, Výrobek izolační pro budovy z pěnového polystyrenu (EPS) tvar: deska; typ: F; OH = 18 kg/m3; lambda = 0,039 W/(m.K); pevnost v tlaku = 70 kPa</t>
  </si>
  <si>
    <t>g09 : (101,77+24,12)*1,1</t>
  </si>
  <si>
    <t>Příplatek za okenní začišťovací lištu včetně dodávky, Lišta omítková</t>
  </si>
  <si>
    <t>b22 - sp1+2+5 : (756,82+64,16+15,02)*0,07</t>
  </si>
  <si>
    <t>f02 - sp1+2+5 : 756,82+64,16+15,02</t>
  </si>
  <si>
    <t xml:space="preserve"> h02 - sp1+2+5 : 756,82+64,16+15,02</t>
  </si>
  <si>
    <t>e04 - sp1+2 : 756,82+64,16</t>
  </si>
  <si>
    <t>sp5 : 15,02</t>
  </si>
  <si>
    <t>e07 : (48,84+32,531+6,37+5,06)*2*1,2</t>
  </si>
  <si>
    <t>d14 - sp1+2+5 : 756,82+64,16+15,02</t>
  </si>
  <si>
    <t>e07 : 222,7224*0,15*1,1</t>
  </si>
  <si>
    <t>e08 : 44,7093*1,1</t>
  </si>
  <si>
    <t>e08 : 14,78*1,1</t>
  </si>
  <si>
    <t>Výrobek izolační pro budovy z pěnového polystyrenu (EPS) tvar: deska; OH = 20 kg/m3; lambda = 0,037 W/(m.K); pevnost v tlaku = 100 kPa</t>
  </si>
  <si>
    <t>e04 - podlaha : 820,98*0,15*1,1+15,02*0,06*1,1</t>
  </si>
  <si>
    <t>283758939R</t>
  </si>
  <si>
    <t>Výrobek izolační pro budovy z pěnového polystyrenu (EPS) tvar: deska; tl = 150 mm; OH = 25 kg/m3; lambda = 0,034 W/(m.K); pevnost v tlaku = 150 kPa; povrchová úprava: strukturovaná</t>
  </si>
  <si>
    <t>e03 : 27,7125*1,1</t>
  </si>
  <si>
    <t>Výrobek izolační pro budovy z pěnového polystyrenu (EPS) tvar: spádová deska; OH = 25 kg/m3; lambda = 0,035 W/(m.K); pevnost v tlaku = 150 kPa</t>
  </si>
  <si>
    <t>g35 : 12,1891</t>
  </si>
  <si>
    <t>k13 : 18</t>
  </si>
  <si>
    <t>k17 : 7</t>
  </si>
  <si>
    <t>Žlaby z titanzinkového plechu dodávka a montáž žlabů včetně háků, čel, rohů, rovných hrdel a dilatací  podokapních čtyřhranných, rš 250 mm, Tyč ocelová válcovaná za tepla průřez: plochý; značka: S235JR (1.0038); šířka ramene = 30 mm; t = 5,0 mm</t>
  </si>
  <si>
    <t>k11 : 3,238</t>
  </si>
  <si>
    <t>Žlaby z titanzinkového plechu dodávka a montáž žlabů včetně háků, čel, rohů, rovných hrdel a dilatací  podokapních půlkulatých, rš 250 mm, Tyč ocelová válcovaná za tepla průřez: plochý; značka: S235JR (1.0038); šířka ramene = 30 mm; t = 5,0 mm</t>
  </si>
  <si>
    <t>k07 : 24,913</t>
  </si>
  <si>
    <t>k12 : 7,48</t>
  </si>
  <si>
    <t>k18 : 13,956</t>
  </si>
  <si>
    <t>k19 : 32,869</t>
  </si>
  <si>
    <t>k06 : 223,364</t>
  </si>
  <si>
    <t>Odpadní trouby z titanzinkového plechu dodávka a montáž včetně zděří, manžet, odboček, kolen, odskoků, výpustí vody a přechodových kusů  kruhových, průměru 100 mm, Tyč ocelová válcovaná za tepla průřez: kruhový; značka: S235JR (1.0038); d = 10 mm</t>
  </si>
  <si>
    <t>k08 : 2,78</t>
  </si>
  <si>
    <t>k20 : 3,02*2</t>
  </si>
  <si>
    <t>Ostatní kusové prvky z pozinkovaného plechu výroba a montáž lemování trub, konzol a držáků, s dilatačním kloboučkem  na hladké a drážkové krytině, průměru přes 200 do 300 mm</t>
  </si>
  <si>
    <t>k15 : 1</t>
  </si>
  <si>
    <t>k16 : 1</t>
  </si>
  <si>
    <t>Vnitřní čistící zóna = rohož 1300x2400mm, D+M, A08 (id m01), popis viz výpis výrobků</t>
  </si>
  <si>
    <t>Venkovní čistící zóna = rohož 1300x2400mm, D+M, A09 (id m01), popis viz výpis výrobků</t>
  </si>
  <si>
    <t>j12+f23 - sp2 : 8,54+8,96+3,54+4,86+3,34+6,18+3,54+6,18+3,39+4,62+3+8,01</t>
  </si>
  <si>
    <t>771,84*1,1</t>
  </si>
  <si>
    <t>J32+F24 -sp1 : 53,01+75,76+18,54+160,01+8,43+9,22+15,34+61,62+77,64+22,59+27,41+11,21+48,69+37,64+12,3+11,15+37,9+26,77+28,45+13,14</t>
  </si>
  <si>
    <t>h03 : 2309,76585</t>
  </si>
  <si>
    <t>Malby z malířských směsí otěruvzdorných,  , bělost 82 %, dvojnásobné, Hmota nátěrová typ: malířská; funkce: dekorační; barva: bílá; lesk: matný (G3)</t>
  </si>
  <si>
    <t>h09 : 542,36+1624,9174+5,9697+31,5775+18,203</t>
  </si>
  <si>
    <t>15,02+89,37825+2*57,2+52,481</t>
  </si>
  <si>
    <t>D.203, D.202 Kom. a zp. plochy</t>
  </si>
  <si>
    <t>741310011</t>
  </si>
  <si>
    <t>78662529</t>
  </si>
  <si>
    <t>34535083</t>
  </si>
  <si>
    <t>ovládač nástěnný žaluziový jednopólový (řazení 1/0+1/0 s blokováním), IP54 , bezšroubové svorky</t>
  </si>
  <si>
    <t>1725722399</t>
  </si>
  <si>
    <t>D.101.16 AVT+DIV</t>
  </si>
  <si>
    <t>AVT+DIV</t>
  </si>
  <si>
    <t>3597</t>
  </si>
  <si>
    <t>3425</t>
  </si>
  <si>
    <t>3369</t>
  </si>
  <si>
    <t>3421</t>
  </si>
  <si>
    <t>-1144613693</t>
  </si>
  <si>
    <t>Poplatek za uložení zeminy a kamení na recyklační skládce (skládkovné) kód odpadu 17 05 04</t>
  </si>
  <si>
    <t>171201231</t>
  </si>
  <si>
    <t>1161597527</t>
  </si>
  <si>
    <t>1062790599</t>
  </si>
  <si>
    <t>-652487888</t>
  </si>
  <si>
    <t>Uchazeč:</t>
  </si>
  <si>
    <t>Uchazeč</t>
  </si>
  <si>
    <t>-920071732</t>
  </si>
  <si>
    <t>1244251823</t>
  </si>
  <si>
    <t>-193695804</t>
  </si>
  <si>
    <t>-1330655585</t>
  </si>
  <si>
    <t>959447300</t>
  </si>
  <si>
    <t>-1047773760</t>
  </si>
  <si>
    <t>-820607977</t>
  </si>
  <si>
    <t>-822905393</t>
  </si>
  <si>
    <t>Reproduktory se stojany, D+M</t>
  </si>
  <si>
    <t>3548</t>
  </si>
  <si>
    <t>Hliníkové trubky pro uchycení osvětlení, různých délek, včetně spojek s max nosností 750 kg, D+M</t>
  </si>
  <si>
    <t>00521 R18</t>
  </si>
  <si>
    <t xml:space="preserve">Přistavení, pronájem a odvoz kontejnerů 2,5mx6m, na uskladnění věcí ZUŠ po dobu výstavby </t>
  </si>
  <si>
    <t>00521 R19</t>
  </si>
  <si>
    <t>ochrana náhradní výsadby stromků</t>
  </si>
  <si>
    <t>-1668322431</t>
  </si>
  <si>
    <t>Hodinové zúčtovací sazby ostatních profesí  revizní a kontrolní činnost revizní technik</t>
  </si>
  <si>
    <t>HZS4211</t>
  </si>
  <si>
    <t>Hodinové zúčtovací sazby</t>
  </si>
  <si>
    <t>HZS</t>
  </si>
  <si>
    <t>Kruhové led přisazené svítidlo, průměr 400 mm, příkon 28 W, 3300lm, 4000 K, IP20, D+M</t>
  </si>
  <si>
    <t>-1558245803</t>
  </si>
  <si>
    <t>Stropní LED svítidlo, rozměr 1475x166mm, 45W, (SV14)</t>
  </si>
  <si>
    <t>74100-24</t>
  </si>
  <si>
    <t>-1553401130</t>
  </si>
  <si>
    <t>Závěsné LED svítidlo, rozměr 1475x125mm, 69W, vč. závěsu ke svítidlu, (SV13)</t>
  </si>
  <si>
    <t>74100-23</t>
  </si>
  <si>
    <t>-627566242</t>
  </si>
  <si>
    <t>Stropní LED svítidlo, rozměr 595x595mm, 33W, vč. rámečku pro svítidlo, (SV12)</t>
  </si>
  <si>
    <t>74100-22</t>
  </si>
  <si>
    <t>1742629971</t>
  </si>
  <si>
    <t>Stropní LED svítidlo, rozměr 595x595mm, 29.5W, vč. rámečku pro svítidlo, (SV11)</t>
  </si>
  <si>
    <t>74100-21</t>
  </si>
  <si>
    <t>308856184</t>
  </si>
  <si>
    <t>Stropní LED svítidlo, rozměr 1176x166mm, 32W, (SV10)</t>
  </si>
  <si>
    <t>74100-20</t>
  </si>
  <si>
    <t>-2128340357</t>
  </si>
  <si>
    <t>Stropní LED svítidlo, rozměr 608x166mm, 18W, (SV9)</t>
  </si>
  <si>
    <t>74100-9</t>
  </si>
  <si>
    <t>-78405962</t>
  </si>
  <si>
    <t>Stropní LED svítidlo U19, rozměr 595x595mm, 28W, vč. rámečku pro svítidlo, (SV8)</t>
  </si>
  <si>
    <t>74100-8</t>
  </si>
  <si>
    <t>-1211268260</t>
  </si>
  <si>
    <t>Stropní LED svítidlo, rozměr 595x595mm, 30W, vč. rámečku pro svítidlo, (SV7)</t>
  </si>
  <si>
    <t>74100-7</t>
  </si>
  <si>
    <t>1827490591</t>
  </si>
  <si>
    <t>Stropní LED svítidlo U19, 595x595mm, 33W, vč. rámečku pro svítidlo, (SV6)</t>
  </si>
  <si>
    <t>74100-6</t>
  </si>
  <si>
    <t>-736315433</t>
  </si>
  <si>
    <t>Závěsné LED svítidlo, průměr 800mm, 38W, vč. závěsu ke svítidlu, (SV5)</t>
  </si>
  <si>
    <t>74100-5</t>
  </si>
  <si>
    <t>201795688</t>
  </si>
  <si>
    <t>Stropní LED svítidlo, 595x595mm, 28W, vč. rámečku pro svítidlo, (SV4)</t>
  </si>
  <si>
    <t>74100-4</t>
  </si>
  <si>
    <t>-2024726011</t>
  </si>
  <si>
    <t>Stropní LED svítidlo, rozměr 595x595mm, 22W, vč. rámečku pro svítidlo, (SV3)</t>
  </si>
  <si>
    <t>74100-3</t>
  </si>
  <si>
    <t>-1068938070</t>
  </si>
  <si>
    <t>Závěsné LED svítidlo, průměr 1140mm, 61W</t>
  </si>
  <si>
    <t>74100-2</t>
  </si>
  <si>
    <t>514709060</t>
  </si>
  <si>
    <t>Podhledové LED svítidlo, průměr 180mm, 14W</t>
  </si>
  <si>
    <t>74100-1</t>
  </si>
  <si>
    <t>-260098856</t>
  </si>
  <si>
    <t>LED nouzové svítidlo nástěnné, D+M</t>
  </si>
  <si>
    <t>74100-012</t>
  </si>
  <si>
    <t>Montáž spínačů jedno nebo dvoupólových nástěnných se zapojením vodičů, pro prostředí normální ovladačů, řazení 1/0-tlačítkových zapínacích</t>
  </si>
  <si>
    <t>zásuvka zápustná jednonásobná chráněná, šroubové svorky</t>
  </si>
  <si>
    <t>zásuvka zápustná dvojnásobná chráněná, šroubové svorky</t>
  </si>
  <si>
    <t>Montáž zásuvek domovních se zapojením vodičů šroubové připojení polozapuštěných nebo zapuštěných 10/16 A, provedení 2x (2P + PE) dvojnásobná</t>
  </si>
  <si>
    <t>zásuvka nástěnná jednonásobná s víčkem, IP44, šroubové svorky</t>
  </si>
  <si>
    <t>Montáž zásuvek domovních se zapojením vodičů šroubové připojení polozapuštěných nebo zapuštěných 10/16 A, provedení 2P + PE</t>
  </si>
  <si>
    <t>Přístroj přepínače křížového, řazení 7, 7So</t>
  </si>
  <si>
    <t>Montáž spínačů jedno nebo dvoupólových polozapuštěných nebo zapuštěných se zapojením vodičů bezšroubové připojení přepínačů, řazení 7-křížových</t>
  </si>
  <si>
    <t>Přístroj přepínače střídavého, řazení 6, 6So, 6S</t>
  </si>
  <si>
    <t>Montáž spínačů jedno nebo dvoupólových polozapuštěných nebo zapuštěných se zapojením vodičů bezšroubové připojení přepínačů, řazení 6-střídavých</t>
  </si>
  <si>
    <t>Přístroj spínače jednopólového, řazení 1, 1So, 1S</t>
  </si>
  <si>
    <t>Montáž spínačů jedno nebo dvoupólových polozapuštěných nebo zapuštěných se zapojením vodičů bezšroubové připojení spínačů, řazení 1-jednopólových</t>
  </si>
  <si>
    <t>Montáž kabelů měděných bez ukončení uložených pevně plných kulatých nebo bezhalogenových (např. CYKY) počtu a průřezu žil 5x10 mm2</t>
  </si>
  <si>
    <t>Montáž kabelů měděných bez ukončení uložených pevně plných kulatých nebo bezhalogenových (např. CYKY) počtu a průřezu žil 5x1,5 až 2,5 mm2</t>
  </si>
  <si>
    <t>Montáž kabelů měděných bez ukončení uložených pevně plných kulatých nebo bezhalogenových (např. CYKY) počtu a průřezu žil 4x16 až 25 mm2</t>
  </si>
  <si>
    <t>Montáž kabelů měděných bez ukončení uložených pevně plných kulatých nebo bezhalogenových (např. CYKY) počtu a průřezu žil 4x10 mm2</t>
  </si>
  <si>
    <t>Montáž kabelů měděných bez ukončení uložených pevně plných kulatých nebo bezhalogenových (např. CYKY) počtu a průřezu žil 3x1,5 až 6 mm2</t>
  </si>
  <si>
    <t>Montáž kabelů měděných bez ukončení uložených pevně plných kulatých nebo bezhalogenových (např. CYKY) počtu a průřezu žil 2x1,5 až 6 mm2</t>
  </si>
  <si>
    <t>Montáž vodičů izolovaných měděných bez ukončení uložených pevně plných a laněných s PVC pláštěm, bezhalogenových, ohniodolných (např. CY, CHAH-V) průřezu žíly 0,55 až 16 mm2</t>
  </si>
  <si>
    <t>Montáž krabic elektroinstalačních bez napojení na trubky a lišty, demontáže a montáže víčka a přístroje protahovacích nebo odbočných nástěnných plastových čtyřhranných, vel. do 100x100 mm</t>
  </si>
  <si>
    <t>Materiál pro elektroinstalaci</t>
  </si>
  <si>
    <t>Přesun hmot pro demolice objektů  výšky do 21 m</t>
  </si>
  <si>
    <t>CS ÚRS 2023 02</t>
  </si>
  <si>
    <t>Odvoz suti a vybouraných hmot na skládku nebo meziskládku  se složením, na vzdálenost Příplatek k ceně za každý další i započatý 1 km přes 1 km</t>
  </si>
  <si>
    <t>Odvoz suti a vybouraných hmot na skládku nebo meziskládku  se složením, na vzdálenost do 1 km</t>
  </si>
  <si>
    <t>Vnitrostaveništní doprava suti a vybouraných hmot  vodorovně do 50 m Příplatek k cenám -3111 až -3217 za zvětšenou vodorovnou dopravu přes vymezenou dopravní vzdálenost za každých dalších i započatých 10 m</t>
  </si>
  <si>
    <t>Vnitrostaveništní doprava suti a vybouraných hmot  vodorovně do 50 m svisle ručně pro budovy a haly výšky do 6 m</t>
  </si>
  <si>
    <t>Vnitrostaveništní doprava suti a vybouraných hmot  vodorovně do 50 m svisle s omezením mechanizace pro budovy a haly výšky do 6 m</t>
  </si>
  <si>
    <t>Nakládání suti a vybouraných hmot na dopravní prostředek  pro vodorovné přemístění</t>
  </si>
  <si>
    <t>Frézování drážek pro vodiče ve stropech nebo klenbách z betonu, rozměru do 30x30 mm</t>
  </si>
  <si>
    <t>Frézování drážek pro vodiče ve stěnách z cihel, rozměru do 50x50 mm</t>
  </si>
  <si>
    <t>Frézování drážek pro vodiče ve stěnách z cihel, rozměru do 30x30 mm</t>
  </si>
  <si>
    <t>Vysekání výklenků nebo kapes ve zdivu z cihel  na maltu vápennou nebo vápenocementovou kapes pro špalíky a krabice, velikosti do 100x100x50 mm</t>
  </si>
  <si>
    <t>Vybourání otvorů ve zdivu základovém nebo nadzákladovém z cihel, tvárnic, příčkovek  z cihel pálených na maltu vápennou nebo vápenocementovou průměru profilu do 60 mm, tl. do 300 mm</t>
  </si>
  <si>
    <t>Hrubá výplň rýh maltou  jakékoli šířky rýhy ve stěnách</t>
  </si>
  <si>
    <t>HZS - Hodinové zúčtovací sazby</t>
  </si>
  <si>
    <t>741 - Elektroinstalace - silnoproud</t>
  </si>
  <si>
    <t>998 - Přesun hmot</t>
  </si>
  <si>
    <t>997 - Přesun sutě</t>
  </si>
  <si>
    <t>9 - Ostatní konstrukce a práce, bourání</t>
  </si>
  <si>
    <t>6 - Úpravy povrchů, podlahy a osazování výplní</t>
  </si>
  <si>
    <t>stavební objekt / provozní soubor</t>
  </si>
  <si>
    <t>název / číslo</t>
  </si>
  <si>
    <t>SOUPIS PRACÍ A DODÁVEK VČETNÉ NABÍDKOVÉHO OCENĚNÍ</t>
  </si>
  <si>
    <t>Č.</t>
  </si>
  <si>
    <t>Popis položky</t>
  </si>
  <si>
    <t>Výměra</t>
  </si>
  <si>
    <t>Měr.</t>
  </si>
  <si>
    <t>Jednotková cena</t>
  </si>
  <si>
    <t>Cena celkem</t>
  </si>
  <si>
    <t>pol.</t>
  </si>
  <si>
    <t>jedn.</t>
  </si>
  <si>
    <t>bez DPH</t>
  </si>
  <si>
    <r>
      <t>Výkazy výměr</t>
    </r>
    <r>
      <rPr>
        <sz val="10"/>
        <rFont val="Arial CE"/>
        <charset val="238"/>
      </rPr>
      <t xml:space="preserve"> (též Soupis prací a dodávek včetně nabídkového ocenění):</t>
    </r>
  </si>
  <si>
    <t xml:space="preserve">Výkaz výměr je zpracován v souladu se zák. č.137/2006 Sb. (§44, odst. (4), písm. b). 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</si>
  <si>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</si>
  <si>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</si>
  <si>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</si>
  <si>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dovoditelné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</si>
  <si>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</si>
  <si>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- splnění všech parametrů a koordinaci se všemi navazujícími profesemi, eventuální nutnost úpravy projektu pro provádění stavby půjde k tíží uchazeče (vybraného dodavatele).</t>
  </si>
  <si>
    <t>6) Všechny položky jsou uvedeny bez DPH.</t>
  </si>
  <si>
    <r>
      <t xml:space="preserve">7) Uvedené jednotkové a celkové ceny jsou </t>
    </r>
    <r>
      <rPr>
        <u/>
        <sz val="10"/>
        <rFont val="Arial"/>
        <family val="2"/>
        <charset val="238"/>
      </rPr>
      <t>ceny včetně montáže</t>
    </r>
    <r>
      <rPr>
        <sz val="10"/>
        <rFont val="Arial CE"/>
        <charset val="238"/>
      </rPr>
      <t>.</t>
    </r>
  </si>
  <si>
    <t>Stavba :</t>
  </si>
  <si>
    <t>REVITALIZACE A STAVEBNÍ ÚPRAVY OBJEKTU ZUŠ BLANSKO KOLLÁROVA 1198/8</t>
  </si>
  <si>
    <t xml:space="preserve">Profese : </t>
  </si>
  <si>
    <t>ZAŘÍZENÍ VZDUCHOTECHNIKY</t>
  </si>
  <si>
    <t xml:space="preserve">Zařízení č. 1 – Větrání sálu </t>
  </si>
  <si>
    <t>1.A.1</t>
  </si>
  <si>
    <r>
      <rPr>
        <b/>
        <sz val="10"/>
        <rFont val="Arial CE"/>
        <charset val="238"/>
      </rPr>
      <t>VZT jednotka přívodně odvodní ve venkovním provedení</t>
    </r>
    <r>
      <rPr>
        <sz val="10"/>
        <rFont val="Arial CE"/>
        <charset val="238"/>
      </rPr>
      <t xml:space="preserve">
</t>
    </r>
    <r>
      <rPr>
        <sz val="9"/>
        <rFont val="Arial CE"/>
        <charset val="238"/>
      </rPr>
      <t xml:space="preserve">Přívod: 7 000 m3/h, 350 Pa
Odvod: 7 000 m3/h, 350 Pa
Hmotnost jednotky: 823 kg
Rozměr (ŠxVxH):  2800 x 1800 x 1295 mm
Akustický výkon do okolí: 80 dB(A)
</t>
    </r>
    <r>
      <rPr>
        <b/>
        <i/>
        <sz val="9"/>
        <rFont val="Arial CE"/>
        <charset val="238"/>
      </rPr>
      <t>Přívodní část:</t>
    </r>
    <r>
      <rPr>
        <sz val="9"/>
        <rFont val="Arial CE"/>
        <charset val="238"/>
      </rPr>
      <t xml:space="preserve">
- uzavírací klapka na přívodu vč servopohonu (24V)
- filtr kapsový s třídou filtrace M5
- deskový rekuperační výmění vč by-passové klapky
- vodní ohřívač 15 kW
- přímý výparník: dvouokruhový (2x 11,5 kW) R32
- ventilátor (EC motor 400V, 4,7 kW)
- pružná manžeta                                                                                     
</t>
    </r>
    <r>
      <rPr>
        <b/>
        <i/>
        <sz val="9"/>
        <rFont val="Arial CE"/>
        <charset val="238"/>
      </rPr>
      <t>Odvodní část:</t>
    </r>
    <r>
      <rPr>
        <i/>
        <sz val="9"/>
        <rFont val="Arial CE"/>
        <charset val="238"/>
      </rPr>
      <t xml:space="preserve">
</t>
    </r>
    <r>
      <rPr>
        <sz val="9"/>
        <rFont val="Arial CE"/>
        <charset val="238"/>
      </rPr>
      <t xml:space="preserve">- uzavírací klapka na přívodu vč servopohonu (24V)
- filtr kapsový s třídou filtrace G4
- deskový rekuperační výmění vč by-passové klapky
- ventilátor (EC motor 400V, 4,7 kW)
- pružná manžeta                                                                               
</t>
    </r>
  </si>
  <si>
    <t>Příslušenství (měření a regulace, regulační prvky):</t>
  </si>
  <si>
    <t>A140312* LM 24A (by-passová klapka) 2x
A140302* LF 24 (uzavírací klapka e1) 1x
A140312* LM 24A (uzavírací klapka i1) 1x
A131410 vývod kondenzátu pr. 32/40 (sifón, kulička) 2x
A139076 základový rám (8000MV,6500MEV,10100BV) 1x
A139022 podstavné nohy (4 + 2 ks) - 3500-8000M, MV, 3500-6500ME, MEV,5400-10100B,BV/10-13,4500-6000F3/10-13, 4500- 6000F3 1x
A139411 RE-TPO3.x.E (neosazený) 1x
A140314* LM 24A-SR (regulační uzel RE-TPO3.E) 1x
A145108 aM-CL 400V-EC / 400V-EC 2500-8000MV,2500-6500MEV), vč. ethernet připojení 1x
A140018 CF.3000 - příslušenství pro regulaci otáček ventilátorů na konstantní průtok (5000-8000M,MV,MN,4500MEV, MEN,  5500-9000ME,MEV,MEN,3400-10100B,BV,BN,4000-15000R,RN)
1x
A145300 aM-IO18 - aMotion Input/Output deska s 18 svorkami 1x
A145301 aM-IO12 - aMotion Input/Output deska s 12 svorkami 1x
A145351 aM-XCF - aMotion expandér pro 3 manometry (sběrnice aMBus) 1x
A145354 aM-XHP - aMotion expandér pro 2-okruhová tepelná čerpadla (sběrnice aMBus) 1x
A140001 manostat filtru e1 (PFe, 0-500 Pa) 1x
A140002 manostat filtru i1 (PFi, 0-500 Pa) 1x
A140104 SW hlavní vypínač (všechny velikosti jednotek, všechny regulace) 1x
A145500 aTouch 4,3 - ovladač s barevným dotykovým displejem 4,3" (pro regulaci aMotion L, E) 1x
A145551 aDot (W) - ovladač designový s displejem - potisk základní - bílý (pro regulaci aMotion L, E) 1x
A145601 ANS 100 ABB (prostorové čidlo teploty, design ABB, bílá barva) 1x</t>
  </si>
  <si>
    <t>souc</t>
  </si>
  <si>
    <t>1.A.2</t>
  </si>
  <si>
    <r>
      <t xml:space="preserve">Venkovní kondenzační jednotka
</t>
    </r>
    <r>
      <rPr>
        <sz val="10"/>
        <rFont val="Arial"/>
        <family val="2"/>
        <charset val="238"/>
      </rPr>
      <t>- systém SPLIT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Chladící výkon: 3,8-15,7kW 
Příkon: 2,26kW (max 5,2kW)
Zdroj napětí venkovní jednotky: (400V, 3f, 50Hz)    
Hladina akustického tlaku (1m): 50/51/52/54dB      
Hladina akustického výkonu: 66/69/69/71dB   
Typ chladiva: R32   
Min. délka potrubí: 5m
Max. délka potrubí: 85m 
Max. převýšení: 30m
Rozměr (ŠxVxH): 950x1380x330mm                                                  
Hmotnost: 87,85kg                                                                                             
Rozsah použití: chlazení / topení: -15~48°C / -18~18°C                                         </t>
    </r>
  </si>
  <si>
    <t xml:space="preserve">Regulace pro kondenzační jednotky </t>
  </si>
  <si>
    <t>Prokabelování systému 
dle montážních návodů výrobců vzduchotechnického a CHL zařízení</t>
  </si>
  <si>
    <t>soub</t>
  </si>
  <si>
    <t>1.E.1</t>
  </si>
  <si>
    <r>
      <t xml:space="preserve">Chladivové potrubí
</t>
    </r>
    <r>
      <rPr>
        <sz val="10"/>
        <rFont val="Arial"/>
        <family val="2"/>
        <charset val="238"/>
      </rPr>
      <t>- předizolované měděné potrubí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(izolace 9mm s parozábranou) 
Rozměr: 9,50/15,88mm                                                                                    </t>
    </r>
  </si>
  <si>
    <t>1.E.2</t>
  </si>
  <si>
    <r>
      <t xml:space="preserve">Plasové potrubí pro prostup střechou vč tvarovek
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250mm</t>
    </r>
  </si>
  <si>
    <r>
      <t xml:space="preserve">Autojeřáb
</t>
    </r>
    <r>
      <rPr>
        <sz val="10"/>
        <rFont val="Arial CE"/>
        <charset val="238"/>
      </rPr>
      <t>- před objednáním konkrétního typu je třeba místo zkontrolovat
- s bezpečným dosahem do vzdálenosti bm
- s bezpečným dosahem do výšky bm
Hmotnost přepravovaného břemena: kg</t>
    </r>
  </si>
  <si>
    <t>1.F.1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</si>
  <si>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3000mm, výška tlumiče hluku 400mm</t>
    </r>
  </si>
  <si>
    <t>1.F.2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</si>
  <si>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1000mm, délka tlumiče hluku 2000mm, výška tlumiče hluku 500mm</t>
    </r>
  </si>
  <si>
    <t>1.F.3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</si>
  <si>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2000mm, výška tlumiče hluku 400mm</t>
    </r>
  </si>
  <si>
    <t>1.F.4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</si>
  <si>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1000mm,
výška tlumiče hluku 400mm</t>
    </r>
  </si>
  <si>
    <t>1.F.5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</si>
  <si>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1500mm,
výška tlumiče hluku 400mm</t>
    </r>
  </si>
  <si>
    <t>1.F.6</t>
  </si>
  <si>
    <r>
      <t xml:space="preserve">Buňkový tlumič hluku do hranatého potrubí
</t>
    </r>
    <r>
      <rPr>
        <sz val="10"/>
        <rFont val="Arial CE"/>
        <charset val="238"/>
      </rPr>
      <t>- s děrovaným plechem typ G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tlumiče hluku 1250mm, délka tlumiče hluku 500mm,
výška tlumiče hluku 400mm</t>
    </r>
  </si>
  <si>
    <t>1.D.1</t>
  </si>
  <si>
    <r>
      <t xml:space="preserve">Anemostat pro přívod vzduchu
</t>
    </r>
    <r>
      <rPr>
        <sz val="10"/>
        <rFont val="Arial CE"/>
        <charset val="238"/>
      </rPr>
      <t xml:space="preserve">- čelní deska čtvercová v RAL 9010, horizontální připojení, regulace škrtící klapkou
Průtok vzduchu: 350 m3/h
Rozměr: 425 x425 x 400 mm, připojení </t>
    </r>
    <r>
      <rPr>
        <sz val="10"/>
        <rFont val="Calibri"/>
        <family val="2"/>
        <charset val="238"/>
      </rPr>
      <t>Ø</t>
    </r>
    <r>
      <rPr>
        <sz val="10"/>
        <rFont val="Arial CE"/>
        <charset val="238"/>
      </rPr>
      <t xml:space="preserve"> 250 mm</t>
    </r>
    <r>
      <rPr>
        <sz val="10"/>
        <rFont val="Arial CE"/>
        <family val="2"/>
        <charset val="238"/>
      </rPr>
      <t xml:space="preserve">
Velikost: 425 </t>
    </r>
  </si>
  <si>
    <t>1.D.2</t>
  </si>
  <si>
    <r>
      <rPr>
        <b/>
        <sz val="10"/>
        <rFont val="Arial CE"/>
        <family val="2"/>
        <charset val="238"/>
      </rPr>
      <t>Sací koš</t>
    </r>
    <r>
      <rPr>
        <sz val="10"/>
        <rFont val="Arial CE"/>
        <family val="2"/>
        <charset val="238"/>
      </rPr>
      <t xml:space="preserve">
- tahokov min 60% volné průtočné plochy
rozměr: 1250 x 1250 x 400 mm</t>
    </r>
  </si>
  <si>
    <t>1.D.3</t>
  </si>
  <si>
    <r>
      <t xml:space="preserve">Protidešťová žaluzie 
</t>
    </r>
    <r>
      <rPr>
        <sz val="10"/>
        <rFont val="Arial CE"/>
        <charset val="238"/>
      </rPr>
      <t>- v hliníkovém provedení</t>
    </r>
    <r>
      <rPr>
        <sz val="10"/>
        <rFont val="Arial CE"/>
        <family val="2"/>
        <charset val="238"/>
      </rPr>
      <t xml:space="preserve">
- se standartními úzkými lamelami
- vybavena svařovaným sítem s oky 10x10mm
Rozměr: 1700 x 550 mm</t>
    </r>
  </si>
  <si>
    <t>1.D.4</t>
  </si>
  <si>
    <r>
      <t xml:space="preserve">Protidešťová žaluzie 
</t>
    </r>
    <r>
      <rPr>
        <sz val="10"/>
        <rFont val="Arial CE"/>
        <charset val="238"/>
      </rPr>
      <t>- v hliníkovém provedení</t>
    </r>
    <r>
      <rPr>
        <sz val="10"/>
        <rFont val="Arial CE"/>
        <family val="2"/>
        <charset val="238"/>
      </rPr>
      <t xml:space="preserve">
- se standartními úzkými lamelami
- vybavena svařovaným sítem s oky 10x10mm
Rozměr: 1250 x 1250 mm</t>
    </r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</si>
  <si>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3000 mm</t>
    </r>
  </si>
  <si>
    <r>
      <t xml:space="preserve">Tepelně a hlukově izolované hadice
</t>
    </r>
    <r>
      <rPr>
        <sz val="10"/>
        <rFont val="Arial CE"/>
        <charset val="238"/>
      </rPr>
      <t>- ohebná hadice obalena izolací tloušťky 25mm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Průměr: 250 mm</t>
    </r>
  </si>
  <si>
    <t>1.H.1</t>
  </si>
  <si>
    <r>
      <t xml:space="preserve">Tepelná a hluková izolace
- </t>
    </r>
    <r>
      <rPr>
        <sz val="10"/>
        <rFont val="Arial CE"/>
        <charset val="238"/>
      </rPr>
      <t>minerální vata s AL polepem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Tloušťka: 50mm</t>
    </r>
  </si>
  <si>
    <t>1.H.2</t>
  </si>
  <si>
    <r>
      <t xml:space="preserve">Požární izolace 
</t>
    </r>
    <r>
      <rPr>
        <sz val="10"/>
        <rFont val="Arial CE"/>
        <charset val="238"/>
      </rPr>
      <t>Minerální vata tloušťky 50mm s AL polepem.
Minimální požární odolnost dle PBŘ</t>
    </r>
  </si>
  <si>
    <t>1.J.1</t>
  </si>
  <si>
    <t>Závěsový, montážní, spojovací a těsnící materiál</t>
  </si>
  <si>
    <t>Zařízení č.2  – Větrání hygienického zázemí</t>
  </si>
  <si>
    <t>2.B.1</t>
  </si>
  <si>
    <r>
      <t xml:space="preserve">Potrubní ventilátor
</t>
    </r>
    <r>
      <rPr>
        <b/>
        <sz val="9"/>
        <color indexed="8"/>
        <rFont val="Arial"/>
        <family val="2"/>
        <charset val="238"/>
      </rPr>
      <t xml:space="preserve">- </t>
    </r>
    <r>
      <rPr>
        <sz val="9"/>
        <color indexed="8"/>
        <rFont val="Arial"/>
        <family val="2"/>
        <charset val="238"/>
      </rPr>
      <t>dvouotáčkový do kruhového potrubí o průměru 125mm
Objemový průtok: 50 m3/h
Dopravní tlak: 120 Pa</t>
    </r>
  </si>
  <si>
    <t>2.B.2</t>
  </si>
  <si>
    <r>
      <t xml:space="preserve">Potrubní ventilátor
</t>
    </r>
    <r>
      <rPr>
        <b/>
        <sz val="9"/>
        <color indexed="8"/>
        <rFont val="Arial"/>
        <family val="2"/>
        <charset val="238"/>
      </rPr>
      <t xml:space="preserve">- </t>
    </r>
    <r>
      <rPr>
        <sz val="9"/>
        <color indexed="8"/>
        <rFont val="Arial"/>
        <family val="2"/>
        <charset val="238"/>
      </rPr>
      <t>dvouotáčkový do kruhového potrubí o průměru 200mm
Objemový průtok: 800 m3/h
Dopravní tlak: 120 Pa</t>
    </r>
  </si>
  <si>
    <t>2.C.1</t>
  </si>
  <si>
    <r>
      <t xml:space="preserve">Zpětná přetlaková klapka těsná
- </t>
    </r>
    <r>
      <rPr>
        <sz val="10"/>
        <rFont val="Arial CE"/>
        <family val="2"/>
        <charset val="238"/>
      </rPr>
      <t>do kruhového potrubí 
Průměr: 160 mm</t>
    </r>
  </si>
  <si>
    <t>2.C.2</t>
  </si>
  <si>
    <r>
      <t xml:space="preserve">Zpětná přetlaková klapka těsná
- </t>
    </r>
    <r>
      <rPr>
        <sz val="10"/>
        <rFont val="Arial CE"/>
        <family val="2"/>
        <charset val="238"/>
      </rPr>
      <t>do kruhového potrubí 
Průměr: 125 mm</t>
    </r>
  </si>
  <si>
    <t>2.C.3</t>
  </si>
  <si>
    <r>
      <t xml:space="preserve">Pružná manžeta kruhová
</t>
    </r>
    <r>
      <rPr>
        <sz val="10"/>
        <rFont val="Arial CE"/>
        <charset val="238"/>
      </rPr>
      <t>Průměr: 125 mm</t>
    </r>
  </si>
  <si>
    <t>2.D.1</t>
  </si>
  <si>
    <r>
      <t xml:space="preserve">Odvodní talířový ventil kovový 
</t>
    </r>
    <r>
      <rPr>
        <sz val="10"/>
        <rFont val="Arial CE"/>
        <family val="2"/>
        <charset val="238"/>
      </rPr>
      <t>- na kruhové potrubí včetně zděře
Průměr: 125 mm</t>
    </r>
  </si>
  <si>
    <t>2.D.2</t>
  </si>
  <si>
    <r>
      <t>Dveřní mřížka
-</t>
    </r>
    <r>
      <rPr>
        <sz val="10"/>
        <rFont val="Arial CE"/>
        <family val="2"/>
        <charset val="238"/>
      </rPr>
      <t xml:space="preserve"> materiál plast, barva bílá
Rozměr: 400x200 mm</t>
    </r>
  </si>
  <si>
    <t>2.D.3</t>
  </si>
  <si>
    <r>
      <t xml:space="preserve">Protidešťová stříška
- </t>
    </r>
    <r>
      <rPr>
        <sz val="10"/>
        <rFont val="Arial CE"/>
        <charset val="238"/>
      </rPr>
      <t xml:space="preserve">na kruhové potrubí </t>
    </r>
    <r>
      <rPr>
        <sz val="10"/>
        <rFont val="Arial CE"/>
        <family val="2"/>
        <charset val="238"/>
      </rPr>
      <t>s ochrannou mřížkou
Průměr: 200 mm</t>
    </r>
  </si>
  <si>
    <t>2.D.4</t>
  </si>
  <si>
    <r>
      <t xml:space="preserve">Protidešťová stříška
- </t>
    </r>
    <r>
      <rPr>
        <sz val="10"/>
        <rFont val="Arial CE"/>
        <charset val="238"/>
      </rPr>
      <t xml:space="preserve">na kruhové potrubí </t>
    </r>
    <r>
      <rPr>
        <sz val="10"/>
        <rFont val="Arial CE"/>
        <family val="2"/>
        <charset val="238"/>
      </rPr>
      <t>s ochrannou mřížkou
Průměr: 125 mm</t>
    </r>
  </si>
  <si>
    <t>2.F.1</t>
  </si>
  <si>
    <r>
      <t xml:space="preserve">Tlumič hluku pro kruhové potrubí
</t>
    </r>
    <r>
      <rPr>
        <sz val="10"/>
        <rFont val="Arial CE"/>
        <charset val="238"/>
      </rPr>
      <t>- tvořen dvěma válci s výplní protihlukovou izolací z minerální vaty tloušťky 50mm, vnitřní plášť je perforovaný 
- kruhové nástevce opatřeny pryžovým těsněním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Délka tlumiče hluku: 500mm
Průměr: 125mm</t>
    </r>
  </si>
  <si>
    <t>2.F.2</t>
  </si>
  <si>
    <r>
      <t xml:space="preserve">Tlumič hluku pro kruhové potrubí
</t>
    </r>
    <r>
      <rPr>
        <sz val="10"/>
        <rFont val="Arial CE"/>
        <charset val="238"/>
      </rPr>
      <t>- tvořen dvěma válci s výplní protihlukovou izolací z minerální vaty tloušťky 50mm, vnitřní plášť je perforovaný 
- kruhové nástevce opatřeny pryžovým těsněním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Délka tlumiče hluku: 500mm
Průměr: 160mm</t>
    </r>
  </si>
  <si>
    <t>2.F.3</t>
  </si>
  <si>
    <r>
      <t xml:space="preserve">Tlumič hluku pro kruhové potrubí
</t>
    </r>
    <r>
      <rPr>
        <sz val="10"/>
        <rFont val="Arial CE"/>
        <charset val="238"/>
      </rPr>
      <t>- tvořen dvěma válci s výplní protihlukovou izolací z minerální vaty tloušťky 50mm, vnitřní plášť je perforovaný 
- kruhové nástevce opatřeny pryžovým těsněním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Délka tlumiče hluku: 500mm
Průměr: 200mm</t>
    </r>
  </si>
  <si>
    <t>2.E.1</t>
  </si>
  <si>
    <r>
      <t xml:space="preserve">Potrubí kruhové, pozinkované </t>
    </r>
    <r>
      <rPr>
        <sz val="10"/>
        <rFont val="Arial CE"/>
        <charset val="238"/>
      </rPr>
      <t>+ 30% tvarovek
Miniální třída těsnosti potrubních rozvodů: "C"
Průměr: 200 mm</t>
    </r>
  </si>
  <si>
    <t>2.E.2</t>
  </si>
  <si>
    <r>
      <t xml:space="preserve">Potrubí kruhové, pozinkované </t>
    </r>
    <r>
      <rPr>
        <sz val="10"/>
        <rFont val="Arial CE"/>
        <charset val="238"/>
      </rPr>
      <t>+ 30% tvarovek
Miniální třída těsnosti potrubních rozvodů: "C"
Průměr: 160 mm</t>
    </r>
  </si>
  <si>
    <t>2.E.3</t>
  </si>
  <si>
    <r>
      <t xml:space="preserve">Potrubí kruhové, pozinkované </t>
    </r>
    <r>
      <rPr>
        <sz val="10"/>
        <rFont val="Arial CE"/>
        <charset val="238"/>
      </rPr>
      <t>+ 30% tvarovek
Miniální třída těsnosti potrubních rozvodů: "C"
Průměr: 125 mm</t>
    </r>
  </si>
  <si>
    <t>2.E.4</t>
  </si>
  <si>
    <r>
      <t xml:space="preserve">Tepelně a hlukově izolované hadice
</t>
    </r>
    <r>
      <rPr>
        <sz val="10"/>
        <rFont val="Arial CE"/>
        <charset val="238"/>
      </rPr>
      <t>- ohebná hadice obalena izolací tloušťky 25mm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Průměr: 125 mm</t>
    </r>
  </si>
  <si>
    <t>2.J.1</t>
  </si>
  <si>
    <t>Zařízení č.3  – Větrání učeben</t>
  </si>
  <si>
    <t>3.A.1</t>
  </si>
  <si>
    <r>
      <t xml:space="preserve">Rekuperační jednotka
</t>
    </r>
    <r>
      <rPr>
        <sz val="10"/>
        <rFont val="Arial CE"/>
        <charset val="238"/>
      </rPr>
      <t>- podstropní jednotka s rekuperací tepla s dohřevem a ovládací jednotkou do 300m3/h</t>
    </r>
    <r>
      <rPr>
        <sz val="10"/>
        <rFont val="Arial CE"/>
        <family val="2"/>
        <charset val="238"/>
      </rPr>
      <t xml:space="preserve">
- napojení sání a výfuku D=125 mm</t>
    </r>
  </si>
  <si>
    <t>3.D.1</t>
  </si>
  <si>
    <r>
      <t xml:space="preserve">Mřížka kruhová 
</t>
    </r>
    <r>
      <rPr>
        <sz val="10"/>
        <rFont val="Arial CE"/>
        <charset val="238"/>
      </rPr>
      <t>- v hliníkovém provedení</t>
    </r>
    <r>
      <rPr>
        <sz val="10"/>
        <rFont val="Arial CE"/>
        <family val="2"/>
        <charset val="238"/>
      </rPr>
      <t xml:space="preserve">
- se síťkou proti hmyzu
Rozměr: D=125mm</t>
    </r>
  </si>
  <si>
    <t>3.E.1</t>
  </si>
  <si>
    <t>3.J.1</t>
  </si>
  <si>
    <t>Zařízení č. 4 – Chlazení zvukaře</t>
  </si>
  <si>
    <t>4.A.1</t>
  </si>
  <si>
    <r>
      <t xml:space="preserve">Venkovní kondenzační jednotka
</t>
    </r>
    <r>
      <rPr>
        <sz val="10"/>
        <rFont val="Arial"/>
        <family val="2"/>
        <charset val="238"/>
      </rPr>
      <t>- systém SPLIT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Chladící výkon: 2,5kW 
Příkon: 0,656kW (max 1,4kW)
Zdroj napětí venkovní jednotky: (230V, 1f, 50Hz)    
Hladina akustického tlaku (1m): 48dB      
Hladina akustického výkonu: 65dB   
Typ chladiva: R32  
Max. délka potrubí: 15m 
Min. délka potrubí: 3m
Max. převýšení: 7m
Rozměr (ŠxVxH): 717x483x230mm                                                  
Hmotnost: 25,1kg                                                                                             
Rozsah použití: chlazení / topení: -10~48°C / -10~24°C                                        </t>
    </r>
  </si>
  <si>
    <t>4.A.2</t>
  </si>
  <si>
    <r>
      <t xml:space="preserve">Vnitřní nástěnná jednotka
</t>
    </r>
    <r>
      <rPr>
        <sz val="10"/>
        <rFont val="Arial"/>
        <family val="2"/>
        <charset val="238"/>
      </rPr>
      <t>- systém SPLIT
- v RAL 9016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Chladící výkon: 2,5kW    
Hladina akustického tlaku (1m): 45/41/35/27/19dB      
Hladina akustického výkonu: 59dB   
Typ chladiva: R32  
Rozměr (ŠxVxH): 837x308x189mm                                                  
Hmotnost: 8,7kg                                                                                                                                   </t>
    </r>
  </si>
  <si>
    <t>Dálkový kabelový ovladač – součástí vnitřní jednotky
součást dodávky vnitřní jednotky</t>
  </si>
  <si>
    <t>4.E.1</t>
  </si>
  <si>
    <r>
      <t xml:space="preserve">Chladivové potrubí
</t>
    </r>
    <r>
      <rPr>
        <sz val="10"/>
        <rFont val="Arial"/>
        <family val="2"/>
        <charset val="238"/>
      </rPr>
      <t>- předizolované měděné potrubí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(izolace 9mm s parozábranou) 
Rozměr: 6,35/9,50mm                                                                                    </t>
    </r>
  </si>
  <si>
    <t>bm</t>
  </si>
  <si>
    <t>20.W.1</t>
  </si>
  <si>
    <r>
      <t xml:space="preserve">Komunikační kabel
</t>
    </r>
    <r>
      <rPr>
        <sz val="10"/>
        <rFont val="Arial"/>
        <family val="2"/>
        <charset val="238"/>
      </rPr>
      <t>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mezi venkovní a vnitřní klimatizační jednotkou</t>
    </r>
  </si>
  <si>
    <t>20.S.1</t>
  </si>
  <si>
    <t>Betonový pražec + dielektrická guma pod pražec</t>
  </si>
  <si>
    <t>20.J.1</t>
  </si>
  <si>
    <t>Nátěr chladivového potrubí barvou odolnou UV záření</t>
  </si>
  <si>
    <t>21.Z.1</t>
  </si>
  <si>
    <t>Tlaková zkouška</t>
  </si>
  <si>
    <t>21.Z.2</t>
  </si>
  <si>
    <t>Revize chladícího zařízení</t>
  </si>
  <si>
    <t>21.Z.3</t>
  </si>
  <si>
    <t>Revize elektro</t>
  </si>
  <si>
    <t>;</t>
  </si>
  <si>
    <t>20.J.2</t>
  </si>
  <si>
    <t>99.1</t>
  </si>
  <si>
    <t>Zprovoznění zařízení, zaregulování, uvedení do provozu</t>
  </si>
  <si>
    <t>99.2</t>
  </si>
  <si>
    <t>Zaškolení provozovatele</t>
  </si>
  <si>
    <t>99.3</t>
  </si>
  <si>
    <t>Dokumentace skutečného stavu (3 PARÉ) + 1x elektronická podoba</t>
  </si>
  <si>
    <t>99.4</t>
  </si>
  <si>
    <t>Dokumentace pro předání díla :
- návod k obsluze - generální a jednotlivých strojů a zařízení,
- protokol o zaškolení, 
- protokol o předání,
- ostatní potřebné protokoly</t>
  </si>
  <si>
    <t>99.5</t>
  </si>
  <si>
    <t>Doprava</t>
  </si>
  <si>
    <t>Celkem bez DPH</t>
  </si>
  <si>
    <t>REKAPITULACE DLE ZAŘÍZENÍ</t>
  </si>
  <si>
    <t>Dřevěné dveře 1600/2100 vč.zárubně, kování, D+M, D31, popis viz výpis výrobků</t>
  </si>
  <si>
    <t>500-00</t>
  </si>
  <si>
    <t>Montáž Switch PoE 24 portů</t>
  </si>
  <si>
    <t>500-00.0</t>
  </si>
  <si>
    <t>Přepínač s managementem, rozhraní: 24x Gigabit ethernet RJ-45 PoE+(min.370W Switch), 4x10G (2) SFP+(2)RJ-45 10GBASE-T ports, podpora VLAN, vč. modulů SFP</t>
  </si>
  <si>
    <t>600-18</t>
  </si>
  <si>
    <t>Montáž ústředny</t>
  </si>
  <si>
    <t>600-18.1</t>
  </si>
  <si>
    <t>Ústředna až 264 zón a 32 grup v krytu s komunikátorem a zdrojem</t>
  </si>
  <si>
    <t>600-19</t>
  </si>
  <si>
    <t>Montáž programovací a ovládací klávesnice</t>
  </si>
  <si>
    <t>600-19.1</t>
  </si>
  <si>
    <t>Programovací a ovládací klávesnice s LCD displejem a podsvícením. Vestavěná čtečka bezkontaktních karet a přívěšků ke zjednodušení uživatelské obsluhy především při zapínání a vypínání systému</t>
  </si>
  <si>
    <t>600-20</t>
  </si>
  <si>
    <t>Montáž síťové verze programu Dálkový Servis Instalací</t>
  </si>
  <si>
    <t>600-20.1</t>
  </si>
  <si>
    <t>Síťová verze programu Dálkový Servis Instalací</t>
  </si>
  <si>
    <t>600-21</t>
  </si>
  <si>
    <t>Montáž systémového ethernetu</t>
  </si>
  <si>
    <t>600-21.1</t>
  </si>
  <si>
    <t>Systémový Ethernet (TCP/IP) komunikátor, pro monitoring, správu uživatelů a konfiguraci ústředen v prostředí sítí LAN a WAN s protokolem TCP/IP</t>
  </si>
  <si>
    <t>Drobný montážní materiál pro dveřní IP videopanel a IP telefonní jednotku (5% z celkové dodávky)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</si>
</sst>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"/>
    <numFmt numFmtId="165" formatCode="dd\.mm\.yyyy"/>
    <numFmt numFmtId="166" formatCode="#,##0.00%"/>
    <numFmt numFmtId="167" formatCode="#,##0.000"/>
    <numFmt numFmtId="168" formatCode="\ #,##0&quot; Kč &quot;;\-#,##0&quot; Kč &quot;;&quot; -&quot;#&quot; Kč &quot;;@\ "/>
    <numFmt numFmtId="169" formatCode="#,###\ [$Kč-405];[Red]\-#,###\ [$Kč-405]"/>
    <numFmt numFmtId="170" formatCode="#"/>
    <numFmt numFmtId="171" formatCode="#,###\ [$Kč-405];\-#,###\ [$Kč-405]"/>
  </numFmts>
  <fonts count="5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"/>
      <family val="2"/>
      <charset val="238"/>
    </font>
    <font>
      <sz val="10"/>
      <name val="Helv"/>
      <charset val="238"/>
    </font>
    <font>
      <b/>
      <sz val="8"/>
      <name val="Arial CE"/>
      <charset val="238"/>
    </font>
    <font>
      <b/>
      <i/>
      <sz val="11"/>
      <name val="Arial CE"/>
      <charset val="238"/>
    </font>
    <font>
      <sz val="8"/>
      <name val="Arial CE"/>
      <family val="2"/>
    </font>
    <font>
      <b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0"/>
      <color indexed="48"/>
      <name val="Arial CE"/>
      <family val="2"/>
      <charset val="238"/>
    </font>
    <font>
      <sz val="9"/>
      <name val="Arial CE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0" fontId="39" fillId="0" borderId="0"/>
    <xf numFmtId="0" fontId="23" fillId="0" borderId="0"/>
    <xf numFmtId="0" fontId="43" fillId="0" borderId="0"/>
    <xf numFmtId="0" fontId="39" fillId="0" borderId="0"/>
  </cellStyleXfs>
  <cellXfs count="64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11" fillId="0" borderId="22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horizontal="left"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7" fillId="2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164" fontId="14" fillId="0" borderId="0" xfId="0" applyNumberFormat="1" applyFont="1" applyAlignment="1">
      <alignment horizontal="center" vertical="top" wrapText="1" shrinkToFit="1"/>
    </xf>
    <xf numFmtId="164" fontId="14" fillId="0" borderId="0" xfId="0" applyNumberFormat="1" applyFont="1" applyAlignment="1">
      <alignment vertical="top" wrapText="1" shrinkToFit="1"/>
    </xf>
    <xf numFmtId="4" fontId="7" fillId="2" borderId="0" xfId="0" applyNumberFormat="1" applyFont="1" applyFill="1" applyAlignment="1">
      <alignment vertical="top" shrinkToFit="1"/>
    </xf>
    <xf numFmtId="0" fontId="7" fillId="2" borderId="26" xfId="0" applyFont="1" applyFill="1" applyBorder="1" applyAlignment="1">
      <alignment vertical="top"/>
    </xf>
    <xf numFmtId="49" fontId="7" fillId="2" borderId="18" xfId="0" applyNumberFormat="1" applyFont="1" applyFill="1" applyBorder="1" applyAlignment="1">
      <alignment vertical="top"/>
    </xf>
    <xf numFmtId="0" fontId="7" fillId="2" borderId="18" xfId="0" applyFont="1" applyFill="1" applyBorder="1" applyAlignment="1">
      <alignment horizontal="center" vertical="top" shrinkToFit="1"/>
    </xf>
    <xf numFmtId="164" fontId="7" fillId="2" borderId="18" xfId="0" applyNumberFormat="1" applyFont="1" applyFill="1" applyBorder="1" applyAlignment="1">
      <alignment vertical="top" shrinkToFit="1"/>
    </xf>
    <xf numFmtId="4" fontId="7" fillId="2" borderId="18" xfId="0" applyNumberFormat="1" applyFont="1" applyFill="1" applyBorder="1" applyAlignment="1">
      <alignment vertical="top" shrinkToFit="1"/>
    </xf>
    <xf numFmtId="4" fontId="7" fillId="2" borderId="29" xfId="0" applyNumberFormat="1" applyFont="1" applyFill="1" applyBorder="1" applyAlignment="1">
      <alignment vertical="top" shrinkToFit="1"/>
    </xf>
    <xf numFmtId="4" fontId="7" fillId="2" borderId="22" xfId="0" applyNumberFormat="1" applyFont="1" applyFill="1" applyBorder="1" applyAlignment="1">
      <alignment vertical="top" shrinkToFit="1"/>
    </xf>
    <xf numFmtId="0" fontId="13" fillId="0" borderId="30" xfId="0" applyFont="1" applyBorder="1" applyAlignment="1">
      <alignment vertical="top"/>
    </xf>
    <xf numFmtId="49" fontId="13" fillId="0" borderId="31" xfId="0" applyNumberFormat="1" applyFont="1" applyBorder="1" applyAlignment="1">
      <alignment vertical="top"/>
    </xf>
    <xf numFmtId="0" fontId="13" fillId="0" borderId="31" xfId="0" applyFont="1" applyBorder="1" applyAlignment="1">
      <alignment horizontal="center" vertical="top" shrinkToFit="1"/>
    </xf>
    <xf numFmtId="164" fontId="13" fillId="0" borderId="31" xfId="0" applyNumberFormat="1" applyFont="1" applyBorder="1" applyAlignment="1">
      <alignment vertical="top" shrinkToFit="1"/>
    </xf>
    <xf numFmtId="4" fontId="13" fillId="3" borderId="31" xfId="0" applyNumberFormat="1" applyFont="1" applyFill="1" applyBorder="1" applyAlignment="1" applyProtection="1">
      <alignment vertical="top" shrinkToFit="1"/>
      <protection locked="0"/>
    </xf>
    <xf numFmtId="4" fontId="13" fillId="0" borderId="31" xfId="0" applyNumberFormat="1" applyFont="1" applyBorder="1" applyAlignment="1">
      <alignment vertical="top" shrinkToFit="1"/>
    </xf>
    <xf numFmtId="4" fontId="13" fillId="0" borderId="32" xfId="0" applyNumberFormat="1" applyFont="1" applyBorder="1" applyAlignment="1">
      <alignment vertical="top" shrinkToFit="1"/>
    </xf>
    <xf numFmtId="0" fontId="16" fillId="0" borderId="0" xfId="0" applyFont="1" applyAlignment="1">
      <alignment wrapText="1"/>
    </xf>
    <xf numFmtId="49" fontId="7" fillId="2" borderId="18" xfId="0" applyNumberFormat="1" applyFont="1" applyFill="1" applyBorder="1" applyAlignment="1">
      <alignment horizontal="left" vertical="top" wrapText="1"/>
    </xf>
    <xf numFmtId="49" fontId="13" fillId="0" borderId="31" xfId="0" applyNumberFormat="1" applyFont="1" applyBorder="1" applyAlignment="1">
      <alignment horizontal="left" vertical="top" wrapText="1"/>
    </xf>
    <xf numFmtId="164" fontId="14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29" fillId="0" borderId="52" xfId="0" applyNumberFormat="1" applyFont="1" applyBorder="1" applyAlignment="1" applyProtection="1">
      <alignment vertical="center"/>
      <protection locked="0"/>
    </xf>
    <xf numFmtId="4" fontId="37" fillId="0" borderId="52" xfId="0" applyNumberFormat="1" applyFont="1" applyBorder="1" applyAlignment="1" applyProtection="1">
      <alignment vertical="center"/>
      <protection locked="0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wrapText="1"/>
    </xf>
    <xf numFmtId="4" fontId="11" fillId="0" borderId="27" xfId="0" applyNumberFormat="1" applyFont="1" applyBorder="1" applyAlignment="1">
      <alignment horizontal="right" vertical="center" indent="1"/>
    </xf>
    <xf numFmtId="0" fontId="40" fillId="0" borderId="0" xfId="0" applyFont="1"/>
    <xf numFmtId="0" fontId="17" fillId="0" borderId="55" xfId="0" applyFont="1" applyBorder="1"/>
    <xf numFmtId="49" fontId="17" fillId="0" borderId="56" xfId="0" applyNumberFormat="1" applyFont="1" applyBorder="1" applyAlignment="1">
      <alignment horizontal="center"/>
    </xf>
    <xf numFmtId="0" fontId="17" fillId="0" borderId="58" xfId="0" applyFont="1" applyBorder="1"/>
    <xf numFmtId="49" fontId="17" fillId="0" borderId="28" xfId="0" applyNumberFormat="1" applyFont="1" applyBorder="1"/>
    <xf numFmtId="0" fontId="17" fillId="0" borderId="60" xfId="0" applyFont="1" applyBorder="1"/>
    <xf numFmtId="49" fontId="17" fillId="0" borderId="61" xfId="0" applyNumberFormat="1" applyFont="1" applyBorder="1"/>
    <xf numFmtId="49" fontId="40" fillId="0" borderId="0" xfId="0" applyNumberFormat="1" applyFont="1"/>
    <xf numFmtId="49" fontId="40" fillId="0" borderId="0" xfId="0" applyNumberFormat="1" applyFont="1" applyAlignment="1">
      <alignment wrapText="1"/>
    </xf>
    <xf numFmtId="0" fontId="40" fillId="0" borderId="0" xfId="0" applyFont="1" applyAlignment="1">
      <alignment horizontal="center"/>
    </xf>
    <xf numFmtId="4" fontId="40" fillId="0" borderId="0" xfId="0" applyNumberFormat="1" applyFont="1"/>
    <xf numFmtId="0" fontId="7" fillId="7" borderId="63" xfId="0" applyFont="1" applyFill="1" applyBorder="1" applyAlignment="1">
      <alignment horizontal="center"/>
    </xf>
    <xf numFmtId="49" fontId="7" fillId="7" borderId="64" xfId="0" applyNumberFormat="1" applyFont="1" applyFill="1" applyBorder="1" applyAlignment="1">
      <alignment horizontal="center"/>
    </xf>
    <xf numFmtId="49" fontId="7" fillId="7" borderId="64" xfId="0" applyNumberFormat="1" applyFont="1" applyFill="1" applyBorder="1" applyAlignment="1">
      <alignment horizontal="center" wrapText="1"/>
    </xf>
    <xf numFmtId="0" fontId="7" fillId="7" borderId="64" xfId="0" applyFont="1" applyFill="1" applyBorder="1" applyAlignment="1">
      <alignment horizontal="center"/>
    </xf>
    <xf numFmtId="4" fontId="7" fillId="7" borderId="64" xfId="0" applyNumberFormat="1" applyFont="1" applyFill="1" applyBorder="1" applyAlignment="1">
      <alignment horizontal="center"/>
    </xf>
    <xf numFmtId="0" fontId="7" fillId="7" borderId="65" xfId="0" applyFont="1" applyFill="1" applyBorder="1" applyAlignment="1">
      <alignment horizontal="center" wrapText="1"/>
    </xf>
    <xf numFmtId="0" fontId="7" fillId="7" borderId="66" xfId="0" applyFont="1" applyFill="1" applyBorder="1" applyAlignment="1">
      <alignment horizontal="center" wrapText="1"/>
    </xf>
    <xf numFmtId="0" fontId="17" fillId="7" borderId="23" xfId="0" applyFont="1" applyFill="1" applyBorder="1"/>
    <xf numFmtId="49" fontId="17" fillId="7" borderId="67" xfId="0" applyNumberFormat="1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7" fillId="7" borderId="70" xfId="0" applyFont="1" applyFill="1" applyBorder="1" applyAlignment="1">
      <alignment horizontal="left" wrapText="1"/>
    </xf>
    <xf numFmtId="0" fontId="7" fillId="7" borderId="70" xfId="0" applyFont="1" applyFill="1" applyBorder="1" applyAlignment="1">
      <alignment horizontal="center" shrinkToFit="1"/>
    </xf>
    <xf numFmtId="4" fontId="7" fillId="7" borderId="70" xfId="0" applyNumberFormat="1" applyFont="1" applyFill="1" applyBorder="1"/>
    <xf numFmtId="4" fontId="7" fillId="7" borderId="10" xfId="0" applyNumberFormat="1" applyFont="1" applyFill="1" applyBorder="1"/>
    <xf numFmtId="4" fontId="7" fillId="7" borderId="8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center" vertical="center" shrinkToFit="1"/>
    </xf>
    <xf numFmtId="4" fontId="13" fillId="0" borderId="72" xfId="0" applyNumberFormat="1" applyFont="1" applyBorder="1" applyAlignment="1">
      <alignment vertical="center"/>
    </xf>
    <xf numFmtId="4" fontId="13" fillId="8" borderId="72" xfId="0" applyNumberFormat="1" applyFont="1" applyFill="1" applyBorder="1" applyAlignment="1" applyProtection="1">
      <alignment vertical="center"/>
      <protection locked="0"/>
    </xf>
    <xf numFmtId="4" fontId="13" fillId="0" borderId="73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5" fillId="0" borderId="71" xfId="0" applyFont="1" applyBorder="1" applyAlignment="1">
      <alignment vertical="center" wrapText="1"/>
    </xf>
    <xf numFmtId="0" fontId="15" fillId="0" borderId="0" xfId="0" applyFont="1" applyAlignment="1">
      <alignment vertical="center" wrapText="1" shrinkToFit="1"/>
    </xf>
    <xf numFmtId="16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7" fillId="7" borderId="21" xfId="0" applyFont="1" applyFill="1" applyBorder="1" applyAlignment="1">
      <alignment vertical="center"/>
    </xf>
    <xf numFmtId="0" fontId="7" fillId="7" borderId="21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shrinkToFit="1"/>
    </xf>
    <xf numFmtId="4" fontId="7" fillId="7" borderId="21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6" fontId="13" fillId="0" borderId="71" xfId="0" applyNumberFormat="1" applyFont="1" applyBorder="1" applyAlignment="1">
      <alignment vertical="center"/>
    </xf>
    <xf numFmtId="49" fontId="13" fillId="0" borderId="71" xfId="0" applyNumberFormat="1" applyFont="1" applyBorder="1" applyAlignment="1">
      <alignment vertical="center"/>
    </xf>
    <xf numFmtId="0" fontId="15" fillId="0" borderId="71" xfId="0" applyFont="1" applyBorder="1" applyAlignment="1">
      <alignment horizontal="left" vertical="center" wrapText="1"/>
    </xf>
    <xf numFmtId="0" fontId="11" fillId="7" borderId="74" xfId="3" applyFont="1" applyFill="1" applyBorder="1" applyAlignment="1">
      <alignment horizontal="center"/>
    </xf>
    <xf numFmtId="49" fontId="42" fillId="7" borderId="75" xfId="3" applyNumberFormat="1" applyFont="1" applyFill="1" applyBorder="1" applyAlignment="1">
      <alignment horizontal="left"/>
    </xf>
    <xf numFmtId="49" fontId="42" fillId="7" borderId="75" xfId="3" applyNumberFormat="1" applyFont="1" applyFill="1" applyBorder="1"/>
    <xf numFmtId="0" fontId="11" fillId="7" borderId="75" xfId="3" applyFont="1" applyFill="1" applyBorder="1" applyAlignment="1">
      <alignment horizontal="center"/>
    </xf>
    <xf numFmtId="4" fontId="11" fillId="7" borderId="75" xfId="3" applyNumberFormat="1" applyFont="1" applyFill="1" applyBorder="1" applyAlignment="1">
      <alignment horizontal="right"/>
    </xf>
    <xf numFmtId="4" fontId="9" fillId="7" borderId="66" xfId="3" applyNumberFormat="1" applyFont="1" applyFill="1" applyBorder="1"/>
    <xf numFmtId="49" fontId="0" fillId="0" borderId="28" xfId="0" applyNumberFormat="1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0" fillId="4" borderId="27" xfId="0" applyFill="1" applyBorder="1"/>
    <xf numFmtId="0" fontId="7" fillId="2" borderId="27" xfId="0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4" fontId="11" fillId="0" borderId="77" xfId="0" applyNumberFormat="1" applyFont="1" applyBorder="1" applyAlignment="1">
      <alignment horizontal="right" vertical="center" indent="1"/>
    </xf>
    <xf numFmtId="4" fontId="11" fillId="0" borderId="78" xfId="0" applyNumberFormat="1" applyFont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0" applyNumberFormat="1" applyFont="1" applyAlignment="1">
      <alignment horizontal="left" vertical="center"/>
    </xf>
    <xf numFmtId="0" fontId="0" fillId="0" borderId="35" xfId="0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36" xfId="0" applyBorder="1" applyAlignment="1">
      <alignment vertical="center"/>
    </xf>
    <xf numFmtId="0" fontId="24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0" fontId="0" fillId="6" borderId="0" xfId="0" applyFill="1" applyAlignment="1">
      <alignment vertical="center"/>
    </xf>
    <xf numFmtId="0" fontId="27" fillId="6" borderId="37" xfId="0" applyFont="1" applyFill="1" applyBorder="1" applyAlignment="1">
      <alignment horizontal="left" vertical="center"/>
    </xf>
    <xf numFmtId="0" fontId="0" fillId="6" borderId="38" xfId="0" applyFill="1" applyBorder="1" applyAlignment="1">
      <alignment vertical="center"/>
    </xf>
    <xf numFmtId="0" fontId="27" fillId="6" borderId="38" xfId="0" applyFont="1" applyFill="1" applyBorder="1" applyAlignment="1">
      <alignment horizontal="right" vertical="center"/>
    </xf>
    <xf numFmtId="0" fontId="27" fillId="6" borderId="38" xfId="0" applyFont="1" applyFill="1" applyBorder="1" applyAlignment="1">
      <alignment horizontal="center" vertical="center"/>
    </xf>
    <xf numFmtId="4" fontId="27" fillId="6" borderId="38" xfId="0" applyNumberFormat="1" applyFont="1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28" fillId="0" borderId="40" xfId="0" applyFont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21" fillId="0" borderId="41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9" fillId="6" borderId="0" xfId="0" applyFont="1" applyFill="1" applyAlignment="1">
      <alignment horizontal="left" vertical="center"/>
    </xf>
    <xf numFmtId="0" fontId="29" fillId="6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3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44" xfId="0" applyFont="1" applyBorder="1" applyAlignment="1">
      <alignment horizontal="left" vertical="center"/>
    </xf>
    <xf numFmtId="0" fontId="31" fillId="0" borderId="44" xfId="0" applyFont="1" applyBorder="1" applyAlignment="1">
      <alignment vertical="center"/>
    </xf>
    <xf numFmtId="4" fontId="31" fillId="0" borderId="44" xfId="0" applyNumberFormat="1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4" xfId="0" applyFont="1" applyBorder="1" applyAlignment="1">
      <alignment horizontal="left" vertical="center"/>
    </xf>
    <xf numFmtId="0" fontId="32" fillId="0" borderId="44" xfId="0" applyFont="1" applyBorder="1" applyAlignment="1">
      <alignment vertical="center"/>
    </xf>
    <xf numFmtId="4" fontId="32" fillId="0" borderId="44" xfId="0" applyNumberFormat="1" applyFont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/>
    <xf numFmtId="0" fontId="0" fillId="0" borderId="48" xfId="0" applyBorder="1" applyAlignment="1">
      <alignment vertical="center"/>
    </xf>
    <xf numFmtId="164" fontId="34" fillId="0" borderId="36" xfId="0" applyNumberFormat="1" applyFont="1" applyBorder="1"/>
    <xf numFmtId="0" fontId="0" fillId="0" borderId="49" xfId="0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36" fillId="0" borderId="35" xfId="0" applyFont="1" applyBorder="1"/>
    <xf numFmtId="0" fontId="36" fillId="0" borderId="0" xfId="0" applyFont="1"/>
    <xf numFmtId="0" fontId="3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0" fontId="36" fillId="0" borderId="50" xfId="0" applyFont="1" applyBorder="1"/>
    <xf numFmtId="164" fontId="36" fillId="0" borderId="0" xfId="0" applyNumberFormat="1" applyFont="1"/>
    <xf numFmtId="0" fontId="36" fillId="0" borderId="51" xfId="0" applyFont="1" applyBorder="1"/>
    <xf numFmtId="0" fontId="36" fillId="0" borderId="0" xfId="0" applyFont="1" applyAlignment="1">
      <alignment horizontal="center"/>
    </xf>
    <xf numFmtId="4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/>
    </xf>
    <xf numFmtId="4" fontId="32" fillId="0" borderId="0" xfId="0" applyNumberFormat="1" applyFont="1"/>
    <xf numFmtId="0" fontId="29" fillId="0" borderId="52" xfId="0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center" vertical="center" wrapText="1"/>
    </xf>
    <xf numFmtId="167" fontId="29" fillId="0" borderId="52" xfId="0" applyNumberFormat="1" applyFont="1" applyBorder="1" applyAlignment="1">
      <alignment vertical="center"/>
    </xf>
    <xf numFmtId="4" fontId="29" fillId="0" borderId="52" xfId="0" applyNumberFormat="1" applyFont="1" applyBorder="1" applyAlignment="1">
      <alignment vertical="center"/>
    </xf>
    <xf numFmtId="0" fontId="33" fillId="0" borderId="50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vertical="center"/>
    </xf>
    <xf numFmtId="0" fontId="33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53" xfId="0" applyFont="1" applyBorder="1" applyAlignment="1">
      <alignment horizontal="left" vertical="center"/>
    </xf>
    <xf numFmtId="0" fontId="33" fillId="0" borderId="44" xfId="0" applyFont="1" applyBorder="1" applyAlignment="1">
      <alignment horizontal="center" vertical="center"/>
    </xf>
    <xf numFmtId="164" fontId="33" fillId="0" borderId="44" xfId="0" applyNumberFormat="1" applyFont="1" applyBorder="1" applyAlignment="1">
      <alignment vertical="center"/>
    </xf>
    <xf numFmtId="0" fontId="33" fillId="0" borderId="54" xfId="0" applyFont="1" applyBorder="1" applyAlignment="1">
      <alignment horizontal="left" vertical="center"/>
    </xf>
    <xf numFmtId="0" fontId="36" fillId="0" borderId="0" xfId="0" applyFont="1" applyProtection="1">
      <protection locked="0"/>
    </xf>
    <xf numFmtId="0" fontId="37" fillId="0" borderId="52" xfId="0" applyFont="1" applyBorder="1" applyAlignment="1">
      <alignment horizontal="center" vertical="center"/>
    </xf>
    <xf numFmtId="49" fontId="37" fillId="0" borderId="52" xfId="0" applyNumberFormat="1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center" vertical="center" wrapText="1"/>
    </xf>
    <xf numFmtId="167" fontId="37" fillId="0" borderId="52" xfId="0" applyNumberFormat="1" applyFont="1" applyBorder="1" applyAlignment="1">
      <alignment vertical="center"/>
    </xf>
    <xf numFmtId="4" fontId="37" fillId="0" borderId="52" xfId="0" applyNumberFormat="1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7" fillId="0" borderId="50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53" xfId="0" applyFont="1" applyBorder="1" applyAlignment="1">
      <alignment horizontal="left" vertical="center"/>
    </xf>
    <xf numFmtId="0" fontId="37" fillId="0" borderId="44" xfId="0" applyFont="1" applyBorder="1" applyAlignment="1">
      <alignment horizontal="center" vertical="center"/>
    </xf>
    <xf numFmtId="4" fontId="29" fillId="9" borderId="52" xfId="4" applyNumberFormat="1" applyFont="1" applyFill="1" applyBorder="1" applyAlignment="1" applyProtection="1">
      <alignment vertical="center"/>
      <protection locked="0"/>
    </xf>
    <xf numFmtId="4" fontId="1" fillId="0" borderId="52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1" fillId="0" borderId="52" xfId="0" applyNumberFormat="1" applyFont="1" applyBorder="1" applyAlignment="1">
      <alignment vertical="center"/>
    </xf>
    <xf numFmtId="4" fontId="1" fillId="0" borderId="0" xfId="0" applyNumberFormat="1" applyFont="1" applyAlignment="1">
      <alignment vertical="top"/>
    </xf>
    <xf numFmtId="4" fontId="7" fillId="2" borderId="78" xfId="0" applyNumberFormat="1" applyFont="1" applyFill="1" applyBorder="1" applyAlignment="1">
      <alignment vertical="top" shrinkToFit="1"/>
    </xf>
    <xf numFmtId="49" fontId="0" fillId="0" borderId="76" xfId="0" applyNumberFormat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0" fontId="0" fillId="4" borderId="77" xfId="0" applyFill="1" applyBorder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52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167" fontId="1" fillId="0" borderId="52" xfId="0" applyNumberFormat="1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167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7" fillId="2" borderId="77" xfId="0" applyFont="1" applyFill="1" applyBorder="1" applyAlignment="1">
      <alignment vertical="top"/>
    </xf>
    <xf numFmtId="49" fontId="7" fillId="2" borderId="76" xfId="0" applyNumberFormat="1" applyFont="1" applyFill="1" applyBorder="1" applyAlignment="1">
      <alignment vertical="top"/>
    </xf>
    <xf numFmtId="49" fontId="7" fillId="2" borderId="76" xfId="0" applyNumberFormat="1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center" vertical="top"/>
    </xf>
    <xf numFmtId="0" fontId="7" fillId="2" borderId="76" xfId="0" applyFont="1" applyFill="1" applyBorder="1" applyAlignment="1">
      <alignment vertical="top"/>
    </xf>
    <xf numFmtId="0" fontId="43" fillId="0" borderId="0" xfId="4"/>
    <xf numFmtId="0" fontId="43" fillId="0" borderId="0" xfId="4" applyAlignment="1">
      <alignment horizontal="left" vertical="center"/>
    </xf>
    <xf numFmtId="0" fontId="43" fillId="0" borderId="33" xfId="4" applyBorder="1"/>
    <xf numFmtId="0" fontId="43" fillId="0" borderId="34" xfId="4" applyBorder="1"/>
    <xf numFmtId="0" fontId="43" fillId="0" borderId="35" xfId="4" applyBorder="1"/>
    <xf numFmtId="0" fontId="19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3" fillId="0" borderId="35" xfId="4" applyBorder="1" applyAlignment="1">
      <alignment vertical="center"/>
    </xf>
    <xf numFmtId="0" fontId="43" fillId="0" borderId="0" xfId="4" applyAlignment="1">
      <alignment vertical="center"/>
    </xf>
    <xf numFmtId="0" fontId="23" fillId="0" borderId="0" xfId="4" applyFont="1" applyAlignment="1">
      <alignment horizontal="left" vertical="center"/>
    </xf>
    <xf numFmtId="165" fontId="23" fillId="0" borderId="0" xfId="4" applyNumberFormat="1" applyFont="1" applyAlignment="1">
      <alignment horizontal="left" vertical="center"/>
    </xf>
    <xf numFmtId="0" fontId="23" fillId="9" borderId="0" xfId="4" applyFont="1" applyFill="1" applyAlignment="1">
      <alignment horizontal="left" vertical="center"/>
    </xf>
    <xf numFmtId="0" fontId="43" fillId="0" borderId="35" xfId="4" applyBorder="1" applyAlignment="1">
      <alignment vertical="center" wrapText="1"/>
    </xf>
    <xf numFmtId="0" fontId="43" fillId="0" borderId="0" xfId="4" applyAlignment="1">
      <alignment vertical="center" wrapText="1"/>
    </xf>
    <xf numFmtId="0" fontId="23" fillId="0" borderId="0" xfId="4" applyFont="1" applyAlignment="1">
      <alignment horizontal="left" vertical="center" wrapText="1"/>
    </xf>
    <xf numFmtId="0" fontId="43" fillId="0" borderId="36" xfId="4" applyBorder="1" applyAlignment="1">
      <alignment vertical="center"/>
    </xf>
    <xf numFmtId="0" fontId="24" fillId="0" borderId="0" xfId="4" applyFont="1" applyAlignment="1">
      <alignment horizontal="left" vertical="center"/>
    </xf>
    <xf numFmtId="4" fontId="25" fillId="0" borderId="0" xfId="4" applyNumberFormat="1" applyFont="1" applyAlignment="1">
      <alignment vertical="center"/>
    </xf>
    <xf numFmtId="0" fontId="21" fillId="0" borderId="0" xfId="4" applyFont="1" applyAlignment="1">
      <alignment horizontal="right" vertical="center"/>
    </xf>
    <xf numFmtId="0" fontId="26" fillId="0" borderId="0" xfId="4" applyFont="1" applyAlignment="1">
      <alignment horizontal="left" vertical="center"/>
    </xf>
    <xf numFmtId="4" fontId="21" fillId="0" borderId="0" xfId="4" applyNumberFormat="1" applyFont="1" applyAlignment="1">
      <alignment vertical="center"/>
    </xf>
    <xf numFmtId="166" fontId="21" fillId="0" borderId="0" xfId="4" applyNumberFormat="1" applyFont="1" applyAlignment="1">
      <alignment horizontal="right" vertical="center"/>
    </xf>
    <xf numFmtId="0" fontId="43" fillId="6" borderId="0" xfId="4" applyFill="1" applyAlignment="1">
      <alignment vertical="center"/>
    </xf>
    <xf numFmtId="0" fontId="27" fillId="6" borderId="37" xfId="4" applyFont="1" applyFill="1" applyBorder="1" applyAlignment="1">
      <alignment horizontal="left" vertical="center"/>
    </xf>
    <xf numFmtId="0" fontId="43" fillId="6" borderId="38" xfId="4" applyFill="1" applyBorder="1" applyAlignment="1">
      <alignment vertical="center"/>
    </xf>
    <xf numFmtId="0" fontId="27" fillId="6" borderId="38" xfId="4" applyFont="1" applyFill="1" applyBorder="1" applyAlignment="1">
      <alignment horizontal="right" vertical="center"/>
    </xf>
    <xf numFmtId="0" fontId="27" fillId="6" borderId="38" xfId="4" applyFont="1" applyFill="1" applyBorder="1" applyAlignment="1">
      <alignment horizontal="center" vertical="center"/>
    </xf>
    <xf numFmtId="4" fontId="27" fillId="6" borderId="38" xfId="4" applyNumberFormat="1" applyFont="1" applyFill="1" applyBorder="1" applyAlignment="1">
      <alignment vertical="center"/>
    </xf>
    <xf numFmtId="0" fontId="43" fillId="6" borderId="39" xfId="4" applyFill="1" applyBorder="1" applyAlignment="1">
      <alignment vertical="center"/>
    </xf>
    <xf numFmtId="0" fontId="28" fillId="0" borderId="40" xfId="4" applyFont="1" applyBorder="1" applyAlignment="1">
      <alignment horizontal="left" vertical="center"/>
    </xf>
    <xf numFmtId="0" fontId="43" fillId="0" borderId="40" xfId="4" applyBorder="1" applyAlignment="1">
      <alignment vertical="center"/>
    </xf>
    <xf numFmtId="0" fontId="21" fillId="0" borderId="41" xfId="4" applyFont="1" applyBorder="1" applyAlignment="1">
      <alignment horizontal="left" vertical="center"/>
    </xf>
    <xf numFmtId="0" fontId="43" fillId="0" borderId="41" xfId="4" applyBorder="1" applyAlignment="1">
      <alignment vertical="center"/>
    </xf>
    <xf numFmtId="0" fontId="21" fillId="0" borderId="41" xfId="4" applyFont="1" applyBorder="1" applyAlignment="1">
      <alignment horizontal="center" vertical="center"/>
    </xf>
    <xf numFmtId="0" fontId="21" fillId="0" borderId="41" xfId="4" applyFont="1" applyBorder="1" applyAlignment="1">
      <alignment horizontal="right" vertical="center"/>
    </xf>
    <xf numFmtId="0" fontId="43" fillId="0" borderId="42" xfId="4" applyBorder="1" applyAlignment="1">
      <alignment vertical="center"/>
    </xf>
    <xf numFmtId="0" fontId="43" fillId="0" borderId="43" xfId="4" applyBorder="1" applyAlignment="1">
      <alignment vertical="center"/>
    </xf>
    <xf numFmtId="0" fontId="43" fillId="0" borderId="33" xfId="4" applyBorder="1" applyAlignment="1">
      <alignment vertical="center"/>
    </xf>
    <xf numFmtId="0" fontId="43" fillId="0" borderId="34" xfId="4" applyBorder="1" applyAlignment="1">
      <alignment vertical="center"/>
    </xf>
    <xf numFmtId="0" fontId="29" fillId="6" borderId="0" xfId="4" applyFont="1" applyFill="1" applyAlignment="1">
      <alignment horizontal="left" vertical="center"/>
    </xf>
    <xf numFmtId="0" fontId="29" fillId="6" borderId="0" xfId="4" applyFont="1" applyFill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1" fillId="0" borderId="35" xfId="4" applyFont="1" applyBorder="1" applyAlignment="1">
      <alignment vertical="center"/>
    </xf>
    <xf numFmtId="0" fontId="31" fillId="0" borderId="0" xfId="4" applyFont="1" applyAlignment="1">
      <alignment vertical="center"/>
    </xf>
    <xf numFmtId="0" fontId="31" fillId="0" borderId="44" xfId="4" applyFont="1" applyBorder="1" applyAlignment="1">
      <alignment horizontal="left" vertical="center"/>
    </xf>
    <xf numFmtId="0" fontId="31" fillId="0" borderId="44" xfId="4" applyFont="1" applyBorder="1" applyAlignment="1">
      <alignment vertical="center"/>
    </xf>
    <xf numFmtId="4" fontId="31" fillId="0" borderId="44" xfId="4" applyNumberFormat="1" applyFont="1" applyBorder="1" applyAlignment="1">
      <alignment vertical="center"/>
    </xf>
    <xf numFmtId="0" fontId="32" fillId="0" borderId="35" xfId="4" applyFont="1" applyBorder="1" applyAlignment="1">
      <alignment vertical="center"/>
    </xf>
    <xf numFmtId="0" fontId="32" fillId="0" borderId="0" xfId="4" applyFont="1" applyAlignment="1">
      <alignment vertical="center"/>
    </xf>
    <xf numFmtId="0" fontId="32" fillId="0" borderId="44" xfId="4" applyFont="1" applyBorder="1" applyAlignment="1">
      <alignment horizontal="left" vertical="center"/>
    </xf>
    <xf numFmtId="0" fontId="32" fillId="0" borderId="44" xfId="4" applyFont="1" applyBorder="1" applyAlignment="1">
      <alignment vertical="center"/>
    </xf>
    <xf numFmtId="4" fontId="32" fillId="0" borderId="44" xfId="4" applyNumberFormat="1" applyFont="1" applyBorder="1" applyAlignment="1">
      <alignment vertical="center"/>
    </xf>
    <xf numFmtId="0" fontId="43" fillId="0" borderId="35" xfId="4" applyBorder="1" applyAlignment="1">
      <alignment horizontal="center" vertical="center" wrapText="1"/>
    </xf>
    <xf numFmtId="0" fontId="29" fillId="6" borderId="45" xfId="4" applyFont="1" applyFill="1" applyBorder="1" applyAlignment="1">
      <alignment horizontal="center" vertical="center" wrapText="1"/>
    </xf>
    <xf numFmtId="0" fontId="29" fillId="6" borderId="46" xfId="4" applyFont="1" applyFill="1" applyBorder="1" applyAlignment="1">
      <alignment horizontal="center" vertical="center" wrapText="1"/>
    </xf>
    <xf numFmtId="0" fontId="29" fillId="6" borderId="47" xfId="4" applyFont="1" applyFill="1" applyBorder="1" applyAlignment="1">
      <alignment horizontal="center" vertical="center" wrapText="1"/>
    </xf>
    <xf numFmtId="0" fontId="33" fillId="0" borderId="45" xfId="4" applyFont="1" applyBorder="1" applyAlignment="1">
      <alignment horizontal="center" vertical="center" wrapText="1"/>
    </xf>
    <xf numFmtId="0" fontId="33" fillId="0" borderId="46" xfId="4" applyFont="1" applyBorder="1" applyAlignment="1">
      <alignment horizontal="center" vertical="center" wrapText="1"/>
    </xf>
    <xf numFmtId="0" fontId="33" fillId="0" borderId="47" xfId="4" applyFont="1" applyBorder="1" applyAlignment="1">
      <alignment horizontal="center" vertical="center" wrapText="1"/>
    </xf>
    <xf numFmtId="0" fontId="43" fillId="0" borderId="0" xfId="4" applyAlignment="1">
      <alignment horizontal="center" vertical="center" wrapText="1"/>
    </xf>
    <xf numFmtId="0" fontId="25" fillId="0" borderId="0" xfId="4" applyFont="1" applyAlignment="1">
      <alignment horizontal="left" vertical="center"/>
    </xf>
    <xf numFmtId="4" fontId="25" fillId="0" borderId="0" xfId="4" applyNumberFormat="1" applyFont="1"/>
    <xf numFmtId="0" fontId="43" fillId="0" borderId="48" xfId="4" applyBorder="1" applyAlignment="1">
      <alignment vertical="center"/>
    </xf>
    <xf numFmtId="164" fontId="34" fillId="0" borderId="36" xfId="4" applyNumberFormat="1" applyFont="1" applyBorder="1"/>
    <xf numFmtId="0" fontId="43" fillId="0" borderId="49" xfId="4" applyBorder="1" applyAlignment="1">
      <alignment vertical="center"/>
    </xf>
    <xf numFmtId="4" fontId="35" fillId="0" borderId="0" xfId="4" applyNumberFormat="1" applyFont="1" applyAlignment="1">
      <alignment vertical="center"/>
    </xf>
    <xf numFmtId="0" fontId="36" fillId="0" borderId="35" xfId="4" applyFont="1" applyBorder="1"/>
    <xf numFmtId="0" fontId="36" fillId="0" borderId="0" xfId="4" applyFont="1"/>
    <xf numFmtId="0" fontId="36" fillId="0" borderId="0" xfId="4" applyFont="1" applyAlignment="1">
      <alignment horizontal="left"/>
    </xf>
    <xf numFmtId="0" fontId="31" fillId="0" borderId="0" xfId="4" applyFont="1" applyAlignment="1">
      <alignment horizontal="left"/>
    </xf>
    <xf numFmtId="4" fontId="31" fillId="0" borderId="0" xfId="4" applyNumberFormat="1" applyFont="1"/>
    <xf numFmtId="0" fontId="36" fillId="0" borderId="50" xfId="4" applyFont="1" applyBorder="1"/>
    <xf numFmtId="164" fontId="36" fillId="0" borderId="0" xfId="4" applyNumberFormat="1" applyFont="1"/>
    <xf numFmtId="0" fontId="36" fillId="0" borderId="51" xfId="4" applyFont="1" applyBorder="1"/>
    <xf numFmtId="0" fontId="36" fillId="0" borderId="0" xfId="4" applyFont="1" applyAlignment="1">
      <alignment horizontal="center"/>
    </xf>
    <xf numFmtId="4" fontId="36" fillId="0" borderId="0" xfId="4" applyNumberFormat="1" applyFont="1" applyAlignment="1">
      <alignment vertical="center"/>
    </xf>
    <xf numFmtId="0" fontId="32" fillId="0" borderId="0" xfId="4" applyFont="1" applyAlignment="1">
      <alignment horizontal="left"/>
    </xf>
    <xf numFmtId="4" fontId="32" fillId="0" borderId="0" xfId="4" applyNumberFormat="1" applyFont="1"/>
    <xf numFmtId="0" fontId="29" fillId="0" borderId="52" xfId="4" applyFont="1" applyBorder="1" applyAlignment="1">
      <alignment horizontal="center" vertical="center"/>
    </xf>
    <xf numFmtId="49" fontId="29" fillId="0" borderId="52" xfId="4" applyNumberFormat="1" applyFont="1" applyBorder="1" applyAlignment="1">
      <alignment horizontal="left" vertical="center" wrapText="1"/>
    </xf>
    <xf numFmtId="0" fontId="29" fillId="0" borderId="52" xfId="4" applyFont="1" applyBorder="1" applyAlignment="1">
      <alignment horizontal="left" vertical="center" wrapText="1"/>
    </xf>
    <xf numFmtId="0" fontId="29" fillId="0" borderId="52" xfId="4" applyFont="1" applyBorder="1" applyAlignment="1">
      <alignment horizontal="center" vertical="center" wrapText="1"/>
    </xf>
    <xf numFmtId="167" fontId="29" fillId="0" borderId="52" xfId="4" applyNumberFormat="1" applyFont="1" applyBorder="1" applyAlignment="1">
      <alignment vertical="center"/>
    </xf>
    <xf numFmtId="4" fontId="29" fillId="0" borderId="52" xfId="4" applyNumberFormat="1" applyFont="1" applyBorder="1" applyAlignment="1">
      <alignment vertical="center"/>
    </xf>
    <xf numFmtId="0" fontId="3" fillId="0" borderId="52" xfId="4" applyFont="1" applyBorder="1" applyAlignment="1">
      <alignment horizontal="left" vertical="center" wrapText="1"/>
    </xf>
    <xf numFmtId="0" fontId="33" fillId="9" borderId="50" xfId="4" applyFont="1" applyFill="1" applyBorder="1" applyAlignment="1">
      <alignment horizontal="left" vertical="center"/>
    </xf>
    <xf numFmtId="0" fontId="33" fillId="0" borderId="0" xfId="4" applyFont="1" applyAlignment="1">
      <alignment horizontal="center" vertical="center"/>
    </xf>
    <xf numFmtId="164" fontId="33" fillId="0" borderId="0" xfId="4" applyNumberFormat="1" applyFont="1" applyAlignment="1">
      <alignment vertical="center"/>
    </xf>
    <xf numFmtId="0" fontId="33" fillId="0" borderId="51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4" fontId="43" fillId="0" borderId="0" xfId="4" applyNumberFormat="1" applyAlignment="1">
      <alignment vertical="center"/>
    </xf>
    <xf numFmtId="0" fontId="33" fillId="9" borderId="53" xfId="4" applyFont="1" applyFill="1" applyBorder="1" applyAlignment="1">
      <alignment horizontal="left" vertical="center"/>
    </xf>
    <xf numFmtId="0" fontId="33" fillId="0" borderId="44" xfId="4" applyFont="1" applyBorder="1" applyAlignment="1">
      <alignment horizontal="center" vertical="center"/>
    </xf>
    <xf numFmtId="0" fontId="43" fillId="0" borderId="44" xfId="4" applyBorder="1" applyAlignment="1">
      <alignment vertical="center"/>
    </xf>
    <xf numFmtId="164" fontId="33" fillId="0" borderId="44" xfId="4" applyNumberFormat="1" applyFont="1" applyBorder="1" applyAlignment="1">
      <alignment vertical="center"/>
    </xf>
    <xf numFmtId="0" fontId="33" fillId="0" borderId="54" xfId="4" applyFont="1" applyBorder="1" applyAlignment="1">
      <alignment horizontal="left" vertical="center"/>
    </xf>
    <xf numFmtId="4" fontId="37" fillId="9" borderId="52" xfId="4" applyNumberFormat="1" applyFont="1" applyFill="1" applyBorder="1" applyAlignment="1" applyProtection="1">
      <alignment vertical="center"/>
      <protection locked="0"/>
    </xf>
    <xf numFmtId="0" fontId="37" fillId="0" borderId="52" xfId="4" applyFont="1" applyBorder="1" applyAlignment="1">
      <alignment horizontal="center" vertical="center"/>
    </xf>
    <xf numFmtId="49" fontId="37" fillId="0" borderId="52" xfId="4" applyNumberFormat="1" applyFont="1" applyBorder="1" applyAlignment="1">
      <alignment horizontal="left" vertical="center" wrapText="1"/>
    </xf>
    <xf numFmtId="0" fontId="37" fillId="0" borderId="52" xfId="4" applyFont="1" applyBorder="1" applyAlignment="1">
      <alignment horizontal="left" vertical="center" wrapText="1"/>
    </xf>
    <xf numFmtId="0" fontId="37" fillId="0" borderId="52" xfId="4" applyFont="1" applyBorder="1" applyAlignment="1">
      <alignment horizontal="center" vertical="center" wrapText="1"/>
    </xf>
    <xf numFmtId="167" fontId="37" fillId="0" borderId="52" xfId="4" applyNumberFormat="1" applyFont="1" applyBorder="1" applyAlignment="1">
      <alignment vertical="center"/>
    </xf>
    <xf numFmtId="4" fontId="37" fillId="0" borderId="52" xfId="4" applyNumberFormat="1" applyFont="1" applyBorder="1" applyAlignment="1">
      <alignment vertical="center"/>
    </xf>
    <xf numFmtId="0" fontId="38" fillId="0" borderId="35" xfId="4" applyFont="1" applyBorder="1" applyAlignment="1">
      <alignment vertical="center"/>
    </xf>
    <xf numFmtId="0" fontId="37" fillId="9" borderId="50" xfId="4" applyFont="1" applyFill="1" applyBorder="1" applyAlignment="1">
      <alignment horizontal="left" vertical="center"/>
    </xf>
    <xf numFmtId="0" fontId="37" fillId="0" borderId="0" xfId="4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10" borderId="79" xfId="0" applyFont="1" applyFill="1" applyBorder="1" applyAlignment="1">
      <alignment horizontal="center"/>
    </xf>
    <xf numFmtId="0" fontId="5" fillId="10" borderId="80" xfId="0" applyFont="1" applyFill="1" applyBorder="1" applyAlignment="1">
      <alignment horizontal="left"/>
    </xf>
    <xf numFmtId="0" fontId="5" fillId="10" borderId="80" xfId="0" applyFont="1" applyFill="1" applyBorder="1" applyAlignment="1">
      <alignment horizontal="center"/>
    </xf>
    <xf numFmtId="0" fontId="5" fillId="10" borderId="81" xfId="0" applyFont="1" applyFill="1" applyBorder="1" applyAlignment="1">
      <alignment horizontal="center"/>
    </xf>
    <xf numFmtId="0" fontId="44" fillId="0" borderId="0" xfId="0" applyFont="1"/>
    <xf numFmtId="0" fontId="5" fillId="10" borderId="82" xfId="0" applyFont="1" applyFill="1" applyBorder="1" applyAlignment="1">
      <alignment horizontal="center"/>
    </xf>
    <xf numFmtId="0" fontId="5" fillId="10" borderId="83" xfId="0" applyFont="1" applyFill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49" fontId="44" fillId="0" borderId="87" xfId="0" applyNumberFormat="1" applyFont="1" applyBorder="1" applyAlignment="1">
      <alignment horizontal="left" vertical="center"/>
    </xf>
    <xf numFmtId="49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horizontal="center" vertical="center"/>
    </xf>
    <xf numFmtId="168" fontId="45" fillId="0" borderId="0" xfId="0" applyNumberFormat="1" applyFont="1" applyAlignment="1">
      <alignment horizontal="center" vertical="center"/>
    </xf>
    <xf numFmtId="168" fontId="45" fillId="0" borderId="88" xfId="0" applyNumberFormat="1" applyFont="1" applyBorder="1" applyAlignment="1">
      <alignment horizontal="center" vertical="center"/>
    </xf>
    <xf numFmtId="49" fontId="0" fillId="0" borderId="87" xfId="0" applyNumberFormat="1" applyBorder="1" applyAlignment="1">
      <alignment horizontal="left" vertical="center"/>
    </xf>
    <xf numFmtId="49" fontId="45" fillId="0" borderId="87" xfId="0" applyNumberFormat="1" applyFont="1" applyBorder="1" applyAlignment="1">
      <alignment horizontal="center" vertical="center"/>
    </xf>
    <xf numFmtId="49" fontId="5" fillId="0" borderId="87" xfId="0" applyNumberFormat="1" applyFont="1" applyBorder="1" applyAlignment="1">
      <alignment horizontal="left" vertical="center"/>
    </xf>
    <xf numFmtId="49" fontId="0" fillId="0" borderId="90" xfId="0" applyNumberFormat="1" applyBorder="1" applyAlignment="1">
      <alignment horizontal="left" vertical="center"/>
    </xf>
    <xf numFmtId="49" fontId="45" fillId="0" borderId="91" xfId="0" applyNumberFormat="1" applyFont="1" applyBorder="1" applyAlignment="1">
      <alignment vertical="center" wrapText="1"/>
    </xf>
    <xf numFmtId="0" fontId="45" fillId="0" borderId="91" xfId="0" applyFont="1" applyBorder="1" applyAlignment="1">
      <alignment horizontal="center" vertical="center"/>
    </xf>
    <xf numFmtId="168" fontId="45" fillId="0" borderId="91" xfId="0" applyNumberFormat="1" applyFont="1" applyBorder="1" applyAlignment="1">
      <alignment horizontal="center" vertical="center"/>
    </xf>
    <xf numFmtId="168" fontId="45" fillId="0" borderId="92" xfId="0" applyNumberFormat="1" applyFont="1" applyBorder="1" applyAlignment="1">
      <alignment horizontal="center" vertical="center"/>
    </xf>
    <xf numFmtId="0" fontId="47" fillId="10" borderId="93" xfId="0" applyFont="1" applyFill="1" applyBorder="1" applyAlignment="1">
      <alignment vertical="center"/>
    </xf>
    <xf numFmtId="0" fontId="5" fillId="10" borderId="94" xfId="0" applyFont="1" applyFill="1" applyBorder="1" applyAlignment="1">
      <alignment vertical="center"/>
    </xf>
    <xf numFmtId="0" fontId="48" fillId="10" borderId="94" xfId="0" applyFont="1" applyFill="1" applyBorder="1" applyAlignment="1">
      <alignment vertical="center"/>
    </xf>
    <xf numFmtId="0" fontId="48" fillId="10" borderId="95" xfId="0" applyFont="1" applyFill="1" applyBorder="1" applyAlignment="1">
      <alignment vertical="center"/>
    </xf>
    <xf numFmtId="0" fontId="47" fillId="10" borderId="96" xfId="0" applyFont="1" applyFill="1" applyBorder="1" applyAlignment="1">
      <alignment vertical="center"/>
    </xf>
    <xf numFmtId="0" fontId="5" fillId="10" borderId="91" xfId="0" applyFont="1" applyFill="1" applyBorder="1" applyAlignment="1">
      <alignment vertical="center"/>
    </xf>
    <xf numFmtId="0" fontId="48" fillId="10" borderId="91" xfId="0" applyFont="1" applyFill="1" applyBorder="1" applyAlignment="1">
      <alignment vertical="center"/>
    </xf>
    <xf numFmtId="0" fontId="48" fillId="10" borderId="92" xfId="0" applyFont="1" applyFill="1" applyBorder="1" applyAlignment="1">
      <alignment vertical="center"/>
    </xf>
    <xf numFmtId="49" fontId="44" fillId="0" borderId="84" xfId="0" applyNumberFormat="1" applyFont="1" applyBorder="1" applyAlignment="1">
      <alignment horizontal="center" vertical="center" wrapText="1"/>
    </xf>
    <xf numFmtId="0" fontId="0" fillId="0" borderId="85" xfId="0" applyBorder="1" applyAlignment="1">
      <alignment vertical="center" wrapText="1"/>
    </xf>
    <xf numFmtId="0" fontId="0" fillId="0" borderId="85" xfId="0" applyBorder="1" applyAlignment="1">
      <alignment horizontal="center" vertical="center"/>
    </xf>
    <xf numFmtId="49" fontId="0" fillId="0" borderId="85" xfId="0" applyNumberForma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49" fontId="49" fillId="11" borderId="87" xfId="0" applyNumberFormat="1" applyFont="1" applyFill="1" applyBorder="1" applyAlignment="1">
      <alignment horizontal="center" vertical="center"/>
    </xf>
    <xf numFmtId="49" fontId="49" fillId="11" borderId="0" xfId="0" applyNumberFormat="1" applyFont="1" applyFill="1" applyAlignment="1">
      <alignment horizontal="left" vertical="center"/>
    </xf>
    <xf numFmtId="49" fontId="49" fillId="11" borderId="88" xfId="0" applyNumberFormat="1" applyFont="1" applyFill="1" applyBorder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5" applyFont="1" applyAlignment="1">
      <alignment horizontal="center" vertical="center"/>
    </xf>
    <xf numFmtId="169" fontId="0" fillId="0" borderId="0" xfId="0" applyNumberFormat="1" applyAlignment="1">
      <alignment horizontal="right" vertical="center"/>
    </xf>
    <xf numFmtId="169" fontId="0" fillId="0" borderId="88" xfId="0" applyNumberFormat="1" applyBorder="1" applyAlignment="1">
      <alignment horizontal="right" vertical="center"/>
    </xf>
    <xf numFmtId="49" fontId="5" fillId="0" borderId="8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5" fillId="0" borderId="0" xfId="1" applyNumberFormat="1" applyFont="1" applyAlignment="1">
      <alignment horizontal="center" vertical="center" wrapText="1"/>
    </xf>
    <xf numFmtId="49" fontId="51" fillId="0" borderId="0" xfId="1" applyNumberFormat="1" applyFont="1" applyAlignment="1">
      <alignment vertical="center" wrapText="1"/>
    </xf>
    <xf numFmtId="49" fontId="5" fillId="0" borderId="97" xfId="0" applyNumberFormat="1" applyFont="1" applyBorder="1" applyAlignment="1">
      <alignment horizontal="center" vertical="center" wrapText="1"/>
    </xf>
    <xf numFmtId="0" fontId="44" fillId="0" borderId="0" xfId="2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49" fontId="44" fillId="0" borderId="0" xfId="0" applyNumberFormat="1" applyFont="1" applyAlignment="1">
      <alignment horizontal="left" vertical="center" wrapText="1"/>
    </xf>
    <xf numFmtId="49" fontId="5" fillId="0" borderId="97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49" fontId="5" fillId="0" borderId="0" xfId="1" applyNumberFormat="1" applyFont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170" fontId="0" fillId="0" borderId="0" xfId="0" applyNumberFormat="1" applyAlignment="1">
      <alignment horizontal="center" vertical="center"/>
    </xf>
    <xf numFmtId="49" fontId="55" fillId="0" borderId="0" xfId="1" applyNumberFormat="1" applyFont="1" applyAlignment="1">
      <alignment vertical="center" wrapText="1"/>
    </xf>
    <xf numFmtId="0" fontId="0" fillId="0" borderId="88" xfId="0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44" fillId="0" borderId="87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44" fillId="11" borderId="87" xfId="0" applyNumberFormat="1" applyFont="1" applyFill="1" applyBorder="1" applyAlignment="1">
      <alignment horizontal="center" vertical="center"/>
    </xf>
    <xf numFmtId="49" fontId="44" fillId="11" borderId="0" xfId="0" applyNumberFormat="1" applyFont="1" applyFill="1" applyAlignment="1">
      <alignment horizontal="left" vertical="center"/>
    </xf>
    <xf numFmtId="49" fontId="44" fillId="11" borderId="0" xfId="0" applyNumberFormat="1" applyFont="1" applyFill="1" applyAlignment="1">
      <alignment horizontal="center" vertical="center"/>
    </xf>
    <xf numFmtId="49" fontId="44" fillId="11" borderId="88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87" xfId="0" applyBorder="1" applyAlignment="1">
      <alignment horizontal="center"/>
    </xf>
    <xf numFmtId="0" fontId="0" fillId="0" borderId="88" xfId="0" applyBorder="1"/>
    <xf numFmtId="171" fontId="44" fillId="0" borderId="88" xfId="0" applyNumberFormat="1" applyFont="1" applyBorder="1"/>
    <xf numFmtId="0" fontId="0" fillId="0" borderId="90" xfId="0" applyBorder="1" applyAlignment="1">
      <alignment horizontal="center"/>
    </xf>
    <xf numFmtId="0" fontId="0" fillId="0" borderId="91" xfId="0" applyBorder="1"/>
    <xf numFmtId="171" fontId="0" fillId="0" borderId="92" xfId="0" applyNumberFormat="1" applyBorder="1"/>
    <xf numFmtId="0" fontId="0" fillId="0" borderId="85" xfId="0" applyBorder="1"/>
    <xf numFmtId="171" fontId="0" fillId="0" borderId="86" xfId="0" applyNumberFormat="1" applyBorder="1"/>
    <xf numFmtId="0" fontId="55" fillId="0" borderId="87" xfId="0" applyFont="1" applyBorder="1" applyAlignment="1">
      <alignment vertical="center"/>
    </xf>
    <xf numFmtId="171" fontId="0" fillId="0" borderId="88" xfId="0" applyNumberFormat="1" applyBorder="1"/>
    <xf numFmtId="0" fontId="0" fillId="0" borderId="87" xfId="0" applyBorder="1" applyAlignment="1">
      <alignment horizontal="center" vertical="center" wrapText="1"/>
    </xf>
    <xf numFmtId="49" fontId="0" fillId="0" borderId="87" xfId="0" applyNumberFormat="1" applyBorder="1" applyAlignment="1">
      <alignment horizontal="center" vertical="center" wrapText="1"/>
    </xf>
    <xf numFmtId="0" fontId="0" fillId="0" borderId="92" xfId="0" applyBorder="1"/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2" borderId="7" xfId="0" applyNumberFormat="1" applyFont="1" applyFill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2" fontId="10" fillId="2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8" xfId="0" applyBorder="1"/>
    <xf numFmtId="0" fontId="0" fillId="0" borderId="22" xfId="0" applyBorder="1"/>
    <xf numFmtId="4" fontId="11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1" fillId="0" borderId="7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26" xfId="0" applyFont="1" applyBorder="1" applyAlignment="1">
      <alignment wrapText="1"/>
    </xf>
    <xf numFmtId="0" fontId="41" fillId="0" borderId="18" xfId="0" applyFont="1" applyBorder="1" applyAlignment="1">
      <alignment wrapText="1"/>
    </xf>
    <xf numFmtId="0" fontId="41" fillId="0" borderId="19" xfId="0" applyFont="1" applyBorder="1" applyAlignment="1">
      <alignment wrapText="1"/>
    </xf>
    <xf numFmtId="0" fontId="13" fillId="0" borderId="7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17" fillId="0" borderId="56" xfId="0" applyNumberFormat="1" applyFont="1" applyBorder="1" applyAlignment="1">
      <alignment wrapText="1"/>
    </xf>
    <xf numFmtId="49" fontId="17" fillId="0" borderId="56" xfId="0" applyNumberFormat="1" applyFont="1" applyBorder="1"/>
    <xf numFmtId="49" fontId="17" fillId="0" borderId="57" xfId="0" applyNumberFormat="1" applyFont="1" applyBorder="1"/>
    <xf numFmtId="49" fontId="17" fillId="0" borderId="28" xfId="0" applyNumberFormat="1" applyFont="1" applyBorder="1" applyAlignment="1">
      <alignment wrapText="1"/>
    </xf>
    <xf numFmtId="49" fontId="17" fillId="0" borderId="28" xfId="0" applyNumberFormat="1" applyFont="1" applyBorder="1"/>
    <xf numFmtId="49" fontId="17" fillId="0" borderId="59" xfId="0" applyNumberFormat="1" applyFont="1" applyBorder="1"/>
    <xf numFmtId="49" fontId="17" fillId="0" borderId="61" xfId="0" applyNumberFormat="1" applyFont="1" applyBorder="1" applyAlignment="1">
      <alignment wrapText="1"/>
    </xf>
    <xf numFmtId="49" fontId="17" fillId="0" borderId="61" xfId="0" applyNumberFormat="1" applyFont="1" applyBorder="1"/>
    <xf numFmtId="49" fontId="17" fillId="0" borderId="62" xfId="0" applyNumberFormat="1" applyFont="1" applyBorder="1"/>
    <xf numFmtId="0" fontId="17" fillId="7" borderId="68" xfId="0" applyFont="1" applyFill="1" applyBorder="1" applyAlignment="1">
      <alignment wrapText="1"/>
    </xf>
    <xf numFmtId="0" fontId="17" fillId="7" borderId="68" xfId="0" applyFont="1" applyFill="1" applyBorder="1"/>
    <xf numFmtId="164" fontId="17" fillId="7" borderId="68" xfId="0" applyNumberFormat="1" applyFont="1" applyFill="1" applyBorder="1"/>
    <xf numFmtId="4" fontId="17" fillId="7" borderId="68" xfId="0" applyNumberFormat="1" applyFont="1" applyFill="1" applyBorder="1"/>
    <xf numFmtId="4" fontId="17" fillId="7" borderId="69" xfId="0" applyNumberFormat="1" applyFont="1" applyFill="1" applyBorder="1"/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49" fontId="13" fillId="3" borderId="0" xfId="0" applyNumberFormat="1" applyFont="1" applyFill="1" applyAlignment="1" applyProtection="1">
      <alignment horizontal="left" vertical="top" wrapText="1"/>
      <protection locked="0"/>
    </xf>
    <xf numFmtId="49" fontId="13" fillId="3" borderId="0" xfId="0" applyNumberFormat="1" applyFont="1" applyFill="1" applyAlignment="1" applyProtection="1">
      <alignment vertical="top"/>
      <protection locked="0"/>
    </xf>
    <xf numFmtId="49" fontId="13" fillId="3" borderId="18" xfId="0" applyNumberFormat="1" applyFont="1" applyFill="1" applyBorder="1" applyAlignment="1" applyProtection="1">
      <alignment horizontal="left" vertical="top" wrapText="1"/>
      <protection locked="0"/>
    </xf>
    <xf numFmtId="49" fontId="13" fillId="3" borderId="18" xfId="0" applyNumberFormat="1" applyFont="1" applyFill="1" applyBorder="1" applyAlignment="1" applyProtection="1">
      <alignment vertical="top"/>
      <protection locked="0"/>
    </xf>
    <xf numFmtId="0" fontId="13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49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0" fillId="0" borderId="0" xfId="0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43" fillId="0" borderId="0" xfId="4" applyAlignment="1">
      <alignment vertical="center"/>
    </xf>
    <xf numFmtId="0" fontId="21" fillId="0" borderId="0" xfId="4" applyFont="1" applyAlignment="1">
      <alignment horizontal="left" vertical="center" wrapText="1"/>
    </xf>
    <xf numFmtId="0" fontId="21" fillId="0" borderId="0" xfId="4" applyFont="1" applyAlignment="1">
      <alignment horizontal="left" vertical="center"/>
    </xf>
    <xf numFmtId="0" fontId="18" fillId="5" borderId="0" xfId="4" applyFont="1" applyFill="1" applyAlignment="1">
      <alignment horizontal="center" vertical="center"/>
    </xf>
    <xf numFmtId="0" fontId="43" fillId="0" borderId="0" xfId="4"/>
    <xf numFmtId="0" fontId="23" fillId="9" borderId="0" xfId="4" applyFont="1" applyFill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 wrapText="1"/>
    </xf>
    <xf numFmtId="49" fontId="0" fillId="0" borderId="89" xfId="0" applyNumberForma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49" fontId="0" fillId="0" borderId="76" xfId="0" applyNumberFormat="1" applyBorder="1" applyAlignment="1">
      <alignment vertical="center"/>
    </xf>
    <xf numFmtId="49" fontId="0" fillId="0" borderId="78" xfId="0" applyNumberFormat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49" fontId="0" fillId="2" borderId="7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6">
    <cellStyle name="Normální" xfId="0" builtinId="0"/>
    <cellStyle name="normální 2" xfId="1" xr:uid="{00000000-0005-0000-0000-000001000000}"/>
    <cellStyle name="normální 3" xfId="2" xr:uid="{31FF6E18-4BA8-4020-8B1F-98289A496CC5}"/>
    <cellStyle name="Normální 4" xfId="4" xr:uid="{D97CECA0-49C0-49D3-940C-1CEB0AEF34B2}"/>
    <cellStyle name="normální_POL.XLS" xfId="3" xr:uid="{C6ECE7B4-E2CD-4371-8D5D-50F447C684F2}"/>
    <cellStyle name="normální_ROZPOCET_ODESILANI_11.4" xfId="5" xr:uid="{660AD9C0-B1BC-4C0A-886F-005F539D9429}"/>
  </cellStyles>
  <dxfs count="1">
    <dxf>
      <font>
        <b val="0"/>
        <strike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F56050E-7784-4ACE-9D30-92CB9A2071B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BA0ED6C-23D9-4981-8AA2-D743ABFAEA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AC0DC84-A8CA-4C9E-ABF8-8AB06763B8E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FE75589-EA48-4E0A-AD4A-CBA7B1B080A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400_projekty\P-22-026-000_Rekonstrukce%20ZU&#352;%20Blansko\13_CD\2024_12_xxx\Opravy%20po%20VZ\D.101.06_Silnoproud&#225;%20elektrotechnika\D.101.06_V&#253;kaz%20v&#253;m&#283;r.xlsx" TargetMode="External"/><Relationship Id="rId1" Type="http://schemas.openxmlformats.org/officeDocument/2006/relationships/externalLinkPath" Target="file:///D:\dropbox\Dropbox\400_projekty\P-22-026-000_Rekonstrukce%20ZU&#352;%20Blansko\13_CD\2024_12_xxx\Opravy%20po%20VZ\D.101.06_Silnoproud&#225;%20elektrotechnika\D.101.06_V&#253;kaz%20v&#253;m&#283;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05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05_V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15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15_VV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17_VV.xlsx" TargetMode="External"/><Relationship Id="rId1" Type="http://schemas.openxmlformats.org/officeDocument/2006/relationships/externalLinkPath" Target="file:///D:\dropbox\Dropbox\999_p&#345;enos\Veronika%20Waleczkov&#225;\ZU&#352;\2024_11_06_rozpo&#269;et%20AV+DIV%20rozd&#283;len&#253;\D.217_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45623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27</v>
      </c>
      <c r="B1" s="573" t="s">
        <v>29</v>
      </c>
      <c r="C1" s="574"/>
      <c r="D1" s="574"/>
      <c r="E1" s="574"/>
      <c r="F1" s="574"/>
      <c r="G1" s="574"/>
      <c r="H1" s="574"/>
      <c r="I1" s="574"/>
      <c r="J1" s="575"/>
    </row>
    <row r="2" spans="1:15" ht="36" customHeight="1" x14ac:dyDescent="0.2">
      <c r="A2" s="2"/>
      <c r="B2" s="77" t="s">
        <v>16</v>
      </c>
      <c r="C2" s="78"/>
      <c r="D2" s="79" t="s">
        <v>31</v>
      </c>
      <c r="E2" s="560" t="s">
        <v>32</v>
      </c>
      <c r="F2" s="561"/>
      <c r="G2" s="561"/>
      <c r="H2" s="561"/>
      <c r="I2" s="561"/>
      <c r="J2" s="562"/>
      <c r="O2" s="1"/>
    </row>
    <row r="3" spans="1:15" ht="27" hidden="1" customHeight="1" x14ac:dyDescent="0.2">
      <c r="A3" s="2"/>
      <c r="B3" s="80"/>
      <c r="C3" s="78"/>
      <c r="D3" s="81"/>
      <c r="E3" s="563"/>
      <c r="F3" s="564"/>
      <c r="G3" s="564"/>
      <c r="H3" s="564"/>
      <c r="I3" s="564"/>
      <c r="J3" s="565"/>
    </row>
    <row r="4" spans="1:15" ht="23.25" customHeight="1" x14ac:dyDescent="0.2">
      <c r="A4" s="2"/>
      <c r="B4" s="82"/>
      <c r="C4" s="83"/>
      <c r="D4" s="84"/>
      <c r="E4" s="571"/>
      <c r="F4" s="571"/>
      <c r="G4" s="571"/>
      <c r="H4" s="571"/>
      <c r="I4" s="571"/>
      <c r="J4" s="572"/>
    </row>
    <row r="5" spans="1:15" ht="24" customHeight="1" x14ac:dyDescent="0.2">
      <c r="A5" s="2"/>
      <c r="B5" s="31" t="s">
        <v>30</v>
      </c>
      <c r="D5" s="550"/>
      <c r="E5" s="551"/>
      <c r="F5" s="551"/>
      <c r="G5" s="551"/>
      <c r="H5" s="18" t="s">
        <v>28</v>
      </c>
      <c r="I5" s="22"/>
      <c r="J5" s="8"/>
    </row>
    <row r="6" spans="1:15" ht="15.75" customHeight="1" x14ac:dyDescent="0.2">
      <c r="A6" s="2"/>
      <c r="B6" s="28"/>
      <c r="C6" s="55"/>
      <c r="D6" s="552"/>
      <c r="E6" s="553"/>
      <c r="F6" s="553"/>
      <c r="G6" s="553"/>
      <c r="H6" s="18" t="s">
        <v>25</v>
      </c>
      <c r="I6" s="22"/>
      <c r="J6" s="8"/>
    </row>
    <row r="7" spans="1:15" ht="15.75" customHeight="1" x14ac:dyDescent="0.2">
      <c r="A7" s="2"/>
      <c r="B7" s="29"/>
      <c r="C7" s="56"/>
      <c r="D7" s="53"/>
      <c r="E7" s="554"/>
      <c r="F7" s="555"/>
      <c r="G7" s="555"/>
      <c r="H7" s="24"/>
      <c r="I7" s="23"/>
      <c r="J7" s="34"/>
    </row>
    <row r="8" spans="1:15" ht="24" hidden="1" customHeight="1" x14ac:dyDescent="0.2">
      <c r="A8" s="2"/>
      <c r="B8" s="31" t="s">
        <v>14</v>
      </c>
      <c r="D8" s="51"/>
      <c r="H8" s="18" t="s">
        <v>28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13</v>
      </c>
      <c r="D11" s="567"/>
      <c r="E11" s="567"/>
      <c r="F11" s="567"/>
      <c r="G11" s="567"/>
      <c r="H11" s="18" t="s">
        <v>28</v>
      </c>
      <c r="I11" s="85"/>
      <c r="J11" s="8"/>
    </row>
    <row r="12" spans="1:15" ht="15.75" customHeight="1" x14ac:dyDescent="0.2">
      <c r="A12" s="2"/>
      <c r="B12" s="28"/>
      <c r="C12" s="55"/>
      <c r="D12" s="570"/>
      <c r="E12" s="570"/>
      <c r="F12" s="570"/>
      <c r="G12" s="570"/>
      <c r="H12" s="18" t="s">
        <v>25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548"/>
      <c r="F13" s="549"/>
      <c r="G13" s="549"/>
      <c r="H13" s="19"/>
      <c r="I13" s="23"/>
      <c r="J13" s="34"/>
    </row>
    <row r="14" spans="1:15" ht="24" customHeight="1" x14ac:dyDescent="0.2">
      <c r="A14" s="2"/>
      <c r="B14" s="43" t="s">
        <v>15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23</v>
      </c>
      <c r="C15" s="61"/>
      <c r="D15" s="54"/>
      <c r="E15" s="566"/>
      <c r="F15" s="566"/>
      <c r="G15" s="568"/>
      <c r="H15" s="568"/>
      <c r="I15" s="568" t="s">
        <v>20</v>
      </c>
      <c r="J15" s="569"/>
    </row>
    <row r="16" spans="1:15" ht="23.25" customHeight="1" x14ac:dyDescent="0.2">
      <c r="A16" s="96" t="s">
        <v>18</v>
      </c>
      <c r="B16" s="200" t="s">
        <v>1811</v>
      </c>
      <c r="C16" s="201"/>
      <c r="D16" s="63"/>
      <c r="E16" s="546"/>
      <c r="F16" s="547"/>
      <c r="G16" s="546"/>
      <c r="H16" s="547"/>
      <c r="I16" s="546">
        <f>VRN!G71</f>
        <v>0</v>
      </c>
      <c r="J16" s="559"/>
    </row>
    <row r="17" spans="1:10" ht="23.25" customHeight="1" x14ac:dyDescent="0.2">
      <c r="A17" s="96" t="s">
        <v>18</v>
      </c>
      <c r="B17" s="200" t="s">
        <v>1803</v>
      </c>
      <c r="C17" s="201"/>
      <c r="D17" s="63"/>
      <c r="E17" s="546"/>
      <c r="F17" s="547"/>
      <c r="G17" s="546"/>
      <c r="H17" s="547"/>
      <c r="I17" s="546">
        <f>'D.101.01_ASŘ'!G849</f>
        <v>0</v>
      </c>
      <c r="J17" s="559"/>
    </row>
    <row r="18" spans="1:10" ht="23.25" customHeight="1" x14ac:dyDescent="0.2">
      <c r="A18" s="96"/>
      <c r="B18" s="200" t="s">
        <v>1804</v>
      </c>
      <c r="C18" s="202"/>
      <c r="D18" s="135"/>
      <c r="E18" s="136"/>
      <c r="F18" s="76"/>
      <c r="G18" s="136"/>
      <c r="H18" s="76"/>
      <c r="I18" s="546">
        <f>'D.101.04_ZTI'!J125</f>
        <v>0</v>
      </c>
      <c r="J18" s="559"/>
    </row>
    <row r="19" spans="1:10" ht="23.25" customHeight="1" x14ac:dyDescent="0.2">
      <c r="A19" s="96"/>
      <c r="B19" s="200" t="s">
        <v>1805</v>
      </c>
      <c r="C19" s="202"/>
      <c r="D19" s="135"/>
      <c r="E19" s="136"/>
      <c r="F19" s="76"/>
      <c r="G19" s="136"/>
      <c r="H19" s="76"/>
      <c r="I19" s="546">
        <f>'D.101.05_UT'!J126</f>
        <v>0</v>
      </c>
      <c r="J19" s="559"/>
    </row>
    <row r="20" spans="1:10" ht="23.25" customHeight="1" x14ac:dyDescent="0.2">
      <c r="A20" s="96"/>
      <c r="B20" s="200" t="s">
        <v>1806</v>
      </c>
      <c r="C20" s="202"/>
      <c r="D20" s="135"/>
      <c r="E20" s="136"/>
      <c r="F20" s="76"/>
      <c r="G20" s="136"/>
      <c r="H20" s="76"/>
      <c r="I20" s="546">
        <f>'D.101.06 - ELI'!J122</f>
        <v>0</v>
      </c>
      <c r="J20" s="559"/>
    </row>
    <row r="21" spans="1:10" ht="23.25" customHeight="1" x14ac:dyDescent="0.2">
      <c r="A21" s="96"/>
      <c r="B21" s="200" t="s">
        <v>1916</v>
      </c>
      <c r="C21" s="202"/>
      <c r="D21" s="135"/>
      <c r="E21" s="136"/>
      <c r="F21" s="76"/>
      <c r="G21" s="136"/>
      <c r="H21" s="76"/>
      <c r="I21" s="546">
        <f>'D.101.07_SLP'!J122</f>
        <v>0</v>
      </c>
      <c r="J21" s="559"/>
    </row>
    <row r="22" spans="1:10" ht="23.25" customHeight="1" x14ac:dyDescent="0.2">
      <c r="A22" s="96"/>
      <c r="B22" s="200" t="s">
        <v>1807</v>
      </c>
      <c r="C22" s="202"/>
      <c r="D22" s="135"/>
      <c r="E22" s="136"/>
      <c r="F22" s="76"/>
      <c r="G22" s="136"/>
      <c r="H22" s="76"/>
      <c r="I22" s="546">
        <f>'D.101.08_VZT'!F109</f>
        <v>0</v>
      </c>
      <c r="J22" s="559"/>
    </row>
    <row r="23" spans="1:10" ht="23.25" customHeight="1" x14ac:dyDescent="0.2">
      <c r="A23" s="96"/>
      <c r="B23" s="556" t="s">
        <v>2298</v>
      </c>
      <c r="C23" s="557"/>
      <c r="D23" s="558"/>
      <c r="E23" s="136"/>
      <c r="F23" s="76"/>
      <c r="G23" s="136"/>
      <c r="H23" s="76"/>
      <c r="I23" s="546">
        <f>'D.203, D.202'!G211</f>
        <v>0</v>
      </c>
      <c r="J23" s="559"/>
    </row>
    <row r="24" spans="1:10" ht="23.25" customHeight="1" x14ac:dyDescent="0.2">
      <c r="A24" s="96"/>
      <c r="B24" s="556" t="s">
        <v>2304</v>
      </c>
      <c r="C24" s="557"/>
      <c r="D24" s="558"/>
      <c r="E24" s="203"/>
      <c r="F24" s="204"/>
      <c r="G24" s="203"/>
      <c r="H24" s="204"/>
      <c r="I24" s="546">
        <f>'D.101.16 AVT+DIV spojené'!G13</f>
        <v>0</v>
      </c>
      <c r="J24" s="559"/>
    </row>
    <row r="25" spans="1:10" ht="23.25" customHeight="1" x14ac:dyDescent="0.2">
      <c r="A25" s="96"/>
      <c r="B25" s="200" t="s">
        <v>1808</v>
      </c>
      <c r="C25" s="202"/>
      <c r="D25" s="135"/>
      <c r="E25" s="136"/>
      <c r="F25" s="76"/>
      <c r="G25" s="136"/>
      <c r="H25" s="76"/>
      <c r="I25" s="546">
        <f>'D.205_Venk.K'!J121</f>
        <v>0</v>
      </c>
      <c r="J25" s="559"/>
    </row>
    <row r="26" spans="1:10" ht="23.25" customHeight="1" x14ac:dyDescent="0.2">
      <c r="A26" s="96"/>
      <c r="B26" s="200" t="s">
        <v>1809</v>
      </c>
      <c r="C26" s="202"/>
      <c r="D26" s="135"/>
      <c r="E26" s="136"/>
      <c r="F26" s="76"/>
      <c r="G26" s="136"/>
      <c r="H26" s="76"/>
      <c r="I26" s="546">
        <f>'D.215_Příp.Ka'!J121</f>
        <v>0</v>
      </c>
      <c r="J26" s="559"/>
    </row>
    <row r="27" spans="1:10" ht="23.25" customHeight="1" x14ac:dyDescent="0.2">
      <c r="A27" s="96" t="s">
        <v>19</v>
      </c>
      <c r="B27" s="200" t="s">
        <v>1810</v>
      </c>
      <c r="C27" s="201"/>
      <c r="D27" s="63"/>
      <c r="E27" s="546"/>
      <c r="F27" s="547"/>
      <c r="G27" s="546"/>
      <c r="H27" s="547"/>
      <c r="I27" s="546">
        <f>D.217_HsDV!J122</f>
        <v>0</v>
      </c>
      <c r="J27" s="559"/>
    </row>
    <row r="28" spans="1:10" ht="23.25" customHeight="1" x14ac:dyDescent="0.2">
      <c r="A28" s="96"/>
      <c r="B28" s="38"/>
      <c r="C28" s="134"/>
      <c r="D28" s="135"/>
      <c r="E28" s="136"/>
      <c r="F28" s="76"/>
      <c r="G28" s="136"/>
      <c r="H28" s="76"/>
      <c r="I28" s="546"/>
      <c r="J28" s="559"/>
    </row>
    <row r="29" spans="1:10" ht="23.25" customHeight="1" x14ac:dyDescent="0.2">
      <c r="A29" s="2"/>
      <c r="B29" s="48" t="s">
        <v>20</v>
      </c>
      <c r="C29" s="64"/>
      <c r="D29" s="65"/>
      <c r="E29" s="532"/>
      <c r="F29" s="545"/>
      <c r="G29" s="532"/>
      <c r="H29" s="545"/>
      <c r="I29" s="532">
        <f>SUM(I16:J28)</f>
        <v>0</v>
      </c>
      <c r="J29" s="533"/>
    </row>
    <row r="30" spans="1:10" ht="33" customHeight="1" x14ac:dyDescent="0.2">
      <c r="A30" s="2"/>
      <c r="B30" s="42" t="s">
        <v>24</v>
      </c>
      <c r="C30" s="62"/>
      <c r="D30" s="63"/>
      <c r="E30" s="66"/>
      <c r="F30" s="39"/>
      <c r="G30" s="33"/>
      <c r="H30" s="33"/>
      <c r="I30" s="33"/>
      <c r="J30" s="40"/>
    </row>
    <row r="31" spans="1:10" ht="23.25" hidden="1" customHeight="1" x14ac:dyDescent="0.2">
      <c r="A31" s="2"/>
      <c r="B31" s="38" t="s">
        <v>10</v>
      </c>
      <c r="C31" s="62"/>
      <c r="D31" s="63"/>
      <c r="E31" s="67" t="e">
        <f>SazbaDPH1</f>
        <v>#REF!</v>
      </c>
      <c r="F31" s="39" t="s">
        <v>0</v>
      </c>
      <c r="G31" s="530">
        <v>0</v>
      </c>
      <c r="H31" s="531"/>
      <c r="I31" s="531"/>
      <c r="J31" s="40" t="str">
        <f t="shared" ref="J31:J35" si="0">Mena</f>
        <v>CZK</v>
      </c>
    </row>
    <row r="32" spans="1:10" ht="23.25" customHeight="1" x14ac:dyDescent="0.2">
      <c r="A32" s="2"/>
      <c r="B32" s="38" t="s">
        <v>11</v>
      </c>
      <c r="C32" s="62"/>
      <c r="D32" s="63"/>
      <c r="E32" s="67">
        <v>21</v>
      </c>
      <c r="F32" s="39" t="s">
        <v>0</v>
      </c>
      <c r="G32" s="535">
        <f>I29</f>
        <v>0</v>
      </c>
      <c r="H32" s="536"/>
      <c r="I32" s="536"/>
      <c r="J32" s="40" t="str">
        <f t="shared" si="0"/>
        <v>CZK</v>
      </c>
    </row>
    <row r="33" spans="1:10" ht="23.25" customHeight="1" x14ac:dyDescent="0.2">
      <c r="A33" s="2"/>
      <c r="B33" s="32" t="s">
        <v>12</v>
      </c>
      <c r="C33" s="68"/>
      <c r="D33" s="54"/>
      <c r="E33" s="69">
        <f>SazbaDPH2</f>
        <v>21</v>
      </c>
      <c r="F33" s="30" t="s">
        <v>0</v>
      </c>
      <c r="G33" s="542">
        <f>ZakladDPHZakl*0.21</f>
        <v>0</v>
      </c>
      <c r="H33" s="543"/>
      <c r="I33" s="543"/>
      <c r="J33" s="37" t="str">
        <f t="shared" si="0"/>
        <v>CZK</v>
      </c>
    </row>
    <row r="34" spans="1:10" ht="23.25" customHeight="1" thickBot="1" x14ac:dyDescent="0.25">
      <c r="A34" s="2" t="e">
        <f>ZakladDPHSni+ZakladDPHZakl</f>
        <v>#REF!</v>
      </c>
      <c r="B34" s="31" t="s">
        <v>3</v>
      </c>
      <c r="C34" s="70"/>
      <c r="D34" s="71"/>
      <c r="E34" s="70"/>
      <c r="F34" s="16"/>
      <c r="G34" s="544">
        <f>DPHZakl+ZakladDPHZakl</f>
        <v>0</v>
      </c>
      <c r="H34" s="544"/>
      <c r="I34" s="544"/>
      <c r="J34" s="41" t="str">
        <f t="shared" si="0"/>
        <v>CZK</v>
      </c>
    </row>
    <row r="35" spans="1:10" ht="27.75" customHeight="1" thickBot="1" x14ac:dyDescent="0.25">
      <c r="A35" s="2" t="e">
        <f>(A34-INT(A34))*100</f>
        <v>#REF!</v>
      </c>
      <c r="B35" s="87" t="s">
        <v>17</v>
      </c>
      <c r="C35" s="88"/>
      <c r="D35" s="88"/>
      <c r="E35" s="89"/>
      <c r="F35" s="90"/>
      <c r="G35" s="534"/>
      <c r="H35" s="537"/>
      <c r="I35" s="537"/>
      <c r="J35" s="91" t="str">
        <f t="shared" si="0"/>
        <v>CZK</v>
      </c>
    </row>
    <row r="36" spans="1:10" ht="27.75" hidden="1" customHeight="1" thickBot="1" x14ac:dyDescent="0.25">
      <c r="A36" s="2"/>
      <c r="B36" s="87" t="s">
        <v>26</v>
      </c>
      <c r="C36" s="92"/>
      <c r="D36" s="92"/>
      <c r="E36" s="92"/>
      <c r="F36" s="93"/>
      <c r="G36" s="534" t="e">
        <f>ZakladDPHSni+DPHSni+ZakladDPHZakl+DPHZakl+Zaokrouhleni</f>
        <v>#REF!</v>
      </c>
      <c r="H36" s="534"/>
      <c r="I36" s="534"/>
      <c r="J36" s="94" t="s">
        <v>39</v>
      </c>
    </row>
    <row r="37" spans="1:10" ht="12.75" customHeight="1" x14ac:dyDescent="0.2">
      <c r="A37" s="2"/>
      <c r="B37" s="2"/>
      <c r="J37" s="9"/>
    </row>
    <row r="38" spans="1:10" ht="30" customHeight="1" x14ac:dyDescent="0.2">
      <c r="A38" s="2"/>
      <c r="B38" s="2"/>
      <c r="J38" s="9"/>
    </row>
    <row r="39" spans="1:10" ht="18.75" customHeight="1" x14ac:dyDescent="0.2">
      <c r="A39" s="2"/>
      <c r="B39" s="17"/>
      <c r="C39" s="72" t="s">
        <v>9</v>
      </c>
      <c r="D39" s="73"/>
      <c r="E39" s="73"/>
      <c r="F39" s="15" t="s">
        <v>8</v>
      </c>
      <c r="G39" s="26"/>
      <c r="H39" s="27"/>
      <c r="I39" s="26"/>
      <c r="J39" s="9"/>
    </row>
    <row r="40" spans="1:10" ht="47.25" customHeight="1" x14ac:dyDescent="0.2">
      <c r="A40" s="2"/>
      <c r="B40" s="2"/>
      <c r="J40" s="9"/>
    </row>
    <row r="41" spans="1:10" s="21" customFormat="1" ht="18.75" customHeight="1" x14ac:dyDescent="0.2">
      <c r="A41" s="20"/>
      <c r="B41" s="20"/>
      <c r="C41" s="74"/>
      <c r="D41" s="538"/>
      <c r="E41" s="539"/>
      <c r="G41" s="540"/>
      <c r="H41" s="541"/>
      <c r="I41" s="541"/>
      <c r="J41" s="25"/>
    </row>
    <row r="42" spans="1:10" ht="12.75" customHeight="1" x14ac:dyDescent="0.2">
      <c r="A42" s="2"/>
      <c r="B42" s="2"/>
      <c r="D42" s="529" t="s">
        <v>1</v>
      </c>
      <c r="E42" s="529"/>
      <c r="H42" s="10" t="s">
        <v>2</v>
      </c>
      <c r="J42" s="9"/>
    </row>
    <row r="43" spans="1:10" ht="13.5" customHeight="1" thickBot="1" x14ac:dyDescent="0.25">
      <c r="A43" s="11"/>
      <c r="B43" s="11"/>
      <c r="C43" s="75"/>
      <c r="D43" s="75"/>
      <c r="E43" s="75"/>
      <c r="F43" s="12"/>
      <c r="G43" s="12"/>
      <c r="H43" s="12"/>
      <c r="I43" s="12"/>
      <c r="J43" s="13"/>
    </row>
  </sheetData>
  <sheetProtection algorithmName="SHA-512" hashValue="ruqtq+gT/Dn13NQWW07SMWCr8uKv/7S9nGF596dLEV1J7ilned1iFKrFxfDGq6A5ajXswlMVzaiBvm39ejjnQg==" saltValue="zCHdwaLDCylOqv8Pf0pXa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I22:J22"/>
    <mergeCell ref="I23:J23"/>
    <mergeCell ref="I25:J25"/>
    <mergeCell ref="B1:J1"/>
    <mergeCell ref="G17:H17"/>
    <mergeCell ref="I18:J18"/>
    <mergeCell ref="I19:J19"/>
    <mergeCell ref="I20:J20"/>
    <mergeCell ref="I21:J21"/>
    <mergeCell ref="I24:J24"/>
    <mergeCell ref="I27:J27"/>
    <mergeCell ref="I28:J28"/>
    <mergeCell ref="E2:J2"/>
    <mergeCell ref="E3:J3"/>
    <mergeCell ref="E15:F15"/>
    <mergeCell ref="D11:G11"/>
    <mergeCell ref="G15:H15"/>
    <mergeCell ref="I15:J15"/>
    <mergeCell ref="I17:J17"/>
    <mergeCell ref="E27:F27"/>
    <mergeCell ref="D12:G12"/>
    <mergeCell ref="E4:J4"/>
    <mergeCell ref="I26:J26"/>
    <mergeCell ref="E16:F16"/>
    <mergeCell ref="G16:H16"/>
    <mergeCell ref="I16:J16"/>
    <mergeCell ref="G27:H27"/>
    <mergeCell ref="E17:F17"/>
    <mergeCell ref="E13:G13"/>
    <mergeCell ref="D5:G5"/>
    <mergeCell ref="D6:G6"/>
    <mergeCell ref="E7:G7"/>
    <mergeCell ref="B23:D23"/>
    <mergeCell ref="B24:D24"/>
    <mergeCell ref="D42:E42"/>
    <mergeCell ref="G31:I31"/>
    <mergeCell ref="I29:J29"/>
    <mergeCell ref="G36:I36"/>
    <mergeCell ref="G32:I32"/>
    <mergeCell ref="G35:I35"/>
    <mergeCell ref="D41:E41"/>
    <mergeCell ref="G41:I41"/>
    <mergeCell ref="G33:I33"/>
    <mergeCell ref="G34:I34"/>
    <mergeCell ref="E29:F29"/>
    <mergeCell ref="G29:H2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25E3-F68D-4C8F-BE98-079CB06C8116}">
  <dimension ref="A1:P4980"/>
  <sheetViews>
    <sheetView workbookViewId="0">
      <selection sqref="A1:G1"/>
    </sheetView>
  </sheetViews>
  <sheetFormatPr defaultColWidth="9.140625" defaultRowHeight="12.75" x14ac:dyDescent="0.2"/>
  <cols>
    <col min="1" max="1" width="4.28515625" style="137" customWidth="1"/>
    <col min="2" max="2" width="14.42578125" style="144" customWidth="1"/>
    <col min="3" max="3" width="63.7109375" style="144" customWidth="1"/>
    <col min="4" max="4" width="4.5703125" style="137" customWidth="1"/>
    <col min="5" max="5" width="10.5703125" style="147" customWidth="1"/>
    <col min="6" max="6" width="9.85546875" style="137" customWidth="1"/>
    <col min="7" max="7" width="22" style="137" customWidth="1"/>
    <col min="8" max="8" width="9.140625" style="137"/>
    <col min="9" max="9" width="13.140625" style="137" customWidth="1"/>
    <col min="10" max="16384" width="9.140625" style="137"/>
  </cols>
  <sheetData>
    <row r="1" spans="1:16" ht="16.5" thickBot="1" x14ac:dyDescent="0.3">
      <c r="A1" s="585" t="s">
        <v>1813</v>
      </c>
      <c r="B1" s="585"/>
      <c r="C1" s="586"/>
      <c r="D1" s="585"/>
      <c r="E1" s="585"/>
      <c r="F1" s="585"/>
      <c r="G1" s="585"/>
    </row>
    <row r="2" spans="1:16" ht="13.5" thickTop="1" x14ac:dyDescent="0.2">
      <c r="A2" s="138" t="s">
        <v>5</v>
      </c>
      <c r="B2" s="139"/>
      <c r="C2" s="587" t="s">
        <v>1814</v>
      </c>
      <c r="D2" s="588"/>
      <c r="E2" s="588"/>
      <c r="F2" s="588"/>
      <c r="G2" s="589"/>
    </row>
    <row r="3" spans="1:16" x14ac:dyDescent="0.2">
      <c r="A3" s="140" t="s">
        <v>6</v>
      </c>
      <c r="B3" s="141"/>
      <c r="C3" s="590" t="s">
        <v>1815</v>
      </c>
      <c r="D3" s="591"/>
      <c r="E3" s="591"/>
      <c r="F3" s="591"/>
      <c r="G3" s="592"/>
    </row>
    <row r="4" spans="1:16" ht="13.5" thickBot="1" x14ac:dyDescent="0.25">
      <c r="A4" s="142" t="s">
        <v>7</v>
      </c>
      <c r="B4" s="143"/>
      <c r="C4" s="593" t="s">
        <v>1816</v>
      </c>
      <c r="D4" s="594"/>
      <c r="E4" s="594"/>
      <c r="F4" s="594"/>
      <c r="G4" s="595"/>
    </row>
    <row r="5" spans="1:16" ht="14.25" thickTop="1" thickBot="1" x14ac:dyDescent="0.25">
      <c r="C5" s="145"/>
      <c r="D5" s="146"/>
    </row>
    <row r="6" spans="1:16" ht="26.25" thickBot="1" x14ac:dyDescent="0.25">
      <c r="A6" s="148" t="s">
        <v>87</v>
      </c>
      <c r="B6" s="149" t="s">
        <v>88</v>
      </c>
      <c r="C6" s="150" t="s">
        <v>89</v>
      </c>
      <c r="D6" s="151" t="s">
        <v>90</v>
      </c>
      <c r="E6" s="152" t="s">
        <v>1817</v>
      </c>
      <c r="F6" s="153" t="s">
        <v>1818</v>
      </c>
      <c r="G6" s="154" t="s">
        <v>1819</v>
      </c>
    </row>
    <row r="7" spans="1:16" x14ac:dyDescent="0.2">
      <c r="A7" s="155"/>
      <c r="B7" s="156" t="s">
        <v>1820</v>
      </c>
      <c r="C7" s="596" t="s">
        <v>1821</v>
      </c>
      <c r="D7" s="597"/>
      <c r="E7" s="598"/>
      <c r="F7" s="599"/>
      <c r="G7" s="600"/>
    </row>
    <row r="8" spans="1:16" x14ac:dyDescent="0.2">
      <c r="A8" s="157" t="s">
        <v>109</v>
      </c>
      <c r="B8" s="158" t="s">
        <v>1822</v>
      </c>
      <c r="C8" s="159" t="s">
        <v>1823</v>
      </c>
      <c r="D8" s="160"/>
      <c r="E8" s="161"/>
      <c r="F8" s="162"/>
      <c r="G8" s="163">
        <f>G10+G11+G12+G14+G16+G18</f>
        <v>0</v>
      </c>
    </row>
    <row r="9" spans="1:16" x14ac:dyDescent="0.2">
      <c r="A9" s="164"/>
      <c r="B9" s="579" t="s">
        <v>1824</v>
      </c>
      <c r="C9" s="580"/>
      <c r="D9" s="580"/>
      <c r="E9" s="580"/>
      <c r="F9" s="580"/>
      <c r="G9" s="581"/>
      <c r="H9" s="102"/>
      <c r="I9" s="102"/>
      <c r="J9" s="102"/>
      <c r="K9" s="102"/>
      <c r="L9" s="102"/>
      <c r="M9" s="102"/>
      <c r="N9" s="102"/>
      <c r="O9" s="102"/>
      <c r="P9" s="102"/>
    </row>
    <row r="10" spans="1:16" ht="33.75" x14ac:dyDescent="0.2">
      <c r="A10" s="164">
        <v>1</v>
      </c>
      <c r="B10" s="165" t="s">
        <v>1825</v>
      </c>
      <c r="C10" s="166" t="s">
        <v>1826</v>
      </c>
      <c r="D10" s="167" t="s">
        <v>1827</v>
      </c>
      <c r="E10" s="168">
        <v>1</v>
      </c>
      <c r="F10" s="169"/>
      <c r="G10" s="170">
        <f>F10*E10</f>
        <v>0</v>
      </c>
      <c r="H10" s="102"/>
      <c r="I10" s="102"/>
      <c r="J10" s="102"/>
      <c r="K10" s="102"/>
      <c r="L10" s="102"/>
      <c r="M10" s="102"/>
      <c r="N10" s="102"/>
      <c r="O10" s="102"/>
      <c r="P10" s="102"/>
    </row>
    <row r="11" spans="1:16" ht="22.5" x14ac:dyDescent="0.2">
      <c r="A11" s="164">
        <f>A10+1</f>
        <v>2</v>
      </c>
      <c r="B11" s="165" t="s">
        <v>1825</v>
      </c>
      <c r="C11" s="166" t="s">
        <v>1828</v>
      </c>
      <c r="D11" s="167" t="s">
        <v>1827</v>
      </c>
      <c r="E11" s="168">
        <v>1</v>
      </c>
      <c r="F11" s="169"/>
      <c r="G11" s="170">
        <f t="shared" ref="G11:G12" si="0">F11*E11</f>
        <v>0</v>
      </c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6" ht="22.5" x14ac:dyDescent="0.2">
      <c r="A12" s="171">
        <f>A11+1</f>
        <v>3</v>
      </c>
      <c r="B12" s="165" t="s">
        <v>1829</v>
      </c>
      <c r="C12" s="166" t="s">
        <v>1830</v>
      </c>
      <c r="D12" s="167" t="s">
        <v>1827</v>
      </c>
      <c r="E12" s="168">
        <v>1</v>
      </c>
      <c r="F12" s="169"/>
      <c r="G12" s="170">
        <f t="shared" si="0"/>
        <v>0</v>
      </c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">
      <c r="A13" s="164"/>
      <c r="B13" s="576" t="s">
        <v>1831</v>
      </c>
      <c r="C13" s="577"/>
      <c r="D13" s="577"/>
      <c r="E13" s="577"/>
      <c r="F13" s="577"/>
      <c r="G13" s="578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x14ac:dyDescent="0.2">
      <c r="A14" s="164">
        <f>A12+1</f>
        <v>4</v>
      </c>
      <c r="B14" s="165" t="s">
        <v>1832</v>
      </c>
      <c r="C14" s="166" t="s">
        <v>1833</v>
      </c>
      <c r="D14" s="167" t="s">
        <v>1827</v>
      </c>
      <c r="E14" s="168">
        <v>1</v>
      </c>
      <c r="F14" s="169"/>
      <c r="G14" s="170">
        <f>F14*E14</f>
        <v>0</v>
      </c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 ht="56.25" x14ac:dyDescent="0.2">
      <c r="A15" s="164"/>
      <c r="B15" s="165"/>
      <c r="C15" s="172" t="s">
        <v>1834</v>
      </c>
      <c r="D15" s="173"/>
      <c r="E15" s="174"/>
      <c r="F15" s="175"/>
      <c r="G15" s="176"/>
      <c r="H15" s="102"/>
      <c r="I15" s="102"/>
      <c r="J15" s="102"/>
      <c r="K15" s="102"/>
      <c r="L15" s="102"/>
      <c r="M15" s="102"/>
      <c r="N15" s="102"/>
      <c r="O15" s="102"/>
      <c r="P15" s="102"/>
    </row>
    <row r="16" spans="1:16" x14ac:dyDescent="0.2">
      <c r="A16" s="164">
        <f>A14+1</f>
        <v>5</v>
      </c>
      <c r="B16" s="165" t="s">
        <v>1835</v>
      </c>
      <c r="C16" s="166" t="s">
        <v>1836</v>
      </c>
      <c r="D16" s="167" t="s">
        <v>1827</v>
      </c>
      <c r="E16" s="168">
        <v>1</v>
      </c>
      <c r="F16" s="169"/>
      <c r="G16" s="170">
        <f>F16*E16</f>
        <v>0</v>
      </c>
      <c r="H16" s="102"/>
      <c r="I16" s="102"/>
      <c r="J16" s="102"/>
      <c r="K16" s="102"/>
      <c r="L16" s="102"/>
      <c r="M16" s="102"/>
      <c r="N16" s="102"/>
      <c r="O16" s="102"/>
      <c r="P16" s="102"/>
    </row>
    <row r="17" spans="1:16" ht="56.25" x14ac:dyDescent="0.2">
      <c r="A17" s="164"/>
      <c r="B17" s="165"/>
      <c r="C17" s="172" t="s">
        <v>1837</v>
      </c>
      <c r="D17" s="173"/>
      <c r="E17" s="174"/>
      <c r="F17" s="175"/>
      <c r="G17" s="176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 x14ac:dyDescent="0.2">
      <c r="A18" s="164">
        <f>A16+1</f>
        <v>6</v>
      </c>
      <c r="B18" s="165" t="s">
        <v>1838</v>
      </c>
      <c r="C18" s="166" t="s">
        <v>1839</v>
      </c>
      <c r="D18" s="167" t="s">
        <v>1827</v>
      </c>
      <c r="E18" s="168">
        <v>1</v>
      </c>
      <c r="F18" s="169"/>
      <c r="G18" s="170">
        <f>F18*E18</f>
        <v>0</v>
      </c>
      <c r="H18" s="102"/>
      <c r="I18" s="102"/>
      <c r="J18" s="102"/>
      <c r="K18" s="102"/>
      <c r="L18" s="102"/>
      <c r="M18" s="102"/>
      <c r="N18" s="102"/>
      <c r="O18" s="102"/>
      <c r="P18" s="102"/>
    </row>
    <row r="19" spans="1:16" ht="67.5" x14ac:dyDescent="0.2">
      <c r="A19" s="164"/>
      <c r="B19" s="165"/>
      <c r="C19" s="172" t="s">
        <v>1840</v>
      </c>
      <c r="D19" s="173"/>
      <c r="E19" s="174"/>
      <c r="F19" s="175"/>
      <c r="G19" s="176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x14ac:dyDescent="0.2">
      <c r="A20" s="177" t="s">
        <v>109</v>
      </c>
      <c r="B20" s="177" t="s">
        <v>1841</v>
      </c>
      <c r="C20" s="178" t="s">
        <v>1842</v>
      </c>
      <c r="D20" s="179"/>
      <c r="E20" s="180"/>
      <c r="F20" s="180"/>
      <c r="G20" s="180">
        <f>G23+G25+G27+G29+G32+G33+G34+G35+G36+SUM(G53:G70)</f>
        <v>0</v>
      </c>
      <c r="H20" s="102"/>
      <c r="I20" s="102"/>
    </row>
    <row r="21" spans="1:16" x14ac:dyDescent="0.2">
      <c r="A21" s="164"/>
      <c r="B21" s="579" t="s">
        <v>1824</v>
      </c>
      <c r="C21" s="580"/>
      <c r="D21" s="580"/>
      <c r="E21" s="580"/>
      <c r="F21" s="580"/>
      <c r="G21" s="581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12.75" customHeight="1" x14ac:dyDescent="0.2">
      <c r="A22" s="164"/>
      <c r="B22" s="582" t="s">
        <v>1843</v>
      </c>
      <c r="C22" s="583"/>
      <c r="D22" s="583"/>
      <c r="E22" s="583"/>
      <c r="F22" s="583"/>
      <c r="G22" s="584"/>
      <c r="H22" s="102"/>
      <c r="I22" s="102"/>
      <c r="J22" s="102"/>
      <c r="K22" s="102"/>
      <c r="L22" s="102"/>
      <c r="M22" s="102"/>
      <c r="N22" s="102"/>
      <c r="O22" s="102"/>
      <c r="P22" s="102"/>
    </row>
    <row r="23" spans="1:16" x14ac:dyDescent="0.2">
      <c r="A23" s="164">
        <f>A18+1</f>
        <v>7</v>
      </c>
      <c r="B23" s="165" t="s">
        <v>1844</v>
      </c>
      <c r="C23" s="166" t="s">
        <v>1845</v>
      </c>
      <c r="D23" s="167" t="s">
        <v>1827</v>
      </c>
      <c r="E23" s="168">
        <v>1</v>
      </c>
      <c r="F23" s="169"/>
      <c r="G23" s="170">
        <f>F23*E23</f>
        <v>0</v>
      </c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x14ac:dyDescent="0.2">
      <c r="A24" s="164"/>
      <c r="B24" s="165"/>
      <c r="C24" s="172" t="s">
        <v>1846</v>
      </c>
      <c r="D24" s="181"/>
      <c r="E24" s="181"/>
      <c r="F24" s="181"/>
      <c r="G24" s="18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6" x14ac:dyDescent="0.2">
      <c r="A25" s="164">
        <f>A23+1</f>
        <v>8</v>
      </c>
      <c r="B25" s="165" t="s">
        <v>1847</v>
      </c>
      <c r="C25" s="166" t="s">
        <v>1848</v>
      </c>
      <c r="D25" s="167" t="s">
        <v>1827</v>
      </c>
      <c r="E25" s="168">
        <v>1</v>
      </c>
      <c r="F25" s="169"/>
      <c r="G25" s="170">
        <f>F25*E25</f>
        <v>0</v>
      </c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6" ht="45" x14ac:dyDescent="0.2">
      <c r="A26" s="164"/>
      <c r="B26" s="165"/>
      <c r="C26" s="172" t="s">
        <v>1849</v>
      </c>
      <c r="D26" s="181"/>
      <c r="E26" s="181"/>
      <c r="F26" s="181"/>
      <c r="G26" s="18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16" x14ac:dyDescent="0.2">
      <c r="A27" s="164">
        <f>A25+1</f>
        <v>9</v>
      </c>
      <c r="B27" s="165" t="s">
        <v>1850</v>
      </c>
      <c r="C27" s="166" t="s">
        <v>1851</v>
      </c>
      <c r="D27" s="167" t="s">
        <v>1827</v>
      </c>
      <c r="E27" s="168">
        <v>1</v>
      </c>
      <c r="F27" s="169"/>
      <c r="G27" s="170">
        <f>F27*E27</f>
        <v>0</v>
      </c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6" ht="56.25" x14ac:dyDescent="0.2">
      <c r="A28" s="164"/>
      <c r="B28" s="165"/>
      <c r="C28" s="172" t="s">
        <v>1852</v>
      </c>
      <c r="D28" s="181"/>
      <c r="E28" s="181"/>
      <c r="F28" s="181"/>
      <c r="G28" s="182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16" ht="22.5" x14ac:dyDescent="0.2">
      <c r="A29" s="164">
        <f>A27+1</f>
        <v>10</v>
      </c>
      <c r="B29" s="165" t="s">
        <v>1853</v>
      </c>
      <c r="C29" s="166" t="s">
        <v>1854</v>
      </c>
      <c r="D29" s="167" t="s">
        <v>1827</v>
      </c>
      <c r="E29" s="168">
        <v>1</v>
      </c>
      <c r="F29" s="169"/>
      <c r="G29" s="170">
        <f>F29*E29</f>
        <v>0</v>
      </c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ht="45" x14ac:dyDescent="0.2">
      <c r="A30" s="164"/>
      <c r="B30" s="183"/>
      <c r="C30" s="172" t="s">
        <v>1855</v>
      </c>
      <c r="D30" s="181"/>
      <c r="E30" s="181"/>
      <c r="F30" s="181"/>
      <c r="G30" s="182"/>
      <c r="H30" s="102"/>
      <c r="I30" s="102"/>
      <c r="J30" s="102"/>
      <c r="K30" s="102"/>
      <c r="L30" s="102"/>
      <c r="M30" s="102"/>
      <c r="N30" s="102"/>
      <c r="O30" s="102"/>
      <c r="P30" s="102"/>
    </row>
    <row r="31" spans="1:16" ht="22.5" x14ac:dyDescent="0.2">
      <c r="A31" s="164"/>
      <c r="B31" s="165"/>
      <c r="C31" s="172" t="s">
        <v>1856</v>
      </c>
      <c r="D31" s="181"/>
      <c r="E31" s="181"/>
      <c r="F31" s="181"/>
      <c r="G31" s="182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1:16" ht="45" x14ac:dyDescent="0.2">
      <c r="A32" s="164">
        <f>A29+1</f>
        <v>11</v>
      </c>
      <c r="B32" s="184" t="s">
        <v>1857</v>
      </c>
      <c r="C32" s="166" t="s">
        <v>1858</v>
      </c>
      <c r="D32" s="167" t="s">
        <v>1827</v>
      </c>
      <c r="E32" s="168">
        <v>1</v>
      </c>
      <c r="F32" s="169"/>
      <c r="G32" s="170">
        <f>F32*E32</f>
        <v>0</v>
      </c>
      <c r="H32" s="102"/>
      <c r="I32" s="102"/>
      <c r="J32" s="102"/>
      <c r="K32" s="102"/>
      <c r="L32" s="102"/>
      <c r="M32" s="102"/>
      <c r="N32" s="102"/>
      <c r="O32" s="102"/>
      <c r="P32" s="102"/>
    </row>
    <row r="33" spans="1:16" ht="45" x14ac:dyDescent="0.2">
      <c r="A33" s="164">
        <f>A32+1</f>
        <v>12</v>
      </c>
      <c r="B33" s="184" t="s">
        <v>1859</v>
      </c>
      <c r="C33" s="166" t="s">
        <v>1860</v>
      </c>
      <c r="D33" s="167" t="s">
        <v>1716</v>
      </c>
      <c r="E33" s="168">
        <v>100</v>
      </c>
      <c r="F33" s="169"/>
      <c r="G33" s="170">
        <f t="shared" ref="G33:G36" si="1">F33*E33</f>
        <v>0</v>
      </c>
      <c r="H33" s="102"/>
      <c r="I33" s="102"/>
      <c r="J33" s="102"/>
      <c r="K33" s="102"/>
      <c r="L33" s="102"/>
      <c r="M33" s="102"/>
      <c r="N33" s="102"/>
      <c r="O33" s="102"/>
      <c r="P33" s="102"/>
    </row>
    <row r="34" spans="1:16" ht="56.25" x14ac:dyDescent="0.2">
      <c r="A34" s="164">
        <f>A33+1</f>
        <v>13</v>
      </c>
      <c r="B34" s="184" t="s">
        <v>1861</v>
      </c>
      <c r="C34" s="166" t="s">
        <v>1862</v>
      </c>
      <c r="D34" s="167" t="s">
        <v>1827</v>
      </c>
      <c r="E34" s="168">
        <v>1</v>
      </c>
      <c r="F34" s="169"/>
      <c r="G34" s="170">
        <f t="shared" si="1"/>
        <v>0</v>
      </c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56.25" x14ac:dyDescent="0.2">
      <c r="A35" s="164">
        <f>A34+1</f>
        <v>14</v>
      </c>
      <c r="B35" s="184" t="s">
        <v>1863</v>
      </c>
      <c r="C35" s="166" t="s">
        <v>1864</v>
      </c>
      <c r="D35" s="167" t="s">
        <v>1827</v>
      </c>
      <c r="E35" s="168">
        <v>1</v>
      </c>
      <c r="F35" s="169"/>
      <c r="G35" s="170">
        <f t="shared" si="1"/>
        <v>0</v>
      </c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2">
      <c r="A36" s="164">
        <f>A35+1</f>
        <v>15</v>
      </c>
      <c r="B36" s="184" t="s">
        <v>1865</v>
      </c>
      <c r="C36" s="166" t="s">
        <v>1913</v>
      </c>
      <c r="D36" s="167" t="s">
        <v>1716</v>
      </c>
      <c r="E36" s="168">
        <v>500</v>
      </c>
      <c r="F36" s="169"/>
      <c r="G36" s="170">
        <f t="shared" si="1"/>
        <v>0</v>
      </c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78.75" x14ac:dyDescent="0.2">
      <c r="A37" s="164"/>
      <c r="B37" s="184"/>
      <c r="C37" s="185" t="s">
        <v>1866</v>
      </c>
      <c r="D37" s="167"/>
      <c r="E37" s="168"/>
      <c r="F37" s="168"/>
      <c r="G37" s="170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16" ht="33.75" x14ac:dyDescent="0.2">
      <c r="A38" s="164"/>
      <c r="B38" s="184"/>
      <c r="C38" s="185" t="s">
        <v>1867</v>
      </c>
      <c r="D38" s="167"/>
      <c r="E38" s="168"/>
      <c r="F38" s="168"/>
      <c r="G38" s="170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x14ac:dyDescent="0.2">
      <c r="A39" s="164"/>
      <c r="B39" s="184"/>
      <c r="C39" s="185" t="s">
        <v>1868</v>
      </c>
      <c r="D39" s="167"/>
      <c r="E39" s="168"/>
      <c r="F39" s="168"/>
      <c r="G39" s="170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22.5" x14ac:dyDescent="0.2">
      <c r="A40" s="164"/>
      <c r="B40" s="184"/>
      <c r="C40" s="185" t="s">
        <v>1869</v>
      </c>
      <c r="D40" s="167"/>
      <c r="E40" s="168"/>
      <c r="F40" s="168"/>
      <c r="G40" s="170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16" ht="22.5" x14ac:dyDescent="0.2">
      <c r="A41" s="164"/>
      <c r="B41" s="184"/>
      <c r="C41" s="185" t="s">
        <v>1870</v>
      </c>
      <c r="D41" s="167"/>
      <c r="E41" s="168"/>
      <c r="F41" s="168"/>
      <c r="G41" s="170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x14ac:dyDescent="0.2">
      <c r="A42" s="164"/>
      <c r="B42" s="184"/>
      <c r="C42" s="185" t="s">
        <v>1871</v>
      </c>
      <c r="D42" s="167"/>
      <c r="E42" s="168"/>
      <c r="F42" s="168"/>
      <c r="G42" s="170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1:16" x14ac:dyDescent="0.2">
      <c r="A43" s="164"/>
      <c r="B43" s="184"/>
      <c r="C43" s="185" t="s">
        <v>1872</v>
      </c>
      <c r="D43" s="167"/>
      <c r="E43" s="168"/>
      <c r="F43" s="168"/>
      <c r="G43" s="170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x14ac:dyDescent="0.2">
      <c r="A44" s="164"/>
      <c r="B44" s="184"/>
      <c r="C44" s="185" t="s">
        <v>1873</v>
      </c>
      <c r="D44" s="167"/>
      <c r="E44" s="168"/>
      <c r="F44" s="168"/>
      <c r="G44" s="170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6" x14ac:dyDescent="0.2">
      <c r="A45" s="164"/>
      <c r="B45" s="184"/>
      <c r="C45" s="185" t="s">
        <v>1874</v>
      </c>
      <c r="D45" s="167"/>
      <c r="E45" s="168"/>
      <c r="F45" s="168"/>
      <c r="G45" s="170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16" x14ac:dyDescent="0.2">
      <c r="A46" s="164"/>
      <c r="B46" s="184"/>
      <c r="C46" s="185" t="s">
        <v>1875</v>
      </c>
      <c r="D46" s="167"/>
      <c r="E46" s="168"/>
      <c r="F46" s="168"/>
      <c r="G46" s="170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1:16" x14ac:dyDescent="0.2">
      <c r="A47" s="164"/>
      <c r="B47" s="184"/>
      <c r="C47" s="185" t="s">
        <v>1876</v>
      </c>
      <c r="D47" s="167"/>
      <c r="E47" s="168"/>
      <c r="F47" s="168"/>
      <c r="G47" s="170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6" x14ac:dyDescent="0.2">
      <c r="A48" s="164"/>
      <c r="B48" s="184"/>
      <c r="C48" s="185" t="s">
        <v>1877</v>
      </c>
      <c r="D48" s="167"/>
      <c r="E48" s="168"/>
      <c r="F48" s="168"/>
      <c r="G48" s="170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1:16" x14ac:dyDescent="0.2">
      <c r="A49" s="164"/>
      <c r="B49" s="165"/>
      <c r="C49" s="185" t="s">
        <v>1878</v>
      </c>
      <c r="D49" s="167"/>
      <c r="E49" s="168"/>
      <c r="F49" s="168"/>
      <c r="G49" s="170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x14ac:dyDescent="0.2">
      <c r="A50" s="164"/>
      <c r="B50" s="165"/>
      <c r="C50" s="185" t="s">
        <v>1879</v>
      </c>
      <c r="D50" s="167"/>
      <c r="E50" s="168"/>
      <c r="F50" s="168"/>
      <c r="G50" s="170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1:16" ht="22.5" x14ac:dyDescent="0.2">
      <c r="A51" s="164"/>
      <c r="B51" s="165"/>
      <c r="C51" s="185" t="s">
        <v>1880</v>
      </c>
      <c r="D51" s="167"/>
      <c r="E51" s="168"/>
      <c r="F51" s="168"/>
      <c r="G51" s="170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x14ac:dyDescent="0.2">
      <c r="A52" s="164"/>
      <c r="B52" s="165"/>
      <c r="C52" s="185" t="s">
        <v>1881</v>
      </c>
      <c r="D52" s="167"/>
      <c r="E52" s="168"/>
      <c r="F52" s="168"/>
      <c r="G52" s="170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 ht="33.75" x14ac:dyDescent="0.2">
      <c r="A53" s="164">
        <f>A36+1</f>
        <v>16</v>
      </c>
      <c r="B53" s="184" t="s">
        <v>1882</v>
      </c>
      <c r="C53" s="166" t="s">
        <v>1883</v>
      </c>
      <c r="D53" s="167" t="s">
        <v>1716</v>
      </c>
      <c r="E53" s="168">
        <v>150</v>
      </c>
      <c r="F53" s="169"/>
      <c r="G53" s="170">
        <f t="shared" ref="G53:G70" si="2">F53*E53</f>
        <v>0</v>
      </c>
      <c r="H53" s="102"/>
      <c r="I53" s="102"/>
      <c r="J53" s="102"/>
      <c r="K53" s="102"/>
      <c r="L53" s="102"/>
      <c r="M53" s="102"/>
      <c r="N53" s="102"/>
      <c r="O53" s="102"/>
      <c r="P53" s="102"/>
    </row>
    <row r="54" spans="1:16" ht="22.5" x14ac:dyDescent="0.2">
      <c r="A54" s="164">
        <f t="shared" ref="A54:A59" si="3">A53+1</f>
        <v>17</v>
      </c>
      <c r="B54" s="165" t="s">
        <v>1884</v>
      </c>
      <c r="C54" s="166" t="s">
        <v>1885</v>
      </c>
      <c r="D54" s="167" t="s">
        <v>1716</v>
      </c>
      <c r="E54" s="168">
        <v>200</v>
      </c>
      <c r="F54" s="169"/>
      <c r="G54" s="170">
        <f t="shared" si="2"/>
        <v>0</v>
      </c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6" ht="33.75" x14ac:dyDescent="0.2">
      <c r="A55" s="164">
        <f t="shared" si="3"/>
        <v>18</v>
      </c>
      <c r="B55" s="165" t="s">
        <v>1884</v>
      </c>
      <c r="C55" s="166" t="s">
        <v>1914</v>
      </c>
      <c r="D55" s="167" t="s">
        <v>1716</v>
      </c>
      <c r="E55" s="168">
        <v>200</v>
      </c>
      <c r="F55" s="169"/>
      <c r="G55" s="170">
        <f t="shared" si="2"/>
        <v>0</v>
      </c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 ht="56.25" x14ac:dyDescent="0.2">
      <c r="A56" s="164">
        <f t="shared" si="3"/>
        <v>19</v>
      </c>
      <c r="B56" s="184" t="s">
        <v>1886</v>
      </c>
      <c r="C56" s="166" t="s">
        <v>1887</v>
      </c>
      <c r="D56" s="167" t="s">
        <v>1827</v>
      </c>
      <c r="E56" s="168">
        <v>1</v>
      </c>
      <c r="F56" s="169"/>
      <c r="G56" s="170">
        <f t="shared" si="2"/>
        <v>0</v>
      </c>
      <c r="H56" s="102"/>
      <c r="I56" s="102"/>
    </row>
    <row r="57" spans="1:16" ht="45" x14ac:dyDescent="0.2">
      <c r="A57" s="164">
        <f t="shared" si="3"/>
        <v>20</v>
      </c>
      <c r="B57" s="184" t="s">
        <v>1888</v>
      </c>
      <c r="C57" s="166" t="s">
        <v>1889</v>
      </c>
      <c r="D57" s="167" t="s">
        <v>1827</v>
      </c>
      <c r="E57" s="168">
        <v>1</v>
      </c>
      <c r="F57" s="169"/>
      <c r="G57" s="170">
        <f t="shared" si="2"/>
        <v>0</v>
      </c>
      <c r="H57" s="102"/>
      <c r="I57" s="102"/>
    </row>
    <row r="58" spans="1:16" ht="33.75" x14ac:dyDescent="0.2">
      <c r="A58" s="164">
        <f t="shared" si="3"/>
        <v>21</v>
      </c>
      <c r="B58" s="165" t="s">
        <v>1890</v>
      </c>
      <c r="C58" s="166" t="s">
        <v>1915</v>
      </c>
      <c r="D58" s="167" t="s">
        <v>1827</v>
      </c>
      <c r="E58" s="168">
        <v>1</v>
      </c>
      <c r="F58" s="169"/>
      <c r="G58" s="170">
        <f t="shared" si="2"/>
        <v>0</v>
      </c>
      <c r="H58" s="102"/>
      <c r="I58" s="102"/>
    </row>
    <row r="59" spans="1:16" ht="45" x14ac:dyDescent="0.2">
      <c r="A59" s="164">
        <f t="shared" si="3"/>
        <v>22</v>
      </c>
      <c r="B59" s="184" t="s">
        <v>1891</v>
      </c>
      <c r="C59" s="166" t="s">
        <v>1892</v>
      </c>
      <c r="D59" s="167" t="s">
        <v>1827</v>
      </c>
      <c r="E59" s="168">
        <v>1</v>
      </c>
      <c r="F59" s="169"/>
      <c r="G59" s="170">
        <f t="shared" si="2"/>
        <v>0</v>
      </c>
      <c r="H59" s="102"/>
      <c r="I59" s="102"/>
    </row>
    <row r="60" spans="1:16" ht="33.75" x14ac:dyDescent="0.2">
      <c r="A60" s="164">
        <f t="shared" ref="A60:A67" si="4">A59+1</f>
        <v>23</v>
      </c>
      <c r="B60" s="165" t="s">
        <v>1893</v>
      </c>
      <c r="C60" s="166" t="s">
        <v>1894</v>
      </c>
      <c r="D60" s="167" t="s">
        <v>1716</v>
      </c>
      <c r="E60" s="168">
        <v>100</v>
      </c>
      <c r="F60" s="169"/>
      <c r="G60" s="170">
        <f t="shared" si="2"/>
        <v>0</v>
      </c>
      <c r="H60" s="102"/>
      <c r="I60" s="102"/>
    </row>
    <row r="61" spans="1:16" ht="33.75" x14ac:dyDescent="0.2">
      <c r="A61" s="164">
        <f t="shared" si="4"/>
        <v>24</v>
      </c>
      <c r="B61" s="165" t="s">
        <v>1895</v>
      </c>
      <c r="C61" s="166" t="s">
        <v>1896</v>
      </c>
      <c r="D61" s="167" t="s">
        <v>1827</v>
      </c>
      <c r="E61" s="168">
        <v>1</v>
      </c>
      <c r="F61" s="169"/>
      <c r="G61" s="170">
        <f t="shared" si="2"/>
        <v>0</v>
      </c>
      <c r="H61" s="102"/>
      <c r="I61" s="102"/>
    </row>
    <row r="62" spans="1:16" x14ac:dyDescent="0.2">
      <c r="A62" s="164">
        <f t="shared" si="4"/>
        <v>25</v>
      </c>
      <c r="B62" s="184" t="s">
        <v>1897</v>
      </c>
      <c r="C62" s="166" t="s">
        <v>1898</v>
      </c>
      <c r="D62" s="167" t="s">
        <v>1280</v>
      </c>
      <c r="E62" s="168">
        <v>1</v>
      </c>
      <c r="F62" s="169"/>
      <c r="G62" s="170">
        <f t="shared" si="2"/>
        <v>0</v>
      </c>
      <c r="H62" s="102"/>
      <c r="I62" s="102"/>
    </row>
    <row r="63" spans="1:16" ht="22.5" x14ac:dyDescent="0.2">
      <c r="A63" s="164">
        <f t="shared" si="4"/>
        <v>26</v>
      </c>
      <c r="B63" s="184" t="s">
        <v>1899</v>
      </c>
      <c r="C63" s="166" t="s">
        <v>1900</v>
      </c>
      <c r="D63" s="167" t="s">
        <v>1280</v>
      </c>
      <c r="E63" s="168">
        <v>1</v>
      </c>
      <c r="F63" s="169"/>
      <c r="G63" s="170">
        <f t="shared" si="2"/>
        <v>0</v>
      </c>
      <c r="H63" s="102"/>
      <c r="I63" s="102"/>
    </row>
    <row r="64" spans="1:16" x14ac:dyDescent="0.2">
      <c r="A64" s="164">
        <f t="shared" si="4"/>
        <v>27</v>
      </c>
      <c r="B64" s="184" t="s">
        <v>1901</v>
      </c>
      <c r="C64" s="166" t="s">
        <v>1902</v>
      </c>
      <c r="D64" s="167" t="s">
        <v>1280</v>
      </c>
      <c r="E64" s="168">
        <v>1</v>
      </c>
      <c r="F64" s="169"/>
      <c r="G64" s="170">
        <f t="shared" si="2"/>
        <v>0</v>
      </c>
      <c r="H64" s="102"/>
      <c r="I64" s="102"/>
    </row>
    <row r="65" spans="1:9" ht="33.75" x14ac:dyDescent="0.2">
      <c r="A65" s="164">
        <f t="shared" si="4"/>
        <v>28</v>
      </c>
      <c r="B65" s="184" t="s">
        <v>1903</v>
      </c>
      <c r="C65" s="166" t="s">
        <v>1904</v>
      </c>
      <c r="D65" s="167" t="s">
        <v>1280</v>
      </c>
      <c r="E65" s="168">
        <v>1</v>
      </c>
      <c r="F65" s="169"/>
      <c r="G65" s="170">
        <f t="shared" si="2"/>
        <v>0</v>
      </c>
      <c r="H65" s="102"/>
      <c r="I65" s="102"/>
    </row>
    <row r="66" spans="1:9" ht="22.5" x14ac:dyDescent="0.2">
      <c r="A66" s="164">
        <f t="shared" si="4"/>
        <v>29</v>
      </c>
      <c r="B66" s="184" t="s">
        <v>1905</v>
      </c>
      <c r="C66" s="166" t="s">
        <v>1906</v>
      </c>
      <c r="D66" s="167" t="s">
        <v>1280</v>
      </c>
      <c r="E66" s="168">
        <v>1</v>
      </c>
      <c r="F66" s="169"/>
      <c r="G66" s="170">
        <f t="shared" si="2"/>
        <v>0</v>
      </c>
      <c r="H66" s="102"/>
      <c r="I66" s="102"/>
    </row>
    <row r="67" spans="1:9" ht="33.75" x14ac:dyDescent="0.2">
      <c r="A67" s="164">
        <f t="shared" si="4"/>
        <v>30</v>
      </c>
      <c r="B67" s="184" t="s">
        <v>1907</v>
      </c>
      <c r="C67" s="166" t="s">
        <v>1908</v>
      </c>
      <c r="D67" s="167" t="s">
        <v>1280</v>
      </c>
      <c r="E67" s="168">
        <v>1</v>
      </c>
      <c r="F67" s="169"/>
      <c r="G67" s="170">
        <f t="shared" si="2"/>
        <v>0</v>
      </c>
      <c r="H67" s="102"/>
      <c r="I67" s="102"/>
    </row>
    <row r="68" spans="1:9" ht="22.5" x14ac:dyDescent="0.2">
      <c r="A68" s="164">
        <f>A67+1</f>
        <v>31</v>
      </c>
      <c r="B68" s="165" t="s">
        <v>1909</v>
      </c>
      <c r="C68" s="166" t="s">
        <v>1910</v>
      </c>
      <c r="D68" s="167" t="s">
        <v>1827</v>
      </c>
      <c r="E68" s="168">
        <v>1</v>
      </c>
      <c r="F68" s="169"/>
      <c r="G68" s="170">
        <f t="shared" si="2"/>
        <v>0</v>
      </c>
      <c r="H68" s="102"/>
      <c r="I68" s="102"/>
    </row>
    <row r="69" spans="1:9" ht="22.5" x14ac:dyDescent="0.2">
      <c r="A69" s="164">
        <v>32</v>
      </c>
      <c r="B69" s="184" t="s">
        <v>2329</v>
      </c>
      <c r="C69" s="166" t="s">
        <v>2330</v>
      </c>
      <c r="D69" s="167" t="s">
        <v>176</v>
      </c>
      <c r="E69" s="168">
        <v>3</v>
      </c>
      <c r="F69" s="169"/>
      <c r="G69" s="170">
        <f t="shared" si="2"/>
        <v>0</v>
      </c>
      <c r="H69" s="102"/>
      <c r="I69" s="102"/>
    </row>
    <row r="70" spans="1:9" ht="13.5" thickBot="1" x14ac:dyDescent="0.25">
      <c r="A70" s="164">
        <v>33</v>
      </c>
      <c r="B70" s="184" t="s">
        <v>2331</v>
      </c>
      <c r="C70" s="166" t="s">
        <v>2332</v>
      </c>
      <c r="D70" s="167" t="s">
        <v>176</v>
      </c>
      <c r="E70" s="168">
        <v>3</v>
      </c>
      <c r="F70" s="169"/>
      <c r="G70" s="170">
        <f t="shared" si="2"/>
        <v>0</v>
      </c>
      <c r="H70" s="102"/>
      <c r="I70" s="102"/>
    </row>
    <row r="71" spans="1:9" ht="15.75" thickBot="1" x14ac:dyDescent="0.3">
      <c r="A71" s="186"/>
      <c r="B71" s="187" t="s">
        <v>1911</v>
      </c>
      <c r="C71" s="188" t="s">
        <v>1912</v>
      </c>
      <c r="D71" s="189"/>
      <c r="E71" s="190"/>
      <c r="F71" s="190"/>
      <c r="G71" s="191">
        <f>G20+G8</f>
        <v>0</v>
      </c>
      <c r="I71" s="147"/>
    </row>
    <row r="72" spans="1:9" x14ac:dyDescent="0.2">
      <c r="D72" s="146"/>
    </row>
    <row r="73" spans="1:9" x14ac:dyDescent="0.2">
      <c r="D73" s="146"/>
    </row>
    <row r="74" spans="1:9" x14ac:dyDescent="0.2">
      <c r="D74" s="146"/>
    </row>
    <row r="75" spans="1:9" x14ac:dyDescent="0.2">
      <c r="D75" s="146"/>
    </row>
    <row r="76" spans="1:9" x14ac:dyDescent="0.2">
      <c r="D76" s="146"/>
    </row>
    <row r="77" spans="1:9" x14ac:dyDescent="0.2">
      <c r="D77" s="146"/>
    </row>
    <row r="78" spans="1:9" x14ac:dyDescent="0.2">
      <c r="D78" s="146"/>
    </row>
    <row r="79" spans="1:9" x14ac:dyDescent="0.2">
      <c r="D79" s="146"/>
    </row>
    <row r="80" spans="1:9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</sheetData>
  <sheetProtection algorithmName="SHA-512" hashValue="MBEk3LQ8zueU2/V1Te8W7lZNX+f69OvUJ/R4AnKJewLZHoie7J36TykF2o1FTTUtIqK7d6DJF0p8o2S9/hLO6A==" saltValue="giJ61R7d3ESCU0+mKPPA+Q==" spinCount="100000" sheet="1" objects="1" scenarios="1"/>
  <mergeCells count="9">
    <mergeCell ref="B13:G13"/>
    <mergeCell ref="B21:G21"/>
    <mergeCell ref="B22:G22"/>
    <mergeCell ref="A1:G1"/>
    <mergeCell ref="C2:G2"/>
    <mergeCell ref="C3:G3"/>
    <mergeCell ref="C4:G4"/>
    <mergeCell ref="C7:G7"/>
    <mergeCell ref="B9:G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33CC-9884-4D7E-9599-9666102ECFBB}">
  <sheetPr>
    <outlinePr summaryBelow="0"/>
  </sheetPr>
  <dimension ref="A1:BH5000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585" t="s">
        <v>82</v>
      </c>
      <c r="B1" s="585"/>
      <c r="C1" s="585"/>
      <c r="D1" s="585"/>
      <c r="E1" s="585"/>
      <c r="F1" s="585"/>
      <c r="G1" s="585"/>
      <c r="AG1" t="s">
        <v>83</v>
      </c>
    </row>
    <row r="2" spans="1:60" x14ac:dyDescent="0.2">
      <c r="A2" s="50" t="s">
        <v>5</v>
      </c>
      <c r="B2" s="192" t="s">
        <v>31</v>
      </c>
      <c r="C2" s="611" t="s">
        <v>32</v>
      </c>
      <c r="D2" s="612"/>
      <c r="E2" s="612"/>
      <c r="F2" s="612"/>
      <c r="G2" s="613"/>
      <c r="AG2" t="s">
        <v>84</v>
      </c>
    </row>
    <row r="3" spans="1:60" x14ac:dyDescent="0.2">
      <c r="A3" s="50" t="s">
        <v>6</v>
      </c>
      <c r="B3" s="192" t="s">
        <v>33</v>
      </c>
      <c r="C3" s="611" t="s">
        <v>34</v>
      </c>
      <c r="D3" s="612"/>
      <c r="E3" s="612"/>
      <c r="F3" s="612"/>
      <c r="G3" s="613"/>
      <c r="AC3" s="95" t="s">
        <v>84</v>
      </c>
      <c r="AG3" t="s">
        <v>85</v>
      </c>
    </row>
    <row r="4" spans="1:60" x14ac:dyDescent="0.2">
      <c r="A4" s="97" t="s">
        <v>7</v>
      </c>
      <c r="B4" s="193" t="s">
        <v>35</v>
      </c>
      <c r="C4" s="614" t="s">
        <v>36</v>
      </c>
      <c r="D4" s="615"/>
      <c r="E4" s="615"/>
      <c r="F4" s="615"/>
      <c r="G4" s="616"/>
      <c r="AG4" t="s">
        <v>86</v>
      </c>
    </row>
    <row r="5" spans="1:60" x14ac:dyDescent="0.2">
      <c r="D5" s="10"/>
    </row>
    <row r="6" spans="1:60" ht="38.25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194" t="s">
        <v>92</v>
      </c>
      <c r="G6" s="98" t="s">
        <v>20</v>
      </c>
      <c r="H6" s="101" t="s">
        <v>21</v>
      </c>
      <c r="I6" s="101" t="s">
        <v>93</v>
      </c>
      <c r="J6" s="101" t="s">
        <v>22</v>
      </c>
      <c r="K6" s="101" t="s">
        <v>94</v>
      </c>
      <c r="L6" s="101" t="s">
        <v>95</v>
      </c>
      <c r="M6" s="101" t="s">
        <v>96</v>
      </c>
      <c r="N6" s="101" t="s">
        <v>97</v>
      </c>
      <c r="O6" s="101" t="s">
        <v>98</v>
      </c>
      <c r="P6" s="101" t="s">
        <v>99</v>
      </c>
      <c r="Q6" s="101" t="s">
        <v>100</v>
      </c>
      <c r="R6" s="101" t="s">
        <v>101</v>
      </c>
      <c r="S6" s="101" t="s">
        <v>102</v>
      </c>
      <c r="T6" s="101" t="s">
        <v>103</v>
      </c>
      <c r="U6" s="101" t="s">
        <v>104</v>
      </c>
      <c r="V6" s="101" t="s">
        <v>105</v>
      </c>
      <c r="W6" s="101" t="s">
        <v>106</v>
      </c>
      <c r="X6" s="101" t="s">
        <v>107</v>
      </c>
      <c r="Y6" s="101" t="s">
        <v>108</v>
      </c>
    </row>
    <row r="7" spans="1:60" x14ac:dyDescent="0.2">
      <c r="A7" s="3"/>
      <c r="B7" s="4"/>
      <c r="C7" s="4"/>
      <c r="D7" s="6"/>
      <c r="E7" s="103"/>
      <c r="F7" s="104"/>
      <c r="G7" s="104"/>
      <c r="H7" s="104"/>
      <c r="I7" s="104"/>
      <c r="J7" s="104"/>
      <c r="K7" s="104"/>
      <c r="L7" s="104"/>
      <c r="M7" s="104"/>
      <c r="N7" s="103"/>
      <c r="O7" s="103"/>
      <c r="P7" s="103"/>
      <c r="Q7" s="103"/>
      <c r="R7" s="104"/>
      <c r="S7" s="104"/>
      <c r="T7" s="104"/>
      <c r="U7" s="104"/>
      <c r="V7" s="104"/>
      <c r="W7" s="104"/>
      <c r="X7" s="104"/>
      <c r="Y7" s="104"/>
    </row>
    <row r="8" spans="1:60" x14ac:dyDescent="0.2">
      <c r="A8" s="112" t="s">
        <v>109</v>
      </c>
      <c r="B8" s="113" t="s">
        <v>40</v>
      </c>
      <c r="C8" s="127" t="s">
        <v>41</v>
      </c>
      <c r="D8" s="114"/>
      <c r="E8" s="115"/>
      <c r="F8" s="116"/>
      <c r="G8" s="116">
        <f>SUMIF(AG9:AG34,"&lt;&gt;NOR",G9:G34)</f>
        <v>0</v>
      </c>
      <c r="H8" s="116"/>
      <c r="I8" s="116">
        <f>SUM(I9:I34)</f>
        <v>0</v>
      </c>
      <c r="J8" s="116"/>
      <c r="K8" s="116">
        <f>SUM(K9:K34)</f>
        <v>322148</v>
      </c>
      <c r="L8" s="116"/>
      <c r="M8" s="116">
        <f>SUM(M9:M34)</f>
        <v>0</v>
      </c>
      <c r="N8" s="115"/>
      <c r="O8" s="115">
        <f>SUM(O9:O34)</f>
        <v>0</v>
      </c>
      <c r="P8" s="115"/>
      <c r="Q8" s="115">
        <f>SUM(Q9:Q34)</f>
        <v>0</v>
      </c>
      <c r="R8" s="116"/>
      <c r="S8" s="116"/>
      <c r="T8" s="117"/>
      <c r="U8" s="111"/>
      <c r="V8" s="111">
        <f>SUM(V9:V34)</f>
        <v>485.15</v>
      </c>
      <c r="W8" s="111"/>
      <c r="X8" s="111"/>
      <c r="Y8" s="111"/>
      <c r="AG8" t="s">
        <v>110</v>
      </c>
    </row>
    <row r="9" spans="1:60" outlineLevel="1" x14ac:dyDescent="0.2">
      <c r="A9" s="119">
        <v>1</v>
      </c>
      <c r="B9" s="120" t="s">
        <v>111</v>
      </c>
      <c r="C9" s="128" t="s">
        <v>112</v>
      </c>
      <c r="D9" s="121" t="s">
        <v>113</v>
      </c>
      <c r="E9" s="122">
        <v>113.24160000000001</v>
      </c>
      <c r="F9" s="123"/>
      <c r="G9" s="124">
        <f>ROUND(E9*F9,2)</f>
        <v>0</v>
      </c>
      <c r="H9" s="123">
        <v>0</v>
      </c>
      <c r="I9" s="124">
        <f>ROUND(E9*H9,2)</f>
        <v>0</v>
      </c>
      <c r="J9" s="123">
        <v>585</v>
      </c>
      <c r="K9" s="124">
        <f>ROUND(E9*J9,2)</f>
        <v>66246.34</v>
      </c>
      <c r="L9" s="124">
        <v>21</v>
      </c>
      <c r="M9" s="124">
        <f>G9*(1+L9/100)</f>
        <v>0</v>
      </c>
      <c r="N9" s="122">
        <v>0</v>
      </c>
      <c r="O9" s="122">
        <f>ROUND(E9*N9,2)</f>
        <v>0</v>
      </c>
      <c r="P9" s="122">
        <v>0</v>
      </c>
      <c r="Q9" s="122">
        <f>ROUND(E9*P9,2)</f>
        <v>0</v>
      </c>
      <c r="R9" s="124" t="s">
        <v>114</v>
      </c>
      <c r="S9" s="124" t="s">
        <v>2211</v>
      </c>
      <c r="T9" s="125" t="s">
        <v>115</v>
      </c>
      <c r="U9" s="108">
        <v>0.36499999999999999</v>
      </c>
      <c r="V9" s="108">
        <f>ROUND(E9*U9,2)</f>
        <v>41.33</v>
      </c>
      <c r="W9" s="108"/>
      <c r="X9" s="108" t="s">
        <v>116</v>
      </c>
      <c r="Y9" s="108" t="s">
        <v>117</v>
      </c>
      <c r="Z9" s="102"/>
      <c r="AA9" s="102"/>
      <c r="AB9" s="102"/>
      <c r="AC9" s="102"/>
      <c r="AD9" s="102"/>
      <c r="AE9" s="102"/>
      <c r="AF9" s="102"/>
      <c r="AG9" s="102" t="s">
        <v>118</v>
      </c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</row>
    <row r="10" spans="1:60" ht="33.75" outlineLevel="2" x14ac:dyDescent="0.2">
      <c r="A10" s="105"/>
      <c r="B10" s="106"/>
      <c r="C10" s="607" t="s">
        <v>119</v>
      </c>
      <c r="D10" s="608"/>
      <c r="E10" s="608"/>
      <c r="F10" s="608"/>
      <c r="G10" s="608"/>
      <c r="H10" s="108"/>
      <c r="I10" s="108"/>
      <c r="J10" s="108"/>
      <c r="K10" s="108"/>
      <c r="L10" s="108"/>
      <c r="M10" s="108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2"/>
      <c r="AA10" s="102"/>
      <c r="AB10" s="102"/>
      <c r="AC10" s="102"/>
      <c r="AD10" s="102"/>
      <c r="AE10" s="102"/>
      <c r="AF10" s="102"/>
      <c r="AG10" s="102" t="s">
        <v>120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26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02"/>
      <c r="BC10" s="102"/>
      <c r="BD10" s="102"/>
      <c r="BE10" s="102"/>
      <c r="BF10" s="102"/>
      <c r="BG10" s="102"/>
      <c r="BH10" s="102"/>
    </row>
    <row r="11" spans="1:60" outlineLevel="2" x14ac:dyDescent="0.2">
      <c r="A11" s="105"/>
      <c r="B11" s="106"/>
      <c r="C11" s="129" t="s">
        <v>2218</v>
      </c>
      <c r="D11" s="109"/>
      <c r="E11" s="110">
        <v>113.24160000000001</v>
      </c>
      <c r="F11" s="108"/>
      <c r="G11" s="108"/>
      <c r="H11" s="108"/>
      <c r="I11" s="108"/>
      <c r="J11" s="108"/>
      <c r="K11" s="108"/>
      <c r="L11" s="108"/>
      <c r="M11" s="108"/>
      <c r="N11" s="107"/>
      <c r="O11" s="107"/>
      <c r="P11" s="107"/>
      <c r="Q11" s="107"/>
      <c r="R11" s="108"/>
      <c r="S11" s="108"/>
      <c r="T11" s="108"/>
      <c r="U11" s="108"/>
      <c r="V11" s="108"/>
      <c r="W11" s="108"/>
      <c r="X11" s="108"/>
      <c r="Y11" s="108"/>
      <c r="Z11" s="102"/>
      <c r="AA11" s="102"/>
      <c r="AB11" s="102"/>
      <c r="AC11" s="102"/>
      <c r="AD11" s="102"/>
      <c r="AE11" s="102"/>
      <c r="AF11" s="102"/>
      <c r="AG11" s="102" t="s">
        <v>121</v>
      </c>
      <c r="AH11" s="102">
        <v>0</v>
      </c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</row>
    <row r="12" spans="1:60" outlineLevel="2" x14ac:dyDescent="0.2">
      <c r="A12" s="105"/>
      <c r="B12" s="106"/>
      <c r="C12" s="603"/>
      <c r="D12" s="604"/>
      <c r="E12" s="604"/>
      <c r="F12" s="604"/>
      <c r="G12" s="604"/>
      <c r="H12" s="108"/>
      <c r="I12" s="108"/>
      <c r="J12" s="108"/>
      <c r="K12" s="108"/>
      <c r="L12" s="108"/>
      <c r="M12" s="108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2"/>
      <c r="AA12" s="102"/>
      <c r="AB12" s="102"/>
      <c r="AC12" s="102"/>
      <c r="AD12" s="102"/>
      <c r="AE12" s="102"/>
      <c r="AF12" s="102"/>
      <c r="AG12" s="102" t="s">
        <v>2212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</row>
    <row r="13" spans="1:60" outlineLevel="1" x14ac:dyDescent="0.2">
      <c r="A13" s="119">
        <v>2</v>
      </c>
      <c r="B13" s="120" t="s">
        <v>122</v>
      </c>
      <c r="C13" s="128" t="s">
        <v>123</v>
      </c>
      <c r="D13" s="121" t="s">
        <v>113</v>
      </c>
      <c r="E13" s="122">
        <v>8.5104000000000006</v>
      </c>
      <c r="F13" s="123"/>
      <c r="G13" s="124">
        <f>ROUND(E13*F13,2)</f>
        <v>0</v>
      </c>
      <c r="H13" s="123">
        <v>0</v>
      </c>
      <c r="I13" s="124">
        <f>ROUND(E13*H13,2)</f>
        <v>0</v>
      </c>
      <c r="J13" s="123">
        <v>1761</v>
      </c>
      <c r="K13" s="124">
        <f>ROUND(E13*J13,2)</f>
        <v>14986.81</v>
      </c>
      <c r="L13" s="124">
        <v>21</v>
      </c>
      <c r="M13" s="124">
        <f>G13*(1+L13/100)</f>
        <v>0</v>
      </c>
      <c r="N13" s="122">
        <v>0</v>
      </c>
      <c r="O13" s="122">
        <f>ROUND(E13*N13,2)</f>
        <v>0</v>
      </c>
      <c r="P13" s="122">
        <v>0</v>
      </c>
      <c r="Q13" s="122">
        <f>ROUND(E13*P13,2)</f>
        <v>0</v>
      </c>
      <c r="R13" s="124" t="s">
        <v>114</v>
      </c>
      <c r="S13" s="124" t="s">
        <v>2211</v>
      </c>
      <c r="T13" s="125" t="s">
        <v>115</v>
      </c>
      <c r="U13" s="108">
        <v>3.1309999999999998</v>
      </c>
      <c r="V13" s="108">
        <f>ROUND(E13*U13,2)</f>
        <v>26.65</v>
      </c>
      <c r="W13" s="108"/>
      <c r="X13" s="108" t="s">
        <v>116</v>
      </c>
      <c r="Y13" s="108" t="s">
        <v>117</v>
      </c>
      <c r="Z13" s="102"/>
      <c r="AA13" s="102"/>
      <c r="AB13" s="102"/>
      <c r="AC13" s="102"/>
      <c r="AD13" s="102"/>
      <c r="AE13" s="102"/>
      <c r="AF13" s="102"/>
      <c r="AG13" s="102" t="s">
        <v>124</v>
      </c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ht="33.75" outlineLevel="2" x14ac:dyDescent="0.2">
      <c r="A14" s="105"/>
      <c r="B14" s="106"/>
      <c r="C14" s="607" t="s">
        <v>125</v>
      </c>
      <c r="D14" s="608"/>
      <c r="E14" s="608"/>
      <c r="F14" s="608"/>
      <c r="G14" s="608"/>
      <c r="H14" s="108"/>
      <c r="I14" s="108"/>
      <c r="J14" s="108"/>
      <c r="K14" s="108"/>
      <c r="L14" s="108"/>
      <c r="M14" s="108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2"/>
      <c r="AA14" s="102"/>
      <c r="AB14" s="102"/>
      <c r="AC14" s="102"/>
      <c r="AD14" s="102"/>
      <c r="AE14" s="102"/>
      <c r="AF14" s="102"/>
      <c r="AG14" s="102" t="s">
        <v>120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26" t="str">
        <f>C14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4" s="102"/>
      <c r="BC14" s="102"/>
      <c r="BD14" s="102"/>
      <c r="BE14" s="102"/>
      <c r="BF14" s="102"/>
      <c r="BG14" s="102"/>
      <c r="BH14" s="102"/>
    </row>
    <row r="15" spans="1:60" outlineLevel="2" x14ac:dyDescent="0.2">
      <c r="A15" s="105"/>
      <c r="B15" s="106"/>
      <c r="C15" s="129" t="s">
        <v>2219</v>
      </c>
      <c r="D15" s="109"/>
      <c r="E15" s="110">
        <v>5.1840000000000002</v>
      </c>
      <c r="F15" s="108"/>
      <c r="G15" s="108"/>
      <c r="H15" s="108"/>
      <c r="I15" s="108"/>
      <c r="J15" s="108"/>
      <c r="K15" s="108"/>
      <c r="L15" s="108"/>
      <c r="M15" s="108"/>
      <c r="N15" s="107"/>
      <c r="O15" s="107"/>
      <c r="P15" s="107"/>
      <c r="Q15" s="107"/>
      <c r="R15" s="108"/>
      <c r="S15" s="108"/>
      <c r="T15" s="108"/>
      <c r="U15" s="108"/>
      <c r="V15" s="108"/>
      <c r="W15" s="108"/>
      <c r="X15" s="108"/>
      <c r="Y15" s="108"/>
      <c r="Z15" s="102"/>
      <c r="AA15" s="102"/>
      <c r="AB15" s="102"/>
      <c r="AC15" s="102"/>
      <c r="AD15" s="102"/>
      <c r="AE15" s="102"/>
      <c r="AF15" s="102"/>
      <c r="AG15" s="102" t="s">
        <v>121</v>
      </c>
      <c r="AH15" s="102">
        <v>0</v>
      </c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</row>
    <row r="16" spans="1:60" outlineLevel="3" x14ac:dyDescent="0.2">
      <c r="A16" s="105"/>
      <c r="B16" s="106"/>
      <c r="C16" s="129" t="s">
        <v>126</v>
      </c>
      <c r="D16" s="109"/>
      <c r="E16" s="110">
        <v>3.3264</v>
      </c>
      <c r="F16" s="108"/>
      <c r="G16" s="108"/>
      <c r="H16" s="108"/>
      <c r="I16" s="108"/>
      <c r="J16" s="108"/>
      <c r="K16" s="108"/>
      <c r="L16" s="108"/>
      <c r="M16" s="108"/>
      <c r="N16" s="107"/>
      <c r="O16" s="107"/>
      <c r="P16" s="107"/>
      <c r="Q16" s="107"/>
      <c r="R16" s="108"/>
      <c r="S16" s="108"/>
      <c r="T16" s="108"/>
      <c r="U16" s="108"/>
      <c r="V16" s="108"/>
      <c r="W16" s="108"/>
      <c r="X16" s="108"/>
      <c r="Y16" s="108"/>
      <c r="Z16" s="102"/>
      <c r="AA16" s="102"/>
      <c r="AB16" s="102"/>
      <c r="AC16" s="102"/>
      <c r="AD16" s="102"/>
      <c r="AE16" s="102"/>
      <c r="AF16" s="102"/>
      <c r="AG16" s="102" t="s">
        <v>121</v>
      </c>
      <c r="AH16" s="102">
        <v>0</v>
      </c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1:60" outlineLevel="2" x14ac:dyDescent="0.2">
      <c r="A17" s="105"/>
      <c r="B17" s="106"/>
      <c r="C17" s="603"/>
      <c r="D17" s="604"/>
      <c r="E17" s="604"/>
      <c r="F17" s="604"/>
      <c r="G17" s="604"/>
      <c r="H17" s="108"/>
      <c r="I17" s="108"/>
      <c r="J17" s="108"/>
      <c r="K17" s="108"/>
      <c r="L17" s="108"/>
      <c r="M17" s="108"/>
      <c r="N17" s="107"/>
      <c r="O17" s="107"/>
      <c r="P17" s="107"/>
      <c r="Q17" s="107"/>
      <c r="R17" s="108"/>
      <c r="S17" s="108"/>
      <c r="T17" s="108"/>
      <c r="U17" s="108"/>
      <c r="V17" s="108"/>
      <c r="W17" s="108"/>
      <c r="X17" s="108"/>
      <c r="Y17" s="108"/>
      <c r="Z17" s="102"/>
      <c r="AA17" s="102"/>
      <c r="AB17" s="102"/>
      <c r="AC17" s="102"/>
      <c r="AD17" s="102"/>
      <c r="AE17" s="102"/>
      <c r="AF17" s="102"/>
      <c r="AG17" s="102" t="s">
        <v>2212</v>
      </c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</row>
    <row r="18" spans="1:60" outlineLevel="1" x14ac:dyDescent="0.2">
      <c r="A18" s="119">
        <v>3</v>
      </c>
      <c r="B18" s="120" t="s">
        <v>127</v>
      </c>
      <c r="C18" s="128" t="s">
        <v>128</v>
      </c>
      <c r="D18" s="121" t="s">
        <v>113</v>
      </c>
      <c r="E18" s="122">
        <v>111.3612</v>
      </c>
      <c r="F18" s="123"/>
      <c r="G18" s="124">
        <f>ROUND(E18*F18,2)</f>
        <v>0</v>
      </c>
      <c r="H18" s="123">
        <v>0</v>
      </c>
      <c r="I18" s="124">
        <f>ROUND(E18*H18,2)</f>
        <v>0</v>
      </c>
      <c r="J18" s="123">
        <v>1557</v>
      </c>
      <c r="K18" s="124">
        <f>ROUND(E18*J18,2)</f>
        <v>173389.39</v>
      </c>
      <c r="L18" s="124">
        <v>21</v>
      </c>
      <c r="M18" s="124">
        <f>G18*(1+L18/100)</f>
        <v>0</v>
      </c>
      <c r="N18" s="122">
        <v>0</v>
      </c>
      <c r="O18" s="122">
        <f>ROUND(E18*N18,2)</f>
        <v>0</v>
      </c>
      <c r="P18" s="122">
        <v>0</v>
      </c>
      <c r="Q18" s="122">
        <f>ROUND(E18*P18,2)</f>
        <v>0</v>
      </c>
      <c r="R18" s="124" t="s">
        <v>114</v>
      </c>
      <c r="S18" s="124" t="s">
        <v>2211</v>
      </c>
      <c r="T18" s="125" t="s">
        <v>115</v>
      </c>
      <c r="U18" s="108">
        <v>3.5329999999999999</v>
      </c>
      <c r="V18" s="108">
        <f>ROUND(E18*U18,2)</f>
        <v>393.44</v>
      </c>
      <c r="W18" s="108"/>
      <c r="X18" s="108" t="s">
        <v>116</v>
      </c>
      <c r="Y18" s="108" t="s">
        <v>117</v>
      </c>
      <c r="Z18" s="102"/>
      <c r="AA18" s="102"/>
      <c r="AB18" s="102"/>
      <c r="AC18" s="102"/>
      <c r="AD18" s="102"/>
      <c r="AE18" s="102"/>
      <c r="AF18" s="102"/>
      <c r="AG18" s="102" t="s">
        <v>118</v>
      </c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outlineLevel="2" x14ac:dyDescent="0.2">
      <c r="A19" s="105"/>
      <c r="B19" s="106"/>
      <c r="C19" s="607" t="s">
        <v>129</v>
      </c>
      <c r="D19" s="608"/>
      <c r="E19" s="608"/>
      <c r="F19" s="608"/>
      <c r="G19" s="608"/>
      <c r="H19" s="108"/>
      <c r="I19" s="108"/>
      <c r="J19" s="108"/>
      <c r="K19" s="108"/>
      <c r="L19" s="108"/>
      <c r="M19" s="108"/>
      <c r="N19" s="107"/>
      <c r="O19" s="107"/>
      <c r="P19" s="107"/>
      <c r="Q19" s="107"/>
      <c r="R19" s="108"/>
      <c r="S19" s="108"/>
      <c r="T19" s="108"/>
      <c r="U19" s="108"/>
      <c r="V19" s="108"/>
      <c r="W19" s="108"/>
      <c r="X19" s="108"/>
      <c r="Y19" s="108"/>
      <c r="Z19" s="102"/>
      <c r="AA19" s="102"/>
      <c r="AB19" s="102"/>
      <c r="AC19" s="102"/>
      <c r="AD19" s="102"/>
      <c r="AE19" s="102"/>
      <c r="AF19" s="102"/>
      <c r="AG19" s="102" t="s">
        <v>120</v>
      </c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</row>
    <row r="20" spans="1:60" outlineLevel="2" x14ac:dyDescent="0.2">
      <c r="A20" s="105"/>
      <c r="B20" s="106"/>
      <c r="C20" s="129" t="s">
        <v>2220</v>
      </c>
      <c r="D20" s="109"/>
      <c r="E20" s="110">
        <v>111.3612</v>
      </c>
      <c r="F20" s="108"/>
      <c r="G20" s="108"/>
      <c r="H20" s="108"/>
      <c r="I20" s="108"/>
      <c r="J20" s="108"/>
      <c r="K20" s="108"/>
      <c r="L20" s="108"/>
      <c r="M20" s="108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2"/>
      <c r="AA20" s="102"/>
      <c r="AB20" s="102"/>
      <c r="AC20" s="102"/>
      <c r="AD20" s="102"/>
      <c r="AE20" s="102"/>
      <c r="AF20" s="102"/>
      <c r="AG20" s="102" t="s">
        <v>121</v>
      </c>
      <c r="AH20" s="102">
        <v>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</row>
    <row r="21" spans="1:60" outlineLevel="2" x14ac:dyDescent="0.2">
      <c r="A21" s="105"/>
      <c r="B21" s="106"/>
      <c r="C21" s="603"/>
      <c r="D21" s="604"/>
      <c r="E21" s="604"/>
      <c r="F21" s="604"/>
      <c r="G21" s="604"/>
      <c r="H21" s="108"/>
      <c r="I21" s="108"/>
      <c r="J21" s="108"/>
      <c r="K21" s="108"/>
      <c r="L21" s="108"/>
      <c r="M21" s="108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2"/>
      <c r="AA21" s="102"/>
      <c r="AB21" s="102"/>
      <c r="AC21" s="102"/>
      <c r="AD21" s="102"/>
      <c r="AE21" s="102"/>
      <c r="AF21" s="102"/>
      <c r="AG21" s="102" t="s">
        <v>2212</v>
      </c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</row>
    <row r="22" spans="1:60" ht="22.5" outlineLevel="1" x14ac:dyDescent="0.2">
      <c r="A22" s="119">
        <v>4</v>
      </c>
      <c r="B22" s="120" t="s">
        <v>130</v>
      </c>
      <c r="C22" s="128" t="s">
        <v>131</v>
      </c>
      <c r="D22" s="121" t="s">
        <v>113</v>
      </c>
      <c r="E22" s="122">
        <v>61.752000000000002</v>
      </c>
      <c r="F22" s="123"/>
      <c r="G22" s="124">
        <f>ROUND(E22*F22,2)</f>
        <v>0</v>
      </c>
      <c r="H22" s="123">
        <v>0</v>
      </c>
      <c r="I22" s="124">
        <f>ROUND(E22*H22,2)</f>
        <v>0</v>
      </c>
      <c r="J22" s="123">
        <v>296.5</v>
      </c>
      <c r="K22" s="124">
        <f>ROUND(E22*J22,2)</f>
        <v>18309.47</v>
      </c>
      <c r="L22" s="124">
        <v>21</v>
      </c>
      <c r="M22" s="124">
        <f>G22*(1+L22/100)</f>
        <v>0</v>
      </c>
      <c r="N22" s="122">
        <v>0</v>
      </c>
      <c r="O22" s="122">
        <f>ROUND(E22*N22,2)</f>
        <v>0</v>
      </c>
      <c r="P22" s="122">
        <v>0</v>
      </c>
      <c r="Q22" s="122">
        <f>ROUND(E22*P22,2)</f>
        <v>0</v>
      </c>
      <c r="R22" s="124" t="s">
        <v>114</v>
      </c>
      <c r="S22" s="124" t="s">
        <v>2211</v>
      </c>
      <c r="T22" s="125" t="s">
        <v>115</v>
      </c>
      <c r="U22" s="108">
        <v>1.0999999999999999E-2</v>
      </c>
      <c r="V22" s="108">
        <f>ROUND(E22*U22,2)</f>
        <v>0.68</v>
      </c>
      <c r="W22" s="108"/>
      <c r="X22" s="108" t="s">
        <v>116</v>
      </c>
      <c r="Y22" s="108" t="s">
        <v>117</v>
      </c>
      <c r="Z22" s="102"/>
      <c r="AA22" s="102"/>
      <c r="AB22" s="102"/>
      <c r="AC22" s="102"/>
      <c r="AD22" s="102"/>
      <c r="AE22" s="102"/>
      <c r="AF22" s="102"/>
      <c r="AG22" s="102" t="s">
        <v>124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</row>
    <row r="23" spans="1:60" outlineLevel="2" x14ac:dyDescent="0.2">
      <c r="A23" s="105"/>
      <c r="B23" s="106"/>
      <c r="C23" s="607" t="s">
        <v>132</v>
      </c>
      <c r="D23" s="608"/>
      <c r="E23" s="608"/>
      <c r="F23" s="608"/>
      <c r="G23" s="608"/>
      <c r="H23" s="108"/>
      <c r="I23" s="108"/>
      <c r="J23" s="108"/>
      <c r="K23" s="108"/>
      <c r="L23" s="108"/>
      <c r="M23" s="108"/>
      <c r="N23" s="107"/>
      <c r="O23" s="107"/>
      <c r="P23" s="107"/>
      <c r="Q23" s="107"/>
      <c r="R23" s="108"/>
      <c r="S23" s="108"/>
      <c r="T23" s="108"/>
      <c r="U23" s="108"/>
      <c r="V23" s="108"/>
      <c r="W23" s="108"/>
      <c r="X23" s="108"/>
      <c r="Y23" s="108"/>
      <c r="Z23" s="102"/>
      <c r="AA23" s="102"/>
      <c r="AB23" s="102"/>
      <c r="AC23" s="102"/>
      <c r="AD23" s="102"/>
      <c r="AE23" s="102"/>
      <c r="AF23" s="102"/>
      <c r="AG23" s="102" t="s">
        <v>120</v>
      </c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</row>
    <row r="24" spans="1:60" outlineLevel="2" x14ac:dyDescent="0.2">
      <c r="A24" s="105"/>
      <c r="B24" s="106"/>
      <c r="C24" s="129" t="s">
        <v>133</v>
      </c>
      <c r="D24" s="109"/>
      <c r="E24" s="110">
        <v>121.752</v>
      </c>
      <c r="F24" s="108"/>
      <c r="G24" s="108"/>
      <c r="H24" s="108"/>
      <c r="I24" s="108"/>
      <c r="J24" s="108"/>
      <c r="K24" s="108"/>
      <c r="L24" s="108"/>
      <c r="M24" s="108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2"/>
      <c r="AA24" s="102"/>
      <c r="AB24" s="102"/>
      <c r="AC24" s="102"/>
      <c r="AD24" s="102"/>
      <c r="AE24" s="102"/>
      <c r="AF24" s="102"/>
      <c r="AG24" s="102" t="s">
        <v>121</v>
      </c>
      <c r="AH24" s="102">
        <v>0</v>
      </c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</row>
    <row r="25" spans="1:60" outlineLevel="3" x14ac:dyDescent="0.2">
      <c r="A25" s="105"/>
      <c r="B25" s="106"/>
      <c r="C25" s="129" t="s">
        <v>134</v>
      </c>
      <c r="D25" s="109"/>
      <c r="E25" s="110">
        <v>-60</v>
      </c>
      <c r="F25" s="108"/>
      <c r="G25" s="108"/>
      <c r="H25" s="108"/>
      <c r="I25" s="108"/>
      <c r="J25" s="108"/>
      <c r="K25" s="108"/>
      <c r="L25" s="108"/>
      <c r="M25" s="108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2"/>
      <c r="AA25" s="102"/>
      <c r="AB25" s="102"/>
      <c r="AC25" s="102"/>
      <c r="AD25" s="102"/>
      <c r="AE25" s="102"/>
      <c r="AF25" s="102"/>
      <c r="AG25" s="102" t="s">
        <v>121</v>
      </c>
      <c r="AH25" s="102">
        <v>0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60" outlineLevel="2" x14ac:dyDescent="0.2">
      <c r="A26" s="105"/>
      <c r="B26" s="106"/>
      <c r="C26" s="603"/>
      <c r="D26" s="604"/>
      <c r="E26" s="604"/>
      <c r="F26" s="604"/>
      <c r="G26" s="604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2"/>
      <c r="AA26" s="102"/>
      <c r="AB26" s="102"/>
      <c r="AC26" s="102"/>
      <c r="AD26" s="102"/>
      <c r="AE26" s="102"/>
      <c r="AF26" s="102"/>
      <c r="AG26" s="102" t="s">
        <v>2212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</row>
    <row r="27" spans="1:60" ht="22.5" outlineLevel="1" x14ac:dyDescent="0.2">
      <c r="A27" s="119">
        <v>5</v>
      </c>
      <c r="B27" s="120" t="s">
        <v>135</v>
      </c>
      <c r="C27" s="128" t="s">
        <v>136</v>
      </c>
      <c r="D27" s="121" t="s">
        <v>113</v>
      </c>
      <c r="E27" s="122">
        <v>61.752000000000002</v>
      </c>
      <c r="F27" s="123"/>
      <c r="G27" s="124">
        <f>ROUND(E27*F27,2)</f>
        <v>0</v>
      </c>
      <c r="H27" s="123">
        <v>0</v>
      </c>
      <c r="I27" s="124">
        <f>ROUND(E27*H27,2)</f>
        <v>0</v>
      </c>
      <c r="J27" s="123">
        <v>18.899999999999999</v>
      </c>
      <c r="K27" s="124">
        <f>ROUND(E27*J27,2)</f>
        <v>1167.1099999999999</v>
      </c>
      <c r="L27" s="124">
        <v>21</v>
      </c>
      <c r="M27" s="124">
        <f>G27*(1+L27/100)</f>
        <v>0</v>
      </c>
      <c r="N27" s="122">
        <v>0</v>
      </c>
      <c r="O27" s="122">
        <f>ROUND(E27*N27,2)</f>
        <v>0</v>
      </c>
      <c r="P27" s="122">
        <v>0</v>
      </c>
      <c r="Q27" s="122">
        <f>ROUND(E27*P27,2)</f>
        <v>0</v>
      </c>
      <c r="R27" s="124" t="s">
        <v>114</v>
      </c>
      <c r="S27" s="124" t="s">
        <v>2211</v>
      </c>
      <c r="T27" s="125" t="s">
        <v>115</v>
      </c>
      <c r="U27" s="108">
        <v>8.9999999999999993E-3</v>
      </c>
      <c r="V27" s="108">
        <f>ROUND(E27*U27,2)</f>
        <v>0.56000000000000005</v>
      </c>
      <c r="W27" s="108"/>
      <c r="X27" s="108" t="s">
        <v>116</v>
      </c>
      <c r="Y27" s="108" t="s">
        <v>117</v>
      </c>
      <c r="Z27" s="102"/>
      <c r="AA27" s="102"/>
      <c r="AB27" s="102"/>
      <c r="AC27" s="102"/>
      <c r="AD27" s="102"/>
      <c r="AE27" s="102"/>
      <c r="AF27" s="102"/>
      <c r="AG27" s="102" t="s">
        <v>124</v>
      </c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60" outlineLevel="2" x14ac:dyDescent="0.2">
      <c r="A28" s="105"/>
      <c r="B28" s="106"/>
      <c r="C28" s="605"/>
      <c r="D28" s="606"/>
      <c r="E28" s="606"/>
      <c r="F28" s="606"/>
      <c r="G28" s="606"/>
      <c r="H28" s="108"/>
      <c r="I28" s="108"/>
      <c r="J28" s="108"/>
      <c r="K28" s="108"/>
      <c r="L28" s="108"/>
      <c r="M28" s="108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2"/>
      <c r="AA28" s="102"/>
      <c r="AB28" s="102"/>
      <c r="AC28" s="102"/>
      <c r="AD28" s="102"/>
      <c r="AE28" s="102"/>
      <c r="AF28" s="102"/>
      <c r="AG28" s="102" t="s">
        <v>2212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</row>
    <row r="29" spans="1:60" ht="22.5" outlineLevel="1" x14ac:dyDescent="0.2">
      <c r="A29" s="119">
        <v>6</v>
      </c>
      <c r="B29" s="120" t="s">
        <v>137</v>
      </c>
      <c r="C29" s="128" t="s">
        <v>138</v>
      </c>
      <c r="D29" s="121" t="s">
        <v>113</v>
      </c>
      <c r="E29" s="122">
        <v>111.3612</v>
      </c>
      <c r="F29" s="123"/>
      <c r="G29" s="124">
        <f>ROUND(E29*F29,2)</f>
        <v>0</v>
      </c>
      <c r="H29" s="123">
        <v>0</v>
      </c>
      <c r="I29" s="124">
        <f>ROUND(E29*H29,2)</f>
        <v>0</v>
      </c>
      <c r="J29" s="123">
        <v>147</v>
      </c>
      <c r="K29" s="124">
        <f>ROUND(E29*J29,2)</f>
        <v>16370.1</v>
      </c>
      <c r="L29" s="124">
        <v>21</v>
      </c>
      <c r="M29" s="124">
        <f>G29*(1+L29/100)</f>
        <v>0</v>
      </c>
      <c r="N29" s="122">
        <v>0</v>
      </c>
      <c r="O29" s="122">
        <f>ROUND(E29*N29,2)</f>
        <v>0</v>
      </c>
      <c r="P29" s="122">
        <v>0</v>
      </c>
      <c r="Q29" s="122">
        <f>ROUND(E29*P29,2)</f>
        <v>0</v>
      </c>
      <c r="R29" s="124" t="s">
        <v>114</v>
      </c>
      <c r="S29" s="124" t="s">
        <v>2211</v>
      </c>
      <c r="T29" s="125" t="s">
        <v>115</v>
      </c>
      <c r="U29" s="108">
        <v>0.20200000000000001</v>
      </c>
      <c r="V29" s="108">
        <f>ROUND(E29*U29,2)</f>
        <v>22.49</v>
      </c>
      <c r="W29" s="108"/>
      <c r="X29" s="108" t="s">
        <v>116</v>
      </c>
      <c r="Y29" s="108" t="s">
        <v>117</v>
      </c>
      <c r="Z29" s="102"/>
      <c r="AA29" s="102"/>
      <c r="AB29" s="102"/>
      <c r="AC29" s="102"/>
      <c r="AD29" s="102"/>
      <c r="AE29" s="102"/>
      <c r="AF29" s="102"/>
      <c r="AG29" s="102" t="s">
        <v>118</v>
      </c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outlineLevel="2" x14ac:dyDescent="0.2">
      <c r="A30" s="105"/>
      <c r="B30" s="106"/>
      <c r="C30" s="607" t="s">
        <v>139</v>
      </c>
      <c r="D30" s="608"/>
      <c r="E30" s="608"/>
      <c r="F30" s="608"/>
      <c r="G30" s="608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2"/>
      <c r="AA30" s="102"/>
      <c r="AB30" s="102"/>
      <c r="AC30" s="102"/>
      <c r="AD30" s="102"/>
      <c r="AE30" s="102"/>
      <c r="AF30" s="102"/>
      <c r="AG30" s="102" t="s">
        <v>120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</row>
    <row r="31" spans="1:60" outlineLevel="2" x14ac:dyDescent="0.2">
      <c r="A31" s="105"/>
      <c r="B31" s="106"/>
      <c r="C31" s="609" t="s">
        <v>140</v>
      </c>
      <c r="D31" s="610"/>
      <c r="E31" s="610"/>
      <c r="F31" s="610"/>
      <c r="G31" s="610"/>
      <c r="H31" s="108"/>
      <c r="I31" s="108"/>
      <c r="J31" s="108"/>
      <c r="K31" s="108"/>
      <c r="L31" s="108"/>
      <c r="M31" s="108"/>
      <c r="N31" s="107"/>
      <c r="O31" s="107"/>
      <c r="P31" s="107"/>
      <c r="Q31" s="107"/>
      <c r="R31" s="108"/>
      <c r="S31" s="108"/>
      <c r="T31" s="108"/>
      <c r="U31" s="108"/>
      <c r="V31" s="108"/>
      <c r="W31" s="108"/>
      <c r="X31" s="108"/>
      <c r="Y31" s="108"/>
      <c r="Z31" s="102"/>
      <c r="AA31" s="102"/>
      <c r="AB31" s="102"/>
      <c r="AC31" s="102"/>
      <c r="AD31" s="102"/>
      <c r="AE31" s="102"/>
      <c r="AF31" s="102"/>
      <c r="AG31" s="102" t="s">
        <v>141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60" outlineLevel="2" x14ac:dyDescent="0.2">
      <c r="A32" s="105"/>
      <c r="B32" s="106"/>
      <c r="C32" s="603"/>
      <c r="D32" s="604"/>
      <c r="E32" s="604"/>
      <c r="F32" s="604"/>
      <c r="G32" s="604"/>
      <c r="H32" s="108"/>
      <c r="I32" s="108"/>
      <c r="J32" s="108"/>
      <c r="K32" s="108"/>
      <c r="L32" s="108"/>
      <c r="M32" s="108"/>
      <c r="N32" s="107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2"/>
      <c r="AA32" s="102"/>
      <c r="AB32" s="102"/>
      <c r="AC32" s="102"/>
      <c r="AD32" s="102"/>
      <c r="AE32" s="102"/>
      <c r="AF32" s="102"/>
      <c r="AG32" s="102" t="s">
        <v>2212</v>
      </c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</row>
    <row r="33" spans="1:60" outlineLevel="1" x14ac:dyDescent="0.2">
      <c r="A33" s="119">
        <v>7</v>
      </c>
      <c r="B33" s="120" t="s">
        <v>142</v>
      </c>
      <c r="C33" s="128" t="s">
        <v>143</v>
      </c>
      <c r="D33" s="121" t="s">
        <v>113</v>
      </c>
      <c r="E33" s="122">
        <v>61.752000000000002</v>
      </c>
      <c r="F33" s="123"/>
      <c r="G33" s="124">
        <f>ROUND(E33*F33,2)</f>
        <v>0</v>
      </c>
      <c r="H33" s="123">
        <v>0</v>
      </c>
      <c r="I33" s="124">
        <f>ROUND(E33*H33,2)</f>
        <v>0</v>
      </c>
      <c r="J33" s="123">
        <v>513</v>
      </c>
      <c r="K33" s="124">
        <f>ROUND(E33*J33,2)</f>
        <v>31678.78</v>
      </c>
      <c r="L33" s="124">
        <v>21</v>
      </c>
      <c r="M33" s="124">
        <f>G33*(1+L33/100)</f>
        <v>0</v>
      </c>
      <c r="N33" s="122">
        <v>0</v>
      </c>
      <c r="O33" s="122">
        <f>ROUND(E33*N33,2)</f>
        <v>0</v>
      </c>
      <c r="P33" s="122">
        <v>0</v>
      </c>
      <c r="Q33" s="122">
        <f>ROUND(E33*P33,2)</f>
        <v>0</v>
      </c>
      <c r="R33" s="124" t="s">
        <v>114</v>
      </c>
      <c r="S33" s="124" t="s">
        <v>2211</v>
      </c>
      <c r="T33" s="125" t="s">
        <v>115</v>
      </c>
      <c r="U33" s="108">
        <v>0</v>
      </c>
      <c r="V33" s="108">
        <f>ROUND(E33*U33,2)</f>
        <v>0</v>
      </c>
      <c r="W33" s="108"/>
      <c r="X33" s="108" t="s">
        <v>116</v>
      </c>
      <c r="Y33" s="108" t="s">
        <v>117</v>
      </c>
      <c r="Z33" s="102"/>
      <c r="AA33" s="102"/>
      <c r="AB33" s="102"/>
      <c r="AC33" s="102"/>
      <c r="AD33" s="102"/>
      <c r="AE33" s="102"/>
      <c r="AF33" s="102"/>
      <c r="AG33" s="102" t="s">
        <v>124</v>
      </c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</row>
    <row r="34" spans="1:60" outlineLevel="2" x14ac:dyDescent="0.2">
      <c r="A34" s="105"/>
      <c r="B34" s="106"/>
      <c r="C34" s="605"/>
      <c r="D34" s="606"/>
      <c r="E34" s="606"/>
      <c r="F34" s="606"/>
      <c r="G34" s="606"/>
      <c r="H34" s="108"/>
      <c r="I34" s="108"/>
      <c r="J34" s="108"/>
      <c r="K34" s="108"/>
      <c r="L34" s="108"/>
      <c r="M34" s="108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2"/>
      <c r="AA34" s="102"/>
      <c r="AB34" s="102"/>
      <c r="AC34" s="102"/>
      <c r="AD34" s="102"/>
      <c r="AE34" s="102"/>
      <c r="AF34" s="102"/>
      <c r="AG34" s="102" t="s">
        <v>2212</v>
      </c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</row>
    <row r="35" spans="1:60" x14ac:dyDescent="0.2">
      <c r="A35" s="112" t="s">
        <v>109</v>
      </c>
      <c r="B35" s="113" t="s">
        <v>42</v>
      </c>
      <c r="C35" s="127" t="s">
        <v>43</v>
      </c>
      <c r="D35" s="114"/>
      <c r="E35" s="115"/>
      <c r="F35" s="116"/>
      <c r="G35" s="116">
        <f>SUMIF(AG36:AG76,"&lt;&gt;NOR",G36:G76)</f>
        <v>0</v>
      </c>
      <c r="H35" s="116"/>
      <c r="I35" s="116">
        <f>SUM(I36:I76)</f>
        <v>1509607.4800000002</v>
      </c>
      <c r="J35" s="116"/>
      <c r="K35" s="116">
        <f>SUM(K36:K76)</f>
        <v>536789.06000000006</v>
      </c>
      <c r="L35" s="116"/>
      <c r="M35" s="116">
        <f>SUM(M36:M76)</f>
        <v>0</v>
      </c>
      <c r="N35" s="115"/>
      <c r="O35" s="115">
        <f>SUM(O36:O76)</f>
        <v>1495.29</v>
      </c>
      <c r="P35" s="115"/>
      <c r="Q35" s="115">
        <f>SUM(Q36:Q76)</f>
        <v>0</v>
      </c>
      <c r="R35" s="116"/>
      <c r="S35" s="116"/>
      <c r="T35" s="117"/>
      <c r="U35" s="111"/>
      <c r="V35" s="111">
        <f>SUM(V36:V76)</f>
        <v>1054.44</v>
      </c>
      <c r="W35" s="111"/>
      <c r="X35" s="111"/>
      <c r="Y35" s="111"/>
      <c r="AG35" t="s">
        <v>110</v>
      </c>
    </row>
    <row r="36" spans="1:60" outlineLevel="1" x14ac:dyDescent="0.2">
      <c r="A36" s="119">
        <v>8</v>
      </c>
      <c r="B36" s="120" t="s">
        <v>144</v>
      </c>
      <c r="C36" s="128" t="s">
        <v>145</v>
      </c>
      <c r="D36" s="121" t="s">
        <v>113</v>
      </c>
      <c r="E36" s="122">
        <v>140.25798</v>
      </c>
      <c r="F36" s="123"/>
      <c r="G36" s="124">
        <f>ROUND(E36*F36,2)</f>
        <v>0</v>
      </c>
      <c r="H36" s="123">
        <v>3585.72</v>
      </c>
      <c r="I36" s="124">
        <f>ROUND(E36*H36,2)</f>
        <v>502925.84</v>
      </c>
      <c r="J36" s="123">
        <v>329.28</v>
      </c>
      <c r="K36" s="124">
        <f>ROUND(E36*J36,2)</f>
        <v>46184.15</v>
      </c>
      <c r="L36" s="124">
        <v>21</v>
      </c>
      <c r="M36" s="124">
        <f>G36*(1+L36/100)</f>
        <v>0</v>
      </c>
      <c r="N36" s="122">
        <v>2.5249999999999999</v>
      </c>
      <c r="O36" s="122">
        <f>ROUND(E36*N36,2)</f>
        <v>354.15</v>
      </c>
      <c r="P36" s="122">
        <v>0</v>
      </c>
      <c r="Q36" s="122">
        <f>ROUND(E36*P36,2)</f>
        <v>0</v>
      </c>
      <c r="R36" s="124" t="s">
        <v>146</v>
      </c>
      <c r="S36" s="124" t="s">
        <v>2211</v>
      </c>
      <c r="T36" s="125" t="s">
        <v>115</v>
      </c>
      <c r="U36" s="108">
        <v>0.48</v>
      </c>
      <c r="V36" s="108">
        <f>ROUND(E36*U36,2)</f>
        <v>67.319999999999993</v>
      </c>
      <c r="W36" s="108"/>
      <c r="X36" s="108" t="s">
        <v>116</v>
      </c>
      <c r="Y36" s="108" t="s">
        <v>117</v>
      </c>
      <c r="Z36" s="102"/>
      <c r="AA36" s="102"/>
      <c r="AB36" s="102"/>
      <c r="AC36" s="102"/>
      <c r="AD36" s="102"/>
      <c r="AE36" s="102"/>
      <c r="AF36" s="102"/>
      <c r="AG36" s="102" t="s">
        <v>118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</row>
    <row r="37" spans="1:60" outlineLevel="2" x14ac:dyDescent="0.2">
      <c r="A37" s="105"/>
      <c r="B37" s="106"/>
      <c r="C37" s="607" t="s">
        <v>147</v>
      </c>
      <c r="D37" s="608"/>
      <c r="E37" s="608"/>
      <c r="F37" s="608"/>
      <c r="G37" s="608"/>
      <c r="H37" s="108"/>
      <c r="I37" s="108"/>
      <c r="J37" s="108"/>
      <c r="K37" s="108"/>
      <c r="L37" s="108"/>
      <c r="M37" s="108"/>
      <c r="N37" s="107"/>
      <c r="O37" s="107"/>
      <c r="P37" s="107"/>
      <c r="Q37" s="107"/>
      <c r="R37" s="108"/>
      <c r="S37" s="108"/>
      <c r="T37" s="108"/>
      <c r="U37" s="108"/>
      <c r="V37" s="108"/>
      <c r="W37" s="108"/>
      <c r="X37" s="108"/>
      <c r="Y37" s="108"/>
      <c r="Z37" s="102"/>
      <c r="AA37" s="102"/>
      <c r="AB37" s="102"/>
      <c r="AC37" s="102"/>
      <c r="AD37" s="102"/>
      <c r="AE37" s="102"/>
      <c r="AF37" s="102"/>
      <c r="AG37" s="102" t="s">
        <v>120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outlineLevel="2" x14ac:dyDescent="0.2">
      <c r="A38" s="105"/>
      <c r="B38" s="106"/>
      <c r="C38" s="129" t="s">
        <v>148</v>
      </c>
      <c r="D38" s="109"/>
      <c r="E38" s="110">
        <v>140.25798</v>
      </c>
      <c r="F38" s="108"/>
      <c r="G38" s="108"/>
      <c r="H38" s="108"/>
      <c r="I38" s="108"/>
      <c r="J38" s="108"/>
      <c r="K38" s="108"/>
      <c r="L38" s="108"/>
      <c r="M38" s="108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102"/>
      <c r="AA38" s="102"/>
      <c r="AB38" s="102"/>
      <c r="AC38" s="102"/>
      <c r="AD38" s="102"/>
      <c r="AE38" s="102"/>
      <c r="AF38" s="102"/>
      <c r="AG38" s="102" t="s">
        <v>121</v>
      </c>
      <c r="AH38" s="102">
        <v>0</v>
      </c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</row>
    <row r="39" spans="1:60" outlineLevel="2" x14ac:dyDescent="0.2">
      <c r="A39" s="105"/>
      <c r="B39" s="106"/>
      <c r="C39" s="603"/>
      <c r="D39" s="604"/>
      <c r="E39" s="604"/>
      <c r="F39" s="604"/>
      <c r="G39" s="604"/>
      <c r="H39" s="108"/>
      <c r="I39" s="108"/>
      <c r="J39" s="108"/>
      <c r="K39" s="108"/>
      <c r="L39" s="108"/>
      <c r="M39" s="108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102"/>
      <c r="AA39" s="102"/>
      <c r="AB39" s="102"/>
      <c r="AC39" s="102"/>
      <c r="AD39" s="102"/>
      <c r="AE39" s="102"/>
      <c r="AF39" s="102"/>
      <c r="AG39" s="102" t="s">
        <v>2212</v>
      </c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</row>
    <row r="40" spans="1:60" outlineLevel="1" x14ac:dyDescent="0.2">
      <c r="A40" s="119">
        <v>9</v>
      </c>
      <c r="B40" s="120" t="s">
        <v>149</v>
      </c>
      <c r="C40" s="128" t="s">
        <v>150</v>
      </c>
      <c r="D40" s="121" t="s">
        <v>151</v>
      </c>
      <c r="E40" s="122">
        <v>36.880400000000002</v>
      </c>
      <c r="F40" s="123"/>
      <c r="G40" s="124">
        <f>ROUND(E40*F40,2)</f>
        <v>0</v>
      </c>
      <c r="H40" s="123">
        <v>247.42</v>
      </c>
      <c r="I40" s="124">
        <f>ROUND(E40*H40,2)</f>
        <v>9124.9500000000007</v>
      </c>
      <c r="J40" s="123">
        <v>751.58</v>
      </c>
      <c r="K40" s="124">
        <f>ROUND(E40*J40,2)</f>
        <v>27718.57</v>
      </c>
      <c r="L40" s="124">
        <v>21</v>
      </c>
      <c r="M40" s="124">
        <f>G40*(1+L40/100)</f>
        <v>0</v>
      </c>
      <c r="N40" s="122">
        <v>3.9199999999999999E-2</v>
      </c>
      <c r="O40" s="122">
        <f>ROUND(E40*N40,2)</f>
        <v>1.45</v>
      </c>
      <c r="P40" s="122">
        <v>0</v>
      </c>
      <c r="Q40" s="122">
        <f>ROUND(E40*P40,2)</f>
        <v>0</v>
      </c>
      <c r="R40" s="124" t="s">
        <v>146</v>
      </c>
      <c r="S40" s="124" t="s">
        <v>2211</v>
      </c>
      <c r="T40" s="125" t="s">
        <v>115</v>
      </c>
      <c r="U40" s="108">
        <v>1.6</v>
      </c>
      <c r="V40" s="108">
        <f>ROUND(E40*U40,2)</f>
        <v>59.01</v>
      </c>
      <c r="W40" s="108"/>
      <c r="X40" s="108" t="s">
        <v>116</v>
      </c>
      <c r="Y40" s="108" t="s">
        <v>117</v>
      </c>
      <c r="Z40" s="102"/>
      <c r="AA40" s="102"/>
      <c r="AB40" s="102"/>
      <c r="AC40" s="102"/>
      <c r="AD40" s="102"/>
      <c r="AE40" s="102"/>
      <c r="AF40" s="102"/>
      <c r="AG40" s="102" t="s">
        <v>118</v>
      </c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</row>
    <row r="41" spans="1:60" ht="22.5" outlineLevel="2" x14ac:dyDescent="0.2">
      <c r="A41" s="105"/>
      <c r="B41" s="106"/>
      <c r="C41" s="607" t="s">
        <v>152</v>
      </c>
      <c r="D41" s="608"/>
      <c r="E41" s="608"/>
      <c r="F41" s="608"/>
      <c r="G41" s="608"/>
      <c r="H41" s="108"/>
      <c r="I41" s="108"/>
      <c r="J41" s="108"/>
      <c r="K41" s="108"/>
      <c r="L41" s="108"/>
      <c r="M41" s="108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102"/>
      <c r="AA41" s="102"/>
      <c r="AB41" s="102"/>
      <c r="AC41" s="102"/>
      <c r="AD41" s="102"/>
      <c r="AE41" s="102"/>
      <c r="AF41" s="102"/>
      <c r="AG41" s="102" t="s">
        <v>120</v>
      </c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26" t="str">
        <f>C41</f>
        <v>svislé nebo šikmé (odkloněné) , půdorysně přímé nebo zalomené, stěn základových desek ve volných nebo zapažených jámách, rýhách, šachtách, včetně případných vzpěr,</v>
      </c>
      <c r="BB41" s="102"/>
      <c r="BC41" s="102"/>
      <c r="BD41" s="102"/>
      <c r="BE41" s="102"/>
      <c r="BF41" s="102"/>
      <c r="BG41" s="102"/>
      <c r="BH41" s="102"/>
    </row>
    <row r="42" spans="1:60" outlineLevel="2" x14ac:dyDescent="0.2">
      <c r="A42" s="105"/>
      <c r="B42" s="106"/>
      <c r="C42" s="129" t="s">
        <v>153</v>
      </c>
      <c r="D42" s="109"/>
      <c r="E42" s="110">
        <v>36.880400000000002</v>
      </c>
      <c r="F42" s="108"/>
      <c r="G42" s="108"/>
      <c r="H42" s="108"/>
      <c r="I42" s="108"/>
      <c r="J42" s="108"/>
      <c r="K42" s="108"/>
      <c r="L42" s="108"/>
      <c r="M42" s="108"/>
      <c r="N42" s="107"/>
      <c r="O42" s="107"/>
      <c r="P42" s="107"/>
      <c r="Q42" s="107"/>
      <c r="R42" s="108"/>
      <c r="S42" s="108"/>
      <c r="T42" s="108"/>
      <c r="U42" s="108"/>
      <c r="V42" s="108"/>
      <c r="W42" s="108"/>
      <c r="X42" s="108"/>
      <c r="Y42" s="108"/>
      <c r="Z42" s="102"/>
      <c r="AA42" s="102"/>
      <c r="AB42" s="102"/>
      <c r="AC42" s="102"/>
      <c r="AD42" s="102"/>
      <c r="AE42" s="102"/>
      <c r="AF42" s="102"/>
      <c r="AG42" s="102" t="s">
        <v>121</v>
      </c>
      <c r="AH42" s="102">
        <v>0</v>
      </c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</row>
    <row r="43" spans="1:60" outlineLevel="2" x14ac:dyDescent="0.2">
      <c r="A43" s="105"/>
      <c r="B43" s="106"/>
      <c r="C43" s="603"/>
      <c r="D43" s="604"/>
      <c r="E43" s="604"/>
      <c r="F43" s="604"/>
      <c r="G43" s="604"/>
      <c r="H43" s="108"/>
      <c r="I43" s="108"/>
      <c r="J43" s="108"/>
      <c r="K43" s="108"/>
      <c r="L43" s="108"/>
      <c r="M43" s="108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102"/>
      <c r="AA43" s="102"/>
      <c r="AB43" s="102"/>
      <c r="AC43" s="102"/>
      <c r="AD43" s="102"/>
      <c r="AE43" s="102"/>
      <c r="AF43" s="102"/>
      <c r="AG43" s="102" t="s">
        <v>2212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outlineLevel="1" x14ac:dyDescent="0.2">
      <c r="A44" s="119">
        <v>10</v>
      </c>
      <c r="B44" s="120" t="s">
        <v>154</v>
      </c>
      <c r="C44" s="128" t="s">
        <v>155</v>
      </c>
      <c r="D44" s="121" t="s">
        <v>151</v>
      </c>
      <c r="E44" s="122">
        <v>36.880400000000002</v>
      </c>
      <c r="F44" s="123"/>
      <c r="G44" s="124">
        <f>ROUND(E44*F44,2)</f>
        <v>0</v>
      </c>
      <c r="H44" s="123">
        <v>0</v>
      </c>
      <c r="I44" s="124">
        <f>ROUND(E44*H44,2)</f>
        <v>0</v>
      </c>
      <c r="J44" s="123">
        <v>151.5</v>
      </c>
      <c r="K44" s="124">
        <f>ROUND(E44*J44,2)</f>
        <v>5587.38</v>
      </c>
      <c r="L44" s="124">
        <v>21</v>
      </c>
      <c r="M44" s="124">
        <f>G44*(1+L44/100)</f>
        <v>0</v>
      </c>
      <c r="N44" s="122">
        <v>0</v>
      </c>
      <c r="O44" s="122">
        <f>ROUND(E44*N44,2)</f>
        <v>0</v>
      </c>
      <c r="P44" s="122">
        <v>0</v>
      </c>
      <c r="Q44" s="122">
        <f>ROUND(E44*P44,2)</f>
        <v>0</v>
      </c>
      <c r="R44" s="124" t="s">
        <v>146</v>
      </c>
      <c r="S44" s="124" t="s">
        <v>2211</v>
      </c>
      <c r="T44" s="125" t="s">
        <v>115</v>
      </c>
      <c r="U44" s="108">
        <v>0.32</v>
      </c>
      <c r="V44" s="108">
        <f>ROUND(E44*U44,2)</f>
        <v>11.8</v>
      </c>
      <c r="W44" s="108"/>
      <c r="X44" s="108" t="s">
        <v>116</v>
      </c>
      <c r="Y44" s="108" t="s">
        <v>117</v>
      </c>
      <c r="Z44" s="102"/>
      <c r="AA44" s="102"/>
      <c r="AB44" s="102"/>
      <c r="AC44" s="102"/>
      <c r="AD44" s="102"/>
      <c r="AE44" s="102"/>
      <c r="AF44" s="102"/>
      <c r="AG44" s="102" t="s">
        <v>118</v>
      </c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ht="22.5" outlineLevel="2" x14ac:dyDescent="0.2">
      <c r="A45" s="105"/>
      <c r="B45" s="106"/>
      <c r="C45" s="607" t="s">
        <v>152</v>
      </c>
      <c r="D45" s="608"/>
      <c r="E45" s="608"/>
      <c r="F45" s="608"/>
      <c r="G45" s="608"/>
      <c r="H45" s="108"/>
      <c r="I45" s="108"/>
      <c r="J45" s="108"/>
      <c r="K45" s="108"/>
      <c r="L45" s="108"/>
      <c r="M45" s="108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102"/>
      <c r="AA45" s="102"/>
      <c r="AB45" s="102"/>
      <c r="AC45" s="102"/>
      <c r="AD45" s="102"/>
      <c r="AE45" s="102"/>
      <c r="AF45" s="102"/>
      <c r="AG45" s="102" t="s">
        <v>120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26" t="str">
        <f>C45</f>
        <v>svislé nebo šikmé (odkloněné) , půdorysně přímé nebo zalomené, stěn základových desek ve volných nebo zapažených jámách, rýhách, šachtách, včetně případných vzpěr,</v>
      </c>
      <c r="BB45" s="102"/>
      <c r="BC45" s="102"/>
      <c r="BD45" s="102"/>
      <c r="BE45" s="102"/>
      <c r="BF45" s="102"/>
      <c r="BG45" s="102"/>
      <c r="BH45" s="102"/>
    </row>
    <row r="46" spans="1:60" outlineLevel="2" x14ac:dyDescent="0.2">
      <c r="A46" s="105"/>
      <c r="B46" s="106"/>
      <c r="C46" s="609" t="s">
        <v>156</v>
      </c>
      <c r="D46" s="610"/>
      <c r="E46" s="610"/>
      <c r="F46" s="610"/>
      <c r="G46" s="610"/>
      <c r="H46" s="108"/>
      <c r="I46" s="108"/>
      <c r="J46" s="108"/>
      <c r="K46" s="108"/>
      <c r="L46" s="108"/>
      <c r="M46" s="108"/>
      <c r="N46" s="107"/>
      <c r="O46" s="107"/>
      <c r="P46" s="107"/>
      <c r="Q46" s="107"/>
      <c r="R46" s="108"/>
      <c r="S46" s="108"/>
      <c r="T46" s="108"/>
      <c r="U46" s="108"/>
      <c r="V46" s="108"/>
      <c r="W46" s="108"/>
      <c r="X46" s="108"/>
      <c r="Y46" s="108"/>
      <c r="Z46" s="102"/>
      <c r="AA46" s="102"/>
      <c r="AB46" s="102"/>
      <c r="AC46" s="102"/>
      <c r="AD46" s="102"/>
      <c r="AE46" s="102"/>
      <c r="AF46" s="102"/>
      <c r="AG46" s="102" t="s">
        <v>141</v>
      </c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</row>
    <row r="47" spans="1:60" outlineLevel="2" x14ac:dyDescent="0.2">
      <c r="A47" s="105"/>
      <c r="B47" s="106"/>
      <c r="C47" s="603"/>
      <c r="D47" s="604"/>
      <c r="E47" s="604"/>
      <c r="F47" s="604"/>
      <c r="G47" s="604"/>
      <c r="H47" s="108"/>
      <c r="I47" s="108"/>
      <c r="J47" s="108"/>
      <c r="K47" s="108"/>
      <c r="L47" s="108"/>
      <c r="M47" s="108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102"/>
      <c r="AA47" s="102"/>
      <c r="AB47" s="102"/>
      <c r="AC47" s="102"/>
      <c r="AD47" s="102"/>
      <c r="AE47" s="102"/>
      <c r="AF47" s="102"/>
      <c r="AG47" s="102" t="s">
        <v>2212</v>
      </c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</row>
    <row r="48" spans="1:60" outlineLevel="1" x14ac:dyDescent="0.2">
      <c r="A48" s="119">
        <v>11</v>
      </c>
      <c r="B48" s="120" t="s">
        <v>157</v>
      </c>
      <c r="C48" s="128" t="s">
        <v>158</v>
      </c>
      <c r="D48" s="121" t="s">
        <v>159</v>
      </c>
      <c r="E48" s="122">
        <v>8.8643000000000001</v>
      </c>
      <c r="F48" s="123"/>
      <c r="G48" s="124">
        <f>ROUND(E48*F48,2)</f>
        <v>0</v>
      </c>
      <c r="H48" s="123">
        <v>29582.49</v>
      </c>
      <c r="I48" s="124">
        <f>ROUND(E48*H48,2)</f>
        <v>262228.07</v>
      </c>
      <c r="J48" s="123">
        <v>8377.51</v>
      </c>
      <c r="K48" s="124">
        <f>ROUND(E48*J48,2)</f>
        <v>74260.759999999995</v>
      </c>
      <c r="L48" s="124">
        <v>21</v>
      </c>
      <c r="M48" s="124">
        <f>G48*(1+L48/100)</f>
        <v>0</v>
      </c>
      <c r="N48" s="122">
        <v>1.06274</v>
      </c>
      <c r="O48" s="122">
        <f>ROUND(E48*N48,2)</f>
        <v>9.42</v>
      </c>
      <c r="P48" s="122">
        <v>0</v>
      </c>
      <c r="Q48" s="122">
        <f>ROUND(E48*P48,2)</f>
        <v>0</v>
      </c>
      <c r="R48" s="124" t="s">
        <v>146</v>
      </c>
      <c r="S48" s="124" t="s">
        <v>2211</v>
      </c>
      <c r="T48" s="125" t="s">
        <v>115</v>
      </c>
      <c r="U48" s="108">
        <v>15.231</v>
      </c>
      <c r="V48" s="108">
        <f>ROUND(E48*U48,2)</f>
        <v>135.01</v>
      </c>
      <c r="W48" s="108"/>
      <c r="X48" s="108" t="s">
        <v>116</v>
      </c>
      <c r="Y48" s="108" t="s">
        <v>117</v>
      </c>
      <c r="Z48" s="102"/>
      <c r="AA48" s="102"/>
      <c r="AB48" s="102"/>
      <c r="AC48" s="102"/>
      <c r="AD48" s="102"/>
      <c r="AE48" s="102"/>
      <c r="AF48" s="102"/>
      <c r="AG48" s="102" t="s">
        <v>118</v>
      </c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</row>
    <row r="49" spans="1:60" outlineLevel="2" x14ac:dyDescent="0.2">
      <c r="A49" s="105"/>
      <c r="B49" s="106"/>
      <c r="C49" s="607" t="s">
        <v>160</v>
      </c>
      <c r="D49" s="608"/>
      <c r="E49" s="608"/>
      <c r="F49" s="608"/>
      <c r="G49" s="608"/>
      <c r="H49" s="108"/>
      <c r="I49" s="108"/>
      <c r="J49" s="108"/>
      <c r="K49" s="108"/>
      <c r="L49" s="108"/>
      <c r="M49" s="108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/>
      <c r="Y49" s="108"/>
      <c r="Z49" s="102"/>
      <c r="AA49" s="102"/>
      <c r="AB49" s="102"/>
      <c r="AC49" s="102"/>
      <c r="AD49" s="102"/>
      <c r="AE49" s="102"/>
      <c r="AF49" s="102"/>
      <c r="AG49" s="102" t="s">
        <v>120</v>
      </c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</row>
    <row r="50" spans="1:60" ht="33.75" outlineLevel="2" x14ac:dyDescent="0.2">
      <c r="A50" s="105"/>
      <c r="B50" s="106"/>
      <c r="C50" s="129" t="s">
        <v>161</v>
      </c>
      <c r="D50" s="109"/>
      <c r="E50" s="110">
        <v>8.8643000000000001</v>
      </c>
      <c r="F50" s="108"/>
      <c r="G50" s="108"/>
      <c r="H50" s="108"/>
      <c r="I50" s="108"/>
      <c r="J50" s="108"/>
      <c r="K50" s="108"/>
      <c r="L50" s="108"/>
      <c r="M50" s="108"/>
      <c r="N50" s="107"/>
      <c r="O50" s="107"/>
      <c r="P50" s="107"/>
      <c r="Q50" s="107"/>
      <c r="R50" s="108"/>
      <c r="S50" s="108"/>
      <c r="T50" s="108"/>
      <c r="U50" s="108"/>
      <c r="V50" s="108"/>
      <c r="W50" s="108"/>
      <c r="X50" s="108"/>
      <c r="Y50" s="108"/>
      <c r="Z50" s="102"/>
      <c r="AA50" s="102"/>
      <c r="AB50" s="102"/>
      <c r="AC50" s="102"/>
      <c r="AD50" s="102"/>
      <c r="AE50" s="102"/>
      <c r="AF50" s="102"/>
      <c r="AG50" s="102" t="s">
        <v>121</v>
      </c>
      <c r="AH50" s="102">
        <v>0</v>
      </c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</row>
    <row r="51" spans="1:60" outlineLevel="2" x14ac:dyDescent="0.2">
      <c r="A51" s="105"/>
      <c r="B51" s="106"/>
      <c r="C51" s="603"/>
      <c r="D51" s="604"/>
      <c r="E51" s="604"/>
      <c r="F51" s="604"/>
      <c r="G51" s="604"/>
      <c r="H51" s="108"/>
      <c r="I51" s="108"/>
      <c r="J51" s="108"/>
      <c r="K51" s="108"/>
      <c r="L51" s="108"/>
      <c r="M51" s="108"/>
      <c r="N51" s="107"/>
      <c r="O51" s="107"/>
      <c r="P51" s="107"/>
      <c r="Q51" s="107"/>
      <c r="R51" s="108"/>
      <c r="S51" s="108"/>
      <c r="T51" s="108"/>
      <c r="U51" s="108"/>
      <c r="V51" s="108"/>
      <c r="W51" s="108"/>
      <c r="X51" s="108"/>
      <c r="Y51" s="108"/>
      <c r="Z51" s="102"/>
      <c r="AA51" s="102"/>
      <c r="AB51" s="102"/>
      <c r="AC51" s="102"/>
      <c r="AD51" s="102"/>
      <c r="AE51" s="102"/>
      <c r="AF51" s="102"/>
      <c r="AG51" s="102" t="s">
        <v>2212</v>
      </c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</row>
    <row r="52" spans="1:60" outlineLevel="1" x14ac:dyDescent="0.2">
      <c r="A52" s="119">
        <v>12</v>
      </c>
      <c r="B52" s="120" t="s">
        <v>162</v>
      </c>
      <c r="C52" s="128" t="s">
        <v>163</v>
      </c>
      <c r="D52" s="121" t="s">
        <v>113</v>
      </c>
      <c r="E52" s="122">
        <v>113.24160000000001</v>
      </c>
      <c r="F52" s="123"/>
      <c r="G52" s="124">
        <f>ROUND(E52*F52,2)</f>
        <v>0</v>
      </c>
      <c r="H52" s="123">
        <v>3587.04</v>
      </c>
      <c r="I52" s="124">
        <f>ROUND(E52*H52,2)</f>
        <v>406202.15</v>
      </c>
      <c r="J52" s="123">
        <v>327.96</v>
      </c>
      <c r="K52" s="124">
        <f>ROUND(E52*J52,2)</f>
        <v>37138.720000000001</v>
      </c>
      <c r="L52" s="124">
        <v>21</v>
      </c>
      <c r="M52" s="124">
        <f>G52*(1+L52/100)</f>
        <v>0</v>
      </c>
      <c r="N52" s="122">
        <v>2.5249999999999999</v>
      </c>
      <c r="O52" s="122">
        <f>ROUND(E52*N52,2)</f>
        <v>285.94</v>
      </c>
      <c r="P52" s="122">
        <v>0</v>
      </c>
      <c r="Q52" s="122">
        <f>ROUND(E52*P52,2)</f>
        <v>0</v>
      </c>
      <c r="R52" s="124" t="s">
        <v>146</v>
      </c>
      <c r="S52" s="124" t="s">
        <v>2211</v>
      </c>
      <c r="T52" s="125" t="s">
        <v>115</v>
      </c>
      <c r="U52" s="108">
        <v>0.47699999999999998</v>
      </c>
      <c r="V52" s="108">
        <f>ROUND(E52*U52,2)</f>
        <v>54.02</v>
      </c>
      <c r="W52" s="108"/>
      <c r="X52" s="108" t="s">
        <v>116</v>
      </c>
      <c r="Y52" s="108" t="s">
        <v>117</v>
      </c>
      <c r="Z52" s="102"/>
      <c r="AA52" s="102"/>
      <c r="AB52" s="102"/>
      <c r="AC52" s="102"/>
      <c r="AD52" s="102"/>
      <c r="AE52" s="102"/>
      <c r="AF52" s="102"/>
      <c r="AG52" s="102" t="s">
        <v>118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outlineLevel="2" x14ac:dyDescent="0.2">
      <c r="A53" s="105"/>
      <c r="B53" s="106"/>
      <c r="C53" s="601" t="s">
        <v>164</v>
      </c>
      <c r="D53" s="602"/>
      <c r="E53" s="602"/>
      <c r="F53" s="602"/>
      <c r="G53" s="602"/>
      <c r="H53" s="108"/>
      <c r="I53" s="108"/>
      <c r="J53" s="108"/>
      <c r="K53" s="108"/>
      <c r="L53" s="108"/>
      <c r="M53" s="108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102"/>
      <c r="AA53" s="102"/>
      <c r="AB53" s="102"/>
      <c r="AC53" s="102"/>
      <c r="AD53" s="102"/>
      <c r="AE53" s="102"/>
      <c r="AF53" s="102"/>
      <c r="AG53" s="102" t="s">
        <v>141</v>
      </c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</row>
    <row r="54" spans="1:60" outlineLevel="2" x14ac:dyDescent="0.2">
      <c r="A54" s="105"/>
      <c r="B54" s="106"/>
      <c r="C54" s="129" t="s">
        <v>165</v>
      </c>
      <c r="D54" s="109"/>
      <c r="E54" s="110">
        <v>113.24160000000001</v>
      </c>
      <c r="F54" s="108"/>
      <c r="G54" s="108"/>
      <c r="H54" s="108"/>
      <c r="I54" s="108"/>
      <c r="J54" s="108"/>
      <c r="K54" s="108"/>
      <c r="L54" s="108"/>
      <c r="M54" s="108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102"/>
      <c r="AA54" s="102"/>
      <c r="AB54" s="102"/>
      <c r="AC54" s="102"/>
      <c r="AD54" s="102"/>
      <c r="AE54" s="102"/>
      <c r="AF54" s="102"/>
      <c r="AG54" s="102" t="s">
        <v>121</v>
      </c>
      <c r="AH54" s="102">
        <v>0</v>
      </c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</row>
    <row r="55" spans="1:60" outlineLevel="2" x14ac:dyDescent="0.2">
      <c r="A55" s="105"/>
      <c r="B55" s="106"/>
      <c r="C55" s="603"/>
      <c r="D55" s="604"/>
      <c r="E55" s="604"/>
      <c r="F55" s="604"/>
      <c r="G55" s="604"/>
      <c r="H55" s="108"/>
      <c r="I55" s="108"/>
      <c r="J55" s="108"/>
      <c r="K55" s="108"/>
      <c r="L55" s="108"/>
      <c r="M55" s="108"/>
      <c r="N55" s="107"/>
      <c r="O55" s="107"/>
      <c r="P55" s="107"/>
      <c r="Q55" s="107"/>
      <c r="R55" s="108"/>
      <c r="S55" s="108"/>
      <c r="T55" s="108"/>
      <c r="U55" s="108"/>
      <c r="V55" s="108"/>
      <c r="W55" s="108"/>
      <c r="X55" s="108"/>
      <c r="Y55" s="108"/>
      <c r="Z55" s="102"/>
      <c r="AA55" s="102"/>
      <c r="AB55" s="102"/>
      <c r="AC55" s="102"/>
      <c r="AD55" s="102"/>
      <c r="AE55" s="102"/>
      <c r="AF55" s="102"/>
      <c r="AG55" s="102" t="s">
        <v>2212</v>
      </c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</row>
    <row r="56" spans="1:60" outlineLevel="1" x14ac:dyDescent="0.2">
      <c r="A56" s="119">
        <v>13</v>
      </c>
      <c r="B56" s="120" t="s">
        <v>166</v>
      </c>
      <c r="C56" s="128" t="s">
        <v>167</v>
      </c>
      <c r="D56" s="121" t="s">
        <v>113</v>
      </c>
      <c r="E56" s="122">
        <v>8.5104000000000006</v>
      </c>
      <c r="F56" s="123"/>
      <c r="G56" s="124">
        <f>ROUND(E56*F56,2)</f>
        <v>0</v>
      </c>
      <c r="H56" s="123">
        <v>3587.04</v>
      </c>
      <c r="I56" s="124">
        <f>ROUND(E56*H56,2)</f>
        <v>30527.15</v>
      </c>
      <c r="J56" s="123">
        <v>327.96</v>
      </c>
      <c r="K56" s="124">
        <f>ROUND(E56*J56,2)</f>
        <v>2791.07</v>
      </c>
      <c r="L56" s="124">
        <v>21</v>
      </c>
      <c r="M56" s="124">
        <f>G56*(1+L56/100)</f>
        <v>0</v>
      </c>
      <c r="N56" s="122">
        <v>2.5249999999999999</v>
      </c>
      <c r="O56" s="122">
        <f>ROUND(E56*N56,2)</f>
        <v>21.49</v>
      </c>
      <c r="P56" s="122">
        <v>0</v>
      </c>
      <c r="Q56" s="122">
        <f>ROUND(E56*P56,2)</f>
        <v>0</v>
      </c>
      <c r="R56" s="124" t="s">
        <v>146</v>
      </c>
      <c r="S56" s="124" t="s">
        <v>2211</v>
      </c>
      <c r="T56" s="125" t="s">
        <v>115</v>
      </c>
      <c r="U56" s="108">
        <v>0.47699999999999998</v>
      </c>
      <c r="V56" s="108">
        <f>ROUND(E56*U56,2)</f>
        <v>4.0599999999999996</v>
      </c>
      <c r="W56" s="108"/>
      <c r="X56" s="108" t="s">
        <v>116</v>
      </c>
      <c r="Y56" s="108" t="s">
        <v>117</v>
      </c>
      <c r="Z56" s="102"/>
      <c r="AA56" s="102"/>
      <c r="AB56" s="102"/>
      <c r="AC56" s="102"/>
      <c r="AD56" s="102"/>
      <c r="AE56" s="102"/>
      <c r="AF56" s="102"/>
      <c r="AG56" s="102" t="s">
        <v>118</v>
      </c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</row>
    <row r="57" spans="1:60" outlineLevel="2" x14ac:dyDescent="0.2">
      <c r="A57" s="105"/>
      <c r="B57" s="106"/>
      <c r="C57" s="129" t="s">
        <v>168</v>
      </c>
      <c r="D57" s="109"/>
      <c r="E57" s="110">
        <v>8.5104000000000006</v>
      </c>
      <c r="F57" s="108"/>
      <c r="G57" s="108"/>
      <c r="H57" s="108"/>
      <c r="I57" s="108"/>
      <c r="J57" s="108"/>
      <c r="K57" s="108"/>
      <c r="L57" s="108"/>
      <c r="M57" s="108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102"/>
      <c r="AA57" s="102"/>
      <c r="AB57" s="102"/>
      <c r="AC57" s="102"/>
      <c r="AD57" s="102"/>
      <c r="AE57" s="102"/>
      <c r="AF57" s="102"/>
      <c r="AG57" s="102" t="s">
        <v>121</v>
      </c>
      <c r="AH57" s="102">
        <v>0</v>
      </c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</row>
    <row r="58" spans="1:60" outlineLevel="2" x14ac:dyDescent="0.2">
      <c r="A58" s="105"/>
      <c r="B58" s="106"/>
      <c r="C58" s="603"/>
      <c r="D58" s="604"/>
      <c r="E58" s="604"/>
      <c r="F58" s="604"/>
      <c r="G58" s="604"/>
      <c r="H58" s="108"/>
      <c r="I58" s="108"/>
      <c r="J58" s="108"/>
      <c r="K58" s="108"/>
      <c r="L58" s="108"/>
      <c r="M58" s="108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102"/>
      <c r="AA58" s="102"/>
      <c r="AB58" s="102"/>
      <c r="AC58" s="102"/>
      <c r="AD58" s="102"/>
      <c r="AE58" s="102"/>
      <c r="AF58" s="102"/>
      <c r="AG58" s="102" t="s">
        <v>2212</v>
      </c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</row>
    <row r="59" spans="1:60" outlineLevel="1" x14ac:dyDescent="0.2">
      <c r="A59" s="119">
        <v>14</v>
      </c>
      <c r="B59" s="120" t="s">
        <v>2221</v>
      </c>
      <c r="C59" s="128" t="s">
        <v>2222</v>
      </c>
      <c r="D59" s="121" t="s">
        <v>113</v>
      </c>
      <c r="E59" s="122">
        <v>93.910319999999999</v>
      </c>
      <c r="F59" s="123"/>
      <c r="G59" s="124">
        <f>ROUND(E59*F59,2)</f>
        <v>0</v>
      </c>
      <c r="H59" s="123">
        <v>0</v>
      </c>
      <c r="I59" s="124">
        <f>ROUND(E59*H59,2)</f>
        <v>0</v>
      </c>
      <c r="J59" s="123">
        <v>854</v>
      </c>
      <c r="K59" s="124">
        <f>ROUND(E59*J59,2)</f>
        <v>80199.41</v>
      </c>
      <c r="L59" s="124">
        <v>21</v>
      </c>
      <c r="M59" s="124">
        <f>G59*(1+L59/100)</f>
        <v>0</v>
      </c>
      <c r="N59" s="122">
        <v>0</v>
      </c>
      <c r="O59" s="122">
        <f>ROUND(E59*N59,2)</f>
        <v>0</v>
      </c>
      <c r="P59" s="122">
        <v>0</v>
      </c>
      <c r="Q59" s="122">
        <f>ROUND(E59*P59,2)</f>
        <v>0</v>
      </c>
      <c r="R59" s="124" t="s">
        <v>146</v>
      </c>
      <c r="S59" s="124" t="s">
        <v>2211</v>
      </c>
      <c r="T59" s="125" t="s">
        <v>115</v>
      </c>
      <c r="U59" s="108">
        <v>1.8360000000000001</v>
      </c>
      <c r="V59" s="108">
        <f>ROUND(E59*U59,2)</f>
        <v>172.42</v>
      </c>
      <c r="W59" s="108"/>
      <c r="X59" s="108" t="s">
        <v>116</v>
      </c>
      <c r="Y59" s="108" t="s">
        <v>117</v>
      </c>
      <c r="Z59" s="102"/>
      <c r="AA59" s="102"/>
      <c r="AB59" s="102"/>
      <c r="AC59" s="102"/>
      <c r="AD59" s="102"/>
      <c r="AE59" s="102"/>
      <c r="AF59" s="102"/>
      <c r="AG59" s="102" t="s">
        <v>118</v>
      </c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</row>
    <row r="60" spans="1:60" outlineLevel="2" x14ac:dyDescent="0.2">
      <c r="A60" s="105"/>
      <c r="B60" s="106"/>
      <c r="C60" s="607" t="s">
        <v>169</v>
      </c>
      <c r="D60" s="608"/>
      <c r="E60" s="608"/>
      <c r="F60" s="608"/>
      <c r="G60" s="608"/>
      <c r="H60" s="108"/>
      <c r="I60" s="108"/>
      <c r="J60" s="108"/>
      <c r="K60" s="108"/>
      <c r="L60" s="108"/>
      <c r="M60" s="108"/>
      <c r="N60" s="107"/>
      <c r="O60" s="107"/>
      <c r="P60" s="107"/>
      <c r="Q60" s="107"/>
      <c r="R60" s="108"/>
      <c r="S60" s="108"/>
      <c r="T60" s="108"/>
      <c r="U60" s="108"/>
      <c r="V60" s="108"/>
      <c r="W60" s="108"/>
      <c r="X60" s="108"/>
      <c r="Y60" s="108"/>
      <c r="Z60" s="102"/>
      <c r="AA60" s="102"/>
      <c r="AB60" s="102"/>
      <c r="AC60" s="102"/>
      <c r="AD60" s="102"/>
      <c r="AE60" s="102"/>
      <c r="AF60" s="102"/>
      <c r="AG60" s="102" t="s">
        <v>120</v>
      </c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26" t="str">
        <f>C60</f>
        <v>pod mazaniny a dlažby, popř. na plochých střechách, vodorovný nebo ve spádu, s udusáním a urovnáním povrchu,</v>
      </c>
      <c r="BB60" s="102"/>
      <c r="BC60" s="102"/>
      <c r="BD60" s="102"/>
      <c r="BE60" s="102"/>
      <c r="BF60" s="102"/>
      <c r="BG60" s="102"/>
      <c r="BH60" s="102"/>
    </row>
    <row r="61" spans="1:60" outlineLevel="2" x14ac:dyDescent="0.2">
      <c r="A61" s="105"/>
      <c r="B61" s="106"/>
      <c r="C61" s="129" t="s">
        <v>2223</v>
      </c>
      <c r="D61" s="109"/>
      <c r="E61" s="110">
        <v>93.505319999999998</v>
      </c>
      <c r="F61" s="108"/>
      <c r="G61" s="108"/>
      <c r="H61" s="108"/>
      <c r="I61" s="108"/>
      <c r="J61" s="108"/>
      <c r="K61" s="108"/>
      <c r="L61" s="108"/>
      <c r="M61" s="108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102"/>
      <c r="AA61" s="102"/>
      <c r="AB61" s="102"/>
      <c r="AC61" s="102"/>
      <c r="AD61" s="102"/>
      <c r="AE61" s="102"/>
      <c r="AF61" s="102"/>
      <c r="AG61" s="102" t="s">
        <v>121</v>
      </c>
      <c r="AH61" s="102">
        <v>0</v>
      </c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</row>
    <row r="62" spans="1:60" outlineLevel="3" x14ac:dyDescent="0.2">
      <c r="A62" s="105"/>
      <c r="B62" s="106"/>
      <c r="C62" s="129" t="s">
        <v>2224</v>
      </c>
      <c r="D62" s="109"/>
      <c r="E62" s="110">
        <v>0.40500000000000003</v>
      </c>
      <c r="F62" s="108"/>
      <c r="G62" s="108"/>
      <c r="H62" s="108"/>
      <c r="I62" s="108"/>
      <c r="J62" s="108"/>
      <c r="K62" s="108"/>
      <c r="L62" s="108"/>
      <c r="M62" s="108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102"/>
      <c r="AA62" s="102"/>
      <c r="AB62" s="102"/>
      <c r="AC62" s="102"/>
      <c r="AD62" s="102"/>
      <c r="AE62" s="102"/>
      <c r="AF62" s="102"/>
      <c r="AG62" s="102" t="s">
        <v>121</v>
      </c>
      <c r="AH62" s="102">
        <v>0</v>
      </c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</row>
    <row r="63" spans="1:60" outlineLevel="2" x14ac:dyDescent="0.2">
      <c r="A63" s="105"/>
      <c r="B63" s="106"/>
      <c r="C63" s="603"/>
      <c r="D63" s="604"/>
      <c r="E63" s="604"/>
      <c r="F63" s="604"/>
      <c r="G63" s="604"/>
      <c r="H63" s="108"/>
      <c r="I63" s="108"/>
      <c r="J63" s="108"/>
      <c r="K63" s="108"/>
      <c r="L63" s="108"/>
      <c r="M63" s="108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2"/>
      <c r="AA63" s="102"/>
      <c r="AB63" s="102"/>
      <c r="AC63" s="102"/>
      <c r="AD63" s="102"/>
      <c r="AE63" s="102"/>
      <c r="AF63" s="102"/>
      <c r="AG63" s="102" t="s">
        <v>2212</v>
      </c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0" outlineLevel="1" x14ac:dyDescent="0.2">
      <c r="A64" s="119">
        <v>15</v>
      </c>
      <c r="B64" s="120" t="s">
        <v>170</v>
      </c>
      <c r="C64" s="128" t="s">
        <v>171</v>
      </c>
      <c r="D64" s="121" t="s">
        <v>113</v>
      </c>
      <c r="E64" s="122">
        <v>300</v>
      </c>
      <c r="F64" s="123"/>
      <c r="G64" s="124">
        <f>ROUND(E64*F64,2)</f>
        <v>0</v>
      </c>
      <c r="H64" s="123">
        <v>671.97</v>
      </c>
      <c r="I64" s="124">
        <f>ROUND(E64*H64,2)</f>
        <v>201591</v>
      </c>
      <c r="J64" s="123">
        <v>853.03</v>
      </c>
      <c r="K64" s="124">
        <f>ROUND(E64*J64,2)</f>
        <v>255909</v>
      </c>
      <c r="L64" s="124">
        <v>21</v>
      </c>
      <c r="M64" s="124">
        <f>G64*(1+L64/100)</f>
        <v>0</v>
      </c>
      <c r="N64" s="122">
        <v>2.1230000000000002</v>
      </c>
      <c r="O64" s="122">
        <f>ROUND(E64*N64,2)</f>
        <v>636.9</v>
      </c>
      <c r="P64" s="122">
        <v>0</v>
      </c>
      <c r="Q64" s="122">
        <f>ROUND(E64*P64,2)</f>
        <v>0</v>
      </c>
      <c r="R64" s="124" t="s">
        <v>146</v>
      </c>
      <c r="S64" s="124" t="s">
        <v>2211</v>
      </c>
      <c r="T64" s="125" t="s">
        <v>115</v>
      </c>
      <c r="U64" s="108">
        <v>1.8360000000000001</v>
      </c>
      <c r="V64" s="108">
        <f>ROUND(E64*U64,2)</f>
        <v>550.79999999999995</v>
      </c>
      <c r="W64" s="108"/>
      <c r="X64" s="108" t="s">
        <v>116</v>
      </c>
      <c r="Y64" s="108" t="s">
        <v>117</v>
      </c>
      <c r="Z64" s="102"/>
      <c r="AA64" s="102"/>
      <c r="AB64" s="102"/>
      <c r="AC64" s="102"/>
      <c r="AD64" s="102"/>
      <c r="AE64" s="102"/>
      <c r="AF64" s="102"/>
      <c r="AG64" s="102" t="s">
        <v>118</v>
      </c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</row>
    <row r="65" spans="1:60" outlineLevel="2" x14ac:dyDescent="0.2">
      <c r="A65" s="105"/>
      <c r="B65" s="106"/>
      <c r="C65" s="607" t="s">
        <v>172</v>
      </c>
      <c r="D65" s="608"/>
      <c r="E65" s="608"/>
      <c r="F65" s="608"/>
      <c r="G65" s="608"/>
      <c r="H65" s="108"/>
      <c r="I65" s="108"/>
      <c r="J65" s="108"/>
      <c r="K65" s="108"/>
      <c r="L65" s="108"/>
      <c r="M65" s="108"/>
      <c r="N65" s="107"/>
      <c r="O65" s="107"/>
      <c r="P65" s="107"/>
      <c r="Q65" s="107"/>
      <c r="R65" s="108"/>
      <c r="S65" s="108"/>
      <c r="T65" s="108"/>
      <c r="U65" s="108"/>
      <c r="V65" s="108"/>
      <c r="W65" s="108"/>
      <c r="X65" s="108"/>
      <c r="Y65" s="108"/>
      <c r="Z65" s="102"/>
      <c r="AA65" s="102"/>
      <c r="AB65" s="102"/>
      <c r="AC65" s="102"/>
      <c r="AD65" s="102"/>
      <c r="AE65" s="102"/>
      <c r="AF65" s="102"/>
      <c r="AG65" s="102" t="s">
        <v>120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26" t="str">
        <f>C65</f>
        <v>pod mazaniny a dlažby, popř. na plochých střechách, vodorovný nebo ve spádu, s udusáním a urovnáním povrchu</v>
      </c>
      <c r="BB65" s="102"/>
      <c r="BC65" s="102"/>
      <c r="BD65" s="102"/>
      <c r="BE65" s="102"/>
      <c r="BF65" s="102"/>
      <c r="BG65" s="102"/>
      <c r="BH65" s="102"/>
    </row>
    <row r="66" spans="1:60" outlineLevel="2" x14ac:dyDescent="0.2">
      <c r="A66" s="105"/>
      <c r="B66" s="106"/>
      <c r="C66" s="129" t="s">
        <v>173</v>
      </c>
      <c r="D66" s="109"/>
      <c r="E66" s="110">
        <v>300</v>
      </c>
      <c r="F66" s="108"/>
      <c r="G66" s="108"/>
      <c r="H66" s="108"/>
      <c r="I66" s="108"/>
      <c r="J66" s="108"/>
      <c r="K66" s="108"/>
      <c r="L66" s="108"/>
      <c r="M66" s="108"/>
      <c r="N66" s="107"/>
      <c r="O66" s="107"/>
      <c r="P66" s="107"/>
      <c r="Q66" s="107"/>
      <c r="R66" s="108"/>
      <c r="S66" s="108"/>
      <c r="T66" s="108"/>
      <c r="U66" s="108"/>
      <c r="V66" s="108"/>
      <c r="W66" s="108"/>
      <c r="X66" s="108"/>
      <c r="Y66" s="108"/>
      <c r="Z66" s="102"/>
      <c r="AA66" s="102"/>
      <c r="AB66" s="102"/>
      <c r="AC66" s="102"/>
      <c r="AD66" s="102"/>
      <c r="AE66" s="102"/>
      <c r="AF66" s="102"/>
      <c r="AG66" s="102" t="s">
        <v>121</v>
      </c>
      <c r="AH66" s="102">
        <v>0</v>
      </c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</row>
    <row r="67" spans="1:60" outlineLevel="2" x14ac:dyDescent="0.2">
      <c r="A67" s="105"/>
      <c r="B67" s="106"/>
      <c r="C67" s="603"/>
      <c r="D67" s="604"/>
      <c r="E67" s="604"/>
      <c r="F67" s="604"/>
      <c r="G67" s="604"/>
      <c r="H67" s="108"/>
      <c r="I67" s="108"/>
      <c r="J67" s="108"/>
      <c r="K67" s="108"/>
      <c r="L67" s="108"/>
      <c r="M67" s="108"/>
      <c r="N67" s="107"/>
      <c r="O67" s="107"/>
      <c r="P67" s="107"/>
      <c r="Q67" s="107"/>
      <c r="R67" s="108"/>
      <c r="S67" s="108"/>
      <c r="T67" s="108"/>
      <c r="U67" s="108"/>
      <c r="V67" s="108"/>
      <c r="W67" s="108"/>
      <c r="X67" s="108"/>
      <c r="Y67" s="108"/>
      <c r="Z67" s="102"/>
      <c r="AA67" s="102"/>
      <c r="AB67" s="102"/>
      <c r="AC67" s="102"/>
      <c r="AD67" s="102"/>
      <c r="AE67" s="102"/>
      <c r="AF67" s="102"/>
      <c r="AG67" s="102" t="s">
        <v>2212</v>
      </c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</row>
    <row r="68" spans="1:60" outlineLevel="1" x14ac:dyDescent="0.2">
      <c r="A68" s="119">
        <v>16</v>
      </c>
      <c r="B68" s="120" t="s">
        <v>174</v>
      </c>
      <c r="C68" s="128" t="s">
        <v>175</v>
      </c>
      <c r="D68" s="121" t="s">
        <v>176</v>
      </c>
      <c r="E68" s="122">
        <v>14</v>
      </c>
      <c r="F68" s="123"/>
      <c r="G68" s="124">
        <f>ROUND(E68*F68,2)</f>
        <v>0</v>
      </c>
      <c r="H68" s="123">
        <v>0</v>
      </c>
      <c r="I68" s="124">
        <f>ROUND(E68*H68,2)</f>
        <v>0</v>
      </c>
      <c r="J68" s="123">
        <v>500</v>
      </c>
      <c r="K68" s="124">
        <f>ROUND(E68*J68,2)</f>
        <v>7000</v>
      </c>
      <c r="L68" s="124">
        <v>21</v>
      </c>
      <c r="M68" s="124">
        <f>G68*(1+L68/100)</f>
        <v>0</v>
      </c>
      <c r="N68" s="122">
        <v>0</v>
      </c>
      <c r="O68" s="122">
        <f>ROUND(E68*N68,2)</f>
        <v>0</v>
      </c>
      <c r="P68" s="122">
        <v>0</v>
      </c>
      <c r="Q68" s="122">
        <f>ROUND(E68*P68,2)</f>
        <v>0</v>
      </c>
      <c r="R68" s="124"/>
      <c r="S68" s="124" t="s">
        <v>177</v>
      </c>
      <c r="T68" s="125" t="s">
        <v>178</v>
      </c>
      <c r="U68" s="108">
        <v>0</v>
      </c>
      <c r="V68" s="108">
        <f>ROUND(E68*U68,2)</f>
        <v>0</v>
      </c>
      <c r="W68" s="108"/>
      <c r="X68" s="108" t="s">
        <v>116</v>
      </c>
      <c r="Y68" s="108" t="s">
        <v>117</v>
      </c>
      <c r="Z68" s="102"/>
      <c r="AA68" s="102"/>
      <c r="AB68" s="102"/>
      <c r="AC68" s="102"/>
      <c r="AD68" s="102"/>
      <c r="AE68" s="102"/>
      <c r="AF68" s="102"/>
      <c r="AG68" s="102" t="s">
        <v>118</v>
      </c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</row>
    <row r="69" spans="1:60" outlineLevel="2" x14ac:dyDescent="0.2">
      <c r="A69" s="105"/>
      <c r="B69" s="106"/>
      <c r="C69" s="129" t="s">
        <v>179</v>
      </c>
      <c r="D69" s="109"/>
      <c r="E69" s="110">
        <v>14</v>
      </c>
      <c r="F69" s="108"/>
      <c r="G69" s="108"/>
      <c r="H69" s="108"/>
      <c r="I69" s="108"/>
      <c r="J69" s="108"/>
      <c r="K69" s="108"/>
      <c r="L69" s="108"/>
      <c r="M69" s="108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2"/>
      <c r="AA69" s="102"/>
      <c r="AB69" s="102"/>
      <c r="AC69" s="102"/>
      <c r="AD69" s="102"/>
      <c r="AE69" s="102"/>
      <c r="AF69" s="102"/>
      <c r="AG69" s="102" t="s">
        <v>121</v>
      </c>
      <c r="AH69" s="102">
        <v>0</v>
      </c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</row>
    <row r="70" spans="1:60" outlineLevel="2" x14ac:dyDescent="0.2">
      <c r="A70" s="105"/>
      <c r="B70" s="106"/>
      <c r="C70" s="603"/>
      <c r="D70" s="604"/>
      <c r="E70" s="604"/>
      <c r="F70" s="604"/>
      <c r="G70" s="604"/>
      <c r="H70" s="108"/>
      <c r="I70" s="108"/>
      <c r="J70" s="108"/>
      <c r="K70" s="108"/>
      <c r="L70" s="108"/>
      <c r="M70" s="108"/>
      <c r="N70" s="107"/>
      <c r="O70" s="107"/>
      <c r="P70" s="107"/>
      <c r="Q70" s="107"/>
      <c r="R70" s="108"/>
      <c r="S70" s="108"/>
      <c r="T70" s="108"/>
      <c r="U70" s="108"/>
      <c r="V70" s="108"/>
      <c r="W70" s="108"/>
      <c r="X70" s="108"/>
      <c r="Y70" s="108"/>
      <c r="Z70" s="102"/>
      <c r="AA70" s="102"/>
      <c r="AB70" s="102"/>
      <c r="AC70" s="102"/>
      <c r="AD70" s="102"/>
      <c r="AE70" s="102"/>
      <c r="AF70" s="102"/>
      <c r="AG70" s="102" t="s">
        <v>2212</v>
      </c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</row>
    <row r="71" spans="1:60" outlineLevel="1" x14ac:dyDescent="0.2">
      <c r="A71" s="119">
        <v>17</v>
      </c>
      <c r="B71" s="120" t="s">
        <v>2225</v>
      </c>
      <c r="C71" s="128" t="s">
        <v>2226</v>
      </c>
      <c r="D71" s="121" t="s">
        <v>159</v>
      </c>
      <c r="E71" s="122">
        <v>0.80189999999999995</v>
      </c>
      <c r="F71" s="123"/>
      <c r="G71" s="124">
        <f>ROUND(E71*F71,2)</f>
        <v>0</v>
      </c>
      <c r="H71" s="123">
        <v>686</v>
      </c>
      <c r="I71" s="124">
        <f>ROUND(E71*H71,2)</f>
        <v>550.1</v>
      </c>
      <c r="J71" s="123">
        <v>0</v>
      </c>
      <c r="K71" s="124">
        <f>ROUND(E71*J71,2)</f>
        <v>0</v>
      </c>
      <c r="L71" s="124">
        <v>21</v>
      </c>
      <c r="M71" s="124">
        <f>G71*(1+L71/100)</f>
        <v>0</v>
      </c>
      <c r="N71" s="122">
        <v>1</v>
      </c>
      <c r="O71" s="122">
        <f>ROUND(E71*N71,2)</f>
        <v>0.8</v>
      </c>
      <c r="P71" s="122">
        <v>0</v>
      </c>
      <c r="Q71" s="122">
        <f>ROUND(E71*P71,2)</f>
        <v>0</v>
      </c>
      <c r="R71" s="124" t="s">
        <v>500</v>
      </c>
      <c r="S71" s="124" t="s">
        <v>2211</v>
      </c>
      <c r="T71" s="125" t="s">
        <v>115</v>
      </c>
      <c r="U71" s="108">
        <v>0</v>
      </c>
      <c r="V71" s="108">
        <f>ROUND(E71*U71,2)</f>
        <v>0</v>
      </c>
      <c r="W71" s="108"/>
      <c r="X71" s="108" t="s">
        <v>501</v>
      </c>
      <c r="Y71" s="108" t="s">
        <v>117</v>
      </c>
      <c r="Z71" s="102"/>
      <c r="AA71" s="102"/>
      <c r="AB71" s="102"/>
      <c r="AC71" s="102"/>
      <c r="AD71" s="102"/>
      <c r="AE71" s="102"/>
      <c r="AF71" s="102"/>
      <c r="AG71" s="102" t="s">
        <v>502</v>
      </c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</row>
    <row r="72" spans="1:60" outlineLevel="2" x14ac:dyDescent="0.2">
      <c r="A72" s="105"/>
      <c r="B72" s="106"/>
      <c r="C72" s="129" t="s">
        <v>2227</v>
      </c>
      <c r="D72" s="109"/>
      <c r="E72" s="110">
        <v>0.80189999999999995</v>
      </c>
      <c r="F72" s="108"/>
      <c r="G72" s="108"/>
      <c r="H72" s="108"/>
      <c r="I72" s="108"/>
      <c r="J72" s="108"/>
      <c r="K72" s="108"/>
      <c r="L72" s="108"/>
      <c r="M72" s="108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2"/>
      <c r="AA72" s="102"/>
      <c r="AB72" s="102"/>
      <c r="AC72" s="102"/>
      <c r="AD72" s="102"/>
      <c r="AE72" s="102"/>
      <c r="AF72" s="102"/>
      <c r="AG72" s="102" t="s">
        <v>121</v>
      </c>
      <c r="AH72" s="102">
        <v>0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60" outlineLevel="2" x14ac:dyDescent="0.2">
      <c r="A73" s="105"/>
      <c r="B73" s="106"/>
      <c r="C73" s="603"/>
      <c r="D73" s="604"/>
      <c r="E73" s="604"/>
      <c r="F73" s="604"/>
      <c r="G73" s="604"/>
      <c r="H73" s="108"/>
      <c r="I73" s="108"/>
      <c r="J73" s="108"/>
      <c r="K73" s="108"/>
      <c r="L73" s="108"/>
      <c r="M73" s="108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2"/>
      <c r="AA73" s="102"/>
      <c r="AB73" s="102"/>
      <c r="AC73" s="102"/>
      <c r="AD73" s="102"/>
      <c r="AE73" s="102"/>
      <c r="AF73" s="102"/>
      <c r="AG73" s="102" t="s">
        <v>2212</v>
      </c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</row>
    <row r="74" spans="1:60" outlineLevel="1" x14ac:dyDescent="0.2">
      <c r="A74" s="119">
        <v>18</v>
      </c>
      <c r="B74" s="120" t="s">
        <v>2228</v>
      </c>
      <c r="C74" s="128" t="s">
        <v>2229</v>
      </c>
      <c r="D74" s="121" t="s">
        <v>159</v>
      </c>
      <c r="E74" s="122">
        <v>185.14053000000001</v>
      </c>
      <c r="F74" s="123"/>
      <c r="G74" s="124">
        <f>ROUND(E74*F74,2)</f>
        <v>0</v>
      </c>
      <c r="H74" s="123">
        <v>521</v>
      </c>
      <c r="I74" s="124">
        <f>ROUND(E74*H74,2)</f>
        <v>96458.22</v>
      </c>
      <c r="J74" s="123">
        <v>0</v>
      </c>
      <c r="K74" s="124">
        <f>ROUND(E74*J74,2)</f>
        <v>0</v>
      </c>
      <c r="L74" s="124">
        <v>21</v>
      </c>
      <c r="M74" s="124">
        <f>G74*(1+L74/100)</f>
        <v>0</v>
      </c>
      <c r="N74" s="122">
        <v>1</v>
      </c>
      <c r="O74" s="122">
        <f>ROUND(E74*N74,2)</f>
        <v>185.14</v>
      </c>
      <c r="P74" s="122">
        <v>0</v>
      </c>
      <c r="Q74" s="122">
        <f>ROUND(E74*P74,2)</f>
        <v>0</v>
      </c>
      <c r="R74" s="124" t="s">
        <v>500</v>
      </c>
      <c r="S74" s="124" t="s">
        <v>2211</v>
      </c>
      <c r="T74" s="125" t="s">
        <v>115</v>
      </c>
      <c r="U74" s="108">
        <v>0</v>
      </c>
      <c r="V74" s="108">
        <f>ROUND(E74*U74,2)</f>
        <v>0</v>
      </c>
      <c r="W74" s="108"/>
      <c r="X74" s="108" t="s">
        <v>501</v>
      </c>
      <c r="Y74" s="108" t="s">
        <v>117</v>
      </c>
      <c r="Z74" s="102"/>
      <c r="AA74" s="102"/>
      <c r="AB74" s="102"/>
      <c r="AC74" s="102"/>
      <c r="AD74" s="102"/>
      <c r="AE74" s="102"/>
      <c r="AF74" s="102"/>
      <c r="AG74" s="102" t="s">
        <v>502</v>
      </c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5" spans="1:60" outlineLevel="2" x14ac:dyDescent="0.2">
      <c r="A75" s="105"/>
      <c r="B75" s="106"/>
      <c r="C75" s="129" t="s">
        <v>2230</v>
      </c>
      <c r="D75" s="109"/>
      <c r="E75" s="110">
        <v>185.14053000000001</v>
      </c>
      <c r="F75" s="108"/>
      <c r="G75" s="108"/>
      <c r="H75" s="108"/>
      <c r="I75" s="108"/>
      <c r="J75" s="108"/>
      <c r="K75" s="108"/>
      <c r="L75" s="108"/>
      <c r="M75" s="108"/>
      <c r="N75" s="107"/>
      <c r="O75" s="107"/>
      <c r="P75" s="107"/>
      <c r="Q75" s="107"/>
      <c r="R75" s="108"/>
      <c r="S75" s="108"/>
      <c r="T75" s="108"/>
      <c r="U75" s="108"/>
      <c r="V75" s="108"/>
      <c r="W75" s="108"/>
      <c r="X75" s="108"/>
      <c r="Y75" s="108"/>
      <c r="Z75" s="102"/>
      <c r="AA75" s="102"/>
      <c r="AB75" s="102"/>
      <c r="AC75" s="102"/>
      <c r="AD75" s="102"/>
      <c r="AE75" s="102"/>
      <c r="AF75" s="102"/>
      <c r="AG75" s="102" t="s">
        <v>121</v>
      </c>
      <c r="AH75" s="102">
        <v>0</v>
      </c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0" outlineLevel="2" x14ac:dyDescent="0.2">
      <c r="A76" s="105"/>
      <c r="B76" s="106"/>
      <c r="C76" s="603"/>
      <c r="D76" s="604"/>
      <c r="E76" s="604"/>
      <c r="F76" s="604"/>
      <c r="G76" s="604"/>
      <c r="H76" s="108"/>
      <c r="I76" s="108"/>
      <c r="J76" s="108"/>
      <c r="K76" s="108"/>
      <c r="L76" s="108"/>
      <c r="M76" s="108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2"/>
      <c r="AA76" s="102"/>
      <c r="AB76" s="102"/>
      <c r="AC76" s="102"/>
      <c r="AD76" s="102"/>
      <c r="AE76" s="102"/>
      <c r="AF76" s="102"/>
      <c r="AG76" s="102" t="s">
        <v>2212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0" x14ac:dyDescent="0.2">
      <c r="A77" s="112" t="s">
        <v>109</v>
      </c>
      <c r="B77" s="113" t="s">
        <v>44</v>
      </c>
      <c r="C77" s="127" t="s">
        <v>45</v>
      </c>
      <c r="D77" s="114"/>
      <c r="E77" s="115"/>
      <c r="F77" s="116"/>
      <c r="G77" s="116">
        <f>SUMIF(AG78:AG203,"&lt;&gt;NOR",G78:G203)</f>
        <v>0</v>
      </c>
      <c r="H77" s="116"/>
      <c r="I77" s="116">
        <f>SUM(I78:I203)</f>
        <v>2517382.0300000003</v>
      </c>
      <c r="J77" s="116"/>
      <c r="K77" s="116">
        <f>SUM(K78:K203)</f>
        <v>1470647.79</v>
      </c>
      <c r="L77" s="116"/>
      <c r="M77" s="116">
        <f>SUM(M78:M203)</f>
        <v>0</v>
      </c>
      <c r="N77" s="115"/>
      <c r="O77" s="115">
        <f>SUM(O78:O203)</f>
        <v>419.35</v>
      </c>
      <c r="P77" s="115"/>
      <c r="Q77" s="115">
        <f>SUM(Q78:Q203)</f>
        <v>0</v>
      </c>
      <c r="R77" s="116"/>
      <c r="S77" s="116"/>
      <c r="T77" s="117"/>
      <c r="U77" s="111"/>
      <c r="V77" s="111">
        <f>SUM(V78:V203)</f>
        <v>1418.3600000000001</v>
      </c>
      <c r="W77" s="111"/>
      <c r="X77" s="111"/>
      <c r="Y77" s="111"/>
      <c r="AG77" t="s">
        <v>110</v>
      </c>
    </row>
    <row r="78" spans="1:60" outlineLevel="1" x14ac:dyDescent="0.2">
      <c r="A78" s="119">
        <v>19</v>
      </c>
      <c r="B78" s="120" t="s">
        <v>180</v>
      </c>
      <c r="C78" s="128" t="s">
        <v>181</v>
      </c>
      <c r="D78" s="121" t="s">
        <v>151</v>
      </c>
      <c r="E78" s="122">
        <v>29.56</v>
      </c>
      <c r="F78" s="123"/>
      <c r="G78" s="124">
        <f>ROUND(E78*F78,2)</f>
        <v>0</v>
      </c>
      <c r="H78" s="123">
        <v>901.84</v>
      </c>
      <c r="I78" s="124">
        <f>ROUND(E78*H78,2)</f>
        <v>26658.39</v>
      </c>
      <c r="J78" s="123">
        <v>396.16</v>
      </c>
      <c r="K78" s="124">
        <f>ROUND(E78*J78,2)</f>
        <v>11710.49</v>
      </c>
      <c r="L78" s="124">
        <v>21</v>
      </c>
      <c r="M78" s="124">
        <f>G78*(1+L78/100)</f>
        <v>0</v>
      </c>
      <c r="N78" s="122">
        <v>0.50065000000000004</v>
      </c>
      <c r="O78" s="122">
        <f>ROUND(E78*N78,2)</f>
        <v>14.8</v>
      </c>
      <c r="P78" s="122">
        <v>0</v>
      </c>
      <c r="Q78" s="122">
        <f>ROUND(E78*P78,2)</f>
        <v>0</v>
      </c>
      <c r="R78" s="124" t="s">
        <v>146</v>
      </c>
      <c r="S78" s="124" t="s">
        <v>2211</v>
      </c>
      <c r="T78" s="125" t="s">
        <v>115</v>
      </c>
      <c r="U78" s="108">
        <v>0.69799999999999995</v>
      </c>
      <c r="V78" s="108">
        <f>ROUND(E78*U78,2)</f>
        <v>20.63</v>
      </c>
      <c r="W78" s="108"/>
      <c r="X78" s="108" t="s">
        <v>116</v>
      </c>
      <c r="Y78" s="108" t="s">
        <v>117</v>
      </c>
      <c r="Z78" s="102"/>
      <c r="AA78" s="102"/>
      <c r="AB78" s="102"/>
      <c r="AC78" s="102"/>
      <c r="AD78" s="102"/>
      <c r="AE78" s="102"/>
      <c r="AF78" s="102"/>
      <c r="AG78" s="102" t="s">
        <v>118</v>
      </c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  <row r="79" spans="1:60" outlineLevel="2" x14ac:dyDescent="0.2">
      <c r="A79" s="105"/>
      <c r="B79" s="106"/>
      <c r="C79" s="607" t="s">
        <v>182</v>
      </c>
      <c r="D79" s="608"/>
      <c r="E79" s="608"/>
      <c r="F79" s="608"/>
      <c r="G79" s="608"/>
      <c r="H79" s="108"/>
      <c r="I79" s="108"/>
      <c r="J79" s="108"/>
      <c r="K79" s="108"/>
      <c r="L79" s="108"/>
      <c r="M79" s="108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2"/>
      <c r="AA79" s="102"/>
      <c r="AB79" s="102"/>
      <c r="AC79" s="102"/>
      <c r="AD79" s="102"/>
      <c r="AE79" s="102"/>
      <c r="AF79" s="102"/>
      <c r="AG79" s="102" t="s">
        <v>120</v>
      </c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</row>
    <row r="80" spans="1:60" outlineLevel="2" x14ac:dyDescent="0.2">
      <c r="A80" s="105"/>
      <c r="B80" s="106"/>
      <c r="C80" s="129" t="s">
        <v>183</v>
      </c>
      <c r="D80" s="109"/>
      <c r="E80" s="110">
        <v>29.56</v>
      </c>
      <c r="F80" s="108"/>
      <c r="G80" s="108"/>
      <c r="H80" s="108"/>
      <c r="I80" s="108"/>
      <c r="J80" s="108"/>
      <c r="K80" s="108"/>
      <c r="L80" s="108"/>
      <c r="M80" s="108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2"/>
      <c r="AA80" s="102"/>
      <c r="AB80" s="102"/>
      <c r="AC80" s="102"/>
      <c r="AD80" s="102"/>
      <c r="AE80" s="102"/>
      <c r="AF80" s="102"/>
      <c r="AG80" s="102" t="s">
        <v>121</v>
      </c>
      <c r="AH80" s="102">
        <v>0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</row>
    <row r="81" spans="1:60" outlineLevel="2" x14ac:dyDescent="0.2">
      <c r="A81" s="105"/>
      <c r="B81" s="106"/>
      <c r="C81" s="603"/>
      <c r="D81" s="604"/>
      <c r="E81" s="604"/>
      <c r="F81" s="604"/>
      <c r="G81" s="604"/>
      <c r="H81" s="108"/>
      <c r="I81" s="108"/>
      <c r="J81" s="108"/>
      <c r="K81" s="108"/>
      <c r="L81" s="108"/>
      <c r="M81" s="108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2"/>
      <c r="AA81" s="102"/>
      <c r="AB81" s="102"/>
      <c r="AC81" s="102"/>
      <c r="AD81" s="102"/>
      <c r="AE81" s="102"/>
      <c r="AF81" s="102"/>
      <c r="AG81" s="102" t="s">
        <v>2212</v>
      </c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 outlineLevel="1" x14ac:dyDescent="0.2">
      <c r="A82" s="119">
        <v>20</v>
      </c>
      <c r="B82" s="120" t="s">
        <v>184</v>
      </c>
      <c r="C82" s="128" t="s">
        <v>185</v>
      </c>
      <c r="D82" s="121" t="s">
        <v>151</v>
      </c>
      <c r="E82" s="122">
        <v>9</v>
      </c>
      <c r="F82" s="123"/>
      <c r="G82" s="124">
        <f>ROUND(E82*F82,2)</f>
        <v>0</v>
      </c>
      <c r="H82" s="123">
        <v>986.51</v>
      </c>
      <c r="I82" s="124">
        <f>ROUND(E82*H82,2)</f>
        <v>8878.59</v>
      </c>
      <c r="J82" s="123">
        <v>473.49</v>
      </c>
      <c r="K82" s="124">
        <f>ROUND(E82*J82,2)</f>
        <v>4261.41</v>
      </c>
      <c r="L82" s="124">
        <v>21</v>
      </c>
      <c r="M82" s="124">
        <f>G82*(1+L82/100)</f>
        <v>0</v>
      </c>
      <c r="N82" s="122">
        <v>0.59209999999999996</v>
      </c>
      <c r="O82" s="122">
        <f>ROUND(E82*N82,2)</f>
        <v>5.33</v>
      </c>
      <c r="P82" s="122">
        <v>0</v>
      </c>
      <c r="Q82" s="122">
        <f>ROUND(E82*P82,2)</f>
        <v>0</v>
      </c>
      <c r="R82" s="124" t="s">
        <v>146</v>
      </c>
      <c r="S82" s="124" t="s">
        <v>2211</v>
      </c>
      <c r="T82" s="125" t="s">
        <v>115</v>
      </c>
      <c r="U82" s="108">
        <v>0.83399999999999996</v>
      </c>
      <c r="V82" s="108">
        <f>ROUND(E82*U82,2)</f>
        <v>7.51</v>
      </c>
      <c r="W82" s="108"/>
      <c r="X82" s="108" t="s">
        <v>116</v>
      </c>
      <c r="Y82" s="108" t="s">
        <v>117</v>
      </c>
      <c r="Z82" s="102"/>
      <c r="AA82" s="102"/>
      <c r="AB82" s="102"/>
      <c r="AC82" s="102"/>
      <c r="AD82" s="102"/>
      <c r="AE82" s="102"/>
      <c r="AF82" s="102"/>
      <c r="AG82" s="102" t="s">
        <v>118</v>
      </c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0" outlineLevel="2" x14ac:dyDescent="0.2">
      <c r="A83" s="105"/>
      <c r="B83" s="106"/>
      <c r="C83" s="607" t="s">
        <v>182</v>
      </c>
      <c r="D83" s="608"/>
      <c r="E83" s="608"/>
      <c r="F83" s="608"/>
      <c r="G83" s="608"/>
      <c r="H83" s="108"/>
      <c r="I83" s="108"/>
      <c r="J83" s="108"/>
      <c r="K83" s="108"/>
      <c r="L83" s="108"/>
      <c r="M83" s="108"/>
      <c r="N83" s="107"/>
      <c r="O83" s="107"/>
      <c r="P83" s="107"/>
      <c r="Q83" s="107"/>
      <c r="R83" s="108"/>
      <c r="S83" s="108"/>
      <c r="T83" s="108"/>
      <c r="U83" s="108"/>
      <c r="V83" s="108"/>
      <c r="W83" s="108"/>
      <c r="X83" s="108"/>
      <c r="Y83" s="108"/>
      <c r="Z83" s="102"/>
      <c r="AA83" s="102"/>
      <c r="AB83" s="102"/>
      <c r="AC83" s="102"/>
      <c r="AD83" s="102"/>
      <c r="AE83" s="102"/>
      <c r="AF83" s="102"/>
      <c r="AG83" s="102" t="s">
        <v>120</v>
      </c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0" outlineLevel="2" x14ac:dyDescent="0.2">
      <c r="A84" s="105"/>
      <c r="B84" s="106"/>
      <c r="C84" s="129" t="s">
        <v>186</v>
      </c>
      <c r="D84" s="109"/>
      <c r="E84" s="110">
        <v>9</v>
      </c>
      <c r="F84" s="108"/>
      <c r="G84" s="108"/>
      <c r="H84" s="108"/>
      <c r="I84" s="108"/>
      <c r="J84" s="108"/>
      <c r="K84" s="108"/>
      <c r="L84" s="108"/>
      <c r="M84" s="108"/>
      <c r="N84" s="107"/>
      <c r="O84" s="107"/>
      <c r="P84" s="107"/>
      <c r="Q84" s="107"/>
      <c r="R84" s="108"/>
      <c r="S84" s="108"/>
      <c r="T84" s="108"/>
      <c r="U84" s="108"/>
      <c r="V84" s="108"/>
      <c r="W84" s="108"/>
      <c r="X84" s="108"/>
      <c r="Y84" s="108"/>
      <c r="Z84" s="102"/>
      <c r="AA84" s="102"/>
      <c r="AB84" s="102"/>
      <c r="AC84" s="102"/>
      <c r="AD84" s="102"/>
      <c r="AE84" s="102"/>
      <c r="AF84" s="102"/>
      <c r="AG84" s="102" t="s">
        <v>121</v>
      </c>
      <c r="AH84" s="102">
        <v>0</v>
      </c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</row>
    <row r="85" spans="1:60" outlineLevel="2" x14ac:dyDescent="0.2">
      <c r="A85" s="105"/>
      <c r="B85" s="106"/>
      <c r="C85" s="603"/>
      <c r="D85" s="604"/>
      <c r="E85" s="604"/>
      <c r="F85" s="604"/>
      <c r="G85" s="604"/>
      <c r="H85" s="108"/>
      <c r="I85" s="108"/>
      <c r="J85" s="108"/>
      <c r="K85" s="108"/>
      <c r="L85" s="108"/>
      <c r="M85" s="108"/>
      <c r="N85" s="107"/>
      <c r="O85" s="107"/>
      <c r="P85" s="107"/>
      <c r="Q85" s="107"/>
      <c r="R85" s="108"/>
      <c r="S85" s="108"/>
      <c r="T85" s="108"/>
      <c r="U85" s="108"/>
      <c r="V85" s="108"/>
      <c r="W85" s="108"/>
      <c r="X85" s="108"/>
      <c r="Y85" s="108"/>
      <c r="Z85" s="102"/>
      <c r="AA85" s="102"/>
      <c r="AB85" s="102"/>
      <c r="AC85" s="102"/>
      <c r="AD85" s="102"/>
      <c r="AE85" s="102"/>
      <c r="AF85" s="102"/>
      <c r="AG85" s="102" t="s">
        <v>2212</v>
      </c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 outlineLevel="1" x14ac:dyDescent="0.2">
      <c r="A86" s="119">
        <v>21</v>
      </c>
      <c r="B86" s="120" t="s">
        <v>187</v>
      </c>
      <c r="C86" s="128" t="s">
        <v>188</v>
      </c>
      <c r="D86" s="121" t="s">
        <v>151</v>
      </c>
      <c r="E86" s="122">
        <v>74.515500000000003</v>
      </c>
      <c r="F86" s="123"/>
      <c r="G86" s="124">
        <f>ROUND(E86*F86,2)</f>
        <v>0</v>
      </c>
      <c r="H86" s="123">
        <v>1318.74</v>
      </c>
      <c r="I86" s="124">
        <f>ROUND(E86*H86,2)</f>
        <v>98266.57</v>
      </c>
      <c r="J86" s="123">
        <v>529.26</v>
      </c>
      <c r="K86" s="124">
        <f>ROUND(E86*J86,2)</f>
        <v>39438.07</v>
      </c>
      <c r="L86" s="124">
        <v>21</v>
      </c>
      <c r="M86" s="124">
        <f>G86*(1+L86/100)</f>
        <v>0</v>
      </c>
      <c r="N86" s="122">
        <v>0.77122999999999997</v>
      </c>
      <c r="O86" s="122">
        <f>ROUND(E86*N86,2)</f>
        <v>57.47</v>
      </c>
      <c r="P86" s="122">
        <v>0</v>
      </c>
      <c r="Q86" s="122">
        <f>ROUND(E86*P86,2)</f>
        <v>0</v>
      </c>
      <c r="R86" s="124" t="s">
        <v>146</v>
      </c>
      <c r="S86" s="124" t="s">
        <v>2211</v>
      </c>
      <c r="T86" s="125" t="s">
        <v>115</v>
      </c>
      <c r="U86" s="108">
        <v>0.93400000000000005</v>
      </c>
      <c r="V86" s="108">
        <f>ROUND(E86*U86,2)</f>
        <v>69.599999999999994</v>
      </c>
      <c r="W86" s="108"/>
      <c r="X86" s="108" t="s">
        <v>116</v>
      </c>
      <c r="Y86" s="108" t="s">
        <v>117</v>
      </c>
      <c r="Z86" s="102"/>
      <c r="AA86" s="102"/>
      <c r="AB86" s="102"/>
      <c r="AC86" s="102"/>
      <c r="AD86" s="102"/>
      <c r="AE86" s="102"/>
      <c r="AF86" s="102"/>
      <c r="AG86" s="102" t="s">
        <v>118</v>
      </c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0" outlineLevel="2" x14ac:dyDescent="0.2">
      <c r="A87" s="105"/>
      <c r="B87" s="106"/>
      <c r="C87" s="607" t="s">
        <v>182</v>
      </c>
      <c r="D87" s="608"/>
      <c r="E87" s="608"/>
      <c r="F87" s="608"/>
      <c r="G87" s="608"/>
      <c r="H87" s="108"/>
      <c r="I87" s="108"/>
      <c r="J87" s="108"/>
      <c r="K87" s="108"/>
      <c r="L87" s="108"/>
      <c r="M87" s="108"/>
      <c r="N87" s="107"/>
      <c r="O87" s="107"/>
      <c r="P87" s="107"/>
      <c r="Q87" s="107"/>
      <c r="R87" s="108"/>
      <c r="S87" s="108"/>
      <c r="T87" s="108"/>
      <c r="U87" s="108"/>
      <c r="V87" s="108"/>
      <c r="W87" s="108"/>
      <c r="X87" s="108"/>
      <c r="Y87" s="108"/>
      <c r="Z87" s="102"/>
      <c r="AA87" s="102"/>
      <c r="AB87" s="102"/>
      <c r="AC87" s="102"/>
      <c r="AD87" s="102"/>
      <c r="AE87" s="102"/>
      <c r="AF87" s="102"/>
      <c r="AG87" s="102" t="s">
        <v>120</v>
      </c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0" outlineLevel="2" x14ac:dyDescent="0.2">
      <c r="A88" s="105"/>
      <c r="B88" s="106"/>
      <c r="C88" s="129" t="s">
        <v>189</v>
      </c>
      <c r="D88" s="109"/>
      <c r="E88" s="110">
        <v>74.515500000000003</v>
      </c>
      <c r="F88" s="108"/>
      <c r="G88" s="108"/>
      <c r="H88" s="108"/>
      <c r="I88" s="108"/>
      <c r="J88" s="108"/>
      <c r="K88" s="108"/>
      <c r="L88" s="108"/>
      <c r="M88" s="108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2"/>
      <c r="AA88" s="102"/>
      <c r="AB88" s="102"/>
      <c r="AC88" s="102"/>
      <c r="AD88" s="102"/>
      <c r="AE88" s="102"/>
      <c r="AF88" s="102"/>
      <c r="AG88" s="102" t="s">
        <v>121</v>
      </c>
      <c r="AH88" s="102">
        <v>0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</row>
    <row r="89" spans="1:60" outlineLevel="2" x14ac:dyDescent="0.2">
      <c r="A89" s="105"/>
      <c r="B89" s="106"/>
      <c r="C89" s="603"/>
      <c r="D89" s="604"/>
      <c r="E89" s="604"/>
      <c r="F89" s="604"/>
      <c r="G89" s="604"/>
      <c r="H89" s="108"/>
      <c r="I89" s="108"/>
      <c r="J89" s="108"/>
      <c r="K89" s="108"/>
      <c r="L89" s="108"/>
      <c r="M89" s="108"/>
      <c r="N89" s="107"/>
      <c r="O89" s="107"/>
      <c r="P89" s="107"/>
      <c r="Q89" s="107"/>
      <c r="R89" s="108"/>
      <c r="S89" s="108"/>
      <c r="T89" s="108"/>
      <c r="U89" s="108"/>
      <c r="V89" s="108"/>
      <c r="W89" s="108"/>
      <c r="X89" s="108"/>
      <c r="Y89" s="108"/>
      <c r="Z89" s="102"/>
      <c r="AA89" s="102"/>
      <c r="AB89" s="102"/>
      <c r="AC89" s="102"/>
      <c r="AD89" s="102"/>
      <c r="AE89" s="102"/>
      <c r="AF89" s="102"/>
      <c r="AG89" s="102" t="s">
        <v>2212</v>
      </c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</row>
    <row r="90" spans="1:60" outlineLevel="1" x14ac:dyDescent="0.2">
      <c r="A90" s="119">
        <v>22</v>
      </c>
      <c r="B90" s="120" t="s">
        <v>190</v>
      </c>
      <c r="C90" s="128" t="s">
        <v>191</v>
      </c>
      <c r="D90" s="121" t="s">
        <v>151</v>
      </c>
      <c r="E90" s="122">
        <v>78.775000000000006</v>
      </c>
      <c r="F90" s="123"/>
      <c r="G90" s="124">
        <f>ROUND(E90*F90,2)</f>
        <v>0</v>
      </c>
      <c r="H90" s="123">
        <v>1361.74</v>
      </c>
      <c r="I90" s="124">
        <f>ROUND(E90*H90,2)</f>
        <v>107271.07</v>
      </c>
      <c r="J90" s="123">
        <v>529.26</v>
      </c>
      <c r="K90" s="124">
        <f>ROUND(E90*J90,2)</f>
        <v>41692.46</v>
      </c>
      <c r="L90" s="124">
        <v>21</v>
      </c>
      <c r="M90" s="124">
        <f>G90*(1+L90/100)</f>
        <v>0</v>
      </c>
      <c r="N90" s="122">
        <v>0.77122999999999997</v>
      </c>
      <c r="O90" s="122">
        <f>ROUND(E90*N90,2)</f>
        <v>60.75</v>
      </c>
      <c r="P90" s="122">
        <v>0</v>
      </c>
      <c r="Q90" s="122">
        <f>ROUND(E90*P90,2)</f>
        <v>0</v>
      </c>
      <c r="R90" s="124" t="s">
        <v>146</v>
      </c>
      <c r="S90" s="124" t="s">
        <v>2211</v>
      </c>
      <c r="T90" s="125" t="s">
        <v>115</v>
      </c>
      <c r="U90" s="108">
        <v>0.93400000000000005</v>
      </c>
      <c r="V90" s="108">
        <f>ROUND(E90*U90,2)</f>
        <v>73.58</v>
      </c>
      <c r="W90" s="108"/>
      <c r="X90" s="108" t="s">
        <v>116</v>
      </c>
      <c r="Y90" s="108" t="s">
        <v>117</v>
      </c>
      <c r="Z90" s="102"/>
      <c r="AA90" s="102"/>
      <c r="AB90" s="102"/>
      <c r="AC90" s="102"/>
      <c r="AD90" s="102"/>
      <c r="AE90" s="102"/>
      <c r="AF90" s="102"/>
      <c r="AG90" s="102" t="s">
        <v>118</v>
      </c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</row>
    <row r="91" spans="1:60" outlineLevel="2" x14ac:dyDescent="0.2">
      <c r="A91" s="105"/>
      <c r="B91" s="106"/>
      <c r="C91" s="607" t="s">
        <v>182</v>
      </c>
      <c r="D91" s="608"/>
      <c r="E91" s="608"/>
      <c r="F91" s="608"/>
      <c r="G91" s="608"/>
      <c r="H91" s="108"/>
      <c r="I91" s="108"/>
      <c r="J91" s="108"/>
      <c r="K91" s="108"/>
      <c r="L91" s="108"/>
      <c r="M91" s="108"/>
      <c r="N91" s="107"/>
      <c r="O91" s="107"/>
      <c r="P91" s="107"/>
      <c r="Q91" s="107"/>
      <c r="R91" s="108"/>
      <c r="S91" s="108"/>
      <c r="T91" s="108"/>
      <c r="U91" s="108"/>
      <c r="V91" s="108"/>
      <c r="W91" s="108"/>
      <c r="X91" s="108"/>
      <c r="Y91" s="108"/>
      <c r="Z91" s="102"/>
      <c r="AA91" s="102"/>
      <c r="AB91" s="102"/>
      <c r="AC91" s="102"/>
      <c r="AD91" s="102"/>
      <c r="AE91" s="102"/>
      <c r="AF91" s="102"/>
      <c r="AG91" s="102" t="s">
        <v>120</v>
      </c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</row>
    <row r="92" spans="1:60" outlineLevel="2" x14ac:dyDescent="0.2">
      <c r="A92" s="105"/>
      <c r="B92" s="106"/>
      <c r="C92" s="129" t="s">
        <v>192</v>
      </c>
      <c r="D92" s="109"/>
      <c r="E92" s="110">
        <v>78.775000000000006</v>
      </c>
      <c r="F92" s="108"/>
      <c r="G92" s="108"/>
      <c r="H92" s="108"/>
      <c r="I92" s="108"/>
      <c r="J92" s="108"/>
      <c r="K92" s="108"/>
      <c r="L92" s="108"/>
      <c r="M92" s="108"/>
      <c r="N92" s="107"/>
      <c r="O92" s="107"/>
      <c r="P92" s="107"/>
      <c r="Q92" s="107"/>
      <c r="R92" s="108"/>
      <c r="S92" s="108"/>
      <c r="T92" s="108"/>
      <c r="U92" s="108"/>
      <c r="V92" s="108"/>
      <c r="W92" s="108"/>
      <c r="X92" s="108"/>
      <c r="Y92" s="108"/>
      <c r="Z92" s="102"/>
      <c r="AA92" s="102"/>
      <c r="AB92" s="102"/>
      <c r="AC92" s="102"/>
      <c r="AD92" s="102"/>
      <c r="AE92" s="102"/>
      <c r="AF92" s="102"/>
      <c r="AG92" s="102" t="s">
        <v>121</v>
      </c>
      <c r="AH92" s="102">
        <v>0</v>
      </c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</row>
    <row r="93" spans="1:60" outlineLevel="2" x14ac:dyDescent="0.2">
      <c r="A93" s="105"/>
      <c r="B93" s="106"/>
      <c r="C93" s="603"/>
      <c r="D93" s="604"/>
      <c r="E93" s="604"/>
      <c r="F93" s="604"/>
      <c r="G93" s="604"/>
      <c r="H93" s="108"/>
      <c r="I93" s="108"/>
      <c r="J93" s="108"/>
      <c r="K93" s="108"/>
      <c r="L93" s="108"/>
      <c r="M93" s="108"/>
      <c r="N93" s="107"/>
      <c r="O93" s="107"/>
      <c r="P93" s="107"/>
      <c r="Q93" s="107"/>
      <c r="R93" s="108"/>
      <c r="S93" s="108"/>
      <c r="T93" s="108"/>
      <c r="U93" s="108"/>
      <c r="V93" s="108"/>
      <c r="W93" s="108"/>
      <c r="X93" s="108"/>
      <c r="Y93" s="108"/>
      <c r="Z93" s="102"/>
      <c r="AA93" s="102"/>
      <c r="AB93" s="102"/>
      <c r="AC93" s="102"/>
      <c r="AD93" s="102"/>
      <c r="AE93" s="102"/>
      <c r="AF93" s="102"/>
      <c r="AG93" s="102" t="s">
        <v>2212</v>
      </c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</row>
    <row r="94" spans="1:60" ht="45" outlineLevel="1" x14ac:dyDescent="0.2">
      <c r="A94" s="119">
        <v>23</v>
      </c>
      <c r="B94" s="120" t="s">
        <v>193</v>
      </c>
      <c r="C94" s="128" t="s">
        <v>2231</v>
      </c>
      <c r="D94" s="121" t="s">
        <v>151</v>
      </c>
      <c r="E94" s="122">
        <v>76.644210000000001</v>
      </c>
      <c r="F94" s="123"/>
      <c r="G94" s="124">
        <f>ROUND(E94*F94,2)</f>
        <v>0</v>
      </c>
      <c r="H94" s="123">
        <v>1408.8</v>
      </c>
      <c r="I94" s="124">
        <f>ROUND(E94*H94,2)</f>
        <v>107976.36</v>
      </c>
      <c r="J94" s="123">
        <v>345.2</v>
      </c>
      <c r="K94" s="124">
        <f>ROUND(E94*J94,2)</f>
        <v>26457.58</v>
      </c>
      <c r="L94" s="124">
        <v>21</v>
      </c>
      <c r="M94" s="124">
        <f>G94*(1+L94/100)</f>
        <v>0</v>
      </c>
      <c r="N94" s="122">
        <v>0.20086999999999999</v>
      </c>
      <c r="O94" s="122">
        <f>ROUND(E94*N94,2)</f>
        <v>15.4</v>
      </c>
      <c r="P94" s="122">
        <v>0</v>
      </c>
      <c r="Q94" s="122">
        <f>ROUND(E94*P94,2)</f>
        <v>0</v>
      </c>
      <c r="R94" s="124" t="s">
        <v>146</v>
      </c>
      <c r="S94" s="124" t="s">
        <v>2211</v>
      </c>
      <c r="T94" s="125" t="s">
        <v>115</v>
      </c>
      <c r="U94" s="108">
        <v>0.62</v>
      </c>
      <c r="V94" s="108">
        <f>ROUND(E94*U94,2)</f>
        <v>47.52</v>
      </c>
      <c r="W94" s="108"/>
      <c r="X94" s="108" t="s">
        <v>116</v>
      </c>
      <c r="Y94" s="108" t="s">
        <v>117</v>
      </c>
      <c r="Z94" s="102"/>
      <c r="AA94" s="102"/>
      <c r="AB94" s="102"/>
      <c r="AC94" s="102"/>
      <c r="AD94" s="102"/>
      <c r="AE94" s="102"/>
      <c r="AF94" s="102"/>
      <c r="AG94" s="102" t="s">
        <v>118</v>
      </c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5" spans="1:60" outlineLevel="2" x14ac:dyDescent="0.2">
      <c r="A95" s="105"/>
      <c r="B95" s="106"/>
      <c r="C95" s="129" t="s">
        <v>194</v>
      </c>
      <c r="D95" s="109"/>
      <c r="E95" s="110">
        <v>84.384209999999996</v>
      </c>
      <c r="F95" s="108"/>
      <c r="G95" s="108"/>
      <c r="H95" s="108"/>
      <c r="I95" s="108"/>
      <c r="J95" s="108"/>
      <c r="K95" s="108"/>
      <c r="L95" s="108"/>
      <c r="M95" s="108"/>
      <c r="N95" s="107"/>
      <c r="O95" s="107"/>
      <c r="P95" s="107"/>
      <c r="Q95" s="107"/>
      <c r="R95" s="108"/>
      <c r="S95" s="108"/>
      <c r="T95" s="108"/>
      <c r="U95" s="108"/>
      <c r="V95" s="108"/>
      <c r="W95" s="108"/>
      <c r="X95" s="108"/>
      <c r="Y95" s="108"/>
      <c r="Z95" s="102"/>
      <c r="AA95" s="102"/>
      <c r="AB95" s="102"/>
      <c r="AC95" s="102"/>
      <c r="AD95" s="102"/>
      <c r="AE95" s="102"/>
      <c r="AF95" s="102"/>
      <c r="AG95" s="102" t="s">
        <v>121</v>
      </c>
      <c r="AH95" s="102">
        <v>0</v>
      </c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</row>
    <row r="96" spans="1:60" outlineLevel="3" x14ac:dyDescent="0.2">
      <c r="A96" s="105"/>
      <c r="B96" s="106"/>
      <c r="C96" s="129" t="s">
        <v>195</v>
      </c>
      <c r="D96" s="109"/>
      <c r="E96" s="110">
        <v>-7.74</v>
      </c>
      <c r="F96" s="108"/>
      <c r="G96" s="108"/>
      <c r="H96" s="108"/>
      <c r="I96" s="108"/>
      <c r="J96" s="108"/>
      <c r="K96" s="108"/>
      <c r="L96" s="108"/>
      <c r="M96" s="108"/>
      <c r="N96" s="107"/>
      <c r="O96" s="107"/>
      <c r="P96" s="107"/>
      <c r="Q96" s="107"/>
      <c r="R96" s="108"/>
      <c r="S96" s="108"/>
      <c r="T96" s="108"/>
      <c r="U96" s="108"/>
      <c r="V96" s="108"/>
      <c r="W96" s="108"/>
      <c r="X96" s="108"/>
      <c r="Y96" s="108"/>
      <c r="Z96" s="102"/>
      <c r="AA96" s="102"/>
      <c r="AB96" s="102"/>
      <c r="AC96" s="102"/>
      <c r="AD96" s="102"/>
      <c r="AE96" s="102"/>
      <c r="AF96" s="102"/>
      <c r="AG96" s="102" t="s">
        <v>121</v>
      </c>
      <c r="AH96" s="102">
        <v>0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</row>
    <row r="97" spans="1:60" outlineLevel="2" x14ac:dyDescent="0.2">
      <c r="A97" s="105"/>
      <c r="B97" s="106"/>
      <c r="C97" s="603"/>
      <c r="D97" s="604"/>
      <c r="E97" s="604"/>
      <c r="F97" s="604"/>
      <c r="G97" s="604"/>
      <c r="H97" s="108"/>
      <c r="I97" s="108"/>
      <c r="J97" s="108"/>
      <c r="K97" s="108"/>
      <c r="L97" s="108"/>
      <c r="M97" s="108"/>
      <c r="N97" s="107"/>
      <c r="O97" s="107"/>
      <c r="P97" s="107"/>
      <c r="Q97" s="107"/>
      <c r="R97" s="108"/>
      <c r="S97" s="108"/>
      <c r="T97" s="108"/>
      <c r="U97" s="108"/>
      <c r="V97" s="108"/>
      <c r="W97" s="108"/>
      <c r="X97" s="108"/>
      <c r="Y97" s="108"/>
      <c r="Z97" s="102"/>
      <c r="AA97" s="102"/>
      <c r="AB97" s="102"/>
      <c r="AC97" s="102"/>
      <c r="AD97" s="102"/>
      <c r="AE97" s="102"/>
      <c r="AF97" s="102"/>
      <c r="AG97" s="102" t="s">
        <v>2212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 ht="45" outlineLevel="1" x14ac:dyDescent="0.2">
      <c r="A98" s="119">
        <v>24</v>
      </c>
      <c r="B98" s="120" t="s">
        <v>196</v>
      </c>
      <c r="C98" s="128" t="s">
        <v>2232</v>
      </c>
      <c r="D98" s="121" t="s">
        <v>151</v>
      </c>
      <c r="E98" s="122">
        <v>870.96669999999995</v>
      </c>
      <c r="F98" s="123"/>
      <c r="G98" s="124">
        <f>ROUND(E98*F98,2)</f>
        <v>0</v>
      </c>
      <c r="H98" s="123">
        <v>1699.61</v>
      </c>
      <c r="I98" s="124">
        <f>ROUND(E98*H98,2)</f>
        <v>1480303.71</v>
      </c>
      <c r="J98" s="123">
        <v>410.39</v>
      </c>
      <c r="K98" s="124">
        <f>ROUND(E98*J98,2)</f>
        <v>357436.02</v>
      </c>
      <c r="L98" s="124">
        <v>21</v>
      </c>
      <c r="M98" s="124">
        <f>G98*(1+L98/100)</f>
        <v>0</v>
      </c>
      <c r="N98" s="122">
        <v>0.24942</v>
      </c>
      <c r="O98" s="122">
        <f>ROUND(E98*N98,2)</f>
        <v>217.24</v>
      </c>
      <c r="P98" s="122">
        <v>0</v>
      </c>
      <c r="Q98" s="122">
        <f>ROUND(E98*P98,2)</f>
        <v>0</v>
      </c>
      <c r="R98" s="124" t="s">
        <v>146</v>
      </c>
      <c r="S98" s="124" t="s">
        <v>2211</v>
      </c>
      <c r="T98" s="125" t="s">
        <v>115</v>
      </c>
      <c r="U98" s="108">
        <v>0.74</v>
      </c>
      <c r="V98" s="108">
        <f>ROUND(E98*U98,2)</f>
        <v>644.52</v>
      </c>
      <c r="W98" s="108"/>
      <c r="X98" s="108" t="s">
        <v>116</v>
      </c>
      <c r="Y98" s="108" t="s">
        <v>117</v>
      </c>
      <c r="Z98" s="102"/>
      <c r="AA98" s="102"/>
      <c r="AB98" s="102"/>
      <c r="AC98" s="102"/>
      <c r="AD98" s="102"/>
      <c r="AE98" s="102"/>
      <c r="AF98" s="102"/>
      <c r="AG98" s="102" t="s">
        <v>118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 outlineLevel="2" x14ac:dyDescent="0.2">
      <c r="A99" s="105"/>
      <c r="B99" s="106"/>
      <c r="C99" s="129" t="s">
        <v>197</v>
      </c>
      <c r="D99" s="109"/>
      <c r="E99" s="110">
        <v>754.76250000000005</v>
      </c>
      <c r="F99" s="108"/>
      <c r="G99" s="108"/>
      <c r="H99" s="108"/>
      <c r="I99" s="108"/>
      <c r="J99" s="108"/>
      <c r="K99" s="108"/>
      <c r="L99" s="108"/>
      <c r="M99" s="108"/>
      <c r="N99" s="107"/>
      <c r="O99" s="107"/>
      <c r="P99" s="107"/>
      <c r="Q99" s="107"/>
      <c r="R99" s="108"/>
      <c r="S99" s="108"/>
      <c r="T99" s="108"/>
      <c r="U99" s="108"/>
      <c r="V99" s="108"/>
      <c r="W99" s="108"/>
      <c r="X99" s="108"/>
      <c r="Y99" s="108"/>
      <c r="Z99" s="102"/>
      <c r="AA99" s="102"/>
      <c r="AB99" s="102"/>
      <c r="AC99" s="102"/>
      <c r="AD99" s="102"/>
      <c r="AE99" s="102"/>
      <c r="AF99" s="102"/>
      <c r="AG99" s="102" t="s">
        <v>121</v>
      </c>
      <c r="AH99" s="102">
        <v>0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</row>
    <row r="100" spans="1:60" ht="33.75" outlineLevel="3" x14ac:dyDescent="0.2">
      <c r="A100" s="105"/>
      <c r="B100" s="106"/>
      <c r="C100" s="129" t="s">
        <v>198</v>
      </c>
      <c r="D100" s="109"/>
      <c r="E100" s="110">
        <v>-55.986499999999999</v>
      </c>
      <c r="F100" s="108"/>
      <c r="G100" s="108"/>
      <c r="H100" s="108"/>
      <c r="I100" s="108"/>
      <c r="J100" s="108"/>
      <c r="K100" s="108"/>
      <c r="L100" s="108"/>
      <c r="M100" s="108"/>
      <c r="N100" s="107"/>
      <c r="O100" s="107"/>
      <c r="P100" s="107"/>
      <c r="Q100" s="107"/>
      <c r="R100" s="108"/>
      <c r="S100" s="108"/>
      <c r="T100" s="108"/>
      <c r="U100" s="108"/>
      <c r="V100" s="108"/>
      <c r="W100" s="108"/>
      <c r="X100" s="108"/>
      <c r="Y100" s="108"/>
      <c r="Z100" s="102"/>
      <c r="AA100" s="102"/>
      <c r="AB100" s="102"/>
      <c r="AC100" s="102"/>
      <c r="AD100" s="102"/>
      <c r="AE100" s="102"/>
      <c r="AF100" s="102"/>
      <c r="AG100" s="102" t="s">
        <v>121</v>
      </c>
      <c r="AH100" s="102">
        <v>0</v>
      </c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</row>
    <row r="101" spans="1:60" outlineLevel="3" x14ac:dyDescent="0.2">
      <c r="A101" s="105"/>
      <c r="B101" s="106"/>
      <c r="C101" s="129" t="s">
        <v>199</v>
      </c>
      <c r="D101" s="109"/>
      <c r="E101" s="110">
        <v>-27.512499999999999</v>
      </c>
      <c r="F101" s="108"/>
      <c r="G101" s="108"/>
      <c r="H101" s="108"/>
      <c r="I101" s="108"/>
      <c r="J101" s="108"/>
      <c r="K101" s="108"/>
      <c r="L101" s="108"/>
      <c r="M101" s="108"/>
      <c r="N101" s="107"/>
      <c r="O101" s="107"/>
      <c r="P101" s="107"/>
      <c r="Q101" s="107"/>
      <c r="R101" s="108"/>
      <c r="S101" s="108"/>
      <c r="T101" s="108"/>
      <c r="U101" s="108"/>
      <c r="V101" s="108"/>
      <c r="W101" s="108"/>
      <c r="X101" s="108"/>
      <c r="Y101" s="108"/>
      <c r="Z101" s="102"/>
      <c r="AA101" s="102"/>
      <c r="AB101" s="102"/>
      <c r="AC101" s="102"/>
      <c r="AD101" s="102"/>
      <c r="AE101" s="102"/>
      <c r="AF101" s="102"/>
      <c r="AG101" s="102" t="s">
        <v>121</v>
      </c>
      <c r="AH101" s="102">
        <v>0</v>
      </c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</row>
    <row r="102" spans="1:60" outlineLevel="3" x14ac:dyDescent="0.2">
      <c r="A102" s="105"/>
      <c r="B102" s="106"/>
      <c r="C102" s="129" t="s">
        <v>200</v>
      </c>
      <c r="D102" s="109"/>
      <c r="E102" s="110">
        <v>335.20499999999998</v>
      </c>
      <c r="F102" s="108"/>
      <c r="G102" s="108"/>
      <c r="H102" s="108"/>
      <c r="I102" s="108"/>
      <c r="J102" s="108"/>
      <c r="K102" s="108"/>
      <c r="L102" s="108"/>
      <c r="M102" s="108"/>
      <c r="N102" s="107"/>
      <c r="O102" s="107"/>
      <c r="P102" s="107"/>
      <c r="Q102" s="107"/>
      <c r="R102" s="108"/>
      <c r="S102" s="108"/>
      <c r="T102" s="108"/>
      <c r="U102" s="108"/>
      <c r="V102" s="108"/>
      <c r="W102" s="108"/>
      <c r="X102" s="108"/>
      <c r="Y102" s="108"/>
      <c r="Z102" s="102"/>
      <c r="AA102" s="102"/>
      <c r="AB102" s="102"/>
      <c r="AC102" s="102"/>
      <c r="AD102" s="102"/>
      <c r="AE102" s="102"/>
      <c r="AF102" s="102"/>
      <c r="AG102" s="102" t="s">
        <v>121</v>
      </c>
      <c r="AH102" s="102">
        <v>0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  <row r="103" spans="1:60" ht="33.75" outlineLevel="3" x14ac:dyDescent="0.2">
      <c r="A103" s="105"/>
      <c r="B103" s="106"/>
      <c r="C103" s="129" t="s">
        <v>201</v>
      </c>
      <c r="D103" s="109"/>
      <c r="E103" s="110">
        <v>-47.726799999999997</v>
      </c>
      <c r="F103" s="108"/>
      <c r="G103" s="108"/>
      <c r="H103" s="108"/>
      <c r="I103" s="108"/>
      <c r="J103" s="108"/>
      <c r="K103" s="108"/>
      <c r="L103" s="108"/>
      <c r="M103" s="108"/>
      <c r="N103" s="107"/>
      <c r="O103" s="107"/>
      <c r="P103" s="107"/>
      <c r="Q103" s="107"/>
      <c r="R103" s="108"/>
      <c r="S103" s="108"/>
      <c r="T103" s="108"/>
      <c r="U103" s="108"/>
      <c r="V103" s="108"/>
      <c r="W103" s="108"/>
      <c r="X103" s="108"/>
      <c r="Y103" s="108"/>
      <c r="Z103" s="102"/>
      <c r="AA103" s="102"/>
      <c r="AB103" s="102"/>
      <c r="AC103" s="102"/>
      <c r="AD103" s="102"/>
      <c r="AE103" s="102"/>
      <c r="AF103" s="102"/>
      <c r="AG103" s="102" t="s">
        <v>121</v>
      </c>
      <c r="AH103" s="102">
        <v>0</v>
      </c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</row>
    <row r="104" spans="1:60" outlineLevel="3" x14ac:dyDescent="0.2">
      <c r="A104" s="105"/>
      <c r="B104" s="106"/>
      <c r="C104" s="129" t="s">
        <v>202</v>
      </c>
      <c r="D104" s="109"/>
      <c r="E104" s="110">
        <v>-87.775000000000006</v>
      </c>
      <c r="F104" s="108"/>
      <c r="G104" s="108"/>
      <c r="H104" s="108"/>
      <c r="I104" s="108"/>
      <c r="J104" s="108"/>
      <c r="K104" s="108"/>
      <c r="L104" s="108"/>
      <c r="M104" s="108"/>
      <c r="N104" s="107"/>
      <c r="O104" s="107"/>
      <c r="P104" s="107"/>
      <c r="Q104" s="107"/>
      <c r="R104" s="108"/>
      <c r="S104" s="108"/>
      <c r="T104" s="108"/>
      <c r="U104" s="108"/>
      <c r="V104" s="108"/>
      <c r="W104" s="108"/>
      <c r="X104" s="108"/>
      <c r="Y104" s="108"/>
      <c r="Z104" s="102"/>
      <c r="AA104" s="102"/>
      <c r="AB104" s="102"/>
      <c r="AC104" s="102"/>
      <c r="AD104" s="102"/>
      <c r="AE104" s="102"/>
      <c r="AF104" s="102"/>
      <c r="AG104" s="102" t="s">
        <v>121</v>
      </c>
      <c r="AH104" s="102">
        <v>0</v>
      </c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</row>
    <row r="105" spans="1:60" outlineLevel="2" x14ac:dyDescent="0.2">
      <c r="A105" s="105"/>
      <c r="B105" s="106"/>
      <c r="C105" s="603"/>
      <c r="D105" s="604"/>
      <c r="E105" s="604"/>
      <c r="F105" s="604"/>
      <c r="G105" s="604"/>
      <c r="H105" s="108"/>
      <c r="I105" s="108"/>
      <c r="J105" s="108"/>
      <c r="K105" s="108"/>
      <c r="L105" s="108"/>
      <c r="M105" s="108"/>
      <c r="N105" s="107"/>
      <c r="O105" s="107"/>
      <c r="P105" s="107"/>
      <c r="Q105" s="107"/>
      <c r="R105" s="108"/>
      <c r="S105" s="108"/>
      <c r="T105" s="108"/>
      <c r="U105" s="108"/>
      <c r="V105" s="108"/>
      <c r="W105" s="108"/>
      <c r="X105" s="108"/>
      <c r="Y105" s="108"/>
      <c r="Z105" s="102"/>
      <c r="AA105" s="102"/>
      <c r="AB105" s="102"/>
      <c r="AC105" s="102"/>
      <c r="AD105" s="102"/>
      <c r="AE105" s="102"/>
      <c r="AF105" s="102"/>
      <c r="AG105" s="102" t="s">
        <v>2212</v>
      </c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</row>
    <row r="106" spans="1:60" ht="33.75" outlineLevel="1" x14ac:dyDescent="0.2">
      <c r="A106" s="119">
        <v>25</v>
      </c>
      <c r="B106" s="120" t="s">
        <v>203</v>
      </c>
      <c r="C106" s="128" t="s">
        <v>2233</v>
      </c>
      <c r="D106" s="121" t="s">
        <v>159</v>
      </c>
      <c r="E106" s="122">
        <v>2.9186000000000001</v>
      </c>
      <c r="F106" s="123"/>
      <c r="G106" s="124">
        <f>ROUND(E106*F106,2)</f>
        <v>0</v>
      </c>
      <c r="H106" s="123">
        <v>39518.14</v>
      </c>
      <c r="I106" s="124">
        <f>ROUND(E106*H106,2)</f>
        <v>115337.64</v>
      </c>
      <c r="J106" s="123">
        <v>15281.86</v>
      </c>
      <c r="K106" s="124">
        <f>ROUND(E106*J106,2)</f>
        <v>44601.64</v>
      </c>
      <c r="L106" s="124">
        <v>21</v>
      </c>
      <c r="M106" s="124">
        <f>G106*(1+L106/100)</f>
        <v>0</v>
      </c>
      <c r="N106" s="122">
        <v>1.0210999999999999</v>
      </c>
      <c r="O106" s="122">
        <f>ROUND(E106*N106,2)</f>
        <v>2.98</v>
      </c>
      <c r="P106" s="122">
        <v>0</v>
      </c>
      <c r="Q106" s="122">
        <f>ROUND(E106*P106,2)</f>
        <v>0</v>
      </c>
      <c r="R106" s="124" t="s">
        <v>146</v>
      </c>
      <c r="S106" s="124" t="s">
        <v>2211</v>
      </c>
      <c r="T106" s="125" t="s">
        <v>115</v>
      </c>
      <c r="U106" s="108">
        <v>25.271000000000001</v>
      </c>
      <c r="V106" s="108">
        <f>ROUND(E106*U106,2)</f>
        <v>73.760000000000005</v>
      </c>
      <c r="W106" s="108"/>
      <c r="X106" s="108" t="s">
        <v>116</v>
      </c>
      <c r="Y106" s="108" t="s">
        <v>117</v>
      </c>
      <c r="Z106" s="102"/>
      <c r="AA106" s="102"/>
      <c r="AB106" s="102"/>
      <c r="AC106" s="102"/>
      <c r="AD106" s="102"/>
      <c r="AE106" s="102"/>
      <c r="AF106" s="102"/>
      <c r="AG106" s="102" t="s">
        <v>118</v>
      </c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</row>
    <row r="107" spans="1:60" outlineLevel="2" x14ac:dyDescent="0.2">
      <c r="A107" s="105"/>
      <c r="B107" s="106"/>
      <c r="C107" s="607" t="s">
        <v>160</v>
      </c>
      <c r="D107" s="608"/>
      <c r="E107" s="608"/>
      <c r="F107" s="608"/>
      <c r="G107" s="608"/>
      <c r="H107" s="108"/>
      <c r="I107" s="108"/>
      <c r="J107" s="108"/>
      <c r="K107" s="108"/>
      <c r="L107" s="108"/>
      <c r="M107" s="108"/>
      <c r="N107" s="107"/>
      <c r="O107" s="107"/>
      <c r="P107" s="107"/>
      <c r="Q107" s="107"/>
      <c r="R107" s="108"/>
      <c r="S107" s="108"/>
      <c r="T107" s="108"/>
      <c r="U107" s="108"/>
      <c r="V107" s="108"/>
      <c r="W107" s="108"/>
      <c r="X107" s="108"/>
      <c r="Y107" s="108"/>
      <c r="Z107" s="102"/>
      <c r="AA107" s="102"/>
      <c r="AB107" s="102"/>
      <c r="AC107" s="102"/>
      <c r="AD107" s="102"/>
      <c r="AE107" s="102"/>
      <c r="AF107" s="102"/>
      <c r="AG107" s="102" t="s">
        <v>120</v>
      </c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</row>
    <row r="108" spans="1:60" outlineLevel="2" x14ac:dyDescent="0.2">
      <c r="A108" s="105"/>
      <c r="B108" s="106"/>
      <c r="C108" s="129" t="s">
        <v>205</v>
      </c>
      <c r="D108" s="109"/>
      <c r="E108" s="110">
        <v>0.17735999999999999</v>
      </c>
      <c r="F108" s="108"/>
      <c r="G108" s="108"/>
      <c r="H108" s="108"/>
      <c r="I108" s="108"/>
      <c r="J108" s="108"/>
      <c r="K108" s="108"/>
      <c r="L108" s="108"/>
      <c r="M108" s="108"/>
      <c r="N108" s="107"/>
      <c r="O108" s="107"/>
      <c r="P108" s="107"/>
      <c r="Q108" s="107"/>
      <c r="R108" s="108"/>
      <c r="S108" s="108"/>
      <c r="T108" s="108"/>
      <c r="U108" s="108"/>
      <c r="V108" s="108"/>
      <c r="W108" s="108"/>
      <c r="X108" s="108"/>
      <c r="Y108" s="108"/>
      <c r="Z108" s="102"/>
      <c r="AA108" s="102"/>
      <c r="AB108" s="102"/>
      <c r="AC108" s="102"/>
      <c r="AD108" s="102"/>
      <c r="AE108" s="102"/>
      <c r="AF108" s="102"/>
      <c r="AG108" s="102" t="s">
        <v>121</v>
      </c>
      <c r="AH108" s="102">
        <v>0</v>
      </c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</row>
    <row r="109" spans="1:60" outlineLevel="3" x14ac:dyDescent="0.2">
      <c r="A109" s="105"/>
      <c r="B109" s="106"/>
      <c r="C109" s="129" t="s">
        <v>206</v>
      </c>
      <c r="D109" s="109"/>
      <c r="E109" s="110">
        <v>0.67064000000000001</v>
      </c>
      <c r="F109" s="108"/>
      <c r="G109" s="108"/>
      <c r="H109" s="108"/>
      <c r="I109" s="108"/>
      <c r="J109" s="108"/>
      <c r="K109" s="108"/>
      <c r="L109" s="108"/>
      <c r="M109" s="108"/>
      <c r="N109" s="107"/>
      <c r="O109" s="107"/>
      <c r="P109" s="107"/>
      <c r="Q109" s="107"/>
      <c r="R109" s="108"/>
      <c r="S109" s="108"/>
      <c r="T109" s="108"/>
      <c r="U109" s="108"/>
      <c r="V109" s="108"/>
      <c r="W109" s="108"/>
      <c r="X109" s="108"/>
      <c r="Y109" s="108"/>
      <c r="Z109" s="102"/>
      <c r="AA109" s="102"/>
      <c r="AB109" s="102"/>
      <c r="AC109" s="102"/>
      <c r="AD109" s="102"/>
      <c r="AE109" s="102"/>
      <c r="AF109" s="102"/>
      <c r="AG109" s="102" t="s">
        <v>121</v>
      </c>
      <c r="AH109" s="102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</row>
    <row r="110" spans="1:60" outlineLevel="3" x14ac:dyDescent="0.2">
      <c r="A110" s="105"/>
      <c r="B110" s="106"/>
      <c r="C110" s="129" t="s">
        <v>207</v>
      </c>
      <c r="D110" s="109"/>
      <c r="E110" s="110">
        <v>0.18</v>
      </c>
      <c r="F110" s="108"/>
      <c r="G110" s="108"/>
      <c r="H110" s="108"/>
      <c r="I110" s="108"/>
      <c r="J110" s="108"/>
      <c r="K110" s="108"/>
      <c r="L110" s="108"/>
      <c r="M110" s="108"/>
      <c r="N110" s="107"/>
      <c r="O110" s="107"/>
      <c r="P110" s="107"/>
      <c r="Q110" s="107"/>
      <c r="R110" s="108"/>
      <c r="S110" s="108"/>
      <c r="T110" s="108"/>
      <c r="U110" s="108"/>
      <c r="V110" s="108"/>
      <c r="W110" s="108"/>
      <c r="X110" s="108"/>
      <c r="Y110" s="108"/>
      <c r="Z110" s="102"/>
      <c r="AA110" s="102"/>
      <c r="AB110" s="102"/>
      <c r="AC110" s="102"/>
      <c r="AD110" s="102"/>
      <c r="AE110" s="102"/>
      <c r="AF110" s="102"/>
      <c r="AG110" s="102" t="s">
        <v>121</v>
      </c>
      <c r="AH110" s="102">
        <v>0</v>
      </c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0" outlineLevel="3" x14ac:dyDescent="0.2">
      <c r="A111" s="105"/>
      <c r="B111" s="106"/>
      <c r="C111" s="129" t="s">
        <v>208</v>
      </c>
      <c r="D111" s="109"/>
      <c r="E111" s="110">
        <v>1.8906000000000001</v>
      </c>
      <c r="F111" s="108"/>
      <c r="G111" s="108"/>
      <c r="H111" s="108"/>
      <c r="I111" s="108"/>
      <c r="J111" s="108"/>
      <c r="K111" s="108"/>
      <c r="L111" s="108"/>
      <c r="M111" s="108"/>
      <c r="N111" s="107"/>
      <c r="O111" s="107"/>
      <c r="P111" s="107"/>
      <c r="Q111" s="107"/>
      <c r="R111" s="108"/>
      <c r="S111" s="108"/>
      <c r="T111" s="108"/>
      <c r="U111" s="108"/>
      <c r="V111" s="108"/>
      <c r="W111" s="108"/>
      <c r="X111" s="108"/>
      <c r="Y111" s="108"/>
      <c r="Z111" s="102"/>
      <c r="AA111" s="102"/>
      <c r="AB111" s="102"/>
      <c r="AC111" s="102"/>
      <c r="AD111" s="102"/>
      <c r="AE111" s="102"/>
      <c r="AF111" s="102"/>
      <c r="AG111" s="102" t="s">
        <v>121</v>
      </c>
      <c r="AH111" s="102">
        <v>0</v>
      </c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</row>
    <row r="112" spans="1:60" outlineLevel="2" x14ac:dyDescent="0.2">
      <c r="A112" s="105"/>
      <c r="B112" s="106"/>
      <c r="C112" s="603"/>
      <c r="D112" s="604"/>
      <c r="E112" s="604"/>
      <c r="F112" s="604"/>
      <c r="G112" s="604"/>
      <c r="H112" s="108"/>
      <c r="I112" s="108"/>
      <c r="J112" s="108"/>
      <c r="K112" s="108"/>
      <c r="L112" s="108"/>
      <c r="M112" s="108"/>
      <c r="N112" s="107"/>
      <c r="O112" s="107"/>
      <c r="P112" s="107"/>
      <c r="Q112" s="107"/>
      <c r="R112" s="108"/>
      <c r="S112" s="108"/>
      <c r="T112" s="108"/>
      <c r="U112" s="108"/>
      <c r="V112" s="108"/>
      <c r="W112" s="108"/>
      <c r="X112" s="108"/>
      <c r="Y112" s="108"/>
      <c r="Z112" s="102"/>
      <c r="AA112" s="102"/>
      <c r="AB112" s="102"/>
      <c r="AC112" s="102"/>
      <c r="AD112" s="102"/>
      <c r="AE112" s="102"/>
      <c r="AF112" s="102"/>
      <c r="AG112" s="102" t="s">
        <v>2212</v>
      </c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</row>
    <row r="113" spans="1:60" ht="22.5" outlineLevel="1" x14ac:dyDescent="0.2">
      <c r="A113" s="119">
        <v>26</v>
      </c>
      <c r="B113" s="120" t="s">
        <v>209</v>
      </c>
      <c r="C113" s="128" t="s">
        <v>210</v>
      </c>
      <c r="D113" s="121" t="s">
        <v>211</v>
      </c>
      <c r="E113" s="122">
        <v>9</v>
      </c>
      <c r="F113" s="123"/>
      <c r="G113" s="124">
        <f>ROUND(E113*F113,2)</f>
        <v>0</v>
      </c>
      <c r="H113" s="123">
        <v>402.59</v>
      </c>
      <c r="I113" s="124">
        <f>ROUND(E113*H113,2)</f>
        <v>3623.31</v>
      </c>
      <c r="J113" s="123">
        <v>173.41</v>
      </c>
      <c r="K113" s="124">
        <f>ROUND(E113*J113,2)</f>
        <v>1560.69</v>
      </c>
      <c r="L113" s="124">
        <v>21</v>
      </c>
      <c r="M113" s="124">
        <f>G113*(1+L113/100)</f>
        <v>0</v>
      </c>
      <c r="N113" s="122">
        <v>2.5749999999999999E-2</v>
      </c>
      <c r="O113" s="122">
        <f>ROUND(E113*N113,2)</f>
        <v>0.23</v>
      </c>
      <c r="P113" s="122">
        <v>0</v>
      </c>
      <c r="Q113" s="122">
        <f>ROUND(E113*P113,2)</f>
        <v>0</v>
      </c>
      <c r="R113" s="124" t="s">
        <v>146</v>
      </c>
      <c r="S113" s="124" t="s">
        <v>2211</v>
      </c>
      <c r="T113" s="125" t="s">
        <v>115</v>
      </c>
      <c r="U113" s="108">
        <v>0.3175</v>
      </c>
      <c r="V113" s="108">
        <f>ROUND(E113*U113,2)</f>
        <v>2.86</v>
      </c>
      <c r="W113" s="108"/>
      <c r="X113" s="108" t="s">
        <v>116</v>
      </c>
      <c r="Y113" s="108" t="s">
        <v>117</v>
      </c>
      <c r="Z113" s="102"/>
      <c r="AA113" s="102"/>
      <c r="AB113" s="102"/>
      <c r="AC113" s="102"/>
      <c r="AD113" s="102"/>
      <c r="AE113" s="102"/>
      <c r="AF113" s="102"/>
      <c r="AG113" s="102" t="s">
        <v>118</v>
      </c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</row>
    <row r="114" spans="1:60" outlineLevel="2" x14ac:dyDescent="0.2">
      <c r="A114" s="105"/>
      <c r="B114" s="106"/>
      <c r="C114" s="601" t="s">
        <v>212</v>
      </c>
      <c r="D114" s="602"/>
      <c r="E114" s="602"/>
      <c r="F114" s="602"/>
      <c r="G114" s="602"/>
      <c r="H114" s="108"/>
      <c r="I114" s="108"/>
      <c r="J114" s="108"/>
      <c r="K114" s="108"/>
      <c r="L114" s="108"/>
      <c r="M114" s="108"/>
      <c r="N114" s="107"/>
      <c r="O114" s="107"/>
      <c r="P114" s="107"/>
      <c r="Q114" s="107"/>
      <c r="R114" s="108"/>
      <c r="S114" s="108"/>
      <c r="T114" s="108"/>
      <c r="U114" s="108"/>
      <c r="V114" s="108"/>
      <c r="W114" s="108"/>
      <c r="X114" s="108"/>
      <c r="Y114" s="108"/>
      <c r="Z114" s="102"/>
      <c r="AA114" s="102"/>
      <c r="AB114" s="102"/>
      <c r="AC114" s="102"/>
      <c r="AD114" s="102"/>
      <c r="AE114" s="102"/>
      <c r="AF114" s="102"/>
      <c r="AG114" s="102" t="s">
        <v>141</v>
      </c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0" outlineLevel="2" x14ac:dyDescent="0.2">
      <c r="A115" s="105"/>
      <c r="B115" s="106"/>
      <c r="C115" s="603"/>
      <c r="D115" s="604"/>
      <c r="E115" s="604"/>
      <c r="F115" s="604"/>
      <c r="G115" s="604"/>
      <c r="H115" s="108"/>
      <c r="I115" s="108"/>
      <c r="J115" s="108"/>
      <c r="K115" s="108"/>
      <c r="L115" s="108"/>
      <c r="M115" s="108"/>
      <c r="N115" s="107"/>
      <c r="O115" s="107"/>
      <c r="P115" s="107"/>
      <c r="Q115" s="107"/>
      <c r="R115" s="108"/>
      <c r="S115" s="108"/>
      <c r="T115" s="108"/>
      <c r="U115" s="108"/>
      <c r="V115" s="108"/>
      <c r="W115" s="108"/>
      <c r="X115" s="108"/>
      <c r="Y115" s="108"/>
      <c r="Z115" s="102"/>
      <c r="AA115" s="102"/>
      <c r="AB115" s="102"/>
      <c r="AC115" s="102"/>
      <c r="AD115" s="102"/>
      <c r="AE115" s="102"/>
      <c r="AF115" s="102"/>
      <c r="AG115" s="102" t="s">
        <v>2212</v>
      </c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60" ht="22.5" outlineLevel="1" x14ac:dyDescent="0.2">
      <c r="A116" s="119">
        <v>27</v>
      </c>
      <c r="B116" s="120" t="s">
        <v>213</v>
      </c>
      <c r="C116" s="128" t="s">
        <v>214</v>
      </c>
      <c r="D116" s="121" t="s">
        <v>211</v>
      </c>
      <c r="E116" s="122">
        <v>2</v>
      </c>
      <c r="F116" s="123"/>
      <c r="G116" s="124">
        <f>ROUND(E116*F116,2)</f>
        <v>0</v>
      </c>
      <c r="H116" s="123">
        <v>743.84</v>
      </c>
      <c r="I116" s="124">
        <f>ROUND(E116*H116,2)</f>
        <v>1487.68</v>
      </c>
      <c r="J116" s="123">
        <v>246.16</v>
      </c>
      <c r="K116" s="124">
        <f>ROUND(E116*J116,2)</f>
        <v>492.32</v>
      </c>
      <c r="L116" s="124">
        <v>21</v>
      </c>
      <c r="M116" s="124">
        <f>G116*(1+L116/100)</f>
        <v>0</v>
      </c>
      <c r="N116" s="122">
        <v>4.6179999999999999E-2</v>
      </c>
      <c r="O116" s="122">
        <f>ROUND(E116*N116,2)</f>
        <v>0.09</v>
      </c>
      <c r="P116" s="122">
        <v>0</v>
      </c>
      <c r="Q116" s="122">
        <f>ROUND(E116*P116,2)</f>
        <v>0</v>
      </c>
      <c r="R116" s="124" t="s">
        <v>146</v>
      </c>
      <c r="S116" s="124" t="s">
        <v>2211</v>
      </c>
      <c r="T116" s="125" t="s">
        <v>115</v>
      </c>
      <c r="U116" s="108">
        <v>0.45</v>
      </c>
      <c r="V116" s="108">
        <f>ROUND(E116*U116,2)</f>
        <v>0.9</v>
      </c>
      <c r="W116" s="108"/>
      <c r="X116" s="108" t="s">
        <v>116</v>
      </c>
      <c r="Y116" s="108" t="s">
        <v>117</v>
      </c>
      <c r="Z116" s="102"/>
      <c r="AA116" s="102"/>
      <c r="AB116" s="102"/>
      <c r="AC116" s="102"/>
      <c r="AD116" s="102"/>
      <c r="AE116" s="102"/>
      <c r="AF116" s="102"/>
      <c r="AG116" s="102" t="s">
        <v>118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outlineLevel="2" x14ac:dyDescent="0.2">
      <c r="A117" s="105"/>
      <c r="B117" s="106"/>
      <c r="C117" s="601" t="s">
        <v>212</v>
      </c>
      <c r="D117" s="602"/>
      <c r="E117" s="602"/>
      <c r="F117" s="602"/>
      <c r="G117" s="602"/>
      <c r="H117" s="108"/>
      <c r="I117" s="108"/>
      <c r="J117" s="108"/>
      <c r="K117" s="108"/>
      <c r="L117" s="108"/>
      <c r="M117" s="108"/>
      <c r="N117" s="107"/>
      <c r="O117" s="107"/>
      <c r="P117" s="107"/>
      <c r="Q117" s="107"/>
      <c r="R117" s="108"/>
      <c r="S117" s="108"/>
      <c r="T117" s="108"/>
      <c r="U117" s="108"/>
      <c r="V117" s="108"/>
      <c r="W117" s="108"/>
      <c r="X117" s="108"/>
      <c r="Y117" s="108"/>
      <c r="Z117" s="102"/>
      <c r="AA117" s="102"/>
      <c r="AB117" s="102"/>
      <c r="AC117" s="102"/>
      <c r="AD117" s="102"/>
      <c r="AE117" s="102"/>
      <c r="AF117" s="102"/>
      <c r="AG117" s="102" t="s">
        <v>141</v>
      </c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</row>
    <row r="118" spans="1:60" outlineLevel="2" x14ac:dyDescent="0.2">
      <c r="A118" s="105"/>
      <c r="B118" s="106"/>
      <c r="C118" s="603"/>
      <c r="D118" s="604"/>
      <c r="E118" s="604"/>
      <c r="F118" s="604"/>
      <c r="G118" s="604"/>
      <c r="H118" s="108"/>
      <c r="I118" s="108"/>
      <c r="J118" s="108"/>
      <c r="K118" s="108"/>
      <c r="L118" s="108"/>
      <c r="M118" s="108"/>
      <c r="N118" s="107"/>
      <c r="O118" s="107"/>
      <c r="P118" s="107"/>
      <c r="Q118" s="107"/>
      <c r="R118" s="108"/>
      <c r="S118" s="108"/>
      <c r="T118" s="108"/>
      <c r="U118" s="108"/>
      <c r="V118" s="108"/>
      <c r="W118" s="108"/>
      <c r="X118" s="108"/>
      <c r="Y118" s="108"/>
      <c r="Z118" s="102"/>
      <c r="AA118" s="102"/>
      <c r="AB118" s="102"/>
      <c r="AC118" s="102"/>
      <c r="AD118" s="102"/>
      <c r="AE118" s="102"/>
      <c r="AF118" s="102"/>
      <c r="AG118" s="102" t="s">
        <v>2212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0" ht="22.5" outlineLevel="1" x14ac:dyDescent="0.2">
      <c r="A119" s="119">
        <v>28</v>
      </c>
      <c r="B119" s="120" t="s">
        <v>215</v>
      </c>
      <c r="C119" s="128" t="s">
        <v>216</v>
      </c>
      <c r="D119" s="121" t="s">
        <v>211</v>
      </c>
      <c r="E119" s="122">
        <v>4</v>
      </c>
      <c r="F119" s="123"/>
      <c r="G119" s="124">
        <f>ROUND(E119*F119,2)</f>
        <v>0</v>
      </c>
      <c r="H119" s="123">
        <v>431.09</v>
      </c>
      <c r="I119" s="124">
        <f>ROUND(E119*H119,2)</f>
        <v>1724.36</v>
      </c>
      <c r="J119" s="123">
        <v>132.91</v>
      </c>
      <c r="K119" s="124">
        <f>ROUND(E119*J119,2)</f>
        <v>531.64</v>
      </c>
      <c r="L119" s="124">
        <v>21</v>
      </c>
      <c r="M119" s="124">
        <f>G119*(1+L119/100)</f>
        <v>0</v>
      </c>
      <c r="N119" s="122">
        <v>3.637E-2</v>
      </c>
      <c r="O119" s="122">
        <f>ROUND(E119*N119,2)</f>
        <v>0.15</v>
      </c>
      <c r="P119" s="122">
        <v>0</v>
      </c>
      <c r="Q119" s="122">
        <f>ROUND(E119*P119,2)</f>
        <v>0</v>
      </c>
      <c r="R119" s="124" t="s">
        <v>146</v>
      </c>
      <c r="S119" s="124" t="s">
        <v>2211</v>
      </c>
      <c r="T119" s="125" t="s">
        <v>115</v>
      </c>
      <c r="U119" s="108">
        <v>0.245</v>
      </c>
      <c r="V119" s="108">
        <f>ROUND(E119*U119,2)</f>
        <v>0.98</v>
      </c>
      <c r="W119" s="108"/>
      <c r="X119" s="108" t="s">
        <v>116</v>
      </c>
      <c r="Y119" s="108" t="s">
        <v>117</v>
      </c>
      <c r="Z119" s="102"/>
      <c r="AA119" s="102"/>
      <c r="AB119" s="102"/>
      <c r="AC119" s="102"/>
      <c r="AD119" s="102"/>
      <c r="AE119" s="102"/>
      <c r="AF119" s="102"/>
      <c r="AG119" s="102" t="s">
        <v>118</v>
      </c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</row>
    <row r="120" spans="1:60" outlineLevel="2" x14ac:dyDescent="0.2">
      <c r="A120" s="105"/>
      <c r="B120" s="106"/>
      <c r="C120" s="129" t="s">
        <v>217</v>
      </c>
      <c r="D120" s="109"/>
      <c r="E120" s="110">
        <v>4</v>
      </c>
      <c r="F120" s="108"/>
      <c r="G120" s="108"/>
      <c r="H120" s="108"/>
      <c r="I120" s="108"/>
      <c r="J120" s="108"/>
      <c r="K120" s="108"/>
      <c r="L120" s="108"/>
      <c r="M120" s="108"/>
      <c r="N120" s="107"/>
      <c r="O120" s="107"/>
      <c r="P120" s="107"/>
      <c r="Q120" s="107"/>
      <c r="R120" s="108"/>
      <c r="S120" s="108"/>
      <c r="T120" s="108"/>
      <c r="U120" s="108"/>
      <c r="V120" s="108"/>
      <c r="W120" s="108"/>
      <c r="X120" s="108"/>
      <c r="Y120" s="108"/>
      <c r="Z120" s="102"/>
      <c r="AA120" s="102"/>
      <c r="AB120" s="102"/>
      <c r="AC120" s="102"/>
      <c r="AD120" s="102"/>
      <c r="AE120" s="102"/>
      <c r="AF120" s="102"/>
      <c r="AG120" s="102" t="s">
        <v>121</v>
      </c>
      <c r="AH120" s="102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</row>
    <row r="121" spans="1:60" outlineLevel="2" x14ac:dyDescent="0.2">
      <c r="A121" s="105"/>
      <c r="B121" s="106"/>
      <c r="C121" s="603"/>
      <c r="D121" s="604"/>
      <c r="E121" s="604"/>
      <c r="F121" s="604"/>
      <c r="G121" s="604"/>
      <c r="H121" s="108"/>
      <c r="I121" s="108"/>
      <c r="J121" s="108"/>
      <c r="K121" s="108"/>
      <c r="L121" s="108"/>
      <c r="M121" s="108"/>
      <c r="N121" s="107"/>
      <c r="O121" s="107"/>
      <c r="P121" s="107"/>
      <c r="Q121" s="107"/>
      <c r="R121" s="108"/>
      <c r="S121" s="108"/>
      <c r="T121" s="108"/>
      <c r="U121" s="108"/>
      <c r="V121" s="108"/>
      <c r="W121" s="108"/>
      <c r="X121" s="108"/>
      <c r="Y121" s="108"/>
      <c r="Z121" s="102"/>
      <c r="AA121" s="102"/>
      <c r="AB121" s="102"/>
      <c r="AC121" s="102"/>
      <c r="AD121" s="102"/>
      <c r="AE121" s="102"/>
      <c r="AF121" s="102"/>
      <c r="AG121" s="102" t="s">
        <v>2212</v>
      </c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</row>
    <row r="122" spans="1:60" ht="22.5" outlineLevel="1" x14ac:dyDescent="0.2">
      <c r="A122" s="119">
        <v>29</v>
      </c>
      <c r="B122" s="120" t="s">
        <v>218</v>
      </c>
      <c r="C122" s="128" t="s">
        <v>219</v>
      </c>
      <c r="D122" s="121" t="s">
        <v>211</v>
      </c>
      <c r="E122" s="122">
        <v>47</v>
      </c>
      <c r="F122" s="123"/>
      <c r="G122" s="124">
        <f>ROUND(E122*F122,2)</f>
        <v>0</v>
      </c>
      <c r="H122" s="123">
        <v>581.04999999999995</v>
      </c>
      <c r="I122" s="124">
        <f>ROUND(E122*H122,2)</f>
        <v>27309.35</v>
      </c>
      <c r="J122" s="123">
        <v>136.94999999999999</v>
      </c>
      <c r="K122" s="124">
        <f>ROUND(E122*J122,2)</f>
        <v>6436.65</v>
      </c>
      <c r="L122" s="124">
        <v>21</v>
      </c>
      <c r="M122" s="124">
        <f>G122*(1+L122/100)</f>
        <v>0</v>
      </c>
      <c r="N122" s="122">
        <v>4.5289999999999997E-2</v>
      </c>
      <c r="O122" s="122">
        <f>ROUND(E122*N122,2)</f>
        <v>2.13</v>
      </c>
      <c r="P122" s="122">
        <v>0</v>
      </c>
      <c r="Q122" s="122">
        <f>ROUND(E122*P122,2)</f>
        <v>0</v>
      </c>
      <c r="R122" s="124" t="s">
        <v>146</v>
      </c>
      <c r="S122" s="124" t="s">
        <v>2211</v>
      </c>
      <c r="T122" s="125" t="s">
        <v>115</v>
      </c>
      <c r="U122" s="108">
        <v>0.2525</v>
      </c>
      <c r="V122" s="108">
        <f>ROUND(E122*U122,2)</f>
        <v>11.87</v>
      </c>
      <c r="W122" s="108"/>
      <c r="X122" s="108" t="s">
        <v>116</v>
      </c>
      <c r="Y122" s="108" t="s">
        <v>117</v>
      </c>
      <c r="Z122" s="102"/>
      <c r="AA122" s="102"/>
      <c r="AB122" s="102"/>
      <c r="AC122" s="102"/>
      <c r="AD122" s="102"/>
      <c r="AE122" s="102"/>
      <c r="AF122" s="102"/>
      <c r="AG122" s="102" t="s">
        <v>118</v>
      </c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</row>
    <row r="123" spans="1:60" outlineLevel="2" x14ac:dyDescent="0.2">
      <c r="A123" s="105"/>
      <c r="B123" s="106"/>
      <c r="C123" s="129" t="s">
        <v>220</v>
      </c>
      <c r="D123" s="109"/>
      <c r="E123" s="110">
        <v>47</v>
      </c>
      <c r="F123" s="108"/>
      <c r="G123" s="108"/>
      <c r="H123" s="108"/>
      <c r="I123" s="108"/>
      <c r="J123" s="108"/>
      <c r="K123" s="108"/>
      <c r="L123" s="108"/>
      <c r="M123" s="108"/>
      <c r="N123" s="107"/>
      <c r="O123" s="107"/>
      <c r="P123" s="107"/>
      <c r="Q123" s="107"/>
      <c r="R123" s="108"/>
      <c r="S123" s="108"/>
      <c r="T123" s="108"/>
      <c r="U123" s="108"/>
      <c r="V123" s="108"/>
      <c r="W123" s="108"/>
      <c r="X123" s="108"/>
      <c r="Y123" s="108"/>
      <c r="Z123" s="102"/>
      <c r="AA123" s="102"/>
      <c r="AB123" s="102"/>
      <c r="AC123" s="102"/>
      <c r="AD123" s="102"/>
      <c r="AE123" s="102"/>
      <c r="AF123" s="102"/>
      <c r="AG123" s="102" t="s">
        <v>121</v>
      </c>
      <c r="AH123" s="102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</row>
    <row r="124" spans="1:60" outlineLevel="2" x14ac:dyDescent="0.2">
      <c r="A124" s="105"/>
      <c r="B124" s="106"/>
      <c r="C124" s="603"/>
      <c r="D124" s="604"/>
      <c r="E124" s="604"/>
      <c r="F124" s="604"/>
      <c r="G124" s="604"/>
      <c r="H124" s="108"/>
      <c r="I124" s="108"/>
      <c r="J124" s="108"/>
      <c r="K124" s="108"/>
      <c r="L124" s="108"/>
      <c r="M124" s="108"/>
      <c r="N124" s="107"/>
      <c r="O124" s="107"/>
      <c r="P124" s="107"/>
      <c r="Q124" s="107"/>
      <c r="R124" s="108"/>
      <c r="S124" s="108"/>
      <c r="T124" s="108"/>
      <c r="U124" s="108"/>
      <c r="V124" s="108"/>
      <c r="W124" s="108"/>
      <c r="X124" s="108"/>
      <c r="Y124" s="108"/>
      <c r="Z124" s="102"/>
      <c r="AA124" s="102"/>
      <c r="AB124" s="102"/>
      <c r="AC124" s="102"/>
      <c r="AD124" s="102"/>
      <c r="AE124" s="102"/>
      <c r="AF124" s="102"/>
      <c r="AG124" s="102" t="s">
        <v>2212</v>
      </c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</row>
    <row r="125" spans="1:60" ht="22.5" outlineLevel="1" x14ac:dyDescent="0.2">
      <c r="A125" s="119">
        <v>30</v>
      </c>
      <c r="B125" s="120" t="s">
        <v>221</v>
      </c>
      <c r="C125" s="128" t="s">
        <v>222</v>
      </c>
      <c r="D125" s="121" t="s">
        <v>211</v>
      </c>
      <c r="E125" s="122">
        <v>20</v>
      </c>
      <c r="F125" s="123"/>
      <c r="G125" s="124">
        <f>ROUND(E125*F125,2)</f>
        <v>0</v>
      </c>
      <c r="H125" s="123">
        <v>687.02</v>
      </c>
      <c r="I125" s="124">
        <f>ROUND(E125*H125,2)</f>
        <v>13740.4</v>
      </c>
      <c r="J125" s="123">
        <v>140.97999999999999</v>
      </c>
      <c r="K125" s="124">
        <f>ROUND(E125*J125,2)</f>
        <v>2819.6</v>
      </c>
      <c r="L125" s="124">
        <v>21</v>
      </c>
      <c r="M125" s="124">
        <f>G125*(1+L125/100)</f>
        <v>0</v>
      </c>
      <c r="N125" s="122">
        <v>5.4219999999999997E-2</v>
      </c>
      <c r="O125" s="122">
        <f>ROUND(E125*N125,2)</f>
        <v>1.08</v>
      </c>
      <c r="P125" s="122">
        <v>0</v>
      </c>
      <c r="Q125" s="122">
        <f>ROUND(E125*P125,2)</f>
        <v>0</v>
      </c>
      <c r="R125" s="124" t="s">
        <v>146</v>
      </c>
      <c r="S125" s="124" t="s">
        <v>2211</v>
      </c>
      <c r="T125" s="125" t="s">
        <v>115</v>
      </c>
      <c r="U125" s="108">
        <v>0.26</v>
      </c>
      <c r="V125" s="108">
        <f>ROUND(E125*U125,2)</f>
        <v>5.2</v>
      </c>
      <c r="W125" s="108"/>
      <c r="X125" s="108" t="s">
        <v>116</v>
      </c>
      <c r="Y125" s="108" t="s">
        <v>117</v>
      </c>
      <c r="Z125" s="102"/>
      <c r="AA125" s="102"/>
      <c r="AB125" s="102"/>
      <c r="AC125" s="102"/>
      <c r="AD125" s="102"/>
      <c r="AE125" s="102"/>
      <c r="AF125" s="102"/>
      <c r="AG125" s="102" t="s">
        <v>118</v>
      </c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</row>
    <row r="126" spans="1:60" outlineLevel="2" x14ac:dyDescent="0.2">
      <c r="A126" s="105"/>
      <c r="B126" s="106"/>
      <c r="C126" s="129" t="s">
        <v>223</v>
      </c>
      <c r="D126" s="109"/>
      <c r="E126" s="110">
        <v>20</v>
      </c>
      <c r="F126" s="108"/>
      <c r="G126" s="108"/>
      <c r="H126" s="108"/>
      <c r="I126" s="108"/>
      <c r="J126" s="108"/>
      <c r="K126" s="108"/>
      <c r="L126" s="108"/>
      <c r="M126" s="108"/>
      <c r="N126" s="107"/>
      <c r="O126" s="107"/>
      <c r="P126" s="107"/>
      <c r="Q126" s="107"/>
      <c r="R126" s="108"/>
      <c r="S126" s="108"/>
      <c r="T126" s="108"/>
      <c r="U126" s="108"/>
      <c r="V126" s="108"/>
      <c r="W126" s="108"/>
      <c r="X126" s="108"/>
      <c r="Y126" s="108"/>
      <c r="Z126" s="102"/>
      <c r="AA126" s="102"/>
      <c r="AB126" s="102"/>
      <c r="AC126" s="102"/>
      <c r="AD126" s="102"/>
      <c r="AE126" s="102"/>
      <c r="AF126" s="102"/>
      <c r="AG126" s="102" t="s">
        <v>121</v>
      </c>
      <c r="AH126" s="102">
        <v>0</v>
      </c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</row>
    <row r="127" spans="1:60" outlineLevel="2" x14ac:dyDescent="0.2">
      <c r="A127" s="105"/>
      <c r="B127" s="106"/>
      <c r="C127" s="603"/>
      <c r="D127" s="604"/>
      <c r="E127" s="604"/>
      <c r="F127" s="604"/>
      <c r="G127" s="604"/>
      <c r="H127" s="108"/>
      <c r="I127" s="108"/>
      <c r="J127" s="108"/>
      <c r="K127" s="108"/>
      <c r="L127" s="108"/>
      <c r="M127" s="108"/>
      <c r="N127" s="107"/>
      <c r="O127" s="107"/>
      <c r="P127" s="107"/>
      <c r="Q127" s="107"/>
      <c r="R127" s="108"/>
      <c r="S127" s="108"/>
      <c r="T127" s="108"/>
      <c r="U127" s="108"/>
      <c r="V127" s="108"/>
      <c r="W127" s="108"/>
      <c r="X127" s="108"/>
      <c r="Y127" s="108"/>
      <c r="Z127" s="102"/>
      <c r="AA127" s="102"/>
      <c r="AB127" s="102"/>
      <c r="AC127" s="102"/>
      <c r="AD127" s="102"/>
      <c r="AE127" s="102"/>
      <c r="AF127" s="102"/>
      <c r="AG127" s="102" t="s">
        <v>2212</v>
      </c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</row>
    <row r="128" spans="1:60" ht="22.5" outlineLevel="1" x14ac:dyDescent="0.2">
      <c r="A128" s="119">
        <v>31</v>
      </c>
      <c r="B128" s="120" t="s">
        <v>224</v>
      </c>
      <c r="C128" s="128" t="s">
        <v>225</v>
      </c>
      <c r="D128" s="121" t="s">
        <v>211</v>
      </c>
      <c r="E128" s="122">
        <v>24</v>
      </c>
      <c r="F128" s="123"/>
      <c r="G128" s="124">
        <f>ROUND(E128*F128,2)</f>
        <v>0</v>
      </c>
      <c r="H128" s="123">
        <v>873.98</v>
      </c>
      <c r="I128" s="124">
        <f>ROUND(E128*H128,2)</f>
        <v>20975.52</v>
      </c>
      <c r="J128" s="123">
        <v>145.02000000000001</v>
      </c>
      <c r="K128" s="124">
        <f>ROUND(E128*J128,2)</f>
        <v>3480.48</v>
      </c>
      <c r="L128" s="124">
        <v>21</v>
      </c>
      <c r="M128" s="124">
        <f>G128*(1+L128/100)</f>
        <v>0</v>
      </c>
      <c r="N128" s="122">
        <v>6.3140000000000002E-2</v>
      </c>
      <c r="O128" s="122">
        <f>ROUND(E128*N128,2)</f>
        <v>1.52</v>
      </c>
      <c r="P128" s="122">
        <v>0</v>
      </c>
      <c r="Q128" s="122">
        <f>ROUND(E128*P128,2)</f>
        <v>0</v>
      </c>
      <c r="R128" s="124" t="s">
        <v>146</v>
      </c>
      <c r="S128" s="124" t="s">
        <v>2211</v>
      </c>
      <c r="T128" s="125" t="s">
        <v>115</v>
      </c>
      <c r="U128" s="108">
        <v>0.26750000000000002</v>
      </c>
      <c r="V128" s="108">
        <f>ROUND(E128*U128,2)</f>
        <v>6.42</v>
      </c>
      <c r="W128" s="108"/>
      <c r="X128" s="108" t="s">
        <v>116</v>
      </c>
      <c r="Y128" s="108" t="s">
        <v>117</v>
      </c>
      <c r="Z128" s="102"/>
      <c r="AA128" s="102"/>
      <c r="AB128" s="102"/>
      <c r="AC128" s="102"/>
      <c r="AD128" s="102"/>
      <c r="AE128" s="102"/>
      <c r="AF128" s="102"/>
      <c r="AG128" s="102" t="s">
        <v>118</v>
      </c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</row>
    <row r="129" spans="1:60" outlineLevel="2" x14ac:dyDescent="0.2">
      <c r="A129" s="105"/>
      <c r="B129" s="106"/>
      <c r="C129" s="129" t="s">
        <v>226</v>
      </c>
      <c r="D129" s="109"/>
      <c r="E129" s="110">
        <v>24</v>
      </c>
      <c r="F129" s="108"/>
      <c r="G129" s="108"/>
      <c r="H129" s="108"/>
      <c r="I129" s="108"/>
      <c r="J129" s="108"/>
      <c r="K129" s="108"/>
      <c r="L129" s="108"/>
      <c r="M129" s="108"/>
      <c r="N129" s="107"/>
      <c r="O129" s="107"/>
      <c r="P129" s="107"/>
      <c r="Q129" s="107"/>
      <c r="R129" s="108"/>
      <c r="S129" s="108"/>
      <c r="T129" s="108"/>
      <c r="U129" s="108"/>
      <c r="V129" s="108"/>
      <c r="W129" s="108"/>
      <c r="X129" s="108"/>
      <c r="Y129" s="108"/>
      <c r="Z129" s="102"/>
      <c r="AA129" s="102"/>
      <c r="AB129" s="102"/>
      <c r="AC129" s="102"/>
      <c r="AD129" s="102"/>
      <c r="AE129" s="102"/>
      <c r="AF129" s="102"/>
      <c r="AG129" s="102" t="s">
        <v>121</v>
      </c>
      <c r="AH129" s="102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</row>
    <row r="130" spans="1:60" outlineLevel="2" x14ac:dyDescent="0.2">
      <c r="A130" s="105"/>
      <c r="B130" s="106"/>
      <c r="C130" s="603"/>
      <c r="D130" s="604"/>
      <c r="E130" s="604"/>
      <c r="F130" s="604"/>
      <c r="G130" s="604"/>
      <c r="H130" s="108"/>
      <c r="I130" s="108"/>
      <c r="J130" s="108"/>
      <c r="K130" s="108"/>
      <c r="L130" s="108"/>
      <c r="M130" s="108"/>
      <c r="N130" s="107"/>
      <c r="O130" s="107"/>
      <c r="P130" s="107"/>
      <c r="Q130" s="107"/>
      <c r="R130" s="108"/>
      <c r="S130" s="108"/>
      <c r="T130" s="108"/>
      <c r="U130" s="108"/>
      <c r="V130" s="108"/>
      <c r="W130" s="108"/>
      <c r="X130" s="108"/>
      <c r="Y130" s="108"/>
      <c r="Z130" s="102"/>
      <c r="AA130" s="102"/>
      <c r="AB130" s="102"/>
      <c r="AC130" s="102"/>
      <c r="AD130" s="102"/>
      <c r="AE130" s="102"/>
      <c r="AF130" s="102"/>
      <c r="AG130" s="102" t="s">
        <v>2212</v>
      </c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60" ht="22.5" outlineLevel="1" x14ac:dyDescent="0.2">
      <c r="A131" s="119">
        <v>32</v>
      </c>
      <c r="B131" s="120" t="s">
        <v>227</v>
      </c>
      <c r="C131" s="128" t="s">
        <v>228</v>
      </c>
      <c r="D131" s="121" t="s">
        <v>211</v>
      </c>
      <c r="E131" s="122">
        <v>4</v>
      </c>
      <c r="F131" s="123"/>
      <c r="G131" s="124">
        <f>ROUND(E131*F131,2)</f>
        <v>0</v>
      </c>
      <c r="H131" s="123">
        <v>1129.08</v>
      </c>
      <c r="I131" s="124">
        <f>ROUND(E131*H131,2)</f>
        <v>4516.32</v>
      </c>
      <c r="J131" s="123">
        <v>162.91999999999999</v>
      </c>
      <c r="K131" s="124">
        <f>ROUND(E131*J131,2)</f>
        <v>651.67999999999995</v>
      </c>
      <c r="L131" s="124">
        <v>21</v>
      </c>
      <c r="M131" s="124">
        <f>G131*(1+L131/100)</f>
        <v>0</v>
      </c>
      <c r="N131" s="122">
        <v>7.2069999999999995E-2</v>
      </c>
      <c r="O131" s="122">
        <f>ROUND(E131*N131,2)</f>
        <v>0.28999999999999998</v>
      </c>
      <c r="P131" s="122">
        <v>0</v>
      </c>
      <c r="Q131" s="122">
        <f>ROUND(E131*P131,2)</f>
        <v>0</v>
      </c>
      <c r="R131" s="124" t="s">
        <v>146</v>
      </c>
      <c r="S131" s="124" t="s">
        <v>2211</v>
      </c>
      <c r="T131" s="125" t="s">
        <v>115</v>
      </c>
      <c r="U131" s="108">
        <v>0.3</v>
      </c>
      <c r="V131" s="108">
        <f>ROUND(E131*U131,2)</f>
        <v>1.2</v>
      </c>
      <c r="W131" s="108"/>
      <c r="X131" s="108" t="s">
        <v>116</v>
      </c>
      <c r="Y131" s="108" t="s">
        <v>117</v>
      </c>
      <c r="Z131" s="102"/>
      <c r="AA131" s="102"/>
      <c r="AB131" s="102"/>
      <c r="AC131" s="102"/>
      <c r="AD131" s="102"/>
      <c r="AE131" s="102"/>
      <c r="AF131" s="102"/>
      <c r="AG131" s="102" t="s">
        <v>118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</row>
    <row r="132" spans="1:60" outlineLevel="2" x14ac:dyDescent="0.2">
      <c r="A132" s="105"/>
      <c r="B132" s="106"/>
      <c r="C132" s="129" t="s">
        <v>217</v>
      </c>
      <c r="D132" s="109"/>
      <c r="E132" s="110">
        <v>4</v>
      </c>
      <c r="F132" s="108"/>
      <c r="G132" s="108"/>
      <c r="H132" s="108"/>
      <c r="I132" s="108"/>
      <c r="J132" s="108"/>
      <c r="K132" s="108"/>
      <c r="L132" s="108"/>
      <c r="M132" s="108"/>
      <c r="N132" s="107"/>
      <c r="O132" s="107"/>
      <c r="P132" s="107"/>
      <c r="Q132" s="107"/>
      <c r="R132" s="108"/>
      <c r="S132" s="108"/>
      <c r="T132" s="108"/>
      <c r="U132" s="108"/>
      <c r="V132" s="108"/>
      <c r="W132" s="108"/>
      <c r="X132" s="108"/>
      <c r="Y132" s="108"/>
      <c r="Z132" s="102"/>
      <c r="AA132" s="102"/>
      <c r="AB132" s="102"/>
      <c r="AC132" s="102"/>
      <c r="AD132" s="102"/>
      <c r="AE132" s="102"/>
      <c r="AF132" s="102"/>
      <c r="AG132" s="102" t="s">
        <v>121</v>
      </c>
      <c r="AH132" s="102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60" outlineLevel="2" x14ac:dyDescent="0.2">
      <c r="A133" s="105"/>
      <c r="B133" s="106"/>
      <c r="C133" s="603"/>
      <c r="D133" s="604"/>
      <c r="E133" s="604"/>
      <c r="F133" s="604"/>
      <c r="G133" s="604"/>
      <c r="H133" s="108"/>
      <c r="I133" s="108"/>
      <c r="J133" s="108"/>
      <c r="K133" s="108"/>
      <c r="L133" s="108"/>
      <c r="M133" s="108"/>
      <c r="N133" s="107"/>
      <c r="O133" s="107"/>
      <c r="P133" s="107"/>
      <c r="Q133" s="107"/>
      <c r="R133" s="108"/>
      <c r="S133" s="108"/>
      <c r="T133" s="108"/>
      <c r="U133" s="108"/>
      <c r="V133" s="108"/>
      <c r="W133" s="108"/>
      <c r="X133" s="108"/>
      <c r="Y133" s="108"/>
      <c r="Z133" s="102"/>
      <c r="AA133" s="102"/>
      <c r="AB133" s="102"/>
      <c r="AC133" s="102"/>
      <c r="AD133" s="102"/>
      <c r="AE133" s="102"/>
      <c r="AF133" s="102"/>
      <c r="AG133" s="102" t="s">
        <v>2212</v>
      </c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</row>
    <row r="134" spans="1:60" ht="22.5" outlineLevel="1" x14ac:dyDescent="0.2">
      <c r="A134" s="119">
        <v>33</v>
      </c>
      <c r="B134" s="120" t="s">
        <v>229</v>
      </c>
      <c r="C134" s="128" t="s">
        <v>230</v>
      </c>
      <c r="D134" s="121" t="s">
        <v>211</v>
      </c>
      <c r="E134" s="122">
        <v>8</v>
      </c>
      <c r="F134" s="123"/>
      <c r="G134" s="124">
        <f>ROUND(E134*F134,2)</f>
        <v>0</v>
      </c>
      <c r="H134" s="123">
        <v>1287.3499999999999</v>
      </c>
      <c r="I134" s="124">
        <f>ROUND(E134*H134,2)</f>
        <v>10298.799999999999</v>
      </c>
      <c r="J134" s="123">
        <v>189.65</v>
      </c>
      <c r="K134" s="124">
        <f>ROUND(E134*J134,2)</f>
        <v>1517.2</v>
      </c>
      <c r="L134" s="124">
        <v>21</v>
      </c>
      <c r="M134" s="124">
        <f>G134*(1+L134/100)</f>
        <v>0</v>
      </c>
      <c r="N134" s="122">
        <v>8.1059999999999993E-2</v>
      </c>
      <c r="O134" s="122">
        <f>ROUND(E134*N134,2)</f>
        <v>0.65</v>
      </c>
      <c r="P134" s="122">
        <v>0</v>
      </c>
      <c r="Q134" s="122">
        <f>ROUND(E134*P134,2)</f>
        <v>0</v>
      </c>
      <c r="R134" s="124" t="s">
        <v>146</v>
      </c>
      <c r="S134" s="124" t="s">
        <v>2211</v>
      </c>
      <c r="T134" s="125" t="s">
        <v>115</v>
      </c>
      <c r="U134" s="108">
        <v>0.35</v>
      </c>
      <c r="V134" s="108">
        <f>ROUND(E134*U134,2)</f>
        <v>2.8</v>
      </c>
      <c r="W134" s="108"/>
      <c r="X134" s="108" t="s">
        <v>116</v>
      </c>
      <c r="Y134" s="108" t="s">
        <v>117</v>
      </c>
      <c r="Z134" s="102"/>
      <c r="AA134" s="102"/>
      <c r="AB134" s="102"/>
      <c r="AC134" s="102"/>
      <c r="AD134" s="102"/>
      <c r="AE134" s="102"/>
      <c r="AF134" s="102"/>
      <c r="AG134" s="102" t="s">
        <v>118</v>
      </c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</row>
    <row r="135" spans="1:60" outlineLevel="2" x14ac:dyDescent="0.2">
      <c r="A135" s="105"/>
      <c r="B135" s="106"/>
      <c r="C135" s="129" t="s">
        <v>231</v>
      </c>
      <c r="D135" s="109"/>
      <c r="E135" s="110">
        <v>8</v>
      </c>
      <c r="F135" s="108"/>
      <c r="G135" s="108"/>
      <c r="H135" s="108"/>
      <c r="I135" s="108"/>
      <c r="J135" s="108"/>
      <c r="K135" s="108"/>
      <c r="L135" s="108"/>
      <c r="M135" s="108"/>
      <c r="N135" s="107"/>
      <c r="O135" s="107"/>
      <c r="P135" s="107"/>
      <c r="Q135" s="107"/>
      <c r="R135" s="108"/>
      <c r="S135" s="108"/>
      <c r="T135" s="108"/>
      <c r="U135" s="108"/>
      <c r="V135" s="108"/>
      <c r="W135" s="108"/>
      <c r="X135" s="108"/>
      <c r="Y135" s="108"/>
      <c r="Z135" s="102"/>
      <c r="AA135" s="102"/>
      <c r="AB135" s="102"/>
      <c r="AC135" s="102"/>
      <c r="AD135" s="102"/>
      <c r="AE135" s="102"/>
      <c r="AF135" s="102"/>
      <c r="AG135" s="102" t="s">
        <v>121</v>
      </c>
      <c r="AH135" s="102">
        <v>0</v>
      </c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</row>
    <row r="136" spans="1:60" outlineLevel="2" x14ac:dyDescent="0.2">
      <c r="A136" s="105"/>
      <c r="B136" s="106"/>
      <c r="C136" s="603"/>
      <c r="D136" s="604"/>
      <c r="E136" s="604"/>
      <c r="F136" s="604"/>
      <c r="G136" s="604"/>
      <c r="H136" s="108"/>
      <c r="I136" s="108"/>
      <c r="J136" s="108"/>
      <c r="K136" s="108"/>
      <c r="L136" s="108"/>
      <c r="M136" s="108"/>
      <c r="N136" s="107"/>
      <c r="O136" s="107"/>
      <c r="P136" s="107"/>
      <c r="Q136" s="107"/>
      <c r="R136" s="108"/>
      <c r="S136" s="108"/>
      <c r="T136" s="108"/>
      <c r="U136" s="108"/>
      <c r="V136" s="108"/>
      <c r="W136" s="108"/>
      <c r="X136" s="108"/>
      <c r="Y136" s="108"/>
      <c r="Z136" s="102"/>
      <c r="AA136" s="102"/>
      <c r="AB136" s="102"/>
      <c r="AC136" s="102"/>
      <c r="AD136" s="102"/>
      <c r="AE136" s="102"/>
      <c r="AF136" s="102"/>
      <c r="AG136" s="102" t="s">
        <v>2212</v>
      </c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</row>
    <row r="137" spans="1:60" ht="22.5" outlineLevel="1" x14ac:dyDescent="0.2">
      <c r="A137" s="119">
        <v>34</v>
      </c>
      <c r="B137" s="120" t="s">
        <v>232</v>
      </c>
      <c r="C137" s="128" t="s">
        <v>233</v>
      </c>
      <c r="D137" s="121" t="s">
        <v>211</v>
      </c>
      <c r="E137" s="122">
        <v>4</v>
      </c>
      <c r="F137" s="123"/>
      <c r="G137" s="124">
        <f>ROUND(E137*F137,2)</f>
        <v>0</v>
      </c>
      <c r="H137" s="123">
        <v>1624.7</v>
      </c>
      <c r="I137" s="124">
        <f>ROUND(E137*H137,2)</f>
        <v>6498.8</v>
      </c>
      <c r="J137" s="123">
        <v>206.3</v>
      </c>
      <c r="K137" s="124">
        <f>ROUND(E137*J137,2)</f>
        <v>825.2</v>
      </c>
      <c r="L137" s="124">
        <v>21</v>
      </c>
      <c r="M137" s="124">
        <f>G137*(1+L137/100)</f>
        <v>0</v>
      </c>
      <c r="N137" s="122">
        <v>8.9990000000000001E-2</v>
      </c>
      <c r="O137" s="122">
        <f>ROUND(E137*N137,2)</f>
        <v>0.36</v>
      </c>
      <c r="P137" s="122">
        <v>0</v>
      </c>
      <c r="Q137" s="122">
        <f>ROUND(E137*P137,2)</f>
        <v>0</v>
      </c>
      <c r="R137" s="124" t="s">
        <v>146</v>
      </c>
      <c r="S137" s="124" t="s">
        <v>2211</v>
      </c>
      <c r="T137" s="125" t="s">
        <v>115</v>
      </c>
      <c r="U137" s="108">
        <v>0.38</v>
      </c>
      <c r="V137" s="108">
        <f>ROUND(E137*U137,2)</f>
        <v>1.52</v>
      </c>
      <c r="W137" s="108"/>
      <c r="X137" s="108" t="s">
        <v>116</v>
      </c>
      <c r="Y137" s="108" t="s">
        <v>117</v>
      </c>
      <c r="Z137" s="102"/>
      <c r="AA137" s="102"/>
      <c r="AB137" s="102"/>
      <c r="AC137" s="102"/>
      <c r="AD137" s="102"/>
      <c r="AE137" s="102"/>
      <c r="AF137" s="102"/>
      <c r="AG137" s="102" t="s">
        <v>118</v>
      </c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</row>
    <row r="138" spans="1:60" outlineLevel="2" x14ac:dyDescent="0.2">
      <c r="A138" s="105"/>
      <c r="B138" s="106"/>
      <c r="C138" s="129" t="s">
        <v>217</v>
      </c>
      <c r="D138" s="109"/>
      <c r="E138" s="110">
        <v>4</v>
      </c>
      <c r="F138" s="108"/>
      <c r="G138" s="108"/>
      <c r="H138" s="108"/>
      <c r="I138" s="108"/>
      <c r="J138" s="108"/>
      <c r="K138" s="108"/>
      <c r="L138" s="108"/>
      <c r="M138" s="108"/>
      <c r="N138" s="107"/>
      <c r="O138" s="107"/>
      <c r="P138" s="107"/>
      <c r="Q138" s="107"/>
      <c r="R138" s="108"/>
      <c r="S138" s="108"/>
      <c r="T138" s="108"/>
      <c r="U138" s="108"/>
      <c r="V138" s="108"/>
      <c r="W138" s="108"/>
      <c r="X138" s="108"/>
      <c r="Y138" s="108"/>
      <c r="Z138" s="102"/>
      <c r="AA138" s="102"/>
      <c r="AB138" s="102"/>
      <c r="AC138" s="102"/>
      <c r="AD138" s="102"/>
      <c r="AE138" s="102"/>
      <c r="AF138" s="102"/>
      <c r="AG138" s="102" t="s">
        <v>121</v>
      </c>
      <c r="AH138" s="102">
        <v>0</v>
      </c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</row>
    <row r="139" spans="1:60" outlineLevel="2" x14ac:dyDescent="0.2">
      <c r="A139" s="105"/>
      <c r="B139" s="106"/>
      <c r="C139" s="603"/>
      <c r="D139" s="604"/>
      <c r="E139" s="604"/>
      <c r="F139" s="604"/>
      <c r="G139" s="604"/>
      <c r="H139" s="108"/>
      <c r="I139" s="108"/>
      <c r="J139" s="108"/>
      <c r="K139" s="108"/>
      <c r="L139" s="108"/>
      <c r="M139" s="108"/>
      <c r="N139" s="107"/>
      <c r="O139" s="107"/>
      <c r="P139" s="107"/>
      <c r="Q139" s="107"/>
      <c r="R139" s="108"/>
      <c r="S139" s="108"/>
      <c r="T139" s="108"/>
      <c r="U139" s="108"/>
      <c r="V139" s="108"/>
      <c r="W139" s="108"/>
      <c r="X139" s="108"/>
      <c r="Y139" s="108"/>
      <c r="Z139" s="102"/>
      <c r="AA139" s="102"/>
      <c r="AB139" s="102"/>
      <c r="AC139" s="102"/>
      <c r="AD139" s="102"/>
      <c r="AE139" s="102"/>
      <c r="AF139" s="102"/>
      <c r="AG139" s="102" t="s">
        <v>2212</v>
      </c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</row>
    <row r="140" spans="1:60" ht="22.5" outlineLevel="1" x14ac:dyDescent="0.2">
      <c r="A140" s="119">
        <v>35</v>
      </c>
      <c r="B140" s="120" t="s">
        <v>234</v>
      </c>
      <c r="C140" s="128" t="s">
        <v>235</v>
      </c>
      <c r="D140" s="121" t="s">
        <v>211</v>
      </c>
      <c r="E140" s="122">
        <v>4</v>
      </c>
      <c r="F140" s="123"/>
      <c r="G140" s="124">
        <f>ROUND(E140*F140,2)</f>
        <v>0</v>
      </c>
      <c r="H140" s="123">
        <v>1741.05</v>
      </c>
      <c r="I140" s="124">
        <f>ROUND(E140*H140,2)</f>
        <v>6964.2</v>
      </c>
      <c r="J140" s="123">
        <v>222.95</v>
      </c>
      <c r="K140" s="124">
        <f>ROUND(E140*J140,2)</f>
        <v>891.8</v>
      </c>
      <c r="L140" s="124">
        <v>21</v>
      </c>
      <c r="M140" s="124">
        <f>G140*(1+L140/100)</f>
        <v>0</v>
      </c>
      <c r="N140" s="122">
        <v>9.8909999999999998E-2</v>
      </c>
      <c r="O140" s="122">
        <f>ROUND(E140*N140,2)</f>
        <v>0.4</v>
      </c>
      <c r="P140" s="122">
        <v>0</v>
      </c>
      <c r="Q140" s="122">
        <f>ROUND(E140*P140,2)</f>
        <v>0</v>
      </c>
      <c r="R140" s="124" t="s">
        <v>146</v>
      </c>
      <c r="S140" s="124" t="s">
        <v>2211</v>
      </c>
      <c r="T140" s="125" t="s">
        <v>115</v>
      </c>
      <c r="U140" s="108">
        <v>0.41</v>
      </c>
      <c r="V140" s="108">
        <f>ROUND(E140*U140,2)</f>
        <v>1.64</v>
      </c>
      <c r="W140" s="108"/>
      <c r="X140" s="108" t="s">
        <v>116</v>
      </c>
      <c r="Y140" s="108" t="s">
        <v>117</v>
      </c>
      <c r="Z140" s="102"/>
      <c r="AA140" s="102"/>
      <c r="AB140" s="102"/>
      <c r="AC140" s="102"/>
      <c r="AD140" s="102"/>
      <c r="AE140" s="102"/>
      <c r="AF140" s="102"/>
      <c r="AG140" s="102" t="s">
        <v>118</v>
      </c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</row>
    <row r="141" spans="1:60" outlineLevel="2" x14ac:dyDescent="0.2">
      <c r="A141" s="105"/>
      <c r="B141" s="106"/>
      <c r="C141" s="129" t="s">
        <v>217</v>
      </c>
      <c r="D141" s="109"/>
      <c r="E141" s="110">
        <v>4</v>
      </c>
      <c r="F141" s="108"/>
      <c r="G141" s="108"/>
      <c r="H141" s="108"/>
      <c r="I141" s="108"/>
      <c r="J141" s="108"/>
      <c r="K141" s="108"/>
      <c r="L141" s="108"/>
      <c r="M141" s="108"/>
      <c r="N141" s="107"/>
      <c r="O141" s="107"/>
      <c r="P141" s="107"/>
      <c r="Q141" s="107"/>
      <c r="R141" s="108"/>
      <c r="S141" s="108"/>
      <c r="T141" s="108"/>
      <c r="U141" s="108"/>
      <c r="V141" s="108"/>
      <c r="W141" s="108"/>
      <c r="X141" s="108"/>
      <c r="Y141" s="108"/>
      <c r="Z141" s="102"/>
      <c r="AA141" s="102"/>
      <c r="AB141" s="102"/>
      <c r="AC141" s="102"/>
      <c r="AD141" s="102"/>
      <c r="AE141" s="102"/>
      <c r="AF141" s="102"/>
      <c r="AG141" s="102" t="s">
        <v>121</v>
      </c>
      <c r="AH141" s="102">
        <v>0</v>
      </c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60" outlineLevel="2" x14ac:dyDescent="0.2">
      <c r="A142" s="105"/>
      <c r="B142" s="106"/>
      <c r="C142" s="603"/>
      <c r="D142" s="604"/>
      <c r="E142" s="604"/>
      <c r="F142" s="604"/>
      <c r="G142" s="604"/>
      <c r="H142" s="108"/>
      <c r="I142" s="108"/>
      <c r="J142" s="108"/>
      <c r="K142" s="108"/>
      <c r="L142" s="108"/>
      <c r="M142" s="108"/>
      <c r="N142" s="107"/>
      <c r="O142" s="107"/>
      <c r="P142" s="107"/>
      <c r="Q142" s="107"/>
      <c r="R142" s="108"/>
      <c r="S142" s="108"/>
      <c r="T142" s="108"/>
      <c r="U142" s="108"/>
      <c r="V142" s="108"/>
      <c r="W142" s="108"/>
      <c r="X142" s="108"/>
      <c r="Y142" s="108"/>
      <c r="Z142" s="102"/>
      <c r="AA142" s="102"/>
      <c r="AB142" s="102"/>
      <c r="AC142" s="102"/>
      <c r="AD142" s="102"/>
      <c r="AE142" s="102"/>
      <c r="AF142" s="102"/>
      <c r="AG142" s="102" t="s">
        <v>2212</v>
      </c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</row>
    <row r="143" spans="1:60" ht="22.5" outlineLevel="1" x14ac:dyDescent="0.2">
      <c r="A143" s="119">
        <v>36</v>
      </c>
      <c r="B143" s="120" t="s">
        <v>236</v>
      </c>
      <c r="C143" s="128" t="s">
        <v>237</v>
      </c>
      <c r="D143" s="121" t="s">
        <v>211</v>
      </c>
      <c r="E143" s="122">
        <v>32</v>
      </c>
      <c r="F143" s="123"/>
      <c r="G143" s="124">
        <f>ROUND(E143*F143,2)</f>
        <v>0</v>
      </c>
      <c r="H143" s="123">
        <v>1850.4</v>
      </c>
      <c r="I143" s="124">
        <f>ROUND(E143*H143,2)</f>
        <v>59212.800000000003</v>
      </c>
      <c r="J143" s="123">
        <v>239.6</v>
      </c>
      <c r="K143" s="124">
        <f>ROUND(E143*J143,2)</f>
        <v>7667.2</v>
      </c>
      <c r="L143" s="124">
        <v>21</v>
      </c>
      <c r="M143" s="124">
        <f>G143*(1+L143/100)</f>
        <v>0</v>
      </c>
      <c r="N143" s="122">
        <v>0.10784000000000001</v>
      </c>
      <c r="O143" s="122">
        <f>ROUND(E143*N143,2)</f>
        <v>3.45</v>
      </c>
      <c r="P143" s="122">
        <v>0</v>
      </c>
      <c r="Q143" s="122">
        <f>ROUND(E143*P143,2)</f>
        <v>0</v>
      </c>
      <c r="R143" s="124" t="s">
        <v>146</v>
      </c>
      <c r="S143" s="124" t="s">
        <v>2211</v>
      </c>
      <c r="T143" s="125" t="s">
        <v>115</v>
      </c>
      <c r="U143" s="108">
        <v>0.44</v>
      </c>
      <c r="V143" s="108">
        <f>ROUND(E143*U143,2)</f>
        <v>14.08</v>
      </c>
      <c r="W143" s="108"/>
      <c r="X143" s="108" t="s">
        <v>116</v>
      </c>
      <c r="Y143" s="108" t="s">
        <v>117</v>
      </c>
      <c r="Z143" s="102"/>
      <c r="AA143" s="102"/>
      <c r="AB143" s="102"/>
      <c r="AC143" s="102"/>
      <c r="AD143" s="102"/>
      <c r="AE143" s="102"/>
      <c r="AF143" s="102"/>
      <c r="AG143" s="102" t="s">
        <v>118</v>
      </c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</row>
    <row r="144" spans="1:60" outlineLevel="2" x14ac:dyDescent="0.2">
      <c r="A144" s="105"/>
      <c r="B144" s="106"/>
      <c r="C144" s="129" t="s">
        <v>238</v>
      </c>
      <c r="D144" s="109"/>
      <c r="E144" s="110">
        <v>32</v>
      </c>
      <c r="F144" s="108"/>
      <c r="G144" s="108"/>
      <c r="H144" s="108"/>
      <c r="I144" s="108"/>
      <c r="J144" s="108"/>
      <c r="K144" s="108"/>
      <c r="L144" s="108"/>
      <c r="M144" s="108"/>
      <c r="N144" s="107"/>
      <c r="O144" s="107"/>
      <c r="P144" s="107"/>
      <c r="Q144" s="107"/>
      <c r="R144" s="108"/>
      <c r="S144" s="108"/>
      <c r="T144" s="108"/>
      <c r="U144" s="108"/>
      <c r="V144" s="108"/>
      <c r="W144" s="108"/>
      <c r="X144" s="108"/>
      <c r="Y144" s="108"/>
      <c r="Z144" s="102"/>
      <c r="AA144" s="102"/>
      <c r="AB144" s="102"/>
      <c r="AC144" s="102"/>
      <c r="AD144" s="102"/>
      <c r="AE144" s="102"/>
      <c r="AF144" s="102"/>
      <c r="AG144" s="102" t="s">
        <v>121</v>
      </c>
      <c r="AH144" s="102">
        <v>0</v>
      </c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</row>
    <row r="145" spans="1:60" outlineLevel="2" x14ac:dyDescent="0.2">
      <c r="A145" s="105"/>
      <c r="B145" s="106"/>
      <c r="C145" s="603"/>
      <c r="D145" s="604"/>
      <c r="E145" s="604"/>
      <c r="F145" s="604"/>
      <c r="G145" s="604"/>
      <c r="H145" s="108"/>
      <c r="I145" s="108"/>
      <c r="J145" s="108"/>
      <c r="K145" s="108"/>
      <c r="L145" s="108"/>
      <c r="M145" s="108"/>
      <c r="N145" s="107"/>
      <c r="O145" s="107"/>
      <c r="P145" s="107"/>
      <c r="Q145" s="107"/>
      <c r="R145" s="108"/>
      <c r="S145" s="108"/>
      <c r="T145" s="108"/>
      <c r="U145" s="108"/>
      <c r="V145" s="108"/>
      <c r="W145" s="108"/>
      <c r="X145" s="108"/>
      <c r="Y145" s="108"/>
      <c r="Z145" s="102"/>
      <c r="AA145" s="102"/>
      <c r="AB145" s="102"/>
      <c r="AC145" s="102"/>
      <c r="AD145" s="102"/>
      <c r="AE145" s="102"/>
      <c r="AF145" s="102"/>
      <c r="AG145" s="102" t="s">
        <v>2212</v>
      </c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 outlineLevel="1" x14ac:dyDescent="0.2">
      <c r="A146" s="119">
        <v>37</v>
      </c>
      <c r="B146" s="120" t="s">
        <v>239</v>
      </c>
      <c r="C146" s="128" t="s">
        <v>240</v>
      </c>
      <c r="D146" s="121" t="s">
        <v>113</v>
      </c>
      <c r="E146" s="122">
        <v>0.66600000000000004</v>
      </c>
      <c r="F146" s="123"/>
      <c r="G146" s="124">
        <f>ROUND(E146*F146,2)</f>
        <v>0</v>
      </c>
      <c r="H146" s="123">
        <v>3788.58</v>
      </c>
      <c r="I146" s="124">
        <f>ROUND(E146*H146,2)</f>
        <v>2523.19</v>
      </c>
      <c r="J146" s="123">
        <v>796.42</v>
      </c>
      <c r="K146" s="124">
        <f>ROUND(E146*J146,2)</f>
        <v>530.41999999999996</v>
      </c>
      <c r="L146" s="124">
        <v>21</v>
      </c>
      <c r="M146" s="124">
        <f>G146*(1+L146/100)</f>
        <v>0</v>
      </c>
      <c r="N146" s="122">
        <v>2.52501</v>
      </c>
      <c r="O146" s="122">
        <f>ROUND(E146*N146,2)</f>
        <v>1.68</v>
      </c>
      <c r="P146" s="122">
        <v>0</v>
      </c>
      <c r="Q146" s="122">
        <f>ROUND(E146*P146,2)</f>
        <v>0</v>
      </c>
      <c r="R146" s="124" t="s">
        <v>146</v>
      </c>
      <c r="S146" s="124" t="s">
        <v>2211</v>
      </c>
      <c r="T146" s="125" t="s">
        <v>115</v>
      </c>
      <c r="U146" s="108">
        <v>1.421</v>
      </c>
      <c r="V146" s="108">
        <f>ROUND(E146*U146,2)</f>
        <v>0.95</v>
      </c>
      <c r="W146" s="108"/>
      <c r="X146" s="108" t="s">
        <v>116</v>
      </c>
      <c r="Y146" s="108" t="s">
        <v>117</v>
      </c>
      <c r="Z146" s="102"/>
      <c r="AA146" s="102"/>
      <c r="AB146" s="102"/>
      <c r="AC146" s="102"/>
      <c r="AD146" s="102"/>
      <c r="AE146" s="102"/>
      <c r="AF146" s="102"/>
      <c r="AG146" s="102" t="s">
        <v>118</v>
      </c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</row>
    <row r="147" spans="1:60" outlineLevel="2" x14ac:dyDescent="0.2">
      <c r="A147" s="105"/>
      <c r="B147" s="106"/>
      <c r="C147" s="129" t="s">
        <v>241</v>
      </c>
      <c r="D147" s="109"/>
      <c r="E147" s="110">
        <v>0.66600000000000004</v>
      </c>
      <c r="F147" s="108"/>
      <c r="G147" s="108"/>
      <c r="H147" s="108"/>
      <c r="I147" s="108"/>
      <c r="J147" s="108"/>
      <c r="K147" s="108"/>
      <c r="L147" s="108"/>
      <c r="M147" s="108"/>
      <c r="N147" s="107"/>
      <c r="O147" s="107"/>
      <c r="P147" s="107"/>
      <c r="Q147" s="107"/>
      <c r="R147" s="108"/>
      <c r="S147" s="108"/>
      <c r="T147" s="108"/>
      <c r="U147" s="108"/>
      <c r="V147" s="108"/>
      <c r="W147" s="108"/>
      <c r="X147" s="108"/>
      <c r="Y147" s="108"/>
      <c r="Z147" s="102"/>
      <c r="AA147" s="102"/>
      <c r="AB147" s="102"/>
      <c r="AC147" s="102"/>
      <c r="AD147" s="102"/>
      <c r="AE147" s="102"/>
      <c r="AF147" s="102"/>
      <c r="AG147" s="102" t="s">
        <v>121</v>
      </c>
      <c r="AH147" s="102">
        <v>0</v>
      </c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</row>
    <row r="148" spans="1:60" outlineLevel="2" x14ac:dyDescent="0.2">
      <c r="A148" s="105"/>
      <c r="B148" s="106"/>
      <c r="C148" s="603"/>
      <c r="D148" s="604"/>
      <c r="E148" s="604"/>
      <c r="F148" s="604"/>
      <c r="G148" s="604"/>
      <c r="H148" s="108"/>
      <c r="I148" s="108"/>
      <c r="J148" s="108"/>
      <c r="K148" s="108"/>
      <c r="L148" s="108"/>
      <c r="M148" s="108"/>
      <c r="N148" s="107"/>
      <c r="O148" s="107"/>
      <c r="P148" s="107"/>
      <c r="Q148" s="107"/>
      <c r="R148" s="108"/>
      <c r="S148" s="108"/>
      <c r="T148" s="108"/>
      <c r="U148" s="108"/>
      <c r="V148" s="108"/>
      <c r="W148" s="108"/>
      <c r="X148" s="108"/>
      <c r="Y148" s="108"/>
      <c r="Z148" s="102"/>
      <c r="AA148" s="102"/>
      <c r="AB148" s="102"/>
      <c r="AC148" s="102"/>
      <c r="AD148" s="102"/>
      <c r="AE148" s="102"/>
      <c r="AF148" s="102"/>
      <c r="AG148" s="102" t="s">
        <v>2212</v>
      </c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</row>
    <row r="149" spans="1:60" ht="33.75" outlineLevel="1" x14ac:dyDescent="0.2">
      <c r="A149" s="119">
        <v>38</v>
      </c>
      <c r="B149" s="120" t="s">
        <v>242</v>
      </c>
      <c r="C149" s="128" t="s">
        <v>243</v>
      </c>
      <c r="D149" s="121" t="s">
        <v>151</v>
      </c>
      <c r="E149" s="122">
        <v>6.66</v>
      </c>
      <c r="F149" s="123"/>
      <c r="G149" s="124">
        <f>ROUND(E149*F149,2)</f>
        <v>0</v>
      </c>
      <c r="H149" s="123">
        <v>159.65</v>
      </c>
      <c r="I149" s="124">
        <f>ROUND(E149*H149,2)</f>
        <v>1063.27</v>
      </c>
      <c r="J149" s="123">
        <v>649.35</v>
      </c>
      <c r="K149" s="124">
        <f>ROUND(E149*J149,2)</f>
        <v>4324.67</v>
      </c>
      <c r="L149" s="124">
        <v>21</v>
      </c>
      <c r="M149" s="124">
        <f>G149*(1+L149/100)</f>
        <v>0</v>
      </c>
      <c r="N149" s="122">
        <v>8.7799999999999996E-3</v>
      </c>
      <c r="O149" s="122">
        <f>ROUND(E149*N149,2)</f>
        <v>0.06</v>
      </c>
      <c r="P149" s="122">
        <v>0</v>
      </c>
      <c r="Q149" s="122">
        <f>ROUND(E149*P149,2)</f>
        <v>0</v>
      </c>
      <c r="R149" s="124" t="s">
        <v>146</v>
      </c>
      <c r="S149" s="124" t="s">
        <v>2211</v>
      </c>
      <c r="T149" s="125" t="s">
        <v>115</v>
      </c>
      <c r="U149" s="108">
        <v>1.179</v>
      </c>
      <c r="V149" s="108">
        <f>ROUND(E149*U149,2)</f>
        <v>7.85</v>
      </c>
      <c r="W149" s="108"/>
      <c r="X149" s="108" t="s">
        <v>116</v>
      </c>
      <c r="Y149" s="108" t="s">
        <v>117</v>
      </c>
      <c r="Z149" s="102"/>
      <c r="AA149" s="102"/>
      <c r="AB149" s="102"/>
      <c r="AC149" s="102"/>
      <c r="AD149" s="102"/>
      <c r="AE149" s="102"/>
      <c r="AF149" s="102"/>
      <c r="AG149" s="102" t="s">
        <v>118</v>
      </c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</row>
    <row r="150" spans="1:60" outlineLevel="2" x14ac:dyDescent="0.2">
      <c r="A150" s="105"/>
      <c r="B150" s="106"/>
      <c r="C150" s="129" t="s">
        <v>244</v>
      </c>
      <c r="D150" s="109"/>
      <c r="E150" s="110">
        <v>6.66</v>
      </c>
      <c r="F150" s="108"/>
      <c r="G150" s="108"/>
      <c r="H150" s="108"/>
      <c r="I150" s="108"/>
      <c r="J150" s="108"/>
      <c r="K150" s="108"/>
      <c r="L150" s="108"/>
      <c r="M150" s="108"/>
      <c r="N150" s="107"/>
      <c r="O150" s="107"/>
      <c r="P150" s="107"/>
      <c r="Q150" s="107"/>
      <c r="R150" s="108"/>
      <c r="S150" s="108"/>
      <c r="T150" s="108"/>
      <c r="U150" s="108"/>
      <c r="V150" s="108"/>
      <c r="W150" s="108"/>
      <c r="X150" s="108"/>
      <c r="Y150" s="108"/>
      <c r="Z150" s="102"/>
      <c r="AA150" s="102"/>
      <c r="AB150" s="102"/>
      <c r="AC150" s="102"/>
      <c r="AD150" s="102"/>
      <c r="AE150" s="102"/>
      <c r="AF150" s="102"/>
      <c r="AG150" s="102" t="s">
        <v>121</v>
      </c>
      <c r="AH150" s="102">
        <v>0</v>
      </c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0" outlineLevel="2" x14ac:dyDescent="0.2">
      <c r="A151" s="105"/>
      <c r="B151" s="106"/>
      <c r="C151" s="603"/>
      <c r="D151" s="604"/>
      <c r="E151" s="604"/>
      <c r="F151" s="604"/>
      <c r="G151" s="604"/>
      <c r="H151" s="108"/>
      <c r="I151" s="108"/>
      <c r="J151" s="108"/>
      <c r="K151" s="108"/>
      <c r="L151" s="108"/>
      <c r="M151" s="108"/>
      <c r="N151" s="107"/>
      <c r="O151" s="107"/>
      <c r="P151" s="107"/>
      <c r="Q151" s="107"/>
      <c r="R151" s="108"/>
      <c r="S151" s="108"/>
      <c r="T151" s="108"/>
      <c r="U151" s="108"/>
      <c r="V151" s="108"/>
      <c r="W151" s="108"/>
      <c r="X151" s="108"/>
      <c r="Y151" s="108"/>
      <c r="Z151" s="102"/>
      <c r="AA151" s="102"/>
      <c r="AB151" s="102"/>
      <c r="AC151" s="102"/>
      <c r="AD151" s="102"/>
      <c r="AE151" s="102"/>
      <c r="AF151" s="102"/>
      <c r="AG151" s="102" t="s">
        <v>2212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</row>
    <row r="152" spans="1:60" ht="33.75" outlineLevel="1" x14ac:dyDescent="0.2">
      <c r="A152" s="119">
        <v>39</v>
      </c>
      <c r="B152" s="120" t="s">
        <v>245</v>
      </c>
      <c r="C152" s="128" t="s">
        <v>246</v>
      </c>
      <c r="D152" s="121" t="s">
        <v>151</v>
      </c>
      <c r="E152" s="122">
        <v>6.66</v>
      </c>
      <c r="F152" s="123"/>
      <c r="G152" s="124">
        <f>ROUND(E152*F152,2)</f>
        <v>0</v>
      </c>
      <c r="H152" s="123">
        <v>0</v>
      </c>
      <c r="I152" s="124">
        <f>ROUND(E152*H152,2)</f>
        <v>0</v>
      </c>
      <c r="J152" s="123">
        <v>242</v>
      </c>
      <c r="K152" s="124">
        <f>ROUND(E152*J152,2)</f>
        <v>1611.72</v>
      </c>
      <c r="L152" s="124">
        <v>21</v>
      </c>
      <c r="M152" s="124">
        <f>G152*(1+L152/100)</f>
        <v>0</v>
      </c>
      <c r="N152" s="122">
        <v>0</v>
      </c>
      <c r="O152" s="122">
        <f>ROUND(E152*N152,2)</f>
        <v>0</v>
      </c>
      <c r="P152" s="122">
        <v>0</v>
      </c>
      <c r="Q152" s="122">
        <f>ROUND(E152*P152,2)</f>
        <v>0</v>
      </c>
      <c r="R152" s="124" t="s">
        <v>146</v>
      </c>
      <c r="S152" s="124" t="s">
        <v>2211</v>
      </c>
      <c r="T152" s="125" t="s">
        <v>115</v>
      </c>
      <c r="U152" s="108">
        <v>0.497</v>
      </c>
      <c r="V152" s="108">
        <f>ROUND(E152*U152,2)</f>
        <v>3.31</v>
      </c>
      <c r="W152" s="108"/>
      <c r="X152" s="108" t="s">
        <v>116</v>
      </c>
      <c r="Y152" s="108" t="s">
        <v>117</v>
      </c>
      <c r="Z152" s="102"/>
      <c r="AA152" s="102"/>
      <c r="AB152" s="102"/>
      <c r="AC152" s="102"/>
      <c r="AD152" s="102"/>
      <c r="AE152" s="102"/>
      <c r="AF152" s="102"/>
      <c r="AG152" s="102" t="s">
        <v>118</v>
      </c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</row>
    <row r="153" spans="1:60" outlineLevel="2" x14ac:dyDescent="0.2">
      <c r="A153" s="105"/>
      <c r="B153" s="106"/>
      <c r="C153" s="605"/>
      <c r="D153" s="606"/>
      <c r="E153" s="606"/>
      <c r="F153" s="606"/>
      <c r="G153" s="606"/>
      <c r="H153" s="108"/>
      <c r="I153" s="108"/>
      <c r="J153" s="108"/>
      <c r="K153" s="108"/>
      <c r="L153" s="108"/>
      <c r="M153" s="108"/>
      <c r="N153" s="107"/>
      <c r="O153" s="107"/>
      <c r="P153" s="107"/>
      <c r="Q153" s="107"/>
      <c r="R153" s="108"/>
      <c r="S153" s="108"/>
      <c r="T153" s="108"/>
      <c r="U153" s="108"/>
      <c r="V153" s="108"/>
      <c r="W153" s="108"/>
      <c r="X153" s="108"/>
      <c r="Y153" s="108"/>
      <c r="Z153" s="102"/>
      <c r="AA153" s="102"/>
      <c r="AB153" s="102"/>
      <c r="AC153" s="102"/>
      <c r="AD153" s="102"/>
      <c r="AE153" s="102"/>
      <c r="AF153" s="102"/>
      <c r="AG153" s="102" t="s">
        <v>2212</v>
      </c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</row>
    <row r="154" spans="1:60" ht="33.75" outlineLevel="1" x14ac:dyDescent="0.2">
      <c r="A154" s="119">
        <v>40</v>
      </c>
      <c r="B154" s="120" t="s">
        <v>247</v>
      </c>
      <c r="C154" s="128" t="s">
        <v>2234</v>
      </c>
      <c r="D154" s="121" t="s">
        <v>159</v>
      </c>
      <c r="E154" s="122">
        <v>0.54756000000000005</v>
      </c>
      <c r="F154" s="123"/>
      <c r="G154" s="124">
        <f>ROUND(E154*F154,2)</f>
        <v>0</v>
      </c>
      <c r="H154" s="123">
        <v>37214.47</v>
      </c>
      <c r="I154" s="124">
        <f>ROUND(E154*H154,2)</f>
        <v>20377.16</v>
      </c>
      <c r="J154" s="123">
        <v>11825.53</v>
      </c>
      <c r="K154" s="124">
        <f>ROUND(E154*J154,2)</f>
        <v>6475.19</v>
      </c>
      <c r="L154" s="124">
        <v>21</v>
      </c>
      <c r="M154" s="124">
        <f>G154*(1+L154/100)</f>
        <v>0</v>
      </c>
      <c r="N154" s="122">
        <v>1.0970899999999999</v>
      </c>
      <c r="O154" s="122">
        <f>ROUND(E154*N154,2)</f>
        <v>0.6</v>
      </c>
      <c r="P154" s="122">
        <v>0</v>
      </c>
      <c r="Q154" s="122">
        <f>ROUND(E154*P154,2)</f>
        <v>0</v>
      </c>
      <c r="R154" s="124" t="s">
        <v>146</v>
      </c>
      <c r="S154" s="124" t="s">
        <v>2211</v>
      </c>
      <c r="T154" s="125" t="s">
        <v>115</v>
      </c>
      <c r="U154" s="108">
        <v>16.582999999999998</v>
      </c>
      <c r="V154" s="108">
        <f>ROUND(E154*U154,2)</f>
        <v>9.08</v>
      </c>
      <c r="W154" s="108"/>
      <c r="X154" s="108" t="s">
        <v>116</v>
      </c>
      <c r="Y154" s="108" t="s">
        <v>117</v>
      </c>
      <c r="Z154" s="102"/>
      <c r="AA154" s="102"/>
      <c r="AB154" s="102"/>
      <c r="AC154" s="102"/>
      <c r="AD154" s="102"/>
      <c r="AE154" s="102"/>
      <c r="AF154" s="102"/>
      <c r="AG154" s="102" t="s">
        <v>118</v>
      </c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</row>
    <row r="155" spans="1:60" outlineLevel="2" x14ac:dyDescent="0.2">
      <c r="A155" s="105"/>
      <c r="B155" s="106"/>
      <c r="C155" s="607" t="s">
        <v>248</v>
      </c>
      <c r="D155" s="608"/>
      <c r="E155" s="608"/>
      <c r="F155" s="608"/>
      <c r="G155" s="608"/>
      <c r="H155" s="108"/>
      <c r="I155" s="108"/>
      <c r="J155" s="108"/>
      <c r="K155" s="108"/>
      <c r="L155" s="108"/>
      <c r="M155" s="108"/>
      <c r="N155" s="107"/>
      <c r="O155" s="107"/>
      <c r="P155" s="107"/>
      <c r="Q155" s="107"/>
      <c r="R155" s="108"/>
      <c r="S155" s="108"/>
      <c r="T155" s="108"/>
      <c r="U155" s="108"/>
      <c r="V155" s="108"/>
      <c r="W155" s="108"/>
      <c r="X155" s="108"/>
      <c r="Y155" s="108"/>
      <c r="Z155" s="102"/>
      <c r="AA155" s="102"/>
      <c r="AB155" s="102"/>
      <c r="AC155" s="102"/>
      <c r="AD155" s="102"/>
      <c r="AE155" s="102"/>
      <c r="AF155" s="102"/>
      <c r="AG155" s="102" t="s">
        <v>120</v>
      </c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</row>
    <row r="156" spans="1:60" outlineLevel="2" x14ac:dyDescent="0.2">
      <c r="A156" s="105"/>
      <c r="B156" s="106"/>
      <c r="C156" s="129" t="s">
        <v>249</v>
      </c>
      <c r="D156" s="109"/>
      <c r="E156" s="110">
        <v>0.54756000000000005</v>
      </c>
      <c r="F156" s="108"/>
      <c r="G156" s="108"/>
      <c r="H156" s="108"/>
      <c r="I156" s="108"/>
      <c r="J156" s="108"/>
      <c r="K156" s="108"/>
      <c r="L156" s="108"/>
      <c r="M156" s="108"/>
      <c r="N156" s="107"/>
      <c r="O156" s="107"/>
      <c r="P156" s="107"/>
      <c r="Q156" s="107"/>
      <c r="R156" s="108"/>
      <c r="S156" s="108"/>
      <c r="T156" s="108"/>
      <c r="U156" s="108"/>
      <c r="V156" s="108"/>
      <c r="W156" s="108"/>
      <c r="X156" s="108"/>
      <c r="Y156" s="108"/>
      <c r="Z156" s="102"/>
      <c r="AA156" s="102"/>
      <c r="AB156" s="102"/>
      <c r="AC156" s="102"/>
      <c r="AD156" s="102"/>
      <c r="AE156" s="102"/>
      <c r="AF156" s="102"/>
      <c r="AG156" s="102" t="s">
        <v>121</v>
      </c>
      <c r="AH156" s="102">
        <v>0</v>
      </c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</row>
    <row r="157" spans="1:60" outlineLevel="2" x14ac:dyDescent="0.2">
      <c r="A157" s="105"/>
      <c r="B157" s="106"/>
      <c r="C157" s="603"/>
      <c r="D157" s="604"/>
      <c r="E157" s="604"/>
      <c r="F157" s="604"/>
      <c r="G157" s="604"/>
      <c r="H157" s="108"/>
      <c r="I157" s="108"/>
      <c r="J157" s="108"/>
      <c r="K157" s="108"/>
      <c r="L157" s="108"/>
      <c r="M157" s="108"/>
      <c r="N157" s="107"/>
      <c r="O157" s="107"/>
      <c r="P157" s="107"/>
      <c r="Q157" s="107"/>
      <c r="R157" s="108"/>
      <c r="S157" s="108"/>
      <c r="T157" s="108"/>
      <c r="U157" s="108"/>
      <c r="V157" s="108"/>
      <c r="W157" s="108"/>
      <c r="X157" s="108"/>
      <c r="Y157" s="108"/>
      <c r="Z157" s="102"/>
      <c r="AA157" s="102"/>
      <c r="AB157" s="102"/>
      <c r="AC157" s="102"/>
      <c r="AD157" s="102"/>
      <c r="AE157" s="102"/>
      <c r="AF157" s="102"/>
      <c r="AG157" s="102" t="s">
        <v>2212</v>
      </c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</row>
    <row r="158" spans="1:60" ht="33.75" outlineLevel="1" x14ac:dyDescent="0.2">
      <c r="A158" s="119">
        <v>41</v>
      </c>
      <c r="B158" s="120" t="s">
        <v>250</v>
      </c>
      <c r="C158" s="128" t="s">
        <v>2235</v>
      </c>
      <c r="D158" s="121" t="s">
        <v>159</v>
      </c>
      <c r="E158" s="122">
        <v>2.0478499999999999</v>
      </c>
      <c r="F158" s="123"/>
      <c r="G158" s="124">
        <f>ROUND(E158*F158,2)</f>
        <v>0</v>
      </c>
      <c r="H158" s="123">
        <v>39294.79</v>
      </c>
      <c r="I158" s="124">
        <f>ROUND(E158*H158,2)</f>
        <v>80469.84</v>
      </c>
      <c r="J158" s="123">
        <v>11085.21</v>
      </c>
      <c r="K158" s="124">
        <f>ROUND(E158*J158,2)</f>
        <v>22700.85</v>
      </c>
      <c r="L158" s="124">
        <v>21</v>
      </c>
      <c r="M158" s="124">
        <f>G158*(1+L158/100)</f>
        <v>0</v>
      </c>
      <c r="N158" s="122">
        <v>1.0922099999999999</v>
      </c>
      <c r="O158" s="122">
        <f>ROUND(E158*N158,2)</f>
        <v>2.2400000000000002</v>
      </c>
      <c r="P158" s="122">
        <v>0</v>
      </c>
      <c r="Q158" s="122">
        <f>ROUND(E158*P158,2)</f>
        <v>0</v>
      </c>
      <c r="R158" s="124" t="s">
        <v>146</v>
      </c>
      <c r="S158" s="124" t="s">
        <v>2211</v>
      </c>
      <c r="T158" s="125" t="s">
        <v>115</v>
      </c>
      <c r="U158" s="108">
        <v>15.532999999999999</v>
      </c>
      <c r="V158" s="108">
        <f>ROUND(E158*U158,2)</f>
        <v>31.81</v>
      </c>
      <c r="W158" s="108"/>
      <c r="X158" s="108" t="s">
        <v>116</v>
      </c>
      <c r="Y158" s="108" t="s">
        <v>117</v>
      </c>
      <c r="Z158" s="102"/>
      <c r="AA158" s="102"/>
      <c r="AB158" s="102"/>
      <c r="AC158" s="102"/>
      <c r="AD158" s="102"/>
      <c r="AE158" s="102"/>
      <c r="AF158" s="102"/>
      <c r="AG158" s="102" t="s">
        <v>118</v>
      </c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</row>
    <row r="159" spans="1:60" outlineLevel="2" x14ac:dyDescent="0.2">
      <c r="A159" s="105"/>
      <c r="B159" s="106"/>
      <c r="C159" s="607" t="s">
        <v>248</v>
      </c>
      <c r="D159" s="608"/>
      <c r="E159" s="608"/>
      <c r="F159" s="608"/>
      <c r="G159" s="608"/>
      <c r="H159" s="108"/>
      <c r="I159" s="108"/>
      <c r="J159" s="108"/>
      <c r="K159" s="108"/>
      <c r="L159" s="108"/>
      <c r="M159" s="108"/>
      <c r="N159" s="107"/>
      <c r="O159" s="107"/>
      <c r="P159" s="107"/>
      <c r="Q159" s="107"/>
      <c r="R159" s="108"/>
      <c r="S159" s="108"/>
      <c r="T159" s="108"/>
      <c r="U159" s="108"/>
      <c r="V159" s="108"/>
      <c r="W159" s="108"/>
      <c r="X159" s="108"/>
      <c r="Y159" s="108"/>
      <c r="Z159" s="102"/>
      <c r="AA159" s="102"/>
      <c r="AB159" s="102"/>
      <c r="AC159" s="102"/>
      <c r="AD159" s="102"/>
      <c r="AE159" s="102"/>
      <c r="AF159" s="102"/>
      <c r="AG159" s="102" t="s">
        <v>120</v>
      </c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</row>
    <row r="160" spans="1:60" outlineLevel="2" x14ac:dyDescent="0.2">
      <c r="A160" s="105"/>
      <c r="B160" s="106"/>
      <c r="C160" s="129" t="s">
        <v>251</v>
      </c>
      <c r="D160" s="109"/>
      <c r="E160" s="110">
        <v>2.0478499999999999</v>
      </c>
      <c r="F160" s="108"/>
      <c r="G160" s="108"/>
      <c r="H160" s="108"/>
      <c r="I160" s="108"/>
      <c r="J160" s="108"/>
      <c r="K160" s="108"/>
      <c r="L160" s="108"/>
      <c r="M160" s="108"/>
      <c r="N160" s="107"/>
      <c r="O160" s="107"/>
      <c r="P160" s="107"/>
      <c r="Q160" s="107"/>
      <c r="R160" s="108"/>
      <c r="S160" s="108"/>
      <c r="T160" s="108"/>
      <c r="U160" s="108"/>
      <c r="V160" s="108"/>
      <c r="W160" s="108"/>
      <c r="X160" s="108"/>
      <c r="Y160" s="108"/>
      <c r="Z160" s="102"/>
      <c r="AA160" s="102"/>
      <c r="AB160" s="102"/>
      <c r="AC160" s="102"/>
      <c r="AD160" s="102"/>
      <c r="AE160" s="102"/>
      <c r="AF160" s="102"/>
      <c r="AG160" s="102" t="s">
        <v>121</v>
      </c>
      <c r="AH160" s="102">
        <v>0</v>
      </c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</row>
    <row r="161" spans="1:60" outlineLevel="2" x14ac:dyDescent="0.2">
      <c r="A161" s="105"/>
      <c r="B161" s="106"/>
      <c r="C161" s="603"/>
      <c r="D161" s="604"/>
      <c r="E161" s="604"/>
      <c r="F161" s="604"/>
      <c r="G161" s="604"/>
      <c r="H161" s="108"/>
      <c r="I161" s="108"/>
      <c r="J161" s="108"/>
      <c r="K161" s="108"/>
      <c r="L161" s="108"/>
      <c r="M161" s="108"/>
      <c r="N161" s="107"/>
      <c r="O161" s="107"/>
      <c r="P161" s="107"/>
      <c r="Q161" s="107"/>
      <c r="R161" s="108"/>
      <c r="S161" s="108"/>
      <c r="T161" s="108"/>
      <c r="U161" s="108"/>
      <c r="V161" s="108"/>
      <c r="W161" s="108"/>
      <c r="X161" s="108"/>
      <c r="Y161" s="108"/>
      <c r="Z161" s="102"/>
      <c r="AA161" s="102"/>
      <c r="AB161" s="102"/>
      <c r="AC161" s="102"/>
      <c r="AD161" s="102"/>
      <c r="AE161" s="102"/>
      <c r="AF161" s="102"/>
      <c r="AG161" s="102" t="s">
        <v>2212</v>
      </c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</row>
    <row r="162" spans="1:60" ht="33.75" outlineLevel="1" x14ac:dyDescent="0.2">
      <c r="A162" s="119">
        <v>42</v>
      </c>
      <c r="B162" s="120" t="s">
        <v>2236</v>
      </c>
      <c r="C162" s="128" t="s">
        <v>2237</v>
      </c>
      <c r="D162" s="121" t="s">
        <v>151</v>
      </c>
      <c r="E162" s="122">
        <v>52.481000000000002</v>
      </c>
      <c r="F162" s="123"/>
      <c r="G162" s="124">
        <f>ROUND(E162*F162,2)</f>
        <v>0</v>
      </c>
      <c r="H162" s="123">
        <v>758.65</v>
      </c>
      <c r="I162" s="124">
        <f>ROUND(E162*H162,2)</f>
        <v>39814.71</v>
      </c>
      <c r="J162" s="123">
        <v>669.35</v>
      </c>
      <c r="K162" s="124">
        <f>ROUND(E162*J162,2)</f>
        <v>35128.160000000003</v>
      </c>
      <c r="L162" s="124">
        <v>21</v>
      </c>
      <c r="M162" s="124">
        <f>G162*(1+L162/100)</f>
        <v>0</v>
      </c>
      <c r="N162" s="122">
        <v>2.5590000000000002E-2</v>
      </c>
      <c r="O162" s="122">
        <f>ROUND(E162*N162,2)</f>
        <v>1.34</v>
      </c>
      <c r="P162" s="122">
        <v>0</v>
      </c>
      <c r="Q162" s="122">
        <f>ROUND(E162*P162,2)</f>
        <v>0</v>
      </c>
      <c r="R162" s="124" t="s">
        <v>146</v>
      </c>
      <c r="S162" s="124" t="s">
        <v>2211</v>
      </c>
      <c r="T162" s="125" t="s">
        <v>115</v>
      </c>
      <c r="U162" s="108">
        <v>1.252</v>
      </c>
      <c r="V162" s="108">
        <f>ROUND(E162*U162,2)</f>
        <v>65.709999999999994</v>
      </c>
      <c r="W162" s="108"/>
      <c r="X162" s="108" t="s">
        <v>116</v>
      </c>
      <c r="Y162" s="108" t="s">
        <v>117</v>
      </c>
      <c r="Z162" s="102"/>
      <c r="AA162" s="102"/>
      <c r="AB162" s="102"/>
      <c r="AC162" s="102"/>
      <c r="AD162" s="102"/>
      <c r="AE162" s="102"/>
      <c r="AF162" s="102"/>
      <c r="AG162" s="102" t="s">
        <v>118</v>
      </c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</row>
    <row r="163" spans="1:60" ht="22.5" outlineLevel="2" x14ac:dyDescent="0.2">
      <c r="A163" s="105"/>
      <c r="B163" s="106"/>
      <c r="C163" s="607" t="s">
        <v>253</v>
      </c>
      <c r="D163" s="608"/>
      <c r="E163" s="608"/>
      <c r="F163" s="608"/>
      <c r="G163" s="608"/>
      <c r="H163" s="108"/>
      <c r="I163" s="108"/>
      <c r="J163" s="108"/>
      <c r="K163" s="108"/>
      <c r="L163" s="108"/>
      <c r="M163" s="108"/>
      <c r="N163" s="107"/>
      <c r="O163" s="107"/>
      <c r="P163" s="107"/>
      <c r="Q163" s="107"/>
      <c r="R163" s="108"/>
      <c r="S163" s="108"/>
      <c r="T163" s="108"/>
      <c r="U163" s="108"/>
      <c r="V163" s="108"/>
      <c r="W163" s="108"/>
      <c r="X163" s="108"/>
      <c r="Y163" s="108"/>
      <c r="Z163" s="102"/>
      <c r="AA163" s="102"/>
      <c r="AB163" s="102"/>
      <c r="AC163" s="102"/>
      <c r="AD163" s="102"/>
      <c r="AE163" s="102"/>
      <c r="AF163" s="102"/>
      <c r="AG163" s="102" t="s">
        <v>120</v>
      </c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26" t="str">
        <f>C163</f>
        <v>zřízení nosné konstrukce příčky, vložení tepelné izolace tl. do 5 cm, montáž desek, tmelení spár Q2 a úprava rohů. Včetně dodávek materiálu.</v>
      </c>
      <c r="BB163" s="102"/>
      <c r="BC163" s="102"/>
      <c r="BD163" s="102"/>
      <c r="BE163" s="102"/>
      <c r="BF163" s="102"/>
      <c r="BG163" s="102"/>
      <c r="BH163" s="102"/>
    </row>
    <row r="164" spans="1:60" outlineLevel="2" x14ac:dyDescent="0.2">
      <c r="A164" s="105"/>
      <c r="B164" s="106"/>
      <c r="C164" s="129" t="s">
        <v>2238</v>
      </c>
      <c r="D164" s="109"/>
      <c r="E164" s="110">
        <v>52.481000000000002</v>
      </c>
      <c r="F164" s="108"/>
      <c r="G164" s="108"/>
      <c r="H164" s="108"/>
      <c r="I164" s="108"/>
      <c r="J164" s="108"/>
      <c r="K164" s="108"/>
      <c r="L164" s="108"/>
      <c r="M164" s="108"/>
      <c r="N164" s="107"/>
      <c r="O164" s="107"/>
      <c r="P164" s="107"/>
      <c r="Q164" s="107"/>
      <c r="R164" s="108"/>
      <c r="S164" s="108"/>
      <c r="T164" s="108"/>
      <c r="U164" s="108"/>
      <c r="V164" s="108"/>
      <c r="W164" s="108"/>
      <c r="X164" s="108"/>
      <c r="Y164" s="108"/>
      <c r="Z164" s="102"/>
      <c r="AA164" s="102"/>
      <c r="AB164" s="102"/>
      <c r="AC164" s="102"/>
      <c r="AD164" s="102"/>
      <c r="AE164" s="102"/>
      <c r="AF164" s="102"/>
      <c r="AG164" s="102" t="s">
        <v>121</v>
      </c>
      <c r="AH164" s="102">
        <v>0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</row>
    <row r="165" spans="1:60" outlineLevel="2" x14ac:dyDescent="0.2">
      <c r="A165" s="105"/>
      <c r="B165" s="106"/>
      <c r="C165" s="603"/>
      <c r="D165" s="604"/>
      <c r="E165" s="604"/>
      <c r="F165" s="604"/>
      <c r="G165" s="604"/>
      <c r="H165" s="108"/>
      <c r="I165" s="108"/>
      <c r="J165" s="108"/>
      <c r="K165" s="108"/>
      <c r="L165" s="108"/>
      <c r="M165" s="108"/>
      <c r="N165" s="107"/>
      <c r="O165" s="107"/>
      <c r="P165" s="107"/>
      <c r="Q165" s="107"/>
      <c r="R165" s="108"/>
      <c r="S165" s="108"/>
      <c r="T165" s="108"/>
      <c r="U165" s="108"/>
      <c r="V165" s="108"/>
      <c r="W165" s="108"/>
      <c r="X165" s="108"/>
      <c r="Y165" s="108"/>
      <c r="Z165" s="102"/>
      <c r="AA165" s="102"/>
      <c r="AB165" s="102"/>
      <c r="AC165" s="102"/>
      <c r="AD165" s="102"/>
      <c r="AE165" s="102"/>
      <c r="AF165" s="102"/>
      <c r="AG165" s="102" t="s">
        <v>2212</v>
      </c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</row>
    <row r="166" spans="1:60" ht="33.75" outlineLevel="1" x14ac:dyDescent="0.2">
      <c r="A166" s="119">
        <v>43</v>
      </c>
      <c r="B166" s="120" t="s">
        <v>252</v>
      </c>
      <c r="C166" s="128" t="s">
        <v>2239</v>
      </c>
      <c r="D166" s="121" t="s">
        <v>151</v>
      </c>
      <c r="E166" s="122">
        <v>57.2</v>
      </c>
      <c r="F166" s="123"/>
      <c r="G166" s="124">
        <f>ROUND(E166*F166,2)</f>
        <v>0</v>
      </c>
      <c r="H166" s="123">
        <v>1067.5999999999999</v>
      </c>
      <c r="I166" s="124">
        <f>ROUND(E166*H166,2)</f>
        <v>61066.720000000001</v>
      </c>
      <c r="J166" s="123">
        <v>757.4</v>
      </c>
      <c r="K166" s="124">
        <f>ROUND(E166*J166,2)</f>
        <v>43323.28</v>
      </c>
      <c r="L166" s="124">
        <v>21</v>
      </c>
      <c r="M166" s="124">
        <f>G166*(1+L166/100)</f>
        <v>0</v>
      </c>
      <c r="N166" s="122">
        <v>4.2419999999999999E-2</v>
      </c>
      <c r="O166" s="122">
        <f>ROUND(E166*N166,2)</f>
        <v>2.4300000000000002</v>
      </c>
      <c r="P166" s="122">
        <v>0</v>
      </c>
      <c r="Q166" s="122">
        <f>ROUND(E166*P166,2)</f>
        <v>0</v>
      </c>
      <c r="R166" s="124" t="s">
        <v>146</v>
      </c>
      <c r="S166" s="124" t="s">
        <v>2211</v>
      </c>
      <c r="T166" s="125" t="s">
        <v>115</v>
      </c>
      <c r="U166" s="108">
        <v>1.4039999999999999</v>
      </c>
      <c r="V166" s="108">
        <f>ROUND(E166*U166,2)</f>
        <v>80.31</v>
      </c>
      <c r="W166" s="108"/>
      <c r="X166" s="108" t="s">
        <v>116</v>
      </c>
      <c r="Y166" s="108" t="s">
        <v>117</v>
      </c>
      <c r="Z166" s="102"/>
      <c r="AA166" s="102"/>
      <c r="AB166" s="102"/>
      <c r="AC166" s="102"/>
      <c r="AD166" s="102"/>
      <c r="AE166" s="102"/>
      <c r="AF166" s="102"/>
      <c r="AG166" s="102" t="s">
        <v>118</v>
      </c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</row>
    <row r="167" spans="1:60" ht="22.5" outlineLevel="2" x14ac:dyDescent="0.2">
      <c r="A167" s="105"/>
      <c r="B167" s="106"/>
      <c r="C167" s="607" t="s">
        <v>253</v>
      </c>
      <c r="D167" s="608"/>
      <c r="E167" s="608"/>
      <c r="F167" s="608"/>
      <c r="G167" s="608"/>
      <c r="H167" s="108"/>
      <c r="I167" s="108"/>
      <c r="J167" s="108"/>
      <c r="K167" s="108"/>
      <c r="L167" s="108"/>
      <c r="M167" s="108"/>
      <c r="N167" s="107"/>
      <c r="O167" s="107"/>
      <c r="P167" s="107"/>
      <c r="Q167" s="107"/>
      <c r="R167" s="108"/>
      <c r="S167" s="108"/>
      <c r="T167" s="108"/>
      <c r="U167" s="108"/>
      <c r="V167" s="108"/>
      <c r="W167" s="108"/>
      <c r="X167" s="108"/>
      <c r="Y167" s="108"/>
      <c r="Z167" s="102"/>
      <c r="AA167" s="102"/>
      <c r="AB167" s="102"/>
      <c r="AC167" s="102"/>
      <c r="AD167" s="102"/>
      <c r="AE167" s="102"/>
      <c r="AF167" s="102"/>
      <c r="AG167" s="102" t="s">
        <v>120</v>
      </c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26" t="str">
        <f>C167</f>
        <v>zřízení nosné konstrukce příčky, vložení tepelné izolace tl. do 5 cm, montáž desek, tmelení spár Q2 a úprava rohů. Včetně dodávek materiálu.</v>
      </c>
      <c r="BB167" s="102"/>
      <c r="BC167" s="102"/>
      <c r="BD167" s="102"/>
      <c r="BE167" s="102"/>
      <c r="BF167" s="102"/>
      <c r="BG167" s="102"/>
      <c r="BH167" s="102"/>
    </row>
    <row r="168" spans="1:60" outlineLevel="2" x14ac:dyDescent="0.2">
      <c r="A168" s="105"/>
      <c r="B168" s="106"/>
      <c r="C168" s="129" t="s">
        <v>2240</v>
      </c>
      <c r="D168" s="109"/>
      <c r="E168" s="110">
        <v>57.2</v>
      </c>
      <c r="F168" s="108"/>
      <c r="G168" s="108"/>
      <c r="H168" s="108"/>
      <c r="I168" s="108"/>
      <c r="J168" s="108"/>
      <c r="K168" s="108"/>
      <c r="L168" s="108"/>
      <c r="M168" s="108"/>
      <c r="N168" s="107"/>
      <c r="O168" s="107"/>
      <c r="P168" s="107"/>
      <c r="Q168" s="107"/>
      <c r="R168" s="108"/>
      <c r="S168" s="108"/>
      <c r="T168" s="108"/>
      <c r="U168" s="108"/>
      <c r="V168" s="108"/>
      <c r="W168" s="108"/>
      <c r="X168" s="108"/>
      <c r="Y168" s="108"/>
      <c r="Z168" s="102"/>
      <c r="AA168" s="102"/>
      <c r="AB168" s="102"/>
      <c r="AC168" s="102"/>
      <c r="AD168" s="102"/>
      <c r="AE168" s="102"/>
      <c r="AF168" s="102"/>
      <c r="AG168" s="102" t="s">
        <v>121</v>
      </c>
      <c r="AH168" s="102">
        <v>0</v>
      </c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</row>
    <row r="169" spans="1:60" outlineLevel="2" x14ac:dyDescent="0.2">
      <c r="A169" s="105"/>
      <c r="B169" s="106"/>
      <c r="C169" s="603"/>
      <c r="D169" s="604"/>
      <c r="E169" s="604"/>
      <c r="F169" s="604"/>
      <c r="G169" s="604"/>
      <c r="H169" s="108"/>
      <c r="I169" s="108"/>
      <c r="J169" s="108"/>
      <c r="K169" s="108"/>
      <c r="L169" s="108"/>
      <c r="M169" s="108"/>
      <c r="N169" s="107"/>
      <c r="O169" s="107"/>
      <c r="P169" s="107"/>
      <c r="Q169" s="107"/>
      <c r="R169" s="108"/>
      <c r="S169" s="108"/>
      <c r="T169" s="108"/>
      <c r="U169" s="108"/>
      <c r="V169" s="108"/>
      <c r="W169" s="108"/>
      <c r="X169" s="108"/>
      <c r="Y169" s="108"/>
      <c r="Z169" s="102"/>
      <c r="AA169" s="102"/>
      <c r="AB169" s="102"/>
      <c r="AC169" s="102"/>
      <c r="AD169" s="102"/>
      <c r="AE169" s="102"/>
      <c r="AF169" s="102"/>
      <c r="AG169" s="102" t="s">
        <v>2212</v>
      </c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</row>
    <row r="170" spans="1:60" ht="45" outlineLevel="1" x14ac:dyDescent="0.2">
      <c r="A170" s="119">
        <v>44</v>
      </c>
      <c r="B170" s="120" t="s">
        <v>254</v>
      </c>
      <c r="C170" s="128" t="s">
        <v>2241</v>
      </c>
      <c r="D170" s="121" t="s">
        <v>151</v>
      </c>
      <c r="E170" s="122">
        <v>202.33349999999999</v>
      </c>
      <c r="F170" s="123"/>
      <c r="G170" s="124">
        <f>ROUND(E170*F170,2)</f>
        <v>0</v>
      </c>
      <c r="H170" s="123">
        <v>863.62</v>
      </c>
      <c r="I170" s="124">
        <f>ROUND(E170*H170,2)</f>
        <v>174739.26</v>
      </c>
      <c r="J170" s="123">
        <v>310.38</v>
      </c>
      <c r="K170" s="124">
        <f>ROUND(E170*J170,2)</f>
        <v>62800.27</v>
      </c>
      <c r="L170" s="124">
        <v>21</v>
      </c>
      <c r="M170" s="124">
        <f>G170*(1+L170/100)</f>
        <v>0</v>
      </c>
      <c r="N170" s="122">
        <v>0.12404999999999999</v>
      </c>
      <c r="O170" s="122">
        <f>ROUND(E170*N170,2)</f>
        <v>25.1</v>
      </c>
      <c r="P170" s="122">
        <v>0</v>
      </c>
      <c r="Q170" s="122">
        <f>ROUND(E170*P170,2)</f>
        <v>0</v>
      </c>
      <c r="R170" s="124" t="s">
        <v>146</v>
      </c>
      <c r="S170" s="124" t="s">
        <v>2211</v>
      </c>
      <c r="T170" s="125" t="s">
        <v>115</v>
      </c>
      <c r="U170" s="108">
        <v>0.55674999999999997</v>
      </c>
      <c r="V170" s="108">
        <f>ROUND(E170*U170,2)</f>
        <v>112.65</v>
      </c>
      <c r="W170" s="108"/>
      <c r="X170" s="108" t="s">
        <v>116</v>
      </c>
      <c r="Y170" s="108" t="s">
        <v>117</v>
      </c>
      <c r="Z170" s="102"/>
      <c r="AA170" s="102"/>
      <c r="AB170" s="102"/>
      <c r="AC170" s="102"/>
      <c r="AD170" s="102"/>
      <c r="AE170" s="102"/>
      <c r="AF170" s="102"/>
      <c r="AG170" s="102" t="s">
        <v>118</v>
      </c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</row>
    <row r="171" spans="1:60" ht="22.5" outlineLevel="2" x14ac:dyDescent="0.2">
      <c r="A171" s="105"/>
      <c r="B171" s="106"/>
      <c r="C171" s="607" t="s">
        <v>255</v>
      </c>
      <c r="D171" s="608"/>
      <c r="E171" s="608"/>
      <c r="F171" s="608"/>
      <c r="G171" s="608"/>
      <c r="H171" s="108"/>
      <c r="I171" s="108"/>
      <c r="J171" s="108"/>
      <c r="K171" s="108"/>
      <c r="L171" s="108"/>
      <c r="M171" s="108"/>
      <c r="N171" s="107"/>
      <c r="O171" s="107"/>
      <c r="P171" s="107"/>
      <c r="Q171" s="107"/>
      <c r="R171" s="108"/>
      <c r="S171" s="108"/>
      <c r="T171" s="108"/>
      <c r="U171" s="108"/>
      <c r="V171" s="108"/>
      <c r="W171" s="108"/>
      <c r="X171" s="108"/>
      <c r="Y171" s="108"/>
      <c r="Z171" s="102"/>
      <c r="AA171" s="102"/>
      <c r="AB171" s="102"/>
      <c r="AC171" s="102"/>
      <c r="AD171" s="102"/>
      <c r="AE171" s="102"/>
      <c r="AF171" s="102"/>
      <c r="AG171" s="102" t="s">
        <v>120</v>
      </c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26" t="str">
        <f>C171</f>
        <v>jednoduché nebo příčky zděné do svislé dřevěné, cihelné, betonové nebo ocelové konstrukce na jakoukoliv maltu vápenocementovou (MVC) nebo cementovou (MC),</v>
      </c>
      <c r="BB171" s="102"/>
      <c r="BC171" s="102"/>
      <c r="BD171" s="102"/>
      <c r="BE171" s="102"/>
      <c r="BF171" s="102"/>
      <c r="BG171" s="102"/>
      <c r="BH171" s="102"/>
    </row>
    <row r="172" spans="1:60" ht="33.75" outlineLevel="2" x14ac:dyDescent="0.2">
      <c r="A172" s="105"/>
      <c r="B172" s="106"/>
      <c r="C172" s="129" t="s">
        <v>256</v>
      </c>
      <c r="D172" s="109"/>
      <c r="E172" s="110">
        <v>223.50149999999999</v>
      </c>
      <c r="F172" s="108"/>
      <c r="G172" s="108"/>
      <c r="H172" s="108"/>
      <c r="I172" s="108"/>
      <c r="J172" s="108"/>
      <c r="K172" s="108"/>
      <c r="L172" s="108"/>
      <c r="M172" s="108"/>
      <c r="N172" s="107"/>
      <c r="O172" s="107"/>
      <c r="P172" s="107"/>
      <c r="Q172" s="107"/>
      <c r="R172" s="108"/>
      <c r="S172" s="108"/>
      <c r="T172" s="108"/>
      <c r="U172" s="108"/>
      <c r="V172" s="108"/>
      <c r="W172" s="108"/>
      <c r="X172" s="108"/>
      <c r="Y172" s="108"/>
      <c r="Z172" s="102"/>
      <c r="AA172" s="102"/>
      <c r="AB172" s="102"/>
      <c r="AC172" s="102"/>
      <c r="AD172" s="102"/>
      <c r="AE172" s="102"/>
      <c r="AF172" s="102"/>
      <c r="AG172" s="102" t="s">
        <v>121</v>
      </c>
      <c r="AH172" s="102">
        <v>0</v>
      </c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</row>
    <row r="173" spans="1:60" outlineLevel="3" x14ac:dyDescent="0.2">
      <c r="A173" s="105"/>
      <c r="B173" s="106"/>
      <c r="C173" s="129" t="s">
        <v>257</v>
      </c>
      <c r="D173" s="109"/>
      <c r="E173" s="110">
        <v>-21.167999999999999</v>
      </c>
      <c r="F173" s="108"/>
      <c r="G173" s="108"/>
      <c r="H173" s="108"/>
      <c r="I173" s="108"/>
      <c r="J173" s="108"/>
      <c r="K173" s="108"/>
      <c r="L173" s="108"/>
      <c r="M173" s="108"/>
      <c r="N173" s="107"/>
      <c r="O173" s="107"/>
      <c r="P173" s="107"/>
      <c r="Q173" s="107"/>
      <c r="R173" s="108"/>
      <c r="S173" s="108"/>
      <c r="T173" s="108"/>
      <c r="U173" s="108"/>
      <c r="V173" s="108"/>
      <c r="W173" s="108"/>
      <c r="X173" s="108"/>
      <c r="Y173" s="108"/>
      <c r="Z173" s="102"/>
      <c r="AA173" s="102"/>
      <c r="AB173" s="102"/>
      <c r="AC173" s="102"/>
      <c r="AD173" s="102"/>
      <c r="AE173" s="102"/>
      <c r="AF173" s="102"/>
      <c r="AG173" s="102" t="s">
        <v>121</v>
      </c>
      <c r="AH173" s="102">
        <v>0</v>
      </c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</row>
    <row r="174" spans="1:60" outlineLevel="2" x14ac:dyDescent="0.2">
      <c r="A174" s="105"/>
      <c r="B174" s="106"/>
      <c r="C174" s="603"/>
      <c r="D174" s="604"/>
      <c r="E174" s="604"/>
      <c r="F174" s="604"/>
      <c r="G174" s="604"/>
      <c r="H174" s="108"/>
      <c r="I174" s="108"/>
      <c r="J174" s="108"/>
      <c r="K174" s="108"/>
      <c r="L174" s="108"/>
      <c r="M174" s="108"/>
      <c r="N174" s="107"/>
      <c r="O174" s="107"/>
      <c r="P174" s="107"/>
      <c r="Q174" s="107"/>
      <c r="R174" s="108"/>
      <c r="S174" s="108"/>
      <c r="T174" s="108"/>
      <c r="U174" s="108"/>
      <c r="V174" s="108"/>
      <c r="W174" s="108"/>
      <c r="X174" s="108"/>
      <c r="Y174" s="108"/>
      <c r="Z174" s="102"/>
      <c r="AA174" s="102"/>
      <c r="AB174" s="102"/>
      <c r="AC174" s="102"/>
      <c r="AD174" s="102"/>
      <c r="AE174" s="102"/>
      <c r="AF174" s="102"/>
      <c r="AG174" s="102" t="s">
        <v>2212</v>
      </c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</row>
    <row r="175" spans="1:60" ht="33.75" outlineLevel="1" x14ac:dyDescent="0.2">
      <c r="A175" s="119">
        <v>45</v>
      </c>
      <c r="B175" s="120" t="s">
        <v>258</v>
      </c>
      <c r="C175" s="128" t="s">
        <v>2242</v>
      </c>
      <c r="D175" s="121" t="s">
        <v>151</v>
      </c>
      <c r="E175" s="122">
        <v>81.412499999999994</v>
      </c>
      <c r="F175" s="123"/>
      <c r="G175" s="124">
        <f>ROUND(E175*F175,2)</f>
        <v>0</v>
      </c>
      <c r="H175" s="123">
        <v>349.41</v>
      </c>
      <c r="I175" s="124">
        <f>ROUND(E175*H175,2)</f>
        <v>28446.34</v>
      </c>
      <c r="J175" s="123">
        <v>424.59</v>
      </c>
      <c r="K175" s="124">
        <f>ROUND(E175*J175,2)</f>
        <v>34566.93</v>
      </c>
      <c r="L175" s="124">
        <v>21</v>
      </c>
      <c r="M175" s="124">
        <f>G175*(1+L175/100)</f>
        <v>0</v>
      </c>
      <c r="N175" s="122">
        <v>1.1990000000000001E-2</v>
      </c>
      <c r="O175" s="122">
        <f>ROUND(E175*N175,2)</f>
        <v>0.98</v>
      </c>
      <c r="P175" s="122">
        <v>0</v>
      </c>
      <c r="Q175" s="122">
        <f>ROUND(E175*P175,2)</f>
        <v>0</v>
      </c>
      <c r="R175" s="124" t="s">
        <v>146</v>
      </c>
      <c r="S175" s="124" t="s">
        <v>2211</v>
      </c>
      <c r="T175" s="125" t="s">
        <v>115</v>
      </c>
      <c r="U175" s="108">
        <v>0.76900000000000002</v>
      </c>
      <c r="V175" s="108">
        <f>ROUND(E175*U175,2)</f>
        <v>62.61</v>
      </c>
      <c r="W175" s="108"/>
      <c r="X175" s="108" t="s">
        <v>116</v>
      </c>
      <c r="Y175" s="108" t="s">
        <v>117</v>
      </c>
      <c r="Z175" s="102"/>
      <c r="AA175" s="102"/>
      <c r="AB175" s="102"/>
      <c r="AC175" s="102"/>
      <c r="AD175" s="102"/>
      <c r="AE175" s="102"/>
      <c r="AF175" s="102"/>
      <c r="AG175" s="102" t="s">
        <v>118</v>
      </c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</row>
    <row r="176" spans="1:60" outlineLevel="2" x14ac:dyDescent="0.2">
      <c r="A176" s="105"/>
      <c r="B176" s="106"/>
      <c r="C176" s="129" t="s">
        <v>259</v>
      </c>
      <c r="D176" s="109"/>
      <c r="E176" s="110">
        <v>67.908749999999998</v>
      </c>
      <c r="F176" s="108"/>
      <c r="G176" s="108"/>
      <c r="H176" s="108"/>
      <c r="I176" s="108"/>
      <c r="J176" s="108"/>
      <c r="K176" s="108"/>
      <c r="L176" s="108"/>
      <c r="M176" s="108"/>
      <c r="N176" s="107"/>
      <c r="O176" s="107"/>
      <c r="P176" s="107"/>
      <c r="Q176" s="107"/>
      <c r="R176" s="108"/>
      <c r="S176" s="108"/>
      <c r="T176" s="108"/>
      <c r="U176" s="108"/>
      <c r="V176" s="108"/>
      <c r="W176" s="108"/>
      <c r="X176" s="108"/>
      <c r="Y176" s="108"/>
      <c r="Z176" s="102"/>
      <c r="AA176" s="102"/>
      <c r="AB176" s="102"/>
      <c r="AC176" s="102"/>
      <c r="AD176" s="102"/>
      <c r="AE176" s="102"/>
      <c r="AF176" s="102"/>
      <c r="AG176" s="102" t="s">
        <v>121</v>
      </c>
      <c r="AH176" s="102">
        <v>0</v>
      </c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</row>
    <row r="177" spans="1:60" outlineLevel="3" x14ac:dyDescent="0.2">
      <c r="A177" s="105"/>
      <c r="B177" s="106"/>
      <c r="C177" s="129" t="s">
        <v>260</v>
      </c>
      <c r="D177" s="109"/>
      <c r="E177" s="110">
        <v>13.50375</v>
      </c>
      <c r="F177" s="108"/>
      <c r="G177" s="108"/>
      <c r="H177" s="108"/>
      <c r="I177" s="108"/>
      <c r="J177" s="108"/>
      <c r="K177" s="108"/>
      <c r="L177" s="108"/>
      <c r="M177" s="108"/>
      <c r="N177" s="107"/>
      <c r="O177" s="107"/>
      <c r="P177" s="107"/>
      <c r="Q177" s="107"/>
      <c r="R177" s="108"/>
      <c r="S177" s="108"/>
      <c r="T177" s="108"/>
      <c r="U177" s="108"/>
      <c r="V177" s="108"/>
      <c r="W177" s="108"/>
      <c r="X177" s="108"/>
      <c r="Y177" s="108"/>
      <c r="Z177" s="102"/>
      <c r="AA177" s="102"/>
      <c r="AB177" s="102"/>
      <c r="AC177" s="102"/>
      <c r="AD177" s="102"/>
      <c r="AE177" s="102"/>
      <c r="AF177" s="102"/>
      <c r="AG177" s="102" t="s">
        <v>121</v>
      </c>
      <c r="AH177" s="102">
        <v>0</v>
      </c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</row>
    <row r="178" spans="1:60" outlineLevel="2" x14ac:dyDescent="0.2">
      <c r="A178" s="105"/>
      <c r="B178" s="106"/>
      <c r="C178" s="603"/>
      <c r="D178" s="604"/>
      <c r="E178" s="604"/>
      <c r="F178" s="604"/>
      <c r="G178" s="604"/>
      <c r="H178" s="108"/>
      <c r="I178" s="108"/>
      <c r="J178" s="108"/>
      <c r="K178" s="108"/>
      <c r="L178" s="108"/>
      <c r="M178" s="108"/>
      <c r="N178" s="107"/>
      <c r="O178" s="107"/>
      <c r="P178" s="107"/>
      <c r="Q178" s="107"/>
      <c r="R178" s="108"/>
      <c r="S178" s="108"/>
      <c r="T178" s="108"/>
      <c r="U178" s="108"/>
      <c r="V178" s="108"/>
      <c r="W178" s="108"/>
      <c r="X178" s="108"/>
      <c r="Y178" s="108"/>
      <c r="Z178" s="102"/>
      <c r="AA178" s="102"/>
      <c r="AB178" s="102"/>
      <c r="AC178" s="102"/>
      <c r="AD178" s="102"/>
      <c r="AE178" s="102"/>
      <c r="AF178" s="102"/>
      <c r="AG178" s="102" t="s">
        <v>2212</v>
      </c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</row>
    <row r="179" spans="1:60" outlineLevel="1" x14ac:dyDescent="0.2">
      <c r="A179" s="119">
        <v>46</v>
      </c>
      <c r="B179" s="120" t="s">
        <v>261</v>
      </c>
      <c r="C179" s="128" t="s">
        <v>262</v>
      </c>
      <c r="D179" s="121" t="s">
        <v>151</v>
      </c>
      <c r="E179" s="122">
        <v>58.53</v>
      </c>
      <c r="F179" s="123"/>
      <c r="G179" s="124">
        <f>ROUND(E179*F179,2)</f>
        <v>0</v>
      </c>
      <c r="H179" s="123">
        <v>0</v>
      </c>
      <c r="I179" s="124">
        <f>ROUND(E179*H179,2)</f>
        <v>0</v>
      </c>
      <c r="J179" s="123">
        <v>1600</v>
      </c>
      <c r="K179" s="124">
        <f>ROUND(E179*J179,2)</f>
        <v>93648</v>
      </c>
      <c r="L179" s="124">
        <v>21</v>
      </c>
      <c r="M179" s="124">
        <f>G179*(1+L179/100)</f>
        <v>0</v>
      </c>
      <c r="N179" s="122">
        <v>0</v>
      </c>
      <c r="O179" s="122">
        <f>ROUND(E179*N179,2)</f>
        <v>0</v>
      </c>
      <c r="P179" s="122">
        <v>0</v>
      </c>
      <c r="Q179" s="122">
        <f>ROUND(E179*P179,2)</f>
        <v>0</v>
      </c>
      <c r="R179" s="124"/>
      <c r="S179" s="124" t="s">
        <v>177</v>
      </c>
      <c r="T179" s="125" t="s">
        <v>178</v>
      </c>
      <c r="U179" s="108">
        <v>0</v>
      </c>
      <c r="V179" s="108">
        <f>ROUND(E179*U179,2)</f>
        <v>0</v>
      </c>
      <c r="W179" s="108"/>
      <c r="X179" s="108" t="s">
        <v>116</v>
      </c>
      <c r="Y179" s="108" t="s">
        <v>117</v>
      </c>
      <c r="Z179" s="102"/>
      <c r="AA179" s="102"/>
      <c r="AB179" s="102"/>
      <c r="AC179" s="102"/>
      <c r="AD179" s="102"/>
      <c r="AE179" s="102"/>
      <c r="AF179" s="102"/>
      <c r="AG179" s="102" t="s">
        <v>118</v>
      </c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</row>
    <row r="180" spans="1:60" outlineLevel="2" x14ac:dyDescent="0.2">
      <c r="A180" s="105"/>
      <c r="B180" s="106"/>
      <c r="C180" s="129" t="s">
        <v>263</v>
      </c>
      <c r="D180" s="109"/>
      <c r="E180" s="110">
        <v>58.53</v>
      </c>
      <c r="F180" s="108"/>
      <c r="G180" s="108"/>
      <c r="H180" s="108"/>
      <c r="I180" s="108"/>
      <c r="J180" s="108"/>
      <c r="K180" s="108"/>
      <c r="L180" s="108"/>
      <c r="M180" s="108"/>
      <c r="N180" s="107"/>
      <c r="O180" s="107"/>
      <c r="P180" s="107"/>
      <c r="Q180" s="107"/>
      <c r="R180" s="108"/>
      <c r="S180" s="108"/>
      <c r="T180" s="108"/>
      <c r="U180" s="108"/>
      <c r="V180" s="108"/>
      <c r="W180" s="108"/>
      <c r="X180" s="108"/>
      <c r="Y180" s="108"/>
      <c r="Z180" s="102"/>
      <c r="AA180" s="102"/>
      <c r="AB180" s="102"/>
      <c r="AC180" s="102"/>
      <c r="AD180" s="102"/>
      <c r="AE180" s="102"/>
      <c r="AF180" s="102"/>
      <c r="AG180" s="102" t="s">
        <v>121</v>
      </c>
      <c r="AH180" s="102">
        <v>0</v>
      </c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</row>
    <row r="181" spans="1:60" outlineLevel="2" x14ac:dyDescent="0.2">
      <c r="A181" s="105"/>
      <c r="B181" s="106"/>
      <c r="C181" s="603"/>
      <c r="D181" s="604"/>
      <c r="E181" s="604"/>
      <c r="F181" s="604"/>
      <c r="G181" s="604"/>
      <c r="H181" s="108"/>
      <c r="I181" s="108"/>
      <c r="J181" s="108"/>
      <c r="K181" s="108"/>
      <c r="L181" s="108"/>
      <c r="M181" s="108"/>
      <c r="N181" s="107"/>
      <c r="O181" s="107"/>
      <c r="P181" s="107"/>
      <c r="Q181" s="107"/>
      <c r="R181" s="108"/>
      <c r="S181" s="108"/>
      <c r="T181" s="108"/>
      <c r="U181" s="108"/>
      <c r="V181" s="108"/>
      <c r="W181" s="108"/>
      <c r="X181" s="108"/>
      <c r="Y181" s="108"/>
      <c r="Z181" s="102"/>
      <c r="AA181" s="102"/>
      <c r="AB181" s="102"/>
      <c r="AC181" s="102"/>
      <c r="AD181" s="102"/>
      <c r="AE181" s="102"/>
      <c r="AF181" s="102"/>
      <c r="AG181" s="102" t="s">
        <v>2212</v>
      </c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</row>
    <row r="182" spans="1:60" outlineLevel="1" x14ac:dyDescent="0.2">
      <c r="A182" s="119">
        <v>47</v>
      </c>
      <c r="B182" s="120" t="s">
        <v>264</v>
      </c>
      <c r="C182" s="128" t="s">
        <v>265</v>
      </c>
      <c r="D182" s="121" t="s">
        <v>151</v>
      </c>
      <c r="E182" s="122">
        <v>120.96</v>
      </c>
      <c r="F182" s="123"/>
      <c r="G182" s="124">
        <f>ROUND(E182*F182,2)</f>
        <v>0</v>
      </c>
      <c r="H182" s="123">
        <v>0</v>
      </c>
      <c r="I182" s="124">
        <f>ROUND(E182*H182,2)</f>
        <v>0</v>
      </c>
      <c r="J182" s="123">
        <v>1200</v>
      </c>
      <c r="K182" s="124">
        <f>ROUND(E182*J182,2)</f>
        <v>145152</v>
      </c>
      <c r="L182" s="124">
        <v>21</v>
      </c>
      <c r="M182" s="124">
        <f>G182*(1+L182/100)</f>
        <v>0</v>
      </c>
      <c r="N182" s="122">
        <v>0</v>
      </c>
      <c r="O182" s="122">
        <f>ROUND(E182*N182,2)</f>
        <v>0</v>
      </c>
      <c r="P182" s="122">
        <v>0</v>
      </c>
      <c r="Q182" s="122">
        <f>ROUND(E182*P182,2)</f>
        <v>0</v>
      </c>
      <c r="R182" s="124"/>
      <c r="S182" s="124" t="s">
        <v>177</v>
      </c>
      <c r="T182" s="125" t="s">
        <v>178</v>
      </c>
      <c r="U182" s="108">
        <v>0</v>
      </c>
      <c r="V182" s="108">
        <f>ROUND(E182*U182,2)</f>
        <v>0</v>
      </c>
      <c r="W182" s="108"/>
      <c r="X182" s="108" t="s">
        <v>116</v>
      </c>
      <c r="Y182" s="108" t="s">
        <v>117</v>
      </c>
      <c r="Z182" s="102"/>
      <c r="AA182" s="102"/>
      <c r="AB182" s="102"/>
      <c r="AC182" s="102"/>
      <c r="AD182" s="102"/>
      <c r="AE182" s="102"/>
      <c r="AF182" s="102"/>
      <c r="AG182" s="102" t="s">
        <v>118</v>
      </c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</row>
    <row r="183" spans="1:60" outlineLevel="2" x14ac:dyDescent="0.2">
      <c r="A183" s="105"/>
      <c r="B183" s="106"/>
      <c r="C183" s="129" t="s">
        <v>266</v>
      </c>
      <c r="D183" s="109"/>
      <c r="E183" s="110">
        <v>120.96</v>
      </c>
      <c r="F183" s="108"/>
      <c r="G183" s="108"/>
      <c r="H183" s="108"/>
      <c r="I183" s="108"/>
      <c r="J183" s="108"/>
      <c r="K183" s="108"/>
      <c r="L183" s="108"/>
      <c r="M183" s="108"/>
      <c r="N183" s="107"/>
      <c r="O183" s="107"/>
      <c r="P183" s="107"/>
      <c r="Q183" s="107"/>
      <c r="R183" s="108"/>
      <c r="S183" s="108"/>
      <c r="T183" s="108"/>
      <c r="U183" s="108"/>
      <c r="V183" s="108"/>
      <c r="W183" s="108"/>
      <c r="X183" s="108"/>
      <c r="Y183" s="108"/>
      <c r="Z183" s="102"/>
      <c r="AA183" s="102"/>
      <c r="AB183" s="102"/>
      <c r="AC183" s="102"/>
      <c r="AD183" s="102"/>
      <c r="AE183" s="102"/>
      <c r="AF183" s="102"/>
      <c r="AG183" s="102" t="s">
        <v>121</v>
      </c>
      <c r="AH183" s="102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</row>
    <row r="184" spans="1:60" outlineLevel="2" x14ac:dyDescent="0.2">
      <c r="A184" s="105"/>
      <c r="B184" s="106"/>
      <c r="C184" s="603"/>
      <c r="D184" s="604"/>
      <c r="E184" s="604"/>
      <c r="F184" s="604"/>
      <c r="G184" s="604"/>
      <c r="H184" s="108"/>
      <c r="I184" s="108"/>
      <c r="J184" s="108"/>
      <c r="K184" s="108"/>
      <c r="L184" s="108"/>
      <c r="M184" s="108"/>
      <c r="N184" s="107"/>
      <c r="O184" s="107"/>
      <c r="P184" s="107"/>
      <c r="Q184" s="107"/>
      <c r="R184" s="108"/>
      <c r="S184" s="108"/>
      <c r="T184" s="108"/>
      <c r="U184" s="108"/>
      <c r="V184" s="108"/>
      <c r="W184" s="108"/>
      <c r="X184" s="108"/>
      <c r="Y184" s="108"/>
      <c r="Z184" s="102"/>
      <c r="AA184" s="102"/>
      <c r="AB184" s="102"/>
      <c r="AC184" s="102"/>
      <c r="AD184" s="102"/>
      <c r="AE184" s="102"/>
      <c r="AF184" s="102"/>
      <c r="AG184" s="102" t="s">
        <v>2212</v>
      </c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</row>
    <row r="185" spans="1:60" outlineLevel="1" x14ac:dyDescent="0.2">
      <c r="A185" s="119">
        <v>48</v>
      </c>
      <c r="B185" s="120" t="s">
        <v>267</v>
      </c>
      <c r="C185" s="128" t="s">
        <v>268</v>
      </c>
      <c r="D185" s="121" t="s">
        <v>151</v>
      </c>
      <c r="E185" s="122">
        <v>29.73</v>
      </c>
      <c r="F185" s="123"/>
      <c r="G185" s="124">
        <f>ROUND(E185*F185,2)</f>
        <v>0</v>
      </c>
      <c r="H185" s="123">
        <v>0</v>
      </c>
      <c r="I185" s="124">
        <f>ROUND(E185*H185,2)</f>
        <v>0</v>
      </c>
      <c r="J185" s="123">
        <v>1100</v>
      </c>
      <c r="K185" s="124">
        <f>ROUND(E185*J185,2)</f>
        <v>32703</v>
      </c>
      <c r="L185" s="124">
        <v>21</v>
      </c>
      <c r="M185" s="124">
        <f>G185*(1+L185/100)</f>
        <v>0</v>
      </c>
      <c r="N185" s="122">
        <v>0</v>
      </c>
      <c r="O185" s="122">
        <f>ROUND(E185*N185,2)</f>
        <v>0</v>
      </c>
      <c r="P185" s="122">
        <v>0</v>
      </c>
      <c r="Q185" s="122">
        <f>ROUND(E185*P185,2)</f>
        <v>0</v>
      </c>
      <c r="R185" s="124"/>
      <c r="S185" s="124" t="s">
        <v>177</v>
      </c>
      <c r="T185" s="125" t="s">
        <v>178</v>
      </c>
      <c r="U185" s="108">
        <v>0</v>
      </c>
      <c r="V185" s="108">
        <f>ROUND(E185*U185,2)</f>
        <v>0</v>
      </c>
      <c r="W185" s="108"/>
      <c r="X185" s="108" t="s">
        <v>116</v>
      </c>
      <c r="Y185" s="108" t="s">
        <v>117</v>
      </c>
      <c r="Z185" s="102"/>
      <c r="AA185" s="102"/>
      <c r="AB185" s="102"/>
      <c r="AC185" s="102"/>
      <c r="AD185" s="102"/>
      <c r="AE185" s="102"/>
      <c r="AF185" s="102"/>
      <c r="AG185" s="102" t="s">
        <v>118</v>
      </c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</row>
    <row r="186" spans="1:60" outlineLevel="2" x14ac:dyDescent="0.2">
      <c r="A186" s="105"/>
      <c r="B186" s="106"/>
      <c r="C186" s="129" t="s">
        <v>269</v>
      </c>
      <c r="D186" s="109"/>
      <c r="E186" s="110">
        <v>29.73</v>
      </c>
      <c r="F186" s="108"/>
      <c r="G186" s="108"/>
      <c r="H186" s="108"/>
      <c r="I186" s="108"/>
      <c r="J186" s="108"/>
      <c r="K186" s="108"/>
      <c r="L186" s="108"/>
      <c r="M186" s="108"/>
      <c r="N186" s="107"/>
      <c r="O186" s="107"/>
      <c r="P186" s="107"/>
      <c r="Q186" s="107"/>
      <c r="R186" s="108"/>
      <c r="S186" s="108"/>
      <c r="T186" s="108"/>
      <c r="U186" s="108"/>
      <c r="V186" s="108"/>
      <c r="W186" s="108"/>
      <c r="X186" s="108"/>
      <c r="Y186" s="108"/>
      <c r="Z186" s="102"/>
      <c r="AA186" s="102"/>
      <c r="AB186" s="102"/>
      <c r="AC186" s="102"/>
      <c r="AD186" s="102"/>
      <c r="AE186" s="102"/>
      <c r="AF186" s="102"/>
      <c r="AG186" s="102" t="s">
        <v>121</v>
      </c>
      <c r="AH186" s="102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</row>
    <row r="187" spans="1:60" outlineLevel="2" x14ac:dyDescent="0.2">
      <c r="A187" s="105"/>
      <c r="B187" s="106"/>
      <c r="C187" s="603"/>
      <c r="D187" s="604"/>
      <c r="E187" s="604"/>
      <c r="F187" s="604"/>
      <c r="G187" s="604"/>
      <c r="H187" s="108"/>
      <c r="I187" s="108"/>
      <c r="J187" s="108"/>
      <c r="K187" s="108"/>
      <c r="L187" s="108"/>
      <c r="M187" s="108"/>
      <c r="N187" s="107"/>
      <c r="O187" s="107"/>
      <c r="P187" s="107"/>
      <c r="Q187" s="107"/>
      <c r="R187" s="108"/>
      <c r="S187" s="108"/>
      <c r="T187" s="108"/>
      <c r="U187" s="108"/>
      <c r="V187" s="108"/>
      <c r="W187" s="108"/>
      <c r="X187" s="108"/>
      <c r="Y187" s="108"/>
      <c r="Z187" s="102"/>
      <c r="AA187" s="102"/>
      <c r="AB187" s="102"/>
      <c r="AC187" s="102"/>
      <c r="AD187" s="102"/>
      <c r="AE187" s="102"/>
      <c r="AF187" s="102"/>
      <c r="AG187" s="102" t="s">
        <v>2212</v>
      </c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</row>
    <row r="188" spans="1:60" outlineLevel="1" x14ac:dyDescent="0.2">
      <c r="A188" s="119">
        <v>49</v>
      </c>
      <c r="B188" s="120" t="s">
        <v>270</v>
      </c>
      <c r="C188" s="128" t="s">
        <v>271</v>
      </c>
      <c r="D188" s="121" t="s">
        <v>151</v>
      </c>
      <c r="E188" s="122">
        <v>79.44</v>
      </c>
      <c r="F188" s="123"/>
      <c r="G188" s="124">
        <f>ROUND(E188*F188,2)</f>
        <v>0</v>
      </c>
      <c r="H188" s="123">
        <v>0</v>
      </c>
      <c r="I188" s="124">
        <f>ROUND(E188*H188,2)</f>
        <v>0</v>
      </c>
      <c r="J188" s="123">
        <v>900</v>
      </c>
      <c r="K188" s="124">
        <f>ROUND(E188*J188,2)</f>
        <v>71496</v>
      </c>
      <c r="L188" s="124">
        <v>21</v>
      </c>
      <c r="M188" s="124">
        <f>G188*(1+L188/100)</f>
        <v>0</v>
      </c>
      <c r="N188" s="122">
        <v>0</v>
      </c>
      <c r="O188" s="122">
        <f>ROUND(E188*N188,2)</f>
        <v>0</v>
      </c>
      <c r="P188" s="122">
        <v>0</v>
      </c>
      <c r="Q188" s="122">
        <f>ROUND(E188*P188,2)</f>
        <v>0</v>
      </c>
      <c r="R188" s="124"/>
      <c r="S188" s="124" t="s">
        <v>177</v>
      </c>
      <c r="T188" s="125" t="s">
        <v>178</v>
      </c>
      <c r="U188" s="108">
        <v>0</v>
      </c>
      <c r="V188" s="108">
        <f>ROUND(E188*U188,2)</f>
        <v>0</v>
      </c>
      <c r="W188" s="108"/>
      <c r="X188" s="108" t="s">
        <v>116</v>
      </c>
      <c r="Y188" s="108" t="s">
        <v>117</v>
      </c>
      <c r="Z188" s="102"/>
      <c r="AA188" s="102"/>
      <c r="AB188" s="102"/>
      <c r="AC188" s="102"/>
      <c r="AD188" s="102"/>
      <c r="AE188" s="102"/>
      <c r="AF188" s="102"/>
      <c r="AG188" s="102" t="s">
        <v>118</v>
      </c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</row>
    <row r="189" spans="1:60" outlineLevel="2" x14ac:dyDescent="0.2">
      <c r="A189" s="105"/>
      <c r="B189" s="106"/>
      <c r="C189" s="129" t="s">
        <v>272</v>
      </c>
      <c r="D189" s="109"/>
      <c r="E189" s="110">
        <v>79.44</v>
      </c>
      <c r="F189" s="108"/>
      <c r="G189" s="108"/>
      <c r="H189" s="108"/>
      <c r="I189" s="108"/>
      <c r="J189" s="108"/>
      <c r="K189" s="108"/>
      <c r="L189" s="108"/>
      <c r="M189" s="108"/>
      <c r="N189" s="107"/>
      <c r="O189" s="107"/>
      <c r="P189" s="107"/>
      <c r="Q189" s="107"/>
      <c r="R189" s="108"/>
      <c r="S189" s="108"/>
      <c r="T189" s="108"/>
      <c r="U189" s="108"/>
      <c r="V189" s="108"/>
      <c r="W189" s="108"/>
      <c r="X189" s="108"/>
      <c r="Y189" s="108"/>
      <c r="Z189" s="102"/>
      <c r="AA189" s="102"/>
      <c r="AB189" s="102"/>
      <c r="AC189" s="102"/>
      <c r="AD189" s="102"/>
      <c r="AE189" s="102"/>
      <c r="AF189" s="102"/>
      <c r="AG189" s="102" t="s">
        <v>121</v>
      </c>
      <c r="AH189" s="102">
        <v>0</v>
      </c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</row>
    <row r="190" spans="1:60" outlineLevel="2" x14ac:dyDescent="0.2">
      <c r="A190" s="105"/>
      <c r="B190" s="106"/>
      <c r="C190" s="603"/>
      <c r="D190" s="604"/>
      <c r="E190" s="604"/>
      <c r="F190" s="604"/>
      <c r="G190" s="604"/>
      <c r="H190" s="108"/>
      <c r="I190" s="108"/>
      <c r="J190" s="108"/>
      <c r="K190" s="108"/>
      <c r="L190" s="108"/>
      <c r="M190" s="108"/>
      <c r="N190" s="107"/>
      <c r="O190" s="107"/>
      <c r="P190" s="107"/>
      <c r="Q190" s="107"/>
      <c r="R190" s="108"/>
      <c r="S190" s="108"/>
      <c r="T190" s="108"/>
      <c r="U190" s="108"/>
      <c r="V190" s="108"/>
      <c r="W190" s="108"/>
      <c r="X190" s="108"/>
      <c r="Y190" s="108"/>
      <c r="Z190" s="102"/>
      <c r="AA190" s="102"/>
      <c r="AB190" s="102"/>
      <c r="AC190" s="102"/>
      <c r="AD190" s="102"/>
      <c r="AE190" s="102"/>
      <c r="AF190" s="102"/>
      <c r="AG190" s="102" t="s">
        <v>2212</v>
      </c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</row>
    <row r="191" spans="1:60" outlineLevel="1" x14ac:dyDescent="0.2">
      <c r="A191" s="119">
        <v>50</v>
      </c>
      <c r="B191" s="120" t="s">
        <v>273</v>
      </c>
      <c r="C191" s="128" t="s">
        <v>274</v>
      </c>
      <c r="D191" s="121" t="s">
        <v>151</v>
      </c>
      <c r="E191" s="122">
        <v>235.77</v>
      </c>
      <c r="F191" s="123"/>
      <c r="G191" s="124">
        <f>ROUND(E191*F191,2)</f>
        <v>0</v>
      </c>
      <c r="H191" s="123">
        <v>0</v>
      </c>
      <c r="I191" s="124">
        <f>ROUND(E191*H191,2)</f>
        <v>0</v>
      </c>
      <c r="J191" s="123">
        <v>1150</v>
      </c>
      <c r="K191" s="124">
        <f>ROUND(E191*J191,2)</f>
        <v>271135.5</v>
      </c>
      <c r="L191" s="124">
        <v>21</v>
      </c>
      <c r="M191" s="124">
        <f>G191*(1+L191/100)</f>
        <v>0</v>
      </c>
      <c r="N191" s="122">
        <v>0</v>
      </c>
      <c r="O191" s="122">
        <f>ROUND(E191*N191,2)</f>
        <v>0</v>
      </c>
      <c r="P191" s="122">
        <v>0</v>
      </c>
      <c r="Q191" s="122">
        <f>ROUND(E191*P191,2)</f>
        <v>0</v>
      </c>
      <c r="R191" s="124"/>
      <c r="S191" s="124" t="s">
        <v>177</v>
      </c>
      <c r="T191" s="125" t="s">
        <v>178</v>
      </c>
      <c r="U191" s="108">
        <v>0</v>
      </c>
      <c r="V191" s="108">
        <f>ROUND(E191*U191,2)</f>
        <v>0</v>
      </c>
      <c r="W191" s="108"/>
      <c r="X191" s="108" t="s">
        <v>116</v>
      </c>
      <c r="Y191" s="108" t="s">
        <v>117</v>
      </c>
      <c r="Z191" s="102"/>
      <c r="AA191" s="102"/>
      <c r="AB191" s="102"/>
      <c r="AC191" s="102"/>
      <c r="AD191" s="102"/>
      <c r="AE191" s="102"/>
      <c r="AF191" s="102"/>
      <c r="AG191" s="102" t="s">
        <v>118</v>
      </c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</row>
    <row r="192" spans="1:60" outlineLevel="2" x14ac:dyDescent="0.2">
      <c r="A192" s="105"/>
      <c r="B192" s="106"/>
      <c r="C192" s="129" t="s">
        <v>2243</v>
      </c>
      <c r="D192" s="109"/>
      <c r="E192" s="110">
        <v>235.77</v>
      </c>
      <c r="F192" s="108"/>
      <c r="G192" s="108"/>
      <c r="H192" s="108"/>
      <c r="I192" s="108"/>
      <c r="J192" s="108"/>
      <c r="K192" s="108"/>
      <c r="L192" s="108"/>
      <c r="M192" s="108"/>
      <c r="N192" s="107"/>
      <c r="O192" s="107"/>
      <c r="P192" s="107"/>
      <c r="Q192" s="107"/>
      <c r="R192" s="108"/>
      <c r="S192" s="108"/>
      <c r="T192" s="108"/>
      <c r="U192" s="108"/>
      <c r="V192" s="108"/>
      <c r="W192" s="108"/>
      <c r="X192" s="108"/>
      <c r="Y192" s="108"/>
      <c r="Z192" s="102"/>
      <c r="AA192" s="102"/>
      <c r="AB192" s="102"/>
      <c r="AC192" s="102"/>
      <c r="AD192" s="102"/>
      <c r="AE192" s="102"/>
      <c r="AF192" s="102"/>
      <c r="AG192" s="102" t="s">
        <v>121</v>
      </c>
      <c r="AH192" s="102">
        <v>0</v>
      </c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</row>
    <row r="193" spans="1:60" outlineLevel="2" x14ac:dyDescent="0.2">
      <c r="A193" s="105"/>
      <c r="B193" s="106"/>
      <c r="C193" s="603"/>
      <c r="D193" s="604"/>
      <c r="E193" s="604"/>
      <c r="F193" s="604"/>
      <c r="G193" s="604"/>
      <c r="H193" s="108"/>
      <c r="I193" s="108"/>
      <c r="J193" s="108"/>
      <c r="K193" s="108"/>
      <c r="L193" s="108"/>
      <c r="M193" s="108"/>
      <c r="N193" s="107"/>
      <c r="O193" s="107"/>
      <c r="P193" s="107"/>
      <c r="Q193" s="107"/>
      <c r="R193" s="108"/>
      <c r="S193" s="108"/>
      <c r="T193" s="108"/>
      <c r="U193" s="108"/>
      <c r="V193" s="108"/>
      <c r="W193" s="108"/>
      <c r="X193" s="108"/>
      <c r="Y193" s="108"/>
      <c r="Z193" s="102"/>
      <c r="AA193" s="102"/>
      <c r="AB193" s="102"/>
      <c r="AC193" s="102"/>
      <c r="AD193" s="102"/>
      <c r="AE193" s="102"/>
      <c r="AF193" s="102"/>
      <c r="AG193" s="102" t="s">
        <v>2212</v>
      </c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</row>
    <row r="194" spans="1:60" outlineLevel="1" x14ac:dyDescent="0.2">
      <c r="A194" s="119">
        <v>51</v>
      </c>
      <c r="B194" s="120" t="s">
        <v>275</v>
      </c>
      <c r="C194" s="128" t="s">
        <v>276</v>
      </c>
      <c r="D194" s="121" t="s">
        <v>151</v>
      </c>
      <c r="E194" s="122">
        <v>44.61</v>
      </c>
      <c r="F194" s="123"/>
      <c r="G194" s="124">
        <f>ROUND(E194*F194,2)</f>
        <v>0</v>
      </c>
      <c r="H194" s="123">
        <v>0</v>
      </c>
      <c r="I194" s="124">
        <f>ROUND(E194*H194,2)</f>
        <v>0</v>
      </c>
      <c r="J194" s="123">
        <v>1200</v>
      </c>
      <c r="K194" s="124">
        <f>ROUND(E194*J194,2)</f>
        <v>53532</v>
      </c>
      <c r="L194" s="124">
        <v>21</v>
      </c>
      <c r="M194" s="124">
        <f>G194*(1+L194/100)</f>
        <v>0</v>
      </c>
      <c r="N194" s="122">
        <v>0</v>
      </c>
      <c r="O194" s="122">
        <f>ROUND(E194*N194,2)</f>
        <v>0</v>
      </c>
      <c r="P194" s="122">
        <v>0</v>
      </c>
      <c r="Q194" s="122">
        <f>ROUND(E194*P194,2)</f>
        <v>0</v>
      </c>
      <c r="R194" s="124"/>
      <c r="S194" s="124" t="s">
        <v>177</v>
      </c>
      <c r="T194" s="125" t="s">
        <v>178</v>
      </c>
      <c r="U194" s="108">
        <v>0</v>
      </c>
      <c r="V194" s="108">
        <f>ROUND(E194*U194,2)</f>
        <v>0</v>
      </c>
      <c r="W194" s="108"/>
      <c r="X194" s="108" t="s">
        <v>116</v>
      </c>
      <c r="Y194" s="108" t="s">
        <v>117</v>
      </c>
      <c r="Z194" s="102"/>
      <c r="AA194" s="102"/>
      <c r="AB194" s="102"/>
      <c r="AC194" s="102"/>
      <c r="AD194" s="102"/>
      <c r="AE194" s="102"/>
      <c r="AF194" s="102"/>
      <c r="AG194" s="102" t="s">
        <v>118</v>
      </c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</row>
    <row r="195" spans="1:60" outlineLevel="2" x14ac:dyDescent="0.2">
      <c r="A195" s="105"/>
      <c r="B195" s="106"/>
      <c r="C195" s="129" t="s">
        <v>277</v>
      </c>
      <c r="D195" s="109"/>
      <c r="E195" s="110">
        <v>44.61</v>
      </c>
      <c r="F195" s="108"/>
      <c r="G195" s="108"/>
      <c r="H195" s="108"/>
      <c r="I195" s="108"/>
      <c r="J195" s="108"/>
      <c r="K195" s="108"/>
      <c r="L195" s="108"/>
      <c r="M195" s="108"/>
      <c r="N195" s="107"/>
      <c r="O195" s="107"/>
      <c r="P195" s="107"/>
      <c r="Q195" s="107"/>
      <c r="R195" s="108"/>
      <c r="S195" s="108"/>
      <c r="T195" s="108"/>
      <c r="U195" s="108"/>
      <c r="V195" s="108"/>
      <c r="W195" s="108"/>
      <c r="X195" s="108"/>
      <c r="Y195" s="108"/>
      <c r="Z195" s="102"/>
      <c r="AA195" s="102"/>
      <c r="AB195" s="102"/>
      <c r="AC195" s="102"/>
      <c r="AD195" s="102"/>
      <c r="AE195" s="102"/>
      <c r="AF195" s="102"/>
      <c r="AG195" s="102" t="s">
        <v>121</v>
      </c>
      <c r="AH195" s="102">
        <v>0</v>
      </c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</row>
    <row r="196" spans="1:60" outlineLevel="2" x14ac:dyDescent="0.2">
      <c r="A196" s="105"/>
      <c r="B196" s="106"/>
      <c r="C196" s="603"/>
      <c r="D196" s="604"/>
      <c r="E196" s="604"/>
      <c r="F196" s="604"/>
      <c r="G196" s="604"/>
      <c r="H196" s="108"/>
      <c r="I196" s="108"/>
      <c r="J196" s="108"/>
      <c r="K196" s="108"/>
      <c r="L196" s="108"/>
      <c r="M196" s="108"/>
      <c r="N196" s="107"/>
      <c r="O196" s="107"/>
      <c r="P196" s="107"/>
      <c r="Q196" s="107"/>
      <c r="R196" s="108"/>
      <c r="S196" s="108"/>
      <c r="T196" s="108"/>
      <c r="U196" s="108"/>
      <c r="V196" s="108"/>
      <c r="W196" s="108"/>
      <c r="X196" s="108"/>
      <c r="Y196" s="108"/>
      <c r="Z196" s="102"/>
      <c r="AA196" s="102"/>
      <c r="AB196" s="102"/>
      <c r="AC196" s="102"/>
      <c r="AD196" s="102"/>
      <c r="AE196" s="102"/>
      <c r="AF196" s="102"/>
      <c r="AG196" s="102" t="s">
        <v>2212</v>
      </c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</row>
    <row r="197" spans="1:60" ht="22.5" outlineLevel="1" x14ac:dyDescent="0.2">
      <c r="A197" s="119">
        <v>52</v>
      </c>
      <c r="B197" s="120" t="s">
        <v>278</v>
      </c>
      <c r="C197" s="128" t="s">
        <v>279</v>
      </c>
      <c r="D197" s="121" t="s">
        <v>151</v>
      </c>
      <c r="E197" s="122">
        <v>18.202999999999999</v>
      </c>
      <c r="F197" s="123"/>
      <c r="G197" s="124">
        <f>ROUND(E197*F197,2)</f>
        <v>0</v>
      </c>
      <c r="H197" s="123">
        <v>430.57</v>
      </c>
      <c r="I197" s="124">
        <f>ROUND(E197*H197,2)</f>
        <v>7837.67</v>
      </c>
      <c r="J197" s="123">
        <v>634.42999999999995</v>
      </c>
      <c r="K197" s="124">
        <f>ROUND(E197*J197,2)</f>
        <v>11548.53</v>
      </c>
      <c r="L197" s="124">
        <v>21</v>
      </c>
      <c r="M197" s="124">
        <f>G197*(1+L197/100)</f>
        <v>0</v>
      </c>
      <c r="N197" s="122">
        <v>1.3729999999999999E-2</v>
      </c>
      <c r="O197" s="122">
        <f>ROUND(E197*N197,2)</f>
        <v>0.25</v>
      </c>
      <c r="P197" s="122">
        <v>0</v>
      </c>
      <c r="Q197" s="122">
        <f>ROUND(E197*P197,2)</f>
        <v>0</v>
      </c>
      <c r="R197" s="124"/>
      <c r="S197" s="124" t="s">
        <v>177</v>
      </c>
      <c r="T197" s="125" t="s">
        <v>178</v>
      </c>
      <c r="U197" s="108">
        <v>1.0109999999999999</v>
      </c>
      <c r="V197" s="108">
        <f>ROUND(E197*U197,2)</f>
        <v>18.399999999999999</v>
      </c>
      <c r="W197" s="108"/>
      <c r="X197" s="108" t="s">
        <v>116</v>
      </c>
      <c r="Y197" s="108" t="s">
        <v>117</v>
      </c>
      <c r="Z197" s="102"/>
      <c r="AA197" s="102"/>
      <c r="AB197" s="102"/>
      <c r="AC197" s="102"/>
      <c r="AD197" s="102"/>
      <c r="AE197" s="102"/>
      <c r="AF197" s="102"/>
      <c r="AG197" s="102" t="s">
        <v>118</v>
      </c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</row>
    <row r="198" spans="1:60" outlineLevel="2" x14ac:dyDescent="0.2">
      <c r="A198" s="105"/>
      <c r="B198" s="106"/>
      <c r="C198" s="129" t="s">
        <v>2244</v>
      </c>
      <c r="D198" s="109"/>
      <c r="E198" s="110">
        <v>15.02</v>
      </c>
      <c r="F198" s="108"/>
      <c r="G198" s="108"/>
      <c r="H198" s="108"/>
      <c r="I198" s="108"/>
      <c r="J198" s="108"/>
      <c r="K198" s="108"/>
      <c r="L198" s="108"/>
      <c r="M198" s="108"/>
      <c r="N198" s="107"/>
      <c r="O198" s="107"/>
      <c r="P198" s="107"/>
      <c r="Q198" s="107"/>
      <c r="R198" s="108"/>
      <c r="S198" s="108"/>
      <c r="T198" s="108"/>
      <c r="U198" s="108"/>
      <c r="V198" s="108"/>
      <c r="W198" s="108"/>
      <c r="X198" s="108"/>
      <c r="Y198" s="108"/>
      <c r="Z198" s="102"/>
      <c r="AA198" s="102"/>
      <c r="AB198" s="102"/>
      <c r="AC198" s="102"/>
      <c r="AD198" s="102"/>
      <c r="AE198" s="102"/>
      <c r="AF198" s="102"/>
      <c r="AG198" s="102" t="s">
        <v>121</v>
      </c>
      <c r="AH198" s="102">
        <v>0</v>
      </c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</row>
    <row r="199" spans="1:60" outlineLevel="3" x14ac:dyDescent="0.2">
      <c r="A199" s="105"/>
      <c r="B199" s="106"/>
      <c r="C199" s="129" t="s">
        <v>280</v>
      </c>
      <c r="D199" s="109"/>
      <c r="E199" s="110">
        <v>3.1829999999999998</v>
      </c>
      <c r="F199" s="108"/>
      <c r="G199" s="108"/>
      <c r="H199" s="108"/>
      <c r="I199" s="108"/>
      <c r="J199" s="108"/>
      <c r="K199" s="108"/>
      <c r="L199" s="108"/>
      <c r="M199" s="108"/>
      <c r="N199" s="107"/>
      <c r="O199" s="107"/>
      <c r="P199" s="107"/>
      <c r="Q199" s="107"/>
      <c r="R199" s="108"/>
      <c r="S199" s="108"/>
      <c r="T199" s="108"/>
      <c r="U199" s="108"/>
      <c r="V199" s="108"/>
      <c r="W199" s="108"/>
      <c r="X199" s="108"/>
      <c r="Y199" s="108"/>
      <c r="Z199" s="102"/>
      <c r="AA199" s="102"/>
      <c r="AB199" s="102"/>
      <c r="AC199" s="102"/>
      <c r="AD199" s="102"/>
      <c r="AE199" s="102"/>
      <c r="AF199" s="102"/>
      <c r="AG199" s="102" t="s">
        <v>121</v>
      </c>
      <c r="AH199" s="102">
        <v>0</v>
      </c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</row>
    <row r="200" spans="1:60" outlineLevel="2" x14ac:dyDescent="0.2">
      <c r="A200" s="105"/>
      <c r="B200" s="106"/>
      <c r="C200" s="603"/>
      <c r="D200" s="604"/>
      <c r="E200" s="604"/>
      <c r="F200" s="604"/>
      <c r="G200" s="604"/>
      <c r="H200" s="108"/>
      <c r="I200" s="108"/>
      <c r="J200" s="108"/>
      <c r="K200" s="108"/>
      <c r="L200" s="108"/>
      <c r="M200" s="108"/>
      <c r="N200" s="107"/>
      <c r="O200" s="107"/>
      <c r="P200" s="107"/>
      <c r="Q200" s="107"/>
      <c r="R200" s="108"/>
      <c r="S200" s="108"/>
      <c r="T200" s="108"/>
      <c r="U200" s="108"/>
      <c r="V200" s="108"/>
      <c r="W200" s="108"/>
      <c r="X200" s="108"/>
      <c r="Y200" s="108"/>
      <c r="Z200" s="102"/>
      <c r="AA200" s="102"/>
      <c r="AB200" s="102"/>
      <c r="AC200" s="102"/>
      <c r="AD200" s="102"/>
      <c r="AE200" s="102"/>
      <c r="AF200" s="102"/>
      <c r="AG200" s="102" t="s">
        <v>2212</v>
      </c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</row>
    <row r="201" spans="1:60" outlineLevel="1" x14ac:dyDescent="0.2">
      <c r="A201" s="119">
        <v>53</v>
      </c>
      <c r="B201" s="120" t="s">
        <v>281</v>
      </c>
      <c r="C201" s="128" t="s">
        <v>282</v>
      </c>
      <c r="D201" s="121" t="s">
        <v>283</v>
      </c>
      <c r="E201" s="122">
        <v>18.283999999999999</v>
      </c>
      <c r="F201" s="123"/>
      <c r="G201" s="124">
        <f>ROUND(E201*F201,2)</f>
        <v>0</v>
      </c>
      <c r="H201" s="123">
        <v>0</v>
      </c>
      <c r="I201" s="124">
        <f>ROUND(E201*H201,2)</f>
        <v>0</v>
      </c>
      <c r="J201" s="123">
        <v>1504</v>
      </c>
      <c r="K201" s="124">
        <f>ROUND(E201*J201,2)</f>
        <v>27499.14</v>
      </c>
      <c r="L201" s="124">
        <v>21</v>
      </c>
      <c r="M201" s="124">
        <f>G201*(1+L201/100)</f>
        <v>0</v>
      </c>
      <c r="N201" s="122">
        <v>1.941E-2</v>
      </c>
      <c r="O201" s="122">
        <f>ROUND(E201*N201,2)</f>
        <v>0.35</v>
      </c>
      <c r="P201" s="122">
        <v>0</v>
      </c>
      <c r="Q201" s="122">
        <f>ROUND(E201*P201,2)</f>
        <v>0</v>
      </c>
      <c r="R201" s="124"/>
      <c r="S201" s="124" t="s">
        <v>177</v>
      </c>
      <c r="T201" s="125" t="s">
        <v>115</v>
      </c>
      <c r="U201" s="108">
        <v>2.1379999999999999</v>
      </c>
      <c r="V201" s="108">
        <f>ROUND(E201*U201,2)</f>
        <v>39.090000000000003</v>
      </c>
      <c r="W201" s="108"/>
      <c r="X201" s="108" t="s">
        <v>116</v>
      </c>
      <c r="Y201" s="108" t="s">
        <v>117</v>
      </c>
      <c r="Z201" s="102"/>
      <c r="AA201" s="102"/>
      <c r="AB201" s="102"/>
      <c r="AC201" s="102"/>
      <c r="AD201" s="102"/>
      <c r="AE201" s="102"/>
      <c r="AF201" s="102"/>
      <c r="AG201" s="102" t="s">
        <v>118</v>
      </c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</row>
    <row r="202" spans="1:60" outlineLevel="2" x14ac:dyDescent="0.2">
      <c r="A202" s="105"/>
      <c r="B202" s="106"/>
      <c r="C202" s="129" t="s">
        <v>284</v>
      </c>
      <c r="D202" s="109"/>
      <c r="E202" s="110">
        <v>18.283999999999999</v>
      </c>
      <c r="F202" s="108"/>
      <c r="G202" s="108"/>
      <c r="H202" s="108"/>
      <c r="I202" s="108"/>
      <c r="J202" s="108"/>
      <c r="K202" s="108"/>
      <c r="L202" s="108"/>
      <c r="M202" s="108"/>
      <c r="N202" s="107"/>
      <c r="O202" s="107"/>
      <c r="P202" s="107"/>
      <c r="Q202" s="107"/>
      <c r="R202" s="108"/>
      <c r="S202" s="108"/>
      <c r="T202" s="108"/>
      <c r="U202" s="108"/>
      <c r="V202" s="108"/>
      <c r="W202" s="108"/>
      <c r="X202" s="108"/>
      <c r="Y202" s="108"/>
      <c r="Z202" s="102"/>
      <c r="AA202" s="102"/>
      <c r="AB202" s="102"/>
      <c r="AC202" s="102"/>
      <c r="AD202" s="102"/>
      <c r="AE202" s="102"/>
      <c r="AF202" s="102"/>
      <c r="AG202" s="102" t="s">
        <v>121</v>
      </c>
      <c r="AH202" s="102">
        <v>0</v>
      </c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</row>
    <row r="203" spans="1:60" outlineLevel="2" x14ac:dyDescent="0.2">
      <c r="A203" s="105"/>
      <c r="B203" s="106"/>
      <c r="C203" s="603"/>
      <c r="D203" s="604"/>
      <c r="E203" s="604"/>
      <c r="F203" s="604"/>
      <c r="G203" s="604"/>
      <c r="H203" s="108"/>
      <c r="I203" s="108"/>
      <c r="J203" s="108"/>
      <c r="K203" s="108"/>
      <c r="L203" s="108"/>
      <c r="M203" s="108"/>
      <c r="N203" s="107"/>
      <c r="O203" s="107"/>
      <c r="P203" s="107"/>
      <c r="Q203" s="107"/>
      <c r="R203" s="108"/>
      <c r="S203" s="108"/>
      <c r="T203" s="108"/>
      <c r="U203" s="108"/>
      <c r="V203" s="108"/>
      <c r="W203" s="108"/>
      <c r="X203" s="108"/>
      <c r="Y203" s="108"/>
      <c r="Z203" s="102"/>
      <c r="AA203" s="102"/>
      <c r="AB203" s="102"/>
      <c r="AC203" s="102"/>
      <c r="AD203" s="102"/>
      <c r="AE203" s="102"/>
      <c r="AF203" s="102"/>
      <c r="AG203" s="102" t="s">
        <v>2212</v>
      </c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</row>
    <row r="204" spans="1:60" x14ac:dyDescent="0.2">
      <c r="A204" s="112" t="s">
        <v>109</v>
      </c>
      <c r="B204" s="113" t="s">
        <v>46</v>
      </c>
      <c r="C204" s="127" t="s">
        <v>47</v>
      </c>
      <c r="D204" s="114"/>
      <c r="E204" s="115"/>
      <c r="F204" s="116"/>
      <c r="G204" s="116">
        <f>SUMIF(AG205:AG232,"&lt;&gt;NOR",G205:G232)</f>
        <v>0</v>
      </c>
      <c r="H204" s="116"/>
      <c r="I204" s="116">
        <f>SUM(I205:I232)</f>
        <v>2324971.96</v>
      </c>
      <c r="J204" s="116"/>
      <c r="K204" s="116">
        <f>SUM(K205:K232)</f>
        <v>741114.17</v>
      </c>
      <c r="L204" s="116"/>
      <c r="M204" s="116">
        <f>SUM(M205:M232)</f>
        <v>0</v>
      </c>
      <c r="N204" s="115"/>
      <c r="O204" s="115">
        <f>SUM(O205:O232)</f>
        <v>428.90999999999997</v>
      </c>
      <c r="P204" s="115"/>
      <c r="Q204" s="115">
        <f>SUM(Q205:Q232)</f>
        <v>0</v>
      </c>
      <c r="R204" s="116"/>
      <c r="S204" s="116"/>
      <c r="T204" s="117"/>
      <c r="U204" s="111"/>
      <c r="V204" s="111">
        <f>SUM(V205:V232)</f>
        <v>1137.7</v>
      </c>
      <c r="W204" s="111"/>
      <c r="X204" s="111"/>
      <c r="Y204" s="111"/>
      <c r="AG204" t="s">
        <v>110</v>
      </c>
    </row>
    <row r="205" spans="1:60" ht="45" outlineLevel="1" x14ac:dyDescent="0.2">
      <c r="A205" s="119">
        <v>54</v>
      </c>
      <c r="B205" s="120" t="s">
        <v>285</v>
      </c>
      <c r="C205" s="128" t="s">
        <v>2245</v>
      </c>
      <c r="D205" s="121" t="s">
        <v>151</v>
      </c>
      <c r="E205" s="122">
        <v>706.49940000000004</v>
      </c>
      <c r="F205" s="123"/>
      <c r="G205" s="124">
        <f>ROUND(E205*F205,2)</f>
        <v>0</v>
      </c>
      <c r="H205" s="123">
        <v>2419.91</v>
      </c>
      <c r="I205" s="124">
        <f>ROUND(E205*H205,2)</f>
        <v>1709664.96</v>
      </c>
      <c r="J205" s="123">
        <v>770.09</v>
      </c>
      <c r="K205" s="124">
        <f>ROUND(E205*J205,2)</f>
        <v>544068.12</v>
      </c>
      <c r="L205" s="124">
        <v>21</v>
      </c>
      <c r="M205" s="124">
        <f>G205*(1+L205/100)</f>
        <v>0</v>
      </c>
      <c r="N205" s="122">
        <v>0.40234999999999999</v>
      </c>
      <c r="O205" s="122">
        <f>ROUND(E205*N205,2)</f>
        <v>284.26</v>
      </c>
      <c r="P205" s="122">
        <v>0</v>
      </c>
      <c r="Q205" s="122">
        <f>ROUND(E205*P205,2)</f>
        <v>0</v>
      </c>
      <c r="R205" s="124" t="s">
        <v>146</v>
      </c>
      <c r="S205" s="124" t="s">
        <v>2211</v>
      </c>
      <c r="T205" s="125" t="s">
        <v>115</v>
      </c>
      <c r="U205" s="108">
        <v>1.2579</v>
      </c>
      <c r="V205" s="108">
        <f>ROUND(E205*U205,2)</f>
        <v>888.71</v>
      </c>
      <c r="W205" s="108"/>
      <c r="X205" s="108" t="s">
        <v>116</v>
      </c>
      <c r="Y205" s="108" t="s">
        <v>117</v>
      </c>
      <c r="Z205" s="102"/>
      <c r="AA205" s="102"/>
      <c r="AB205" s="102"/>
      <c r="AC205" s="102"/>
      <c r="AD205" s="102"/>
      <c r="AE205" s="102"/>
      <c r="AF205" s="102"/>
      <c r="AG205" s="102" t="s">
        <v>118</v>
      </c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</row>
    <row r="206" spans="1:60" ht="33.75" outlineLevel="2" x14ac:dyDescent="0.2">
      <c r="A206" s="105"/>
      <c r="B206" s="106"/>
      <c r="C206" s="607" t="s">
        <v>286</v>
      </c>
      <c r="D206" s="608"/>
      <c r="E206" s="608"/>
      <c r="F206" s="608"/>
      <c r="G206" s="608"/>
      <c r="H206" s="108"/>
      <c r="I206" s="108"/>
      <c r="J206" s="108"/>
      <c r="K206" s="108"/>
      <c r="L206" s="108"/>
      <c r="M206" s="108"/>
      <c r="N206" s="107"/>
      <c r="O206" s="107"/>
      <c r="P206" s="107"/>
      <c r="Q206" s="107"/>
      <c r="R206" s="108"/>
      <c r="S206" s="108"/>
      <c r="T206" s="108"/>
      <c r="U206" s="108"/>
      <c r="V206" s="108"/>
      <c r="W206" s="108"/>
      <c r="X206" s="108"/>
      <c r="Y206" s="108"/>
      <c r="Z206" s="102"/>
      <c r="AA206" s="102"/>
      <c r="AB206" s="102"/>
      <c r="AC206" s="102"/>
      <c r="AD206" s="102"/>
      <c r="AE206" s="102"/>
      <c r="AF206" s="102"/>
      <c r="AG206" s="102" t="s">
        <v>120</v>
      </c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26" t="str">
        <f>C206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206" s="102"/>
      <c r="BC206" s="102"/>
      <c r="BD206" s="102"/>
      <c r="BE206" s="102"/>
      <c r="BF206" s="102"/>
      <c r="BG206" s="102"/>
      <c r="BH206" s="102"/>
    </row>
    <row r="207" spans="1:60" ht="22.5" outlineLevel="2" x14ac:dyDescent="0.2">
      <c r="A207" s="105"/>
      <c r="B207" s="106"/>
      <c r="C207" s="129" t="s">
        <v>287</v>
      </c>
      <c r="D207" s="109"/>
      <c r="E207" s="110">
        <v>706.49940000000004</v>
      </c>
      <c r="F207" s="108"/>
      <c r="G207" s="108"/>
      <c r="H207" s="108"/>
      <c r="I207" s="108"/>
      <c r="J207" s="108"/>
      <c r="K207" s="108"/>
      <c r="L207" s="108"/>
      <c r="M207" s="108"/>
      <c r="N207" s="107"/>
      <c r="O207" s="107"/>
      <c r="P207" s="107"/>
      <c r="Q207" s="107"/>
      <c r="R207" s="108"/>
      <c r="S207" s="108"/>
      <c r="T207" s="108"/>
      <c r="U207" s="108"/>
      <c r="V207" s="108"/>
      <c r="W207" s="108"/>
      <c r="X207" s="108"/>
      <c r="Y207" s="108"/>
      <c r="Z207" s="102"/>
      <c r="AA207" s="102"/>
      <c r="AB207" s="102"/>
      <c r="AC207" s="102"/>
      <c r="AD207" s="102"/>
      <c r="AE207" s="102"/>
      <c r="AF207" s="102"/>
      <c r="AG207" s="102" t="s">
        <v>121</v>
      </c>
      <c r="AH207" s="102">
        <v>0</v>
      </c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</row>
    <row r="208" spans="1:60" outlineLevel="2" x14ac:dyDescent="0.2">
      <c r="A208" s="105"/>
      <c r="B208" s="106"/>
      <c r="C208" s="603"/>
      <c r="D208" s="604"/>
      <c r="E208" s="604"/>
      <c r="F208" s="604"/>
      <c r="G208" s="604"/>
      <c r="H208" s="108"/>
      <c r="I208" s="108"/>
      <c r="J208" s="108"/>
      <c r="K208" s="108"/>
      <c r="L208" s="108"/>
      <c r="M208" s="108"/>
      <c r="N208" s="107"/>
      <c r="O208" s="107"/>
      <c r="P208" s="107"/>
      <c r="Q208" s="107"/>
      <c r="R208" s="108"/>
      <c r="S208" s="108"/>
      <c r="T208" s="108"/>
      <c r="U208" s="108"/>
      <c r="V208" s="108"/>
      <c r="W208" s="108"/>
      <c r="X208" s="108"/>
      <c r="Y208" s="108"/>
      <c r="Z208" s="102"/>
      <c r="AA208" s="102"/>
      <c r="AB208" s="102"/>
      <c r="AC208" s="102"/>
      <c r="AD208" s="102"/>
      <c r="AE208" s="102"/>
      <c r="AF208" s="102"/>
      <c r="AG208" s="102" t="s">
        <v>2212</v>
      </c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</row>
    <row r="209" spans="1:60" outlineLevel="1" x14ac:dyDescent="0.2">
      <c r="A209" s="119">
        <v>55</v>
      </c>
      <c r="B209" s="120" t="s">
        <v>288</v>
      </c>
      <c r="C209" s="128" t="s">
        <v>289</v>
      </c>
      <c r="D209" s="121" t="s">
        <v>113</v>
      </c>
      <c r="E209" s="122">
        <v>10.22894</v>
      </c>
      <c r="F209" s="123"/>
      <c r="G209" s="124">
        <f>ROUND(E209*F209,2)</f>
        <v>0</v>
      </c>
      <c r="H209" s="123">
        <v>3971.1</v>
      </c>
      <c r="I209" s="124">
        <f>ROUND(E209*H209,2)</f>
        <v>40620.14</v>
      </c>
      <c r="J209" s="123">
        <v>763.9</v>
      </c>
      <c r="K209" s="124">
        <f>ROUND(E209*J209,2)</f>
        <v>7813.89</v>
      </c>
      <c r="L209" s="124">
        <v>21</v>
      </c>
      <c r="M209" s="124">
        <f>G209*(1+L209/100)</f>
        <v>0</v>
      </c>
      <c r="N209" s="122">
        <v>2.5251100000000002</v>
      </c>
      <c r="O209" s="122">
        <f>ROUND(E209*N209,2)</f>
        <v>25.83</v>
      </c>
      <c r="P209" s="122">
        <v>0</v>
      </c>
      <c r="Q209" s="122">
        <f>ROUND(E209*P209,2)</f>
        <v>0</v>
      </c>
      <c r="R209" s="124" t="s">
        <v>146</v>
      </c>
      <c r="S209" s="124" t="s">
        <v>2211</v>
      </c>
      <c r="T209" s="125" t="s">
        <v>115</v>
      </c>
      <c r="U209" s="108">
        <v>1.448</v>
      </c>
      <c r="V209" s="108">
        <f>ROUND(E209*U209,2)</f>
        <v>14.81</v>
      </c>
      <c r="W209" s="108"/>
      <c r="X209" s="108" t="s">
        <v>116</v>
      </c>
      <c r="Y209" s="108" t="s">
        <v>117</v>
      </c>
      <c r="Z209" s="102"/>
      <c r="AA209" s="102"/>
      <c r="AB209" s="102"/>
      <c r="AC209" s="102"/>
      <c r="AD209" s="102"/>
      <c r="AE209" s="102"/>
      <c r="AF209" s="102"/>
      <c r="AG209" s="102" t="s">
        <v>124</v>
      </c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</row>
    <row r="210" spans="1:60" outlineLevel="2" x14ac:dyDescent="0.2">
      <c r="A210" s="105"/>
      <c r="B210" s="106"/>
      <c r="C210" s="129" t="s">
        <v>290</v>
      </c>
      <c r="D210" s="109"/>
      <c r="E210" s="110">
        <v>5.5125000000000002</v>
      </c>
      <c r="F210" s="108"/>
      <c r="G210" s="108"/>
      <c r="H210" s="108"/>
      <c r="I210" s="108"/>
      <c r="J210" s="108"/>
      <c r="K210" s="108"/>
      <c r="L210" s="108"/>
      <c r="M210" s="108"/>
      <c r="N210" s="107"/>
      <c r="O210" s="107"/>
      <c r="P210" s="107"/>
      <c r="Q210" s="107"/>
      <c r="R210" s="108"/>
      <c r="S210" s="108"/>
      <c r="T210" s="108"/>
      <c r="U210" s="108"/>
      <c r="V210" s="108"/>
      <c r="W210" s="108"/>
      <c r="X210" s="108"/>
      <c r="Y210" s="108"/>
      <c r="Z210" s="102"/>
      <c r="AA210" s="102"/>
      <c r="AB210" s="102"/>
      <c r="AC210" s="102"/>
      <c r="AD210" s="102"/>
      <c r="AE210" s="102"/>
      <c r="AF210" s="102"/>
      <c r="AG210" s="102" t="s">
        <v>121</v>
      </c>
      <c r="AH210" s="102">
        <v>0</v>
      </c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</row>
    <row r="211" spans="1:60" outlineLevel="3" x14ac:dyDescent="0.2">
      <c r="A211" s="105"/>
      <c r="B211" s="106"/>
      <c r="C211" s="129" t="s">
        <v>291</v>
      </c>
      <c r="D211" s="109"/>
      <c r="E211" s="110">
        <v>4.7164400000000004</v>
      </c>
      <c r="F211" s="108"/>
      <c r="G211" s="108"/>
      <c r="H211" s="108"/>
      <c r="I211" s="108"/>
      <c r="J211" s="108"/>
      <c r="K211" s="108"/>
      <c r="L211" s="108"/>
      <c r="M211" s="108"/>
      <c r="N211" s="107"/>
      <c r="O211" s="107"/>
      <c r="P211" s="107"/>
      <c r="Q211" s="107"/>
      <c r="R211" s="108"/>
      <c r="S211" s="108"/>
      <c r="T211" s="108"/>
      <c r="U211" s="108"/>
      <c r="V211" s="108"/>
      <c r="W211" s="108"/>
      <c r="X211" s="108"/>
      <c r="Y211" s="108"/>
      <c r="Z211" s="102"/>
      <c r="AA211" s="102"/>
      <c r="AB211" s="102"/>
      <c r="AC211" s="102"/>
      <c r="AD211" s="102"/>
      <c r="AE211" s="102"/>
      <c r="AF211" s="102"/>
      <c r="AG211" s="102" t="s">
        <v>121</v>
      </c>
      <c r="AH211" s="102">
        <v>0</v>
      </c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</row>
    <row r="212" spans="1:60" outlineLevel="2" x14ac:dyDescent="0.2">
      <c r="A212" s="105"/>
      <c r="B212" s="106"/>
      <c r="C212" s="603"/>
      <c r="D212" s="604"/>
      <c r="E212" s="604"/>
      <c r="F212" s="604"/>
      <c r="G212" s="604"/>
      <c r="H212" s="108"/>
      <c r="I212" s="108"/>
      <c r="J212" s="108"/>
      <c r="K212" s="108"/>
      <c r="L212" s="108"/>
      <c r="M212" s="108"/>
      <c r="N212" s="107"/>
      <c r="O212" s="107"/>
      <c r="P212" s="107"/>
      <c r="Q212" s="107"/>
      <c r="R212" s="108"/>
      <c r="S212" s="108"/>
      <c r="T212" s="108"/>
      <c r="U212" s="108"/>
      <c r="V212" s="108"/>
      <c r="W212" s="108"/>
      <c r="X212" s="108"/>
      <c r="Y212" s="108"/>
      <c r="Z212" s="102"/>
      <c r="AA212" s="102"/>
      <c r="AB212" s="102"/>
      <c r="AC212" s="102"/>
      <c r="AD212" s="102"/>
      <c r="AE212" s="102"/>
      <c r="AF212" s="102"/>
      <c r="AG212" s="102" t="s">
        <v>2212</v>
      </c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</row>
    <row r="213" spans="1:60" outlineLevel="1" x14ac:dyDescent="0.2">
      <c r="A213" s="119">
        <v>56</v>
      </c>
      <c r="B213" s="120" t="s">
        <v>292</v>
      </c>
      <c r="C213" s="128" t="s">
        <v>293</v>
      </c>
      <c r="D213" s="121" t="s">
        <v>151</v>
      </c>
      <c r="E213" s="122">
        <v>68.192959999999999</v>
      </c>
      <c r="F213" s="123"/>
      <c r="G213" s="124">
        <f>ROUND(E213*F213,2)</f>
        <v>0</v>
      </c>
      <c r="H213" s="123">
        <v>96.46</v>
      </c>
      <c r="I213" s="124">
        <f>ROUND(E213*H213,2)</f>
        <v>6577.89</v>
      </c>
      <c r="J213" s="123">
        <v>384.54</v>
      </c>
      <c r="K213" s="124">
        <f>ROUND(E213*J213,2)</f>
        <v>26222.92</v>
      </c>
      <c r="L213" s="124">
        <v>21</v>
      </c>
      <c r="M213" s="124">
        <f>G213*(1+L213/100)</f>
        <v>0</v>
      </c>
      <c r="N213" s="122">
        <v>3.4099999999999998E-3</v>
      </c>
      <c r="O213" s="122">
        <f>ROUND(E213*N213,2)</f>
        <v>0.23</v>
      </c>
      <c r="P213" s="122">
        <v>0</v>
      </c>
      <c r="Q213" s="122">
        <f>ROUND(E213*P213,2)</f>
        <v>0</v>
      </c>
      <c r="R213" s="124" t="s">
        <v>146</v>
      </c>
      <c r="S213" s="124" t="s">
        <v>2211</v>
      </c>
      <c r="T213" s="125" t="s">
        <v>115</v>
      </c>
      <c r="U213" s="108">
        <v>0.79</v>
      </c>
      <c r="V213" s="108">
        <f>ROUND(E213*U213,2)</f>
        <v>53.87</v>
      </c>
      <c r="W213" s="108"/>
      <c r="X213" s="108" t="s">
        <v>116</v>
      </c>
      <c r="Y213" s="108" t="s">
        <v>117</v>
      </c>
      <c r="Z213" s="102"/>
      <c r="AA213" s="102"/>
      <c r="AB213" s="102"/>
      <c r="AC213" s="102"/>
      <c r="AD213" s="102"/>
      <c r="AE213" s="102"/>
      <c r="AF213" s="102"/>
      <c r="AG213" s="102" t="s">
        <v>124</v>
      </c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</row>
    <row r="214" spans="1:60" outlineLevel="2" x14ac:dyDescent="0.2">
      <c r="A214" s="105"/>
      <c r="B214" s="106"/>
      <c r="C214" s="129" t="s">
        <v>294</v>
      </c>
      <c r="D214" s="109"/>
      <c r="E214" s="110">
        <v>36.75</v>
      </c>
      <c r="F214" s="108"/>
      <c r="G214" s="108"/>
      <c r="H214" s="108"/>
      <c r="I214" s="108"/>
      <c r="J214" s="108"/>
      <c r="K214" s="108"/>
      <c r="L214" s="108"/>
      <c r="M214" s="108"/>
      <c r="N214" s="107"/>
      <c r="O214" s="107"/>
      <c r="P214" s="107"/>
      <c r="Q214" s="107"/>
      <c r="R214" s="108"/>
      <c r="S214" s="108"/>
      <c r="T214" s="108"/>
      <c r="U214" s="108"/>
      <c r="V214" s="108"/>
      <c r="W214" s="108"/>
      <c r="X214" s="108"/>
      <c r="Y214" s="108"/>
      <c r="Z214" s="102"/>
      <c r="AA214" s="102"/>
      <c r="AB214" s="102"/>
      <c r="AC214" s="102"/>
      <c r="AD214" s="102"/>
      <c r="AE214" s="102"/>
      <c r="AF214" s="102"/>
      <c r="AG214" s="102" t="s">
        <v>121</v>
      </c>
      <c r="AH214" s="102">
        <v>0</v>
      </c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</row>
    <row r="215" spans="1:60" outlineLevel="3" x14ac:dyDescent="0.2">
      <c r="A215" s="105"/>
      <c r="B215" s="106"/>
      <c r="C215" s="129" t="s">
        <v>295</v>
      </c>
      <c r="D215" s="109"/>
      <c r="E215" s="110">
        <v>31.442959999999999</v>
      </c>
      <c r="F215" s="108"/>
      <c r="G215" s="108"/>
      <c r="H215" s="108"/>
      <c r="I215" s="108"/>
      <c r="J215" s="108"/>
      <c r="K215" s="108"/>
      <c r="L215" s="108"/>
      <c r="M215" s="108"/>
      <c r="N215" s="107"/>
      <c r="O215" s="107"/>
      <c r="P215" s="107"/>
      <c r="Q215" s="107"/>
      <c r="R215" s="108"/>
      <c r="S215" s="108"/>
      <c r="T215" s="108"/>
      <c r="U215" s="108"/>
      <c r="V215" s="108"/>
      <c r="W215" s="108"/>
      <c r="X215" s="108"/>
      <c r="Y215" s="108"/>
      <c r="Z215" s="102"/>
      <c r="AA215" s="102"/>
      <c r="AB215" s="102"/>
      <c r="AC215" s="102"/>
      <c r="AD215" s="102"/>
      <c r="AE215" s="102"/>
      <c r="AF215" s="102"/>
      <c r="AG215" s="102" t="s">
        <v>121</v>
      </c>
      <c r="AH215" s="102">
        <v>0</v>
      </c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</row>
    <row r="216" spans="1:60" outlineLevel="2" x14ac:dyDescent="0.2">
      <c r="A216" s="105"/>
      <c r="B216" s="106"/>
      <c r="C216" s="603"/>
      <c r="D216" s="604"/>
      <c r="E216" s="604"/>
      <c r="F216" s="604"/>
      <c r="G216" s="604"/>
      <c r="H216" s="108"/>
      <c r="I216" s="108"/>
      <c r="J216" s="108"/>
      <c r="K216" s="108"/>
      <c r="L216" s="108"/>
      <c r="M216" s="108"/>
      <c r="N216" s="107"/>
      <c r="O216" s="107"/>
      <c r="P216" s="107"/>
      <c r="Q216" s="107"/>
      <c r="R216" s="108"/>
      <c r="S216" s="108"/>
      <c r="T216" s="108"/>
      <c r="U216" s="108"/>
      <c r="V216" s="108"/>
      <c r="W216" s="108"/>
      <c r="X216" s="108"/>
      <c r="Y216" s="108"/>
      <c r="Z216" s="102"/>
      <c r="AA216" s="102"/>
      <c r="AB216" s="102"/>
      <c r="AC216" s="102"/>
      <c r="AD216" s="102"/>
      <c r="AE216" s="102"/>
      <c r="AF216" s="102"/>
      <c r="AG216" s="102" t="s">
        <v>2212</v>
      </c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</row>
    <row r="217" spans="1:60" outlineLevel="1" x14ac:dyDescent="0.2">
      <c r="A217" s="119">
        <v>57</v>
      </c>
      <c r="B217" s="120" t="s">
        <v>296</v>
      </c>
      <c r="C217" s="128" t="s">
        <v>297</v>
      </c>
      <c r="D217" s="121" t="s">
        <v>151</v>
      </c>
      <c r="E217" s="122">
        <v>68.192959999999999</v>
      </c>
      <c r="F217" s="123"/>
      <c r="G217" s="124">
        <f>ROUND(E217*F217,2)</f>
        <v>0</v>
      </c>
      <c r="H217" s="123">
        <v>0</v>
      </c>
      <c r="I217" s="124">
        <f>ROUND(E217*H217,2)</f>
        <v>0</v>
      </c>
      <c r="J217" s="123">
        <v>117.5</v>
      </c>
      <c r="K217" s="124">
        <f>ROUND(E217*J217,2)</f>
        <v>8012.67</v>
      </c>
      <c r="L217" s="124">
        <v>21</v>
      </c>
      <c r="M217" s="124">
        <f>G217*(1+L217/100)</f>
        <v>0</v>
      </c>
      <c r="N217" s="122">
        <v>0</v>
      </c>
      <c r="O217" s="122">
        <f>ROUND(E217*N217,2)</f>
        <v>0</v>
      </c>
      <c r="P217" s="122">
        <v>0</v>
      </c>
      <c r="Q217" s="122">
        <f>ROUND(E217*P217,2)</f>
        <v>0</v>
      </c>
      <c r="R217" s="124" t="s">
        <v>146</v>
      </c>
      <c r="S217" s="124" t="s">
        <v>2211</v>
      </c>
      <c r="T217" s="125" t="s">
        <v>115</v>
      </c>
      <c r="U217" s="108">
        <v>0.24</v>
      </c>
      <c r="V217" s="108">
        <f>ROUND(E217*U217,2)</f>
        <v>16.37</v>
      </c>
      <c r="W217" s="108"/>
      <c r="X217" s="108" t="s">
        <v>116</v>
      </c>
      <c r="Y217" s="108" t="s">
        <v>117</v>
      </c>
      <c r="Z217" s="102"/>
      <c r="AA217" s="102"/>
      <c r="AB217" s="102"/>
      <c r="AC217" s="102"/>
      <c r="AD217" s="102"/>
      <c r="AE217" s="102"/>
      <c r="AF217" s="102"/>
      <c r="AG217" s="102" t="s">
        <v>124</v>
      </c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</row>
    <row r="218" spans="1:60" outlineLevel="2" x14ac:dyDescent="0.2">
      <c r="A218" s="105"/>
      <c r="B218" s="106"/>
      <c r="C218" s="605"/>
      <c r="D218" s="606"/>
      <c r="E218" s="606"/>
      <c r="F218" s="606"/>
      <c r="G218" s="606"/>
      <c r="H218" s="108"/>
      <c r="I218" s="108"/>
      <c r="J218" s="108"/>
      <c r="K218" s="108"/>
      <c r="L218" s="108"/>
      <c r="M218" s="108"/>
      <c r="N218" s="107"/>
      <c r="O218" s="107"/>
      <c r="P218" s="107"/>
      <c r="Q218" s="107"/>
      <c r="R218" s="108"/>
      <c r="S218" s="108"/>
      <c r="T218" s="108"/>
      <c r="U218" s="108"/>
      <c r="V218" s="108"/>
      <c r="W218" s="108"/>
      <c r="X218" s="108"/>
      <c r="Y218" s="108"/>
      <c r="Z218" s="102"/>
      <c r="AA218" s="102"/>
      <c r="AB218" s="102"/>
      <c r="AC218" s="102"/>
      <c r="AD218" s="102"/>
      <c r="AE218" s="102"/>
      <c r="AF218" s="102"/>
      <c r="AG218" s="102" t="s">
        <v>2212</v>
      </c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</row>
    <row r="219" spans="1:60" ht="33.75" outlineLevel="1" x14ac:dyDescent="0.2">
      <c r="A219" s="119">
        <v>58</v>
      </c>
      <c r="B219" s="120" t="s">
        <v>298</v>
      </c>
      <c r="C219" s="128" t="s">
        <v>2246</v>
      </c>
      <c r="D219" s="121" t="s">
        <v>159</v>
      </c>
      <c r="E219" s="122">
        <v>1.53434</v>
      </c>
      <c r="F219" s="123"/>
      <c r="G219" s="124">
        <f>ROUND(E219*F219,2)</f>
        <v>0</v>
      </c>
      <c r="H219" s="123">
        <v>38549.67</v>
      </c>
      <c r="I219" s="124">
        <f>ROUND(E219*H219,2)</f>
        <v>59148.3</v>
      </c>
      <c r="J219" s="123">
        <v>16620.330000000002</v>
      </c>
      <c r="K219" s="124">
        <f>ROUND(E219*J219,2)</f>
        <v>25501.24</v>
      </c>
      <c r="L219" s="124">
        <v>21</v>
      </c>
      <c r="M219" s="124">
        <f>G219*(1+L219/100)</f>
        <v>0</v>
      </c>
      <c r="N219" s="122">
        <v>1.0166500000000001</v>
      </c>
      <c r="O219" s="122">
        <f>ROUND(E219*N219,2)</f>
        <v>1.56</v>
      </c>
      <c r="P219" s="122">
        <v>0</v>
      </c>
      <c r="Q219" s="122">
        <f>ROUND(E219*P219,2)</f>
        <v>0</v>
      </c>
      <c r="R219" s="124" t="s">
        <v>146</v>
      </c>
      <c r="S219" s="124" t="s">
        <v>2211</v>
      </c>
      <c r="T219" s="125" t="s">
        <v>115</v>
      </c>
      <c r="U219" s="108">
        <v>27.672999999999998</v>
      </c>
      <c r="V219" s="108">
        <f>ROUND(E219*U219,2)</f>
        <v>42.46</v>
      </c>
      <c r="W219" s="108"/>
      <c r="X219" s="108" t="s">
        <v>116</v>
      </c>
      <c r="Y219" s="108" t="s">
        <v>117</v>
      </c>
      <c r="Z219" s="102"/>
      <c r="AA219" s="102"/>
      <c r="AB219" s="102"/>
      <c r="AC219" s="102"/>
      <c r="AD219" s="102"/>
      <c r="AE219" s="102"/>
      <c r="AF219" s="102"/>
      <c r="AG219" s="102" t="s">
        <v>124</v>
      </c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</row>
    <row r="220" spans="1:60" outlineLevel="2" x14ac:dyDescent="0.2">
      <c r="A220" s="105"/>
      <c r="B220" s="106"/>
      <c r="C220" s="607" t="s">
        <v>299</v>
      </c>
      <c r="D220" s="608"/>
      <c r="E220" s="608"/>
      <c r="F220" s="608"/>
      <c r="G220" s="608"/>
      <c r="H220" s="108"/>
      <c r="I220" s="108"/>
      <c r="J220" s="108"/>
      <c r="K220" s="108"/>
      <c r="L220" s="108"/>
      <c r="M220" s="108"/>
      <c r="N220" s="107"/>
      <c r="O220" s="107"/>
      <c r="P220" s="107"/>
      <c r="Q220" s="107"/>
      <c r="R220" s="108"/>
      <c r="S220" s="108"/>
      <c r="T220" s="108"/>
      <c r="U220" s="108"/>
      <c r="V220" s="108"/>
      <c r="W220" s="108"/>
      <c r="X220" s="108"/>
      <c r="Y220" s="108"/>
      <c r="Z220" s="102"/>
      <c r="AA220" s="102"/>
      <c r="AB220" s="102"/>
      <c r="AC220" s="102"/>
      <c r="AD220" s="102"/>
      <c r="AE220" s="102"/>
      <c r="AF220" s="102"/>
      <c r="AG220" s="102" t="s">
        <v>120</v>
      </c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</row>
    <row r="221" spans="1:60" outlineLevel="2" x14ac:dyDescent="0.2">
      <c r="A221" s="105"/>
      <c r="B221" s="106"/>
      <c r="C221" s="129" t="s">
        <v>300</v>
      </c>
      <c r="D221" s="109"/>
      <c r="E221" s="110">
        <v>1.53434</v>
      </c>
      <c r="F221" s="108"/>
      <c r="G221" s="108"/>
      <c r="H221" s="108"/>
      <c r="I221" s="108"/>
      <c r="J221" s="108"/>
      <c r="K221" s="108"/>
      <c r="L221" s="108"/>
      <c r="M221" s="108"/>
      <c r="N221" s="107"/>
      <c r="O221" s="107"/>
      <c r="P221" s="107"/>
      <c r="Q221" s="107"/>
      <c r="R221" s="108"/>
      <c r="S221" s="108"/>
      <c r="T221" s="108"/>
      <c r="U221" s="108"/>
      <c r="V221" s="108"/>
      <c r="W221" s="108"/>
      <c r="X221" s="108"/>
      <c r="Y221" s="108"/>
      <c r="Z221" s="102"/>
      <c r="AA221" s="102"/>
      <c r="AB221" s="102"/>
      <c r="AC221" s="102"/>
      <c r="AD221" s="102"/>
      <c r="AE221" s="102"/>
      <c r="AF221" s="102"/>
      <c r="AG221" s="102" t="s">
        <v>121</v>
      </c>
      <c r="AH221" s="102">
        <v>0</v>
      </c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</row>
    <row r="222" spans="1:60" outlineLevel="2" x14ac:dyDescent="0.2">
      <c r="A222" s="105"/>
      <c r="B222" s="106"/>
      <c r="C222" s="603"/>
      <c r="D222" s="604"/>
      <c r="E222" s="604"/>
      <c r="F222" s="604"/>
      <c r="G222" s="604"/>
      <c r="H222" s="108"/>
      <c r="I222" s="108"/>
      <c r="J222" s="108"/>
      <c r="K222" s="108"/>
      <c r="L222" s="108"/>
      <c r="M222" s="108"/>
      <c r="N222" s="107"/>
      <c r="O222" s="107"/>
      <c r="P222" s="107"/>
      <c r="Q222" s="107"/>
      <c r="R222" s="108"/>
      <c r="S222" s="108"/>
      <c r="T222" s="108"/>
      <c r="U222" s="108"/>
      <c r="V222" s="108"/>
      <c r="W222" s="108"/>
      <c r="X222" s="108"/>
      <c r="Y222" s="108"/>
      <c r="Z222" s="102"/>
      <c r="AA222" s="102"/>
      <c r="AB222" s="102"/>
      <c r="AC222" s="102"/>
      <c r="AD222" s="102"/>
      <c r="AE222" s="102"/>
      <c r="AF222" s="102"/>
      <c r="AG222" s="102" t="s">
        <v>2212</v>
      </c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</row>
    <row r="223" spans="1:60" outlineLevel="1" x14ac:dyDescent="0.2">
      <c r="A223" s="119">
        <v>59</v>
      </c>
      <c r="B223" s="120" t="s">
        <v>301</v>
      </c>
      <c r="C223" s="128" t="s">
        <v>302</v>
      </c>
      <c r="D223" s="121" t="s">
        <v>176</v>
      </c>
      <c r="E223" s="122">
        <v>19</v>
      </c>
      <c r="F223" s="123"/>
      <c r="G223" s="124">
        <f>ROUND(E223*F223,2)</f>
        <v>0</v>
      </c>
      <c r="H223" s="123">
        <v>0</v>
      </c>
      <c r="I223" s="124">
        <f>ROUND(E223*H223,2)</f>
        <v>0</v>
      </c>
      <c r="J223" s="123">
        <v>100</v>
      </c>
      <c r="K223" s="124">
        <f>ROUND(E223*J223,2)</f>
        <v>1900</v>
      </c>
      <c r="L223" s="124">
        <v>21</v>
      </c>
      <c r="M223" s="124">
        <f>G223*(1+L223/100)</f>
        <v>0</v>
      </c>
      <c r="N223" s="122">
        <v>0</v>
      </c>
      <c r="O223" s="122">
        <f>ROUND(E223*N223,2)</f>
        <v>0</v>
      </c>
      <c r="P223" s="122">
        <v>0</v>
      </c>
      <c r="Q223" s="122">
        <f>ROUND(E223*P223,2)</f>
        <v>0</v>
      </c>
      <c r="R223" s="124"/>
      <c r="S223" s="124" t="s">
        <v>177</v>
      </c>
      <c r="T223" s="125" t="s">
        <v>178</v>
      </c>
      <c r="U223" s="108">
        <v>0</v>
      </c>
      <c r="V223" s="108">
        <f>ROUND(E223*U223,2)</f>
        <v>0</v>
      </c>
      <c r="W223" s="108"/>
      <c r="X223" s="108" t="s">
        <v>116</v>
      </c>
      <c r="Y223" s="108" t="s">
        <v>117</v>
      </c>
      <c r="Z223" s="102"/>
      <c r="AA223" s="102"/>
      <c r="AB223" s="102"/>
      <c r="AC223" s="102"/>
      <c r="AD223" s="102"/>
      <c r="AE223" s="102"/>
      <c r="AF223" s="102"/>
      <c r="AG223" s="102" t="s">
        <v>118</v>
      </c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</row>
    <row r="224" spans="1:60" outlineLevel="2" x14ac:dyDescent="0.2">
      <c r="A224" s="105"/>
      <c r="B224" s="106"/>
      <c r="C224" s="129" t="s">
        <v>2247</v>
      </c>
      <c r="D224" s="109"/>
      <c r="E224" s="110">
        <v>7</v>
      </c>
      <c r="F224" s="108"/>
      <c r="G224" s="108"/>
      <c r="H224" s="108"/>
      <c r="I224" s="108"/>
      <c r="J224" s="108"/>
      <c r="K224" s="108"/>
      <c r="L224" s="108"/>
      <c r="M224" s="108"/>
      <c r="N224" s="107"/>
      <c r="O224" s="107"/>
      <c r="P224" s="107"/>
      <c r="Q224" s="107"/>
      <c r="R224" s="108"/>
      <c r="S224" s="108"/>
      <c r="T224" s="108"/>
      <c r="U224" s="108"/>
      <c r="V224" s="108"/>
      <c r="W224" s="108"/>
      <c r="X224" s="108"/>
      <c r="Y224" s="108"/>
      <c r="Z224" s="102"/>
      <c r="AA224" s="102"/>
      <c r="AB224" s="102"/>
      <c r="AC224" s="102"/>
      <c r="AD224" s="102"/>
      <c r="AE224" s="102"/>
      <c r="AF224" s="102"/>
      <c r="AG224" s="102" t="s">
        <v>121</v>
      </c>
      <c r="AH224" s="102">
        <v>0</v>
      </c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</row>
    <row r="225" spans="1:60" outlineLevel="3" x14ac:dyDescent="0.2">
      <c r="A225" s="105"/>
      <c r="B225" s="106"/>
      <c r="C225" s="129" t="s">
        <v>2248</v>
      </c>
      <c r="D225" s="109"/>
      <c r="E225" s="110">
        <v>10</v>
      </c>
      <c r="F225" s="108"/>
      <c r="G225" s="108"/>
      <c r="H225" s="108"/>
      <c r="I225" s="108"/>
      <c r="J225" s="108"/>
      <c r="K225" s="108"/>
      <c r="L225" s="108"/>
      <c r="M225" s="108"/>
      <c r="N225" s="107"/>
      <c r="O225" s="107"/>
      <c r="P225" s="107"/>
      <c r="Q225" s="107"/>
      <c r="R225" s="108"/>
      <c r="S225" s="108"/>
      <c r="T225" s="108"/>
      <c r="U225" s="108"/>
      <c r="V225" s="108"/>
      <c r="W225" s="108"/>
      <c r="X225" s="108"/>
      <c r="Y225" s="108"/>
      <c r="Z225" s="102"/>
      <c r="AA225" s="102"/>
      <c r="AB225" s="102"/>
      <c r="AC225" s="102"/>
      <c r="AD225" s="102"/>
      <c r="AE225" s="102"/>
      <c r="AF225" s="102"/>
      <c r="AG225" s="102" t="s">
        <v>121</v>
      </c>
      <c r="AH225" s="102">
        <v>0</v>
      </c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</row>
    <row r="226" spans="1:60" outlineLevel="3" x14ac:dyDescent="0.2">
      <c r="A226" s="105"/>
      <c r="B226" s="106"/>
      <c r="C226" s="129" t="s">
        <v>303</v>
      </c>
      <c r="D226" s="109"/>
      <c r="E226" s="110">
        <v>1</v>
      </c>
      <c r="F226" s="108"/>
      <c r="G226" s="108"/>
      <c r="H226" s="108"/>
      <c r="I226" s="108"/>
      <c r="J226" s="108"/>
      <c r="K226" s="108"/>
      <c r="L226" s="108"/>
      <c r="M226" s="108"/>
      <c r="N226" s="107"/>
      <c r="O226" s="107"/>
      <c r="P226" s="107"/>
      <c r="Q226" s="107"/>
      <c r="R226" s="108"/>
      <c r="S226" s="108"/>
      <c r="T226" s="108"/>
      <c r="U226" s="108"/>
      <c r="V226" s="108"/>
      <c r="W226" s="108"/>
      <c r="X226" s="108"/>
      <c r="Y226" s="108"/>
      <c r="Z226" s="102"/>
      <c r="AA226" s="102"/>
      <c r="AB226" s="102"/>
      <c r="AC226" s="102"/>
      <c r="AD226" s="102"/>
      <c r="AE226" s="102"/>
      <c r="AF226" s="102"/>
      <c r="AG226" s="102" t="s">
        <v>121</v>
      </c>
      <c r="AH226" s="102">
        <v>0</v>
      </c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</row>
    <row r="227" spans="1:60" outlineLevel="3" x14ac:dyDescent="0.2">
      <c r="A227" s="105"/>
      <c r="B227" s="106"/>
      <c r="C227" s="129" t="s">
        <v>2249</v>
      </c>
      <c r="D227" s="109"/>
      <c r="E227" s="110">
        <v>1</v>
      </c>
      <c r="F227" s="108"/>
      <c r="G227" s="108"/>
      <c r="H227" s="108"/>
      <c r="I227" s="108"/>
      <c r="J227" s="108"/>
      <c r="K227" s="108"/>
      <c r="L227" s="108"/>
      <c r="M227" s="108"/>
      <c r="N227" s="107"/>
      <c r="O227" s="107"/>
      <c r="P227" s="107"/>
      <c r="Q227" s="107"/>
      <c r="R227" s="108"/>
      <c r="S227" s="108"/>
      <c r="T227" s="108"/>
      <c r="U227" s="108"/>
      <c r="V227" s="108"/>
      <c r="W227" s="108"/>
      <c r="X227" s="108"/>
      <c r="Y227" s="108"/>
      <c r="Z227" s="102"/>
      <c r="AA227" s="102"/>
      <c r="AB227" s="102"/>
      <c r="AC227" s="102"/>
      <c r="AD227" s="102"/>
      <c r="AE227" s="102"/>
      <c r="AF227" s="102"/>
      <c r="AG227" s="102" t="s">
        <v>121</v>
      </c>
      <c r="AH227" s="102">
        <v>0</v>
      </c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</row>
    <row r="228" spans="1:60" outlineLevel="2" x14ac:dyDescent="0.2">
      <c r="A228" s="105"/>
      <c r="B228" s="106"/>
      <c r="C228" s="603"/>
      <c r="D228" s="604"/>
      <c r="E228" s="604"/>
      <c r="F228" s="604"/>
      <c r="G228" s="604"/>
      <c r="H228" s="108"/>
      <c r="I228" s="108"/>
      <c r="J228" s="108"/>
      <c r="K228" s="108"/>
      <c r="L228" s="108"/>
      <c r="M228" s="108"/>
      <c r="N228" s="107"/>
      <c r="O228" s="107"/>
      <c r="P228" s="107"/>
      <c r="Q228" s="107"/>
      <c r="R228" s="108"/>
      <c r="S228" s="108"/>
      <c r="T228" s="108"/>
      <c r="U228" s="108"/>
      <c r="V228" s="108"/>
      <c r="W228" s="108"/>
      <c r="X228" s="108"/>
      <c r="Y228" s="108"/>
      <c r="Z228" s="102"/>
      <c r="AA228" s="102"/>
      <c r="AB228" s="102"/>
      <c r="AC228" s="102"/>
      <c r="AD228" s="102"/>
      <c r="AE228" s="102"/>
      <c r="AF228" s="102"/>
      <c r="AG228" s="102" t="s">
        <v>2212</v>
      </c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</row>
    <row r="229" spans="1:60" ht="22.5" outlineLevel="1" x14ac:dyDescent="0.2">
      <c r="A229" s="119">
        <v>60</v>
      </c>
      <c r="B229" s="120" t="s">
        <v>304</v>
      </c>
      <c r="C229" s="128" t="s">
        <v>305</v>
      </c>
      <c r="D229" s="121" t="s">
        <v>151</v>
      </c>
      <c r="E229" s="122">
        <v>273.2</v>
      </c>
      <c r="F229" s="123"/>
      <c r="G229" s="124">
        <f>ROUND(E229*F229,2)</f>
        <v>0</v>
      </c>
      <c r="H229" s="123">
        <v>1862.96</v>
      </c>
      <c r="I229" s="124">
        <f>ROUND(E229*H229,2)</f>
        <v>508960.67</v>
      </c>
      <c r="J229" s="123">
        <v>467.04</v>
      </c>
      <c r="K229" s="124">
        <f>ROUND(E229*J229,2)</f>
        <v>127595.33</v>
      </c>
      <c r="L229" s="124">
        <v>21</v>
      </c>
      <c r="M229" s="124">
        <f>G229*(1+L229/100)</f>
        <v>0</v>
      </c>
      <c r="N229" s="122">
        <v>0.42835000000000001</v>
      </c>
      <c r="O229" s="122">
        <f>ROUND(E229*N229,2)</f>
        <v>117.03</v>
      </c>
      <c r="P229" s="122">
        <v>0</v>
      </c>
      <c r="Q229" s="122">
        <f>ROUND(E229*P229,2)</f>
        <v>0</v>
      </c>
      <c r="R229" s="124" t="s">
        <v>306</v>
      </c>
      <c r="S229" s="124" t="s">
        <v>2211</v>
      </c>
      <c r="T229" s="125" t="s">
        <v>115</v>
      </c>
      <c r="U229" s="108">
        <v>0.44467000000000001</v>
      </c>
      <c r="V229" s="108">
        <f>ROUND(E229*U229,2)</f>
        <v>121.48</v>
      </c>
      <c r="W229" s="108"/>
      <c r="X229" s="108" t="s">
        <v>307</v>
      </c>
      <c r="Y229" s="108" t="s">
        <v>117</v>
      </c>
      <c r="Z229" s="102"/>
      <c r="AA229" s="102"/>
      <c r="AB229" s="102"/>
      <c r="AC229" s="102"/>
      <c r="AD229" s="102"/>
      <c r="AE229" s="102"/>
      <c r="AF229" s="102"/>
      <c r="AG229" s="102" t="s">
        <v>308</v>
      </c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</row>
    <row r="230" spans="1:60" outlineLevel="2" x14ac:dyDescent="0.2">
      <c r="A230" s="105"/>
      <c r="B230" s="106"/>
      <c r="C230" s="607" t="s">
        <v>309</v>
      </c>
      <c r="D230" s="608"/>
      <c r="E230" s="608"/>
      <c r="F230" s="608"/>
      <c r="G230" s="608"/>
      <c r="H230" s="108"/>
      <c r="I230" s="108"/>
      <c r="J230" s="108"/>
      <c r="K230" s="108"/>
      <c r="L230" s="108"/>
      <c r="M230" s="108"/>
      <c r="N230" s="107"/>
      <c r="O230" s="107"/>
      <c r="P230" s="107"/>
      <c r="Q230" s="107"/>
      <c r="R230" s="108"/>
      <c r="S230" s="108"/>
      <c r="T230" s="108"/>
      <c r="U230" s="108"/>
      <c r="V230" s="108"/>
      <c r="W230" s="108"/>
      <c r="X230" s="108"/>
      <c r="Y230" s="108"/>
      <c r="Z230" s="102"/>
      <c r="AA230" s="102"/>
      <c r="AB230" s="102"/>
      <c r="AC230" s="102"/>
      <c r="AD230" s="102"/>
      <c r="AE230" s="102"/>
      <c r="AF230" s="102"/>
      <c r="AG230" s="102" t="s">
        <v>120</v>
      </c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</row>
    <row r="231" spans="1:60" outlineLevel="2" x14ac:dyDescent="0.2">
      <c r="A231" s="105"/>
      <c r="B231" s="106"/>
      <c r="C231" s="129" t="s">
        <v>310</v>
      </c>
      <c r="D231" s="109"/>
      <c r="E231" s="110">
        <v>273.2</v>
      </c>
      <c r="F231" s="108"/>
      <c r="G231" s="108"/>
      <c r="H231" s="108"/>
      <c r="I231" s="108"/>
      <c r="J231" s="108"/>
      <c r="K231" s="108"/>
      <c r="L231" s="108"/>
      <c r="M231" s="108"/>
      <c r="N231" s="107"/>
      <c r="O231" s="107"/>
      <c r="P231" s="107"/>
      <c r="Q231" s="107"/>
      <c r="R231" s="108"/>
      <c r="S231" s="108"/>
      <c r="T231" s="108"/>
      <c r="U231" s="108"/>
      <c r="V231" s="108"/>
      <c r="W231" s="108"/>
      <c r="X231" s="108"/>
      <c r="Y231" s="108"/>
      <c r="Z231" s="102"/>
      <c r="AA231" s="102"/>
      <c r="AB231" s="102"/>
      <c r="AC231" s="102"/>
      <c r="AD231" s="102"/>
      <c r="AE231" s="102"/>
      <c r="AF231" s="102"/>
      <c r="AG231" s="102" t="s">
        <v>121</v>
      </c>
      <c r="AH231" s="102">
        <v>0</v>
      </c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</row>
    <row r="232" spans="1:60" outlineLevel="2" x14ac:dyDescent="0.2">
      <c r="A232" s="105"/>
      <c r="B232" s="106"/>
      <c r="C232" s="603"/>
      <c r="D232" s="604"/>
      <c r="E232" s="604"/>
      <c r="F232" s="604"/>
      <c r="G232" s="604"/>
      <c r="H232" s="108"/>
      <c r="I232" s="108"/>
      <c r="J232" s="108"/>
      <c r="K232" s="108"/>
      <c r="L232" s="108"/>
      <c r="M232" s="108"/>
      <c r="N232" s="107"/>
      <c r="O232" s="107"/>
      <c r="P232" s="107"/>
      <c r="Q232" s="107"/>
      <c r="R232" s="108"/>
      <c r="S232" s="108"/>
      <c r="T232" s="108"/>
      <c r="U232" s="108"/>
      <c r="V232" s="108"/>
      <c r="W232" s="108"/>
      <c r="X232" s="108"/>
      <c r="Y232" s="108"/>
      <c r="Z232" s="102"/>
      <c r="AA232" s="102"/>
      <c r="AB232" s="102"/>
      <c r="AC232" s="102"/>
      <c r="AD232" s="102"/>
      <c r="AE232" s="102"/>
      <c r="AF232" s="102"/>
      <c r="AG232" s="102" t="s">
        <v>2212</v>
      </c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</row>
    <row r="233" spans="1:60" x14ac:dyDescent="0.2">
      <c r="A233" s="112" t="s">
        <v>109</v>
      </c>
      <c r="B233" s="113" t="s">
        <v>50</v>
      </c>
      <c r="C233" s="127" t="s">
        <v>51</v>
      </c>
      <c r="D233" s="114"/>
      <c r="E233" s="115"/>
      <c r="F233" s="116"/>
      <c r="G233" s="116">
        <f>SUMIF(AG234:AG325,"&lt;&gt;NOR",G234:G325)</f>
        <v>0</v>
      </c>
      <c r="H233" s="116"/>
      <c r="I233" s="116">
        <f>SUM(I234:I325)</f>
        <v>1575764.5599999998</v>
      </c>
      <c r="J233" s="116"/>
      <c r="K233" s="116">
        <f>SUM(K234:K325)</f>
        <v>2043722.18</v>
      </c>
      <c r="L233" s="116"/>
      <c r="M233" s="116">
        <f>SUM(M234:M325)</f>
        <v>0</v>
      </c>
      <c r="N233" s="115"/>
      <c r="O233" s="115">
        <f>SUM(O234:O325)</f>
        <v>285.44</v>
      </c>
      <c r="P233" s="115"/>
      <c r="Q233" s="115">
        <f>SUM(Q234:Q325)</f>
        <v>0</v>
      </c>
      <c r="R233" s="116"/>
      <c r="S233" s="116"/>
      <c r="T233" s="117"/>
      <c r="U233" s="111"/>
      <c r="V233" s="111">
        <f>SUM(V234:V325)</f>
        <v>3684.2599999999993</v>
      </c>
      <c r="W233" s="111"/>
      <c r="X233" s="111"/>
      <c r="Y233" s="111"/>
      <c r="AG233" t="s">
        <v>110</v>
      </c>
    </row>
    <row r="234" spans="1:60" ht="22.5" outlineLevel="1" x14ac:dyDescent="0.2">
      <c r="A234" s="119">
        <v>61</v>
      </c>
      <c r="B234" s="120" t="s">
        <v>311</v>
      </c>
      <c r="C234" s="128" t="s">
        <v>312</v>
      </c>
      <c r="D234" s="121" t="s">
        <v>151</v>
      </c>
      <c r="E234" s="122">
        <v>542.36</v>
      </c>
      <c r="F234" s="123"/>
      <c r="G234" s="124">
        <f>ROUND(E234*F234,2)</f>
        <v>0</v>
      </c>
      <c r="H234" s="123">
        <v>103.97</v>
      </c>
      <c r="I234" s="124">
        <f>ROUND(E234*H234,2)</f>
        <v>56389.17</v>
      </c>
      <c r="J234" s="123">
        <v>493.03</v>
      </c>
      <c r="K234" s="124">
        <f>ROUND(E234*J234,2)</f>
        <v>267399.75</v>
      </c>
      <c r="L234" s="124">
        <v>21</v>
      </c>
      <c r="M234" s="124">
        <f>G234*(1+L234/100)</f>
        <v>0</v>
      </c>
      <c r="N234" s="122">
        <v>5.1229999999999998E-2</v>
      </c>
      <c r="O234" s="122">
        <f>ROUND(E234*N234,2)</f>
        <v>27.79</v>
      </c>
      <c r="P234" s="122">
        <v>0</v>
      </c>
      <c r="Q234" s="122">
        <f>ROUND(E234*P234,2)</f>
        <v>0</v>
      </c>
      <c r="R234" s="124" t="s">
        <v>146</v>
      </c>
      <c r="S234" s="124" t="s">
        <v>2211</v>
      </c>
      <c r="T234" s="125" t="s">
        <v>115</v>
      </c>
      <c r="U234" s="108">
        <v>0.90800000000000003</v>
      </c>
      <c r="V234" s="108">
        <f>ROUND(E234*U234,2)</f>
        <v>492.46</v>
      </c>
      <c r="W234" s="108"/>
      <c r="X234" s="108" t="s">
        <v>116</v>
      </c>
      <c r="Y234" s="108" t="s">
        <v>117</v>
      </c>
      <c r="Z234" s="102"/>
      <c r="AA234" s="102"/>
      <c r="AB234" s="102"/>
      <c r="AC234" s="102"/>
      <c r="AD234" s="102"/>
      <c r="AE234" s="102"/>
      <c r="AF234" s="102"/>
      <c r="AG234" s="102" t="s">
        <v>118</v>
      </c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</row>
    <row r="235" spans="1:60" outlineLevel="2" x14ac:dyDescent="0.2">
      <c r="A235" s="105"/>
      <c r="B235" s="106"/>
      <c r="C235" s="607" t="s">
        <v>313</v>
      </c>
      <c r="D235" s="608"/>
      <c r="E235" s="608"/>
      <c r="F235" s="608"/>
      <c r="G235" s="608"/>
      <c r="H235" s="108"/>
      <c r="I235" s="108"/>
      <c r="J235" s="108"/>
      <c r="K235" s="108"/>
      <c r="L235" s="108"/>
      <c r="M235" s="108"/>
      <c r="N235" s="107"/>
      <c r="O235" s="107"/>
      <c r="P235" s="107"/>
      <c r="Q235" s="107"/>
      <c r="R235" s="108"/>
      <c r="S235" s="108"/>
      <c r="T235" s="108"/>
      <c r="U235" s="108"/>
      <c r="V235" s="108"/>
      <c r="W235" s="108"/>
      <c r="X235" s="108"/>
      <c r="Y235" s="108"/>
      <c r="Z235" s="102"/>
      <c r="AA235" s="102"/>
      <c r="AB235" s="102"/>
      <c r="AC235" s="102"/>
      <c r="AD235" s="102"/>
      <c r="AE235" s="102"/>
      <c r="AF235" s="102"/>
      <c r="AG235" s="102" t="s">
        <v>120</v>
      </c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</row>
    <row r="236" spans="1:60" ht="22.5" outlineLevel="2" x14ac:dyDescent="0.2">
      <c r="A236" s="105"/>
      <c r="B236" s="106"/>
      <c r="C236" s="129" t="s">
        <v>2250</v>
      </c>
      <c r="D236" s="109"/>
      <c r="E236" s="110">
        <v>313.55</v>
      </c>
      <c r="F236" s="108"/>
      <c r="G236" s="108"/>
      <c r="H236" s="108"/>
      <c r="I236" s="108"/>
      <c r="J236" s="108"/>
      <c r="K236" s="108"/>
      <c r="L236" s="108"/>
      <c r="M236" s="108"/>
      <c r="N236" s="107"/>
      <c r="O236" s="107"/>
      <c r="P236" s="107"/>
      <c r="Q236" s="107"/>
      <c r="R236" s="108"/>
      <c r="S236" s="108"/>
      <c r="T236" s="108"/>
      <c r="U236" s="108"/>
      <c r="V236" s="108"/>
      <c r="W236" s="108"/>
      <c r="X236" s="108"/>
      <c r="Y236" s="108"/>
      <c r="Z236" s="102"/>
      <c r="AA236" s="102"/>
      <c r="AB236" s="102"/>
      <c r="AC236" s="102"/>
      <c r="AD236" s="102"/>
      <c r="AE236" s="102"/>
      <c r="AF236" s="102"/>
      <c r="AG236" s="102" t="s">
        <v>121</v>
      </c>
      <c r="AH236" s="102">
        <v>0</v>
      </c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</row>
    <row r="237" spans="1:60" outlineLevel="3" x14ac:dyDescent="0.2">
      <c r="A237" s="105"/>
      <c r="B237" s="106"/>
      <c r="C237" s="129" t="s">
        <v>2251</v>
      </c>
      <c r="D237" s="109"/>
      <c r="E237" s="110">
        <v>228.81</v>
      </c>
      <c r="F237" s="108"/>
      <c r="G237" s="108"/>
      <c r="H237" s="108"/>
      <c r="I237" s="108"/>
      <c r="J237" s="108"/>
      <c r="K237" s="108"/>
      <c r="L237" s="108"/>
      <c r="M237" s="108"/>
      <c r="N237" s="107"/>
      <c r="O237" s="107"/>
      <c r="P237" s="107"/>
      <c r="Q237" s="107"/>
      <c r="R237" s="108"/>
      <c r="S237" s="108"/>
      <c r="T237" s="108"/>
      <c r="U237" s="108"/>
      <c r="V237" s="108"/>
      <c r="W237" s="108"/>
      <c r="X237" s="108"/>
      <c r="Y237" s="108"/>
      <c r="Z237" s="102"/>
      <c r="AA237" s="102"/>
      <c r="AB237" s="102"/>
      <c r="AC237" s="102"/>
      <c r="AD237" s="102"/>
      <c r="AE237" s="102"/>
      <c r="AF237" s="102"/>
      <c r="AG237" s="102" t="s">
        <v>121</v>
      </c>
      <c r="AH237" s="102">
        <v>0</v>
      </c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</row>
    <row r="238" spans="1:60" outlineLevel="2" x14ac:dyDescent="0.2">
      <c r="A238" s="105"/>
      <c r="B238" s="106"/>
      <c r="C238" s="603"/>
      <c r="D238" s="604"/>
      <c r="E238" s="604"/>
      <c r="F238" s="604"/>
      <c r="G238" s="604"/>
      <c r="H238" s="108"/>
      <c r="I238" s="108"/>
      <c r="J238" s="108"/>
      <c r="K238" s="108"/>
      <c r="L238" s="108"/>
      <c r="M238" s="108"/>
      <c r="N238" s="107"/>
      <c r="O238" s="107"/>
      <c r="P238" s="107"/>
      <c r="Q238" s="107"/>
      <c r="R238" s="108"/>
      <c r="S238" s="108"/>
      <c r="T238" s="108"/>
      <c r="U238" s="108"/>
      <c r="V238" s="108"/>
      <c r="W238" s="108"/>
      <c r="X238" s="108"/>
      <c r="Y238" s="108"/>
      <c r="Z238" s="102"/>
      <c r="AA238" s="102"/>
      <c r="AB238" s="102"/>
      <c r="AC238" s="102"/>
      <c r="AD238" s="102"/>
      <c r="AE238" s="102"/>
      <c r="AF238" s="102"/>
      <c r="AG238" s="102" t="s">
        <v>2212</v>
      </c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</row>
    <row r="239" spans="1:60" outlineLevel="1" x14ac:dyDescent="0.2">
      <c r="A239" s="119">
        <v>62</v>
      </c>
      <c r="B239" s="120" t="s">
        <v>314</v>
      </c>
      <c r="C239" s="128" t="s">
        <v>315</v>
      </c>
      <c r="D239" s="121" t="s">
        <v>151</v>
      </c>
      <c r="E239" s="122">
        <v>66.632000000000005</v>
      </c>
      <c r="F239" s="123"/>
      <c r="G239" s="124">
        <f>ROUND(E239*F239,2)</f>
        <v>0</v>
      </c>
      <c r="H239" s="123">
        <v>52.37</v>
      </c>
      <c r="I239" s="124">
        <f>ROUND(E239*H239,2)</f>
        <v>3489.52</v>
      </c>
      <c r="J239" s="123">
        <v>329.13</v>
      </c>
      <c r="K239" s="124">
        <f>ROUND(E239*J239,2)</f>
        <v>21930.59</v>
      </c>
      <c r="L239" s="124">
        <v>21</v>
      </c>
      <c r="M239" s="124">
        <f>G239*(1+L239/100)</f>
        <v>0</v>
      </c>
      <c r="N239" s="122">
        <v>4.4139999999999999E-2</v>
      </c>
      <c r="O239" s="122">
        <f>ROUND(E239*N239,2)</f>
        <v>2.94</v>
      </c>
      <c r="P239" s="122">
        <v>0</v>
      </c>
      <c r="Q239" s="122">
        <f>ROUND(E239*P239,2)</f>
        <v>0</v>
      </c>
      <c r="R239" s="124" t="s">
        <v>146</v>
      </c>
      <c r="S239" s="124" t="s">
        <v>2211</v>
      </c>
      <c r="T239" s="125" t="s">
        <v>115</v>
      </c>
      <c r="U239" s="108">
        <v>0.6</v>
      </c>
      <c r="V239" s="108">
        <f>ROUND(E239*U239,2)</f>
        <v>39.979999999999997</v>
      </c>
      <c r="W239" s="108"/>
      <c r="X239" s="108" t="s">
        <v>116</v>
      </c>
      <c r="Y239" s="108" t="s">
        <v>117</v>
      </c>
      <c r="Z239" s="102"/>
      <c r="AA239" s="102"/>
      <c r="AB239" s="102"/>
      <c r="AC239" s="102"/>
      <c r="AD239" s="102"/>
      <c r="AE239" s="102"/>
      <c r="AF239" s="102"/>
      <c r="AG239" s="102" t="s">
        <v>118</v>
      </c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</row>
    <row r="240" spans="1:60" outlineLevel="2" x14ac:dyDescent="0.2">
      <c r="A240" s="105"/>
      <c r="B240" s="106"/>
      <c r="C240" s="129" t="s">
        <v>316</v>
      </c>
      <c r="D240" s="109"/>
      <c r="E240" s="110">
        <v>14.045</v>
      </c>
      <c r="F240" s="108"/>
      <c r="G240" s="108"/>
      <c r="H240" s="108"/>
      <c r="I240" s="108"/>
      <c r="J240" s="108"/>
      <c r="K240" s="108"/>
      <c r="L240" s="108"/>
      <c r="M240" s="108"/>
      <c r="N240" s="107"/>
      <c r="O240" s="107"/>
      <c r="P240" s="107"/>
      <c r="Q240" s="107"/>
      <c r="R240" s="108"/>
      <c r="S240" s="108"/>
      <c r="T240" s="108"/>
      <c r="U240" s="108"/>
      <c r="V240" s="108"/>
      <c r="W240" s="108"/>
      <c r="X240" s="108"/>
      <c r="Y240" s="108"/>
      <c r="Z240" s="102"/>
      <c r="AA240" s="102"/>
      <c r="AB240" s="102"/>
      <c r="AC240" s="102"/>
      <c r="AD240" s="102"/>
      <c r="AE240" s="102"/>
      <c r="AF240" s="102"/>
      <c r="AG240" s="102" t="s">
        <v>121</v>
      </c>
      <c r="AH240" s="102">
        <v>0</v>
      </c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</row>
    <row r="241" spans="1:60" outlineLevel="3" x14ac:dyDescent="0.2">
      <c r="A241" s="105"/>
      <c r="B241" s="106"/>
      <c r="C241" s="129" t="s">
        <v>317</v>
      </c>
      <c r="D241" s="109"/>
      <c r="E241" s="110">
        <v>23.349</v>
      </c>
      <c r="F241" s="108"/>
      <c r="G241" s="108"/>
      <c r="H241" s="108"/>
      <c r="I241" s="108"/>
      <c r="J241" s="108"/>
      <c r="K241" s="108"/>
      <c r="L241" s="108"/>
      <c r="M241" s="108"/>
      <c r="N241" s="107"/>
      <c r="O241" s="107"/>
      <c r="P241" s="107"/>
      <c r="Q241" s="107"/>
      <c r="R241" s="108"/>
      <c r="S241" s="108"/>
      <c r="T241" s="108"/>
      <c r="U241" s="108"/>
      <c r="V241" s="108"/>
      <c r="W241" s="108"/>
      <c r="X241" s="108"/>
      <c r="Y241" s="108"/>
      <c r="Z241" s="102"/>
      <c r="AA241" s="102"/>
      <c r="AB241" s="102"/>
      <c r="AC241" s="102"/>
      <c r="AD241" s="102"/>
      <c r="AE241" s="102"/>
      <c r="AF241" s="102"/>
      <c r="AG241" s="102" t="s">
        <v>121</v>
      </c>
      <c r="AH241" s="102">
        <v>0</v>
      </c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</row>
    <row r="242" spans="1:60" outlineLevel="3" x14ac:dyDescent="0.2">
      <c r="A242" s="105"/>
      <c r="B242" s="106"/>
      <c r="C242" s="129" t="s">
        <v>318</v>
      </c>
      <c r="D242" s="109"/>
      <c r="E242" s="110">
        <v>20.82</v>
      </c>
      <c r="F242" s="108"/>
      <c r="G242" s="108"/>
      <c r="H242" s="108"/>
      <c r="I242" s="108"/>
      <c r="J242" s="108"/>
      <c r="K242" s="108"/>
      <c r="L242" s="108"/>
      <c r="M242" s="108"/>
      <c r="N242" s="107"/>
      <c r="O242" s="107"/>
      <c r="P242" s="107"/>
      <c r="Q242" s="107"/>
      <c r="R242" s="108"/>
      <c r="S242" s="108"/>
      <c r="T242" s="108"/>
      <c r="U242" s="108"/>
      <c r="V242" s="108"/>
      <c r="W242" s="108"/>
      <c r="X242" s="108"/>
      <c r="Y242" s="108"/>
      <c r="Z242" s="102"/>
      <c r="AA242" s="102"/>
      <c r="AB242" s="102"/>
      <c r="AC242" s="102"/>
      <c r="AD242" s="102"/>
      <c r="AE242" s="102"/>
      <c r="AF242" s="102"/>
      <c r="AG242" s="102" t="s">
        <v>121</v>
      </c>
      <c r="AH242" s="102">
        <v>0</v>
      </c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</row>
    <row r="243" spans="1:60" outlineLevel="3" x14ac:dyDescent="0.2">
      <c r="A243" s="105"/>
      <c r="B243" s="106"/>
      <c r="C243" s="129" t="s">
        <v>319</v>
      </c>
      <c r="D243" s="109"/>
      <c r="E243" s="110">
        <v>8.4179999999999993</v>
      </c>
      <c r="F243" s="108"/>
      <c r="G243" s="108"/>
      <c r="H243" s="108"/>
      <c r="I243" s="108"/>
      <c r="J243" s="108"/>
      <c r="K243" s="108"/>
      <c r="L243" s="108"/>
      <c r="M243" s="108"/>
      <c r="N243" s="107"/>
      <c r="O243" s="107"/>
      <c r="P243" s="107"/>
      <c r="Q243" s="107"/>
      <c r="R243" s="108"/>
      <c r="S243" s="108"/>
      <c r="T243" s="108"/>
      <c r="U243" s="108"/>
      <c r="V243" s="108"/>
      <c r="W243" s="108"/>
      <c r="X243" s="108"/>
      <c r="Y243" s="108"/>
      <c r="Z243" s="102"/>
      <c r="AA243" s="102"/>
      <c r="AB243" s="102"/>
      <c r="AC243" s="102"/>
      <c r="AD243" s="102"/>
      <c r="AE243" s="102"/>
      <c r="AF243" s="102"/>
      <c r="AG243" s="102" t="s">
        <v>121</v>
      </c>
      <c r="AH243" s="102">
        <v>0</v>
      </c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</row>
    <row r="244" spans="1:60" outlineLevel="2" x14ac:dyDescent="0.2">
      <c r="A244" s="105"/>
      <c r="B244" s="106"/>
      <c r="C244" s="603"/>
      <c r="D244" s="604"/>
      <c r="E244" s="604"/>
      <c r="F244" s="604"/>
      <c r="G244" s="604"/>
      <c r="H244" s="108"/>
      <c r="I244" s="108"/>
      <c r="J244" s="108"/>
      <c r="K244" s="108"/>
      <c r="L244" s="108"/>
      <c r="M244" s="108"/>
      <c r="N244" s="107"/>
      <c r="O244" s="107"/>
      <c r="P244" s="107"/>
      <c r="Q244" s="107"/>
      <c r="R244" s="108"/>
      <c r="S244" s="108"/>
      <c r="T244" s="108"/>
      <c r="U244" s="108"/>
      <c r="V244" s="108"/>
      <c r="W244" s="108"/>
      <c r="X244" s="108"/>
      <c r="Y244" s="108"/>
      <c r="Z244" s="102"/>
      <c r="AA244" s="102"/>
      <c r="AB244" s="102"/>
      <c r="AC244" s="102"/>
      <c r="AD244" s="102"/>
      <c r="AE244" s="102"/>
      <c r="AF244" s="102"/>
      <c r="AG244" s="102" t="s">
        <v>2212</v>
      </c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</row>
    <row r="245" spans="1:60" outlineLevel="1" x14ac:dyDescent="0.2">
      <c r="A245" s="119">
        <v>63</v>
      </c>
      <c r="B245" s="120" t="s">
        <v>320</v>
      </c>
      <c r="C245" s="128" t="s">
        <v>321</v>
      </c>
      <c r="D245" s="121" t="s">
        <v>151</v>
      </c>
      <c r="E245" s="122">
        <v>1624.9174</v>
      </c>
      <c r="F245" s="123"/>
      <c r="G245" s="124">
        <f>ROUND(E245*F245,2)</f>
        <v>0</v>
      </c>
      <c r="H245" s="123">
        <v>62.43</v>
      </c>
      <c r="I245" s="124">
        <f>ROUND(E245*H245,2)</f>
        <v>101443.59</v>
      </c>
      <c r="J245" s="123">
        <v>462.57</v>
      </c>
      <c r="K245" s="124">
        <f>ROUND(E245*J245,2)</f>
        <v>751638.04</v>
      </c>
      <c r="L245" s="124">
        <v>21</v>
      </c>
      <c r="M245" s="124">
        <f>G245*(1+L245/100)</f>
        <v>0</v>
      </c>
      <c r="N245" s="122">
        <v>4.7660000000000001E-2</v>
      </c>
      <c r="O245" s="122">
        <f>ROUND(E245*N245,2)</f>
        <v>77.44</v>
      </c>
      <c r="P245" s="122">
        <v>0</v>
      </c>
      <c r="Q245" s="122">
        <f>ROUND(E245*P245,2)</f>
        <v>0</v>
      </c>
      <c r="R245" s="124" t="s">
        <v>146</v>
      </c>
      <c r="S245" s="124" t="s">
        <v>2211</v>
      </c>
      <c r="T245" s="125" t="s">
        <v>115</v>
      </c>
      <c r="U245" s="108">
        <v>0.84</v>
      </c>
      <c r="V245" s="108">
        <f>ROUND(E245*U245,2)</f>
        <v>1364.93</v>
      </c>
      <c r="W245" s="108"/>
      <c r="X245" s="108" t="s">
        <v>116</v>
      </c>
      <c r="Y245" s="108" t="s">
        <v>117</v>
      </c>
      <c r="Z245" s="102"/>
      <c r="AA245" s="102"/>
      <c r="AB245" s="102"/>
      <c r="AC245" s="102"/>
      <c r="AD245" s="102"/>
      <c r="AE245" s="102"/>
      <c r="AF245" s="102"/>
      <c r="AG245" s="102" t="s">
        <v>118</v>
      </c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</row>
    <row r="246" spans="1:60" outlineLevel="2" x14ac:dyDescent="0.2">
      <c r="A246" s="105"/>
      <c r="B246" s="106"/>
      <c r="C246" s="129" t="s">
        <v>322</v>
      </c>
      <c r="D246" s="109"/>
      <c r="E246" s="110">
        <v>84.024000000000001</v>
      </c>
      <c r="F246" s="108"/>
      <c r="G246" s="108"/>
      <c r="H246" s="108"/>
      <c r="I246" s="108"/>
      <c r="J246" s="108"/>
      <c r="K246" s="108"/>
      <c r="L246" s="108"/>
      <c r="M246" s="108"/>
      <c r="N246" s="107"/>
      <c r="O246" s="107"/>
      <c r="P246" s="107"/>
      <c r="Q246" s="107"/>
      <c r="R246" s="108"/>
      <c r="S246" s="108"/>
      <c r="T246" s="108"/>
      <c r="U246" s="108"/>
      <c r="V246" s="108"/>
      <c r="W246" s="108"/>
      <c r="X246" s="108"/>
      <c r="Y246" s="108"/>
      <c r="Z246" s="102"/>
      <c r="AA246" s="102"/>
      <c r="AB246" s="102"/>
      <c r="AC246" s="102"/>
      <c r="AD246" s="102"/>
      <c r="AE246" s="102"/>
      <c r="AF246" s="102"/>
      <c r="AG246" s="102" t="s">
        <v>121</v>
      </c>
      <c r="AH246" s="102">
        <v>0</v>
      </c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</row>
    <row r="247" spans="1:60" outlineLevel="3" x14ac:dyDescent="0.2">
      <c r="A247" s="105"/>
      <c r="B247" s="106"/>
      <c r="C247" s="129" t="s">
        <v>323</v>
      </c>
      <c r="D247" s="109"/>
      <c r="E247" s="110">
        <v>87.046000000000006</v>
      </c>
      <c r="F247" s="108"/>
      <c r="G247" s="108"/>
      <c r="H247" s="108"/>
      <c r="I247" s="108"/>
      <c r="J247" s="108"/>
      <c r="K247" s="108"/>
      <c r="L247" s="108"/>
      <c r="M247" s="108"/>
      <c r="N247" s="107"/>
      <c r="O247" s="107"/>
      <c r="P247" s="107"/>
      <c r="Q247" s="107"/>
      <c r="R247" s="108"/>
      <c r="S247" s="108"/>
      <c r="T247" s="108"/>
      <c r="U247" s="108"/>
      <c r="V247" s="108"/>
      <c r="W247" s="108"/>
      <c r="X247" s="108"/>
      <c r="Y247" s="108"/>
      <c r="Z247" s="102"/>
      <c r="AA247" s="102"/>
      <c r="AB247" s="102"/>
      <c r="AC247" s="102"/>
      <c r="AD247" s="102"/>
      <c r="AE247" s="102"/>
      <c r="AF247" s="102"/>
      <c r="AG247" s="102" t="s">
        <v>121</v>
      </c>
      <c r="AH247" s="102">
        <v>0</v>
      </c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</row>
    <row r="248" spans="1:60" outlineLevel="3" x14ac:dyDescent="0.2">
      <c r="A248" s="105"/>
      <c r="B248" s="106"/>
      <c r="C248" s="129" t="s">
        <v>324</v>
      </c>
      <c r="D248" s="109"/>
      <c r="E248" s="110">
        <v>334.41500000000002</v>
      </c>
      <c r="F248" s="108"/>
      <c r="G248" s="108"/>
      <c r="H248" s="108"/>
      <c r="I248" s="108"/>
      <c r="J248" s="108"/>
      <c r="K248" s="108"/>
      <c r="L248" s="108"/>
      <c r="M248" s="108"/>
      <c r="N248" s="107"/>
      <c r="O248" s="107"/>
      <c r="P248" s="107"/>
      <c r="Q248" s="107"/>
      <c r="R248" s="108"/>
      <c r="S248" s="108"/>
      <c r="T248" s="108"/>
      <c r="U248" s="108"/>
      <c r="V248" s="108"/>
      <c r="W248" s="108"/>
      <c r="X248" s="108"/>
      <c r="Y248" s="108"/>
      <c r="Z248" s="102"/>
      <c r="AA248" s="102"/>
      <c r="AB248" s="102"/>
      <c r="AC248" s="102"/>
      <c r="AD248" s="102"/>
      <c r="AE248" s="102"/>
      <c r="AF248" s="102"/>
      <c r="AG248" s="102" t="s">
        <v>121</v>
      </c>
      <c r="AH248" s="102">
        <v>0</v>
      </c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</row>
    <row r="249" spans="1:60" outlineLevel="3" x14ac:dyDescent="0.2">
      <c r="A249" s="105"/>
      <c r="B249" s="106"/>
      <c r="C249" s="129" t="s">
        <v>325</v>
      </c>
      <c r="D249" s="109"/>
      <c r="E249" s="110">
        <v>59.731000000000002</v>
      </c>
      <c r="F249" s="108"/>
      <c r="G249" s="108"/>
      <c r="H249" s="108"/>
      <c r="I249" s="108"/>
      <c r="J249" s="108"/>
      <c r="K249" s="108"/>
      <c r="L249" s="108"/>
      <c r="M249" s="108"/>
      <c r="N249" s="107"/>
      <c r="O249" s="107"/>
      <c r="P249" s="107"/>
      <c r="Q249" s="107"/>
      <c r="R249" s="108"/>
      <c r="S249" s="108"/>
      <c r="T249" s="108"/>
      <c r="U249" s="108"/>
      <c r="V249" s="108"/>
      <c r="W249" s="108"/>
      <c r="X249" s="108"/>
      <c r="Y249" s="108"/>
      <c r="Z249" s="102"/>
      <c r="AA249" s="102"/>
      <c r="AB249" s="102"/>
      <c r="AC249" s="102"/>
      <c r="AD249" s="102"/>
      <c r="AE249" s="102"/>
      <c r="AF249" s="102"/>
      <c r="AG249" s="102" t="s">
        <v>121</v>
      </c>
      <c r="AH249" s="102">
        <v>0</v>
      </c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</row>
    <row r="250" spans="1:60" outlineLevel="3" x14ac:dyDescent="0.2">
      <c r="A250" s="105"/>
      <c r="B250" s="106"/>
      <c r="C250" s="129" t="s">
        <v>326</v>
      </c>
      <c r="D250" s="109"/>
      <c r="E250" s="110">
        <v>33.367400000000004</v>
      </c>
      <c r="F250" s="108"/>
      <c r="G250" s="108"/>
      <c r="H250" s="108"/>
      <c r="I250" s="108"/>
      <c r="J250" s="108"/>
      <c r="K250" s="108"/>
      <c r="L250" s="108"/>
      <c r="M250" s="108"/>
      <c r="N250" s="107"/>
      <c r="O250" s="107"/>
      <c r="P250" s="107"/>
      <c r="Q250" s="107"/>
      <c r="R250" s="108"/>
      <c r="S250" s="108"/>
      <c r="T250" s="108"/>
      <c r="U250" s="108"/>
      <c r="V250" s="108"/>
      <c r="W250" s="108"/>
      <c r="X250" s="108"/>
      <c r="Y250" s="108"/>
      <c r="Z250" s="102"/>
      <c r="AA250" s="102"/>
      <c r="AB250" s="102"/>
      <c r="AC250" s="102"/>
      <c r="AD250" s="102"/>
      <c r="AE250" s="102"/>
      <c r="AF250" s="102"/>
      <c r="AG250" s="102" t="s">
        <v>121</v>
      </c>
      <c r="AH250" s="102">
        <v>0</v>
      </c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</row>
    <row r="251" spans="1:60" outlineLevel="3" x14ac:dyDescent="0.2">
      <c r="A251" s="105"/>
      <c r="B251" s="106"/>
      <c r="C251" s="129" t="s">
        <v>327</v>
      </c>
      <c r="D251" s="109"/>
      <c r="E251" s="110">
        <v>37.279200000000003</v>
      </c>
      <c r="F251" s="108"/>
      <c r="G251" s="108"/>
      <c r="H251" s="108"/>
      <c r="I251" s="108"/>
      <c r="J251" s="108"/>
      <c r="K251" s="108"/>
      <c r="L251" s="108"/>
      <c r="M251" s="108"/>
      <c r="N251" s="107"/>
      <c r="O251" s="107"/>
      <c r="P251" s="107"/>
      <c r="Q251" s="107"/>
      <c r="R251" s="108"/>
      <c r="S251" s="108"/>
      <c r="T251" s="108"/>
      <c r="U251" s="108"/>
      <c r="V251" s="108"/>
      <c r="W251" s="108"/>
      <c r="X251" s="108"/>
      <c r="Y251" s="108"/>
      <c r="Z251" s="102"/>
      <c r="AA251" s="102"/>
      <c r="AB251" s="102"/>
      <c r="AC251" s="102"/>
      <c r="AD251" s="102"/>
      <c r="AE251" s="102"/>
      <c r="AF251" s="102"/>
      <c r="AG251" s="102" t="s">
        <v>121</v>
      </c>
      <c r="AH251" s="102">
        <v>0</v>
      </c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</row>
    <row r="252" spans="1:60" outlineLevel="3" x14ac:dyDescent="0.2">
      <c r="A252" s="105"/>
      <c r="B252" s="106"/>
      <c r="C252" s="129" t="s">
        <v>328</v>
      </c>
      <c r="D252" s="109"/>
      <c r="E252" s="110">
        <v>67.2346</v>
      </c>
      <c r="F252" s="108"/>
      <c r="G252" s="108"/>
      <c r="H252" s="108"/>
      <c r="I252" s="108"/>
      <c r="J252" s="108"/>
      <c r="K252" s="108"/>
      <c r="L252" s="108"/>
      <c r="M252" s="108"/>
      <c r="N252" s="107"/>
      <c r="O252" s="107"/>
      <c r="P252" s="107"/>
      <c r="Q252" s="107"/>
      <c r="R252" s="108"/>
      <c r="S252" s="108"/>
      <c r="T252" s="108"/>
      <c r="U252" s="108"/>
      <c r="V252" s="108"/>
      <c r="W252" s="108"/>
      <c r="X252" s="108"/>
      <c r="Y252" s="108"/>
      <c r="Z252" s="102"/>
      <c r="AA252" s="102"/>
      <c r="AB252" s="102"/>
      <c r="AC252" s="102"/>
      <c r="AD252" s="102"/>
      <c r="AE252" s="102"/>
      <c r="AF252" s="102"/>
      <c r="AG252" s="102" t="s">
        <v>121</v>
      </c>
      <c r="AH252" s="102">
        <v>0</v>
      </c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</row>
    <row r="253" spans="1:60" outlineLevel="3" x14ac:dyDescent="0.2">
      <c r="A253" s="105"/>
      <c r="B253" s="106"/>
      <c r="C253" s="129" t="s">
        <v>329</v>
      </c>
      <c r="D253" s="109"/>
      <c r="E253" s="110">
        <v>22.24</v>
      </c>
      <c r="F253" s="108"/>
      <c r="G253" s="108"/>
      <c r="H253" s="108"/>
      <c r="I253" s="108"/>
      <c r="J253" s="108"/>
      <c r="K253" s="108"/>
      <c r="L253" s="108"/>
      <c r="M253" s="108"/>
      <c r="N253" s="107"/>
      <c r="O253" s="107"/>
      <c r="P253" s="107"/>
      <c r="Q253" s="107"/>
      <c r="R253" s="108"/>
      <c r="S253" s="108"/>
      <c r="T253" s="108"/>
      <c r="U253" s="108"/>
      <c r="V253" s="108"/>
      <c r="W253" s="108"/>
      <c r="X253" s="108"/>
      <c r="Y253" s="108"/>
      <c r="Z253" s="102"/>
      <c r="AA253" s="102"/>
      <c r="AB253" s="102"/>
      <c r="AC253" s="102"/>
      <c r="AD253" s="102"/>
      <c r="AE253" s="102"/>
      <c r="AF253" s="102"/>
      <c r="AG253" s="102" t="s">
        <v>121</v>
      </c>
      <c r="AH253" s="102">
        <v>0</v>
      </c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</row>
    <row r="254" spans="1:60" outlineLevel="3" x14ac:dyDescent="0.2">
      <c r="A254" s="105"/>
      <c r="B254" s="106"/>
      <c r="C254" s="129" t="s">
        <v>330</v>
      </c>
      <c r="D254" s="109"/>
      <c r="E254" s="110">
        <v>43.688000000000002</v>
      </c>
      <c r="F254" s="108"/>
      <c r="G254" s="108"/>
      <c r="H254" s="108"/>
      <c r="I254" s="108"/>
      <c r="J254" s="108"/>
      <c r="K254" s="108"/>
      <c r="L254" s="108"/>
      <c r="M254" s="108"/>
      <c r="N254" s="107"/>
      <c r="O254" s="107"/>
      <c r="P254" s="107"/>
      <c r="Q254" s="107"/>
      <c r="R254" s="108"/>
      <c r="S254" s="108"/>
      <c r="T254" s="108"/>
      <c r="U254" s="108"/>
      <c r="V254" s="108"/>
      <c r="W254" s="108"/>
      <c r="X254" s="108"/>
      <c r="Y254" s="108"/>
      <c r="Z254" s="102"/>
      <c r="AA254" s="102"/>
      <c r="AB254" s="102"/>
      <c r="AC254" s="102"/>
      <c r="AD254" s="102"/>
      <c r="AE254" s="102"/>
      <c r="AF254" s="102"/>
      <c r="AG254" s="102" t="s">
        <v>121</v>
      </c>
      <c r="AH254" s="102">
        <v>0</v>
      </c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</row>
    <row r="255" spans="1:60" outlineLevel="3" x14ac:dyDescent="0.2">
      <c r="A255" s="105"/>
      <c r="B255" s="106"/>
      <c r="C255" s="129" t="s">
        <v>331</v>
      </c>
      <c r="D255" s="109"/>
      <c r="E255" s="110">
        <v>35.78</v>
      </c>
      <c r="F255" s="108"/>
      <c r="G255" s="108"/>
      <c r="H255" s="108"/>
      <c r="I255" s="108"/>
      <c r="J255" s="108"/>
      <c r="K255" s="108"/>
      <c r="L255" s="108"/>
      <c r="M255" s="108"/>
      <c r="N255" s="107"/>
      <c r="O255" s="107"/>
      <c r="P255" s="107"/>
      <c r="Q255" s="107"/>
      <c r="R255" s="108"/>
      <c r="S255" s="108"/>
      <c r="T255" s="108"/>
      <c r="U255" s="108"/>
      <c r="V255" s="108"/>
      <c r="W255" s="108"/>
      <c r="X255" s="108"/>
      <c r="Y255" s="108"/>
      <c r="Z255" s="102"/>
      <c r="AA255" s="102"/>
      <c r="AB255" s="102"/>
      <c r="AC255" s="102"/>
      <c r="AD255" s="102"/>
      <c r="AE255" s="102"/>
      <c r="AF255" s="102"/>
      <c r="AG255" s="102" t="s">
        <v>121</v>
      </c>
      <c r="AH255" s="102">
        <v>0</v>
      </c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</row>
    <row r="256" spans="1:60" outlineLevel="3" x14ac:dyDescent="0.2">
      <c r="A256" s="105"/>
      <c r="B256" s="106"/>
      <c r="C256" s="129" t="s">
        <v>332</v>
      </c>
      <c r="D256" s="109"/>
      <c r="E256" s="110">
        <v>95.128</v>
      </c>
      <c r="F256" s="108"/>
      <c r="G256" s="108"/>
      <c r="H256" s="108"/>
      <c r="I256" s="108"/>
      <c r="J256" s="108"/>
      <c r="K256" s="108"/>
      <c r="L256" s="108"/>
      <c r="M256" s="108"/>
      <c r="N256" s="107"/>
      <c r="O256" s="107"/>
      <c r="P256" s="107"/>
      <c r="Q256" s="107"/>
      <c r="R256" s="108"/>
      <c r="S256" s="108"/>
      <c r="T256" s="108"/>
      <c r="U256" s="108"/>
      <c r="V256" s="108"/>
      <c r="W256" s="108"/>
      <c r="X256" s="108"/>
      <c r="Y256" s="108"/>
      <c r="Z256" s="102"/>
      <c r="AA256" s="102"/>
      <c r="AB256" s="102"/>
      <c r="AC256" s="102"/>
      <c r="AD256" s="102"/>
      <c r="AE256" s="102"/>
      <c r="AF256" s="102"/>
      <c r="AG256" s="102" t="s">
        <v>121</v>
      </c>
      <c r="AH256" s="102">
        <v>0</v>
      </c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</row>
    <row r="257" spans="1:60" outlineLevel="3" x14ac:dyDescent="0.2">
      <c r="A257" s="105"/>
      <c r="B257" s="106"/>
      <c r="C257" s="129" t="s">
        <v>333</v>
      </c>
      <c r="D257" s="109"/>
      <c r="E257" s="110">
        <v>98.013999999999996</v>
      </c>
      <c r="F257" s="108"/>
      <c r="G257" s="108"/>
      <c r="H257" s="108"/>
      <c r="I257" s="108"/>
      <c r="J257" s="108"/>
      <c r="K257" s="108"/>
      <c r="L257" s="108"/>
      <c r="M257" s="108"/>
      <c r="N257" s="107"/>
      <c r="O257" s="107"/>
      <c r="P257" s="107"/>
      <c r="Q257" s="107"/>
      <c r="R257" s="108"/>
      <c r="S257" s="108"/>
      <c r="T257" s="108"/>
      <c r="U257" s="108"/>
      <c r="V257" s="108"/>
      <c r="W257" s="108"/>
      <c r="X257" s="108"/>
      <c r="Y257" s="108"/>
      <c r="Z257" s="102"/>
      <c r="AA257" s="102"/>
      <c r="AB257" s="102"/>
      <c r="AC257" s="102"/>
      <c r="AD257" s="102"/>
      <c r="AE257" s="102"/>
      <c r="AF257" s="102"/>
      <c r="AG257" s="102" t="s">
        <v>121</v>
      </c>
      <c r="AH257" s="102">
        <v>0</v>
      </c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</row>
    <row r="258" spans="1:60" outlineLevel="3" x14ac:dyDescent="0.2">
      <c r="A258" s="105"/>
      <c r="B258" s="106"/>
      <c r="C258" s="129" t="s">
        <v>334</v>
      </c>
      <c r="D258" s="109"/>
      <c r="E258" s="110">
        <v>62.054000000000002</v>
      </c>
      <c r="F258" s="108"/>
      <c r="G258" s="108"/>
      <c r="H258" s="108"/>
      <c r="I258" s="108"/>
      <c r="J258" s="108"/>
      <c r="K258" s="108"/>
      <c r="L258" s="108"/>
      <c r="M258" s="108"/>
      <c r="N258" s="107"/>
      <c r="O258" s="107"/>
      <c r="P258" s="107"/>
      <c r="Q258" s="107"/>
      <c r="R258" s="108"/>
      <c r="S258" s="108"/>
      <c r="T258" s="108"/>
      <c r="U258" s="108"/>
      <c r="V258" s="108"/>
      <c r="W258" s="108"/>
      <c r="X258" s="108"/>
      <c r="Y258" s="108"/>
      <c r="Z258" s="102"/>
      <c r="AA258" s="102"/>
      <c r="AB258" s="102"/>
      <c r="AC258" s="102"/>
      <c r="AD258" s="102"/>
      <c r="AE258" s="102"/>
      <c r="AF258" s="102"/>
      <c r="AG258" s="102" t="s">
        <v>121</v>
      </c>
      <c r="AH258" s="102">
        <v>0</v>
      </c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</row>
    <row r="259" spans="1:60" outlineLevel="3" x14ac:dyDescent="0.2">
      <c r="A259" s="105"/>
      <c r="B259" s="106"/>
      <c r="C259" s="129" t="s">
        <v>335</v>
      </c>
      <c r="D259" s="109"/>
      <c r="E259" s="110">
        <v>61.679000000000002</v>
      </c>
      <c r="F259" s="108"/>
      <c r="G259" s="108"/>
      <c r="H259" s="108"/>
      <c r="I259" s="108"/>
      <c r="J259" s="108"/>
      <c r="K259" s="108"/>
      <c r="L259" s="108"/>
      <c r="M259" s="108"/>
      <c r="N259" s="107"/>
      <c r="O259" s="107"/>
      <c r="P259" s="107"/>
      <c r="Q259" s="107"/>
      <c r="R259" s="108"/>
      <c r="S259" s="108"/>
      <c r="T259" s="108"/>
      <c r="U259" s="108"/>
      <c r="V259" s="108"/>
      <c r="W259" s="108"/>
      <c r="X259" s="108"/>
      <c r="Y259" s="108"/>
      <c r="Z259" s="102"/>
      <c r="AA259" s="102"/>
      <c r="AB259" s="102"/>
      <c r="AC259" s="102"/>
      <c r="AD259" s="102"/>
      <c r="AE259" s="102"/>
      <c r="AF259" s="102"/>
      <c r="AG259" s="102" t="s">
        <v>121</v>
      </c>
      <c r="AH259" s="102">
        <v>0</v>
      </c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</row>
    <row r="260" spans="1:60" outlineLevel="3" x14ac:dyDescent="0.2">
      <c r="A260" s="105"/>
      <c r="B260" s="106"/>
      <c r="C260" s="129" t="s">
        <v>336</v>
      </c>
      <c r="D260" s="109"/>
      <c r="E260" s="110">
        <v>33.915999999999997</v>
      </c>
      <c r="F260" s="108"/>
      <c r="G260" s="108"/>
      <c r="H260" s="108"/>
      <c r="I260" s="108"/>
      <c r="J260" s="108"/>
      <c r="K260" s="108"/>
      <c r="L260" s="108"/>
      <c r="M260" s="108"/>
      <c r="N260" s="107"/>
      <c r="O260" s="107"/>
      <c r="P260" s="107"/>
      <c r="Q260" s="107"/>
      <c r="R260" s="108"/>
      <c r="S260" s="108"/>
      <c r="T260" s="108"/>
      <c r="U260" s="108"/>
      <c r="V260" s="108"/>
      <c r="W260" s="108"/>
      <c r="X260" s="108"/>
      <c r="Y260" s="108"/>
      <c r="Z260" s="102"/>
      <c r="AA260" s="102"/>
      <c r="AB260" s="102"/>
      <c r="AC260" s="102"/>
      <c r="AD260" s="102"/>
      <c r="AE260" s="102"/>
      <c r="AF260" s="102"/>
      <c r="AG260" s="102" t="s">
        <v>121</v>
      </c>
      <c r="AH260" s="102">
        <v>0</v>
      </c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</row>
    <row r="261" spans="1:60" outlineLevel="3" x14ac:dyDescent="0.2">
      <c r="A261" s="105"/>
      <c r="B261" s="106"/>
      <c r="C261" s="129" t="s">
        <v>337</v>
      </c>
      <c r="D261" s="109"/>
      <c r="E261" s="110">
        <v>81.808199999999999</v>
      </c>
      <c r="F261" s="108"/>
      <c r="G261" s="108"/>
      <c r="H261" s="108"/>
      <c r="I261" s="108"/>
      <c r="J261" s="108"/>
      <c r="K261" s="108"/>
      <c r="L261" s="108"/>
      <c r="M261" s="108"/>
      <c r="N261" s="107"/>
      <c r="O261" s="107"/>
      <c r="P261" s="107"/>
      <c r="Q261" s="107"/>
      <c r="R261" s="108"/>
      <c r="S261" s="108"/>
      <c r="T261" s="108"/>
      <c r="U261" s="108"/>
      <c r="V261" s="108"/>
      <c r="W261" s="108"/>
      <c r="X261" s="108"/>
      <c r="Y261" s="108"/>
      <c r="Z261" s="102"/>
      <c r="AA261" s="102"/>
      <c r="AB261" s="102"/>
      <c r="AC261" s="102"/>
      <c r="AD261" s="102"/>
      <c r="AE261" s="102"/>
      <c r="AF261" s="102"/>
      <c r="AG261" s="102" t="s">
        <v>121</v>
      </c>
      <c r="AH261" s="102">
        <v>0</v>
      </c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</row>
    <row r="262" spans="1:60" outlineLevel="3" x14ac:dyDescent="0.2">
      <c r="A262" s="105"/>
      <c r="B262" s="106"/>
      <c r="C262" s="129" t="s">
        <v>338</v>
      </c>
      <c r="D262" s="109"/>
      <c r="E262" s="110">
        <v>97.885499999999993</v>
      </c>
      <c r="F262" s="108"/>
      <c r="G262" s="108"/>
      <c r="H262" s="108"/>
      <c r="I262" s="108"/>
      <c r="J262" s="108"/>
      <c r="K262" s="108"/>
      <c r="L262" s="108"/>
      <c r="M262" s="108"/>
      <c r="N262" s="107"/>
      <c r="O262" s="107"/>
      <c r="P262" s="107"/>
      <c r="Q262" s="107"/>
      <c r="R262" s="108"/>
      <c r="S262" s="108"/>
      <c r="T262" s="108"/>
      <c r="U262" s="108"/>
      <c r="V262" s="108"/>
      <c r="W262" s="108"/>
      <c r="X262" s="108"/>
      <c r="Y262" s="108"/>
      <c r="Z262" s="102"/>
      <c r="AA262" s="102"/>
      <c r="AB262" s="102"/>
      <c r="AC262" s="102"/>
      <c r="AD262" s="102"/>
      <c r="AE262" s="102"/>
      <c r="AF262" s="102"/>
      <c r="AG262" s="102" t="s">
        <v>121</v>
      </c>
      <c r="AH262" s="102">
        <v>0</v>
      </c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</row>
    <row r="263" spans="1:60" outlineLevel="3" x14ac:dyDescent="0.2">
      <c r="A263" s="105"/>
      <c r="B263" s="106"/>
      <c r="C263" s="129" t="s">
        <v>339</v>
      </c>
      <c r="D263" s="109"/>
      <c r="E263" s="110">
        <v>13.840999999999999</v>
      </c>
      <c r="F263" s="108"/>
      <c r="G263" s="108"/>
      <c r="H263" s="108"/>
      <c r="I263" s="108"/>
      <c r="J263" s="108"/>
      <c r="K263" s="108"/>
      <c r="L263" s="108"/>
      <c r="M263" s="108"/>
      <c r="N263" s="107"/>
      <c r="O263" s="107"/>
      <c r="P263" s="107"/>
      <c r="Q263" s="107"/>
      <c r="R263" s="108"/>
      <c r="S263" s="108"/>
      <c r="T263" s="108"/>
      <c r="U263" s="108"/>
      <c r="V263" s="108"/>
      <c r="W263" s="108"/>
      <c r="X263" s="108"/>
      <c r="Y263" s="108"/>
      <c r="Z263" s="102"/>
      <c r="AA263" s="102"/>
      <c r="AB263" s="102"/>
      <c r="AC263" s="102"/>
      <c r="AD263" s="102"/>
      <c r="AE263" s="102"/>
      <c r="AF263" s="102"/>
      <c r="AG263" s="102" t="s">
        <v>121</v>
      </c>
      <c r="AH263" s="102">
        <v>0</v>
      </c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</row>
    <row r="264" spans="1:60" outlineLevel="3" x14ac:dyDescent="0.2">
      <c r="A264" s="105"/>
      <c r="B264" s="106"/>
      <c r="C264" s="129" t="s">
        <v>340</v>
      </c>
      <c r="D264" s="109"/>
      <c r="E264" s="110">
        <v>46.917000000000002</v>
      </c>
      <c r="F264" s="108"/>
      <c r="G264" s="108"/>
      <c r="H264" s="108"/>
      <c r="I264" s="108"/>
      <c r="J264" s="108"/>
      <c r="K264" s="108"/>
      <c r="L264" s="108"/>
      <c r="M264" s="108"/>
      <c r="N264" s="107"/>
      <c r="O264" s="107"/>
      <c r="P264" s="107"/>
      <c r="Q264" s="107"/>
      <c r="R264" s="108"/>
      <c r="S264" s="108"/>
      <c r="T264" s="108"/>
      <c r="U264" s="108"/>
      <c r="V264" s="108"/>
      <c r="W264" s="108"/>
      <c r="X264" s="108"/>
      <c r="Y264" s="108"/>
      <c r="Z264" s="102"/>
      <c r="AA264" s="102"/>
      <c r="AB264" s="102"/>
      <c r="AC264" s="102"/>
      <c r="AD264" s="102"/>
      <c r="AE264" s="102"/>
      <c r="AF264" s="102"/>
      <c r="AG264" s="102" t="s">
        <v>121</v>
      </c>
      <c r="AH264" s="102">
        <v>0</v>
      </c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</row>
    <row r="265" spans="1:60" outlineLevel="3" x14ac:dyDescent="0.2">
      <c r="A265" s="105"/>
      <c r="B265" s="106"/>
      <c r="C265" s="129" t="s">
        <v>341</v>
      </c>
      <c r="D265" s="109"/>
      <c r="E265" s="110">
        <v>38.368000000000002</v>
      </c>
      <c r="F265" s="108"/>
      <c r="G265" s="108"/>
      <c r="H265" s="108"/>
      <c r="I265" s="108"/>
      <c r="J265" s="108"/>
      <c r="K265" s="108"/>
      <c r="L265" s="108"/>
      <c r="M265" s="108"/>
      <c r="N265" s="107"/>
      <c r="O265" s="107"/>
      <c r="P265" s="107"/>
      <c r="Q265" s="107"/>
      <c r="R265" s="108"/>
      <c r="S265" s="108"/>
      <c r="T265" s="108"/>
      <c r="U265" s="108"/>
      <c r="V265" s="108"/>
      <c r="W265" s="108"/>
      <c r="X265" s="108"/>
      <c r="Y265" s="108"/>
      <c r="Z265" s="102"/>
      <c r="AA265" s="102"/>
      <c r="AB265" s="102"/>
      <c r="AC265" s="102"/>
      <c r="AD265" s="102"/>
      <c r="AE265" s="102"/>
      <c r="AF265" s="102"/>
      <c r="AG265" s="102" t="s">
        <v>121</v>
      </c>
      <c r="AH265" s="102">
        <v>0</v>
      </c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</row>
    <row r="266" spans="1:60" outlineLevel="3" x14ac:dyDescent="0.2">
      <c r="A266" s="105"/>
      <c r="B266" s="106"/>
      <c r="C266" s="129" t="s">
        <v>342</v>
      </c>
      <c r="D266" s="109"/>
      <c r="E266" s="110">
        <v>40.817</v>
      </c>
      <c r="F266" s="108"/>
      <c r="G266" s="108"/>
      <c r="H266" s="108"/>
      <c r="I266" s="108"/>
      <c r="J266" s="108"/>
      <c r="K266" s="108"/>
      <c r="L266" s="108"/>
      <c r="M266" s="108"/>
      <c r="N266" s="107"/>
      <c r="O266" s="107"/>
      <c r="P266" s="107"/>
      <c r="Q266" s="107"/>
      <c r="R266" s="108"/>
      <c r="S266" s="108"/>
      <c r="T266" s="108"/>
      <c r="U266" s="108"/>
      <c r="V266" s="108"/>
      <c r="W266" s="108"/>
      <c r="X266" s="108"/>
      <c r="Y266" s="108"/>
      <c r="Z266" s="102"/>
      <c r="AA266" s="102"/>
      <c r="AB266" s="102"/>
      <c r="AC266" s="102"/>
      <c r="AD266" s="102"/>
      <c r="AE266" s="102"/>
      <c r="AF266" s="102"/>
      <c r="AG266" s="102" t="s">
        <v>121</v>
      </c>
      <c r="AH266" s="102">
        <v>0</v>
      </c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</row>
    <row r="267" spans="1:60" outlineLevel="3" x14ac:dyDescent="0.2">
      <c r="A267" s="105"/>
      <c r="B267" s="106"/>
      <c r="C267" s="129" t="s">
        <v>343</v>
      </c>
      <c r="D267" s="109"/>
      <c r="E267" s="110">
        <v>22.66</v>
      </c>
      <c r="F267" s="108"/>
      <c r="G267" s="108"/>
      <c r="H267" s="108"/>
      <c r="I267" s="108"/>
      <c r="J267" s="108"/>
      <c r="K267" s="108"/>
      <c r="L267" s="108"/>
      <c r="M267" s="108"/>
      <c r="N267" s="107"/>
      <c r="O267" s="107"/>
      <c r="P267" s="107"/>
      <c r="Q267" s="107"/>
      <c r="R267" s="108"/>
      <c r="S267" s="108"/>
      <c r="T267" s="108"/>
      <c r="U267" s="108"/>
      <c r="V267" s="108"/>
      <c r="W267" s="108"/>
      <c r="X267" s="108"/>
      <c r="Y267" s="108"/>
      <c r="Z267" s="102"/>
      <c r="AA267" s="102"/>
      <c r="AB267" s="102"/>
      <c r="AC267" s="102"/>
      <c r="AD267" s="102"/>
      <c r="AE267" s="102"/>
      <c r="AF267" s="102"/>
      <c r="AG267" s="102" t="s">
        <v>121</v>
      </c>
      <c r="AH267" s="102">
        <v>0</v>
      </c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</row>
    <row r="268" spans="1:60" outlineLevel="3" x14ac:dyDescent="0.2">
      <c r="A268" s="105"/>
      <c r="B268" s="106"/>
      <c r="C268" s="129" t="s">
        <v>344</v>
      </c>
      <c r="D268" s="109"/>
      <c r="E268" s="110">
        <v>73.927000000000007</v>
      </c>
      <c r="F268" s="108"/>
      <c r="G268" s="108"/>
      <c r="H268" s="108"/>
      <c r="I268" s="108"/>
      <c r="J268" s="108"/>
      <c r="K268" s="108"/>
      <c r="L268" s="108"/>
      <c r="M268" s="108"/>
      <c r="N268" s="107"/>
      <c r="O268" s="107"/>
      <c r="P268" s="107"/>
      <c r="Q268" s="107"/>
      <c r="R268" s="108"/>
      <c r="S268" s="108"/>
      <c r="T268" s="108"/>
      <c r="U268" s="108"/>
      <c r="V268" s="108"/>
      <c r="W268" s="108"/>
      <c r="X268" s="108"/>
      <c r="Y268" s="108"/>
      <c r="Z268" s="102"/>
      <c r="AA268" s="102"/>
      <c r="AB268" s="102"/>
      <c r="AC268" s="102"/>
      <c r="AD268" s="102"/>
      <c r="AE268" s="102"/>
      <c r="AF268" s="102"/>
      <c r="AG268" s="102" t="s">
        <v>121</v>
      </c>
      <c r="AH268" s="102">
        <v>0</v>
      </c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</row>
    <row r="269" spans="1:60" outlineLevel="3" x14ac:dyDescent="0.2">
      <c r="A269" s="105"/>
      <c r="B269" s="106"/>
      <c r="C269" s="129" t="s">
        <v>345</v>
      </c>
      <c r="D269" s="109"/>
      <c r="E269" s="110">
        <v>54.515999999999998</v>
      </c>
      <c r="F269" s="108"/>
      <c r="G269" s="108"/>
      <c r="H269" s="108"/>
      <c r="I269" s="108"/>
      <c r="J269" s="108"/>
      <c r="K269" s="108"/>
      <c r="L269" s="108"/>
      <c r="M269" s="108"/>
      <c r="N269" s="107"/>
      <c r="O269" s="107"/>
      <c r="P269" s="107"/>
      <c r="Q269" s="107"/>
      <c r="R269" s="108"/>
      <c r="S269" s="108"/>
      <c r="T269" s="108"/>
      <c r="U269" s="108"/>
      <c r="V269" s="108"/>
      <c r="W269" s="108"/>
      <c r="X269" s="108"/>
      <c r="Y269" s="108"/>
      <c r="Z269" s="102"/>
      <c r="AA269" s="102"/>
      <c r="AB269" s="102"/>
      <c r="AC269" s="102"/>
      <c r="AD269" s="102"/>
      <c r="AE269" s="102"/>
      <c r="AF269" s="102"/>
      <c r="AG269" s="102" t="s">
        <v>121</v>
      </c>
      <c r="AH269" s="102">
        <v>0</v>
      </c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</row>
    <row r="270" spans="1:60" outlineLevel="3" x14ac:dyDescent="0.2">
      <c r="A270" s="105"/>
      <c r="B270" s="106"/>
      <c r="C270" s="129" t="s">
        <v>346</v>
      </c>
      <c r="D270" s="109"/>
      <c r="E270" s="110">
        <v>65.213499999999996</v>
      </c>
      <c r="F270" s="108"/>
      <c r="G270" s="108"/>
      <c r="H270" s="108"/>
      <c r="I270" s="108"/>
      <c r="J270" s="108"/>
      <c r="K270" s="108"/>
      <c r="L270" s="108"/>
      <c r="M270" s="108"/>
      <c r="N270" s="107"/>
      <c r="O270" s="107"/>
      <c r="P270" s="107"/>
      <c r="Q270" s="107"/>
      <c r="R270" s="108"/>
      <c r="S270" s="108"/>
      <c r="T270" s="108"/>
      <c r="U270" s="108"/>
      <c r="V270" s="108"/>
      <c r="W270" s="108"/>
      <c r="X270" s="108"/>
      <c r="Y270" s="108"/>
      <c r="Z270" s="102"/>
      <c r="AA270" s="102"/>
      <c r="AB270" s="102"/>
      <c r="AC270" s="102"/>
      <c r="AD270" s="102"/>
      <c r="AE270" s="102"/>
      <c r="AF270" s="102"/>
      <c r="AG270" s="102" t="s">
        <v>121</v>
      </c>
      <c r="AH270" s="102">
        <v>0</v>
      </c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</row>
    <row r="271" spans="1:60" outlineLevel="3" x14ac:dyDescent="0.2">
      <c r="A271" s="105"/>
      <c r="B271" s="106"/>
      <c r="C271" s="129" t="s">
        <v>347</v>
      </c>
      <c r="D271" s="109"/>
      <c r="E271" s="110">
        <v>-66.632000000000005</v>
      </c>
      <c r="F271" s="108"/>
      <c r="G271" s="108"/>
      <c r="H271" s="108"/>
      <c r="I271" s="108"/>
      <c r="J271" s="108"/>
      <c r="K271" s="108"/>
      <c r="L271" s="108"/>
      <c r="M271" s="108"/>
      <c r="N271" s="107"/>
      <c r="O271" s="107"/>
      <c r="P271" s="107"/>
      <c r="Q271" s="107"/>
      <c r="R271" s="108"/>
      <c r="S271" s="108"/>
      <c r="T271" s="108"/>
      <c r="U271" s="108"/>
      <c r="V271" s="108"/>
      <c r="W271" s="108"/>
      <c r="X271" s="108"/>
      <c r="Y271" s="108"/>
      <c r="Z271" s="102"/>
      <c r="AA271" s="102"/>
      <c r="AB271" s="102"/>
      <c r="AC271" s="102"/>
      <c r="AD271" s="102"/>
      <c r="AE271" s="102"/>
      <c r="AF271" s="102"/>
      <c r="AG271" s="102" t="s">
        <v>121</v>
      </c>
      <c r="AH271" s="102">
        <v>0</v>
      </c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</row>
    <row r="272" spans="1:60" outlineLevel="2" x14ac:dyDescent="0.2">
      <c r="A272" s="105"/>
      <c r="B272" s="106"/>
      <c r="C272" s="603"/>
      <c r="D272" s="604"/>
      <c r="E272" s="604"/>
      <c r="F272" s="604"/>
      <c r="G272" s="604"/>
      <c r="H272" s="108"/>
      <c r="I272" s="108"/>
      <c r="J272" s="108"/>
      <c r="K272" s="108"/>
      <c r="L272" s="108"/>
      <c r="M272" s="108"/>
      <c r="N272" s="107"/>
      <c r="O272" s="107"/>
      <c r="P272" s="107"/>
      <c r="Q272" s="107"/>
      <c r="R272" s="108"/>
      <c r="S272" s="108"/>
      <c r="T272" s="108"/>
      <c r="U272" s="108"/>
      <c r="V272" s="108"/>
      <c r="W272" s="108"/>
      <c r="X272" s="108"/>
      <c r="Y272" s="108"/>
      <c r="Z272" s="102"/>
      <c r="AA272" s="102"/>
      <c r="AB272" s="102"/>
      <c r="AC272" s="102"/>
      <c r="AD272" s="102"/>
      <c r="AE272" s="102"/>
      <c r="AF272" s="102"/>
      <c r="AG272" s="102" t="s">
        <v>2212</v>
      </c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</row>
    <row r="273" spans="1:60" outlineLevel="1" x14ac:dyDescent="0.2">
      <c r="A273" s="119">
        <v>64</v>
      </c>
      <c r="B273" s="120" t="s">
        <v>348</v>
      </c>
      <c r="C273" s="128" t="s">
        <v>349</v>
      </c>
      <c r="D273" s="121" t="s">
        <v>151</v>
      </c>
      <c r="E273" s="122">
        <v>37.547199999999997</v>
      </c>
      <c r="F273" s="123"/>
      <c r="G273" s="124">
        <f>ROUND(E273*F273,2)</f>
        <v>0</v>
      </c>
      <c r="H273" s="123">
        <v>329.09</v>
      </c>
      <c r="I273" s="124">
        <f>ROUND(E273*H273,2)</f>
        <v>12356.41</v>
      </c>
      <c r="J273" s="123">
        <v>682.91</v>
      </c>
      <c r="K273" s="124">
        <f>ROUND(E273*J273,2)</f>
        <v>25641.360000000001</v>
      </c>
      <c r="L273" s="124">
        <v>21</v>
      </c>
      <c r="M273" s="124">
        <f>G273*(1+L273/100)</f>
        <v>0</v>
      </c>
      <c r="N273" s="122">
        <v>3.5659999999999997E-2</v>
      </c>
      <c r="O273" s="122">
        <f>ROUND(E273*N273,2)</f>
        <v>1.34</v>
      </c>
      <c r="P273" s="122">
        <v>0</v>
      </c>
      <c r="Q273" s="122">
        <f>ROUND(E273*P273,2)</f>
        <v>0</v>
      </c>
      <c r="R273" s="124" t="s">
        <v>350</v>
      </c>
      <c r="S273" s="124" t="s">
        <v>2211</v>
      </c>
      <c r="T273" s="125" t="s">
        <v>115</v>
      </c>
      <c r="U273" s="108">
        <v>1.1841699999999999</v>
      </c>
      <c r="V273" s="108">
        <f>ROUND(E273*U273,2)</f>
        <v>44.46</v>
      </c>
      <c r="W273" s="108"/>
      <c r="X273" s="108" t="s">
        <v>116</v>
      </c>
      <c r="Y273" s="108" t="s">
        <v>117</v>
      </c>
      <c r="Z273" s="102"/>
      <c r="AA273" s="102"/>
      <c r="AB273" s="102"/>
      <c r="AC273" s="102"/>
      <c r="AD273" s="102"/>
      <c r="AE273" s="102"/>
      <c r="AF273" s="102"/>
      <c r="AG273" s="102" t="s">
        <v>118</v>
      </c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</row>
    <row r="274" spans="1:60" outlineLevel="2" x14ac:dyDescent="0.2">
      <c r="A274" s="105"/>
      <c r="B274" s="106"/>
      <c r="C274" s="607" t="s">
        <v>351</v>
      </c>
      <c r="D274" s="608"/>
      <c r="E274" s="608"/>
      <c r="F274" s="608"/>
      <c r="G274" s="608"/>
      <c r="H274" s="108"/>
      <c r="I274" s="108"/>
      <c r="J274" s="108"/>
      <c r="K274" s="108"/>
      <c r="L274" s="108"/>
      <c r="M274" s="108"/>
      <c r="N274" s="107"/>
      <c r="O274" s="107"/>
      <c r="P274" s="107"/>
      <c r="Q274" s="107"/>
      <c r="R274" s="108"/>
      <c r="S274" s="108"/>
      <c r="T274" s="108"/>
      <c r="U274" s="108"/>
      <c r="V274" s="108"/>
      <c r="W274" s="108"/>
      <c r="X274" s="108"/>
      <c r="Y274" s="108"/>
      <c r="Z274" s="102"/>
      <c r="AA274" s="102"/>
      <c r="AB274" s="102"/>
      <c r="AC274" s="102"/>
      <c r="AD274" s="102"/>
      <c r="AE274" s="102"/>
      <c r="AF274" s="102"/>
      <c r="AG274" s="102" t="s">
        <v>120</v>
      </c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26" t="str">
        <f>C274</f>
        <v>okenního nebo dveřního, z pomocného pracovního lešení o výšce podlahy do 1900 mm a pro zatížení do 1,5 kPa,</v>
      </c>
      <c r="BB274" s="102"/>
      <c r="BC274" s="102"/>
      <c r="BD274" s="102"/>
      <c r="BE274" s="102"/>
      <c r="BF274" s="102"/>
      <c r="BG274" s="102"/>
      <c r="BH274" s="102"/>
    </row>
    <row r="275" spans="1:60" outlineLevel="2" x14ac:dyDescent="0.2">
      <c r="A275" s="105"/>
      <c r="B275" s="106"/>
      <c r="C275" s="129" t="s">
        <v>352</v>
      </c>
      <c r="D275" s="109"/>
      <c r="E275" s="110">
        <v>5.9696999999999996</v>
      </c>
      <c r="F275" s="108"/>
      <c r="G275" s="108"/>
      <c r="H275" s="108"/>
      <c r="I275" s="108"/>
      <c r="J275" s="108"/>
      <c r="K275" s="108"/>
      <c r="L275" s="108"/>
      <c r="M275" s="108"/>
      <c r="N275" s="107"/>
      <c r="O275" s="107"/>
      <c r="P275" s="107"/>
      <c r="Q275" s="107"/>
      <c r="R275" s="108"/>
      <c r="S275" s="108"/>
      <c r="T275" s="108"/>
      <c r="U275" s="108"/>
      <c r="V275" s="108"/>
      <c r="W275" s="108"/>
      <c r="X275" s="108"/>
      <c r="Y275" s="108"/>
      <c r="Z275" s="102"/>
      <c r="AA275" s="102"/>
      <c r="AB275" s="102"/>
      <c r="AC275" s="102"/>
      <c r="AD275" s="102"/>
      <c r="AE275" s="102"/>
      <c r="AF275" s="102"/>
      <c r="AG275" s="102" t="s">
        <v>121</v>
      </c>
      <c r="AH275" s="102">
        <v>0</v>
      </c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</row>
    <row r="276" spans="1:60" ht="33.75" outlineLevel="3" x14ac:dyDescent="0.2">
      <c r="A276" s="105"/>
      <c r="B276" s="106"/>
      <c r="C276" s="129" t="s">
        <v>353</v>
      </c>
      <c r="D276" s="109"/>
      <c r="E276" s="110">
        <v>31.577500000000001</v>
      </c>
      <c r="F276" s="108"/>
      <c r="G276" s="108"/>
      <c r="H276" s="108"/>
      <c r="I276" s="108"/>
      <c r="J276" s="108"/>
      <c r="K276" s="108"/>
      <c r="L276" s="108"/>
      <c r="M276" s="108"/>
      <c r="N276" s="107"/>
      <c r="O276" s="107"/>
      <c r="P276" s="107"/>
      <c r="Q276" s="107"/>
      <c r="R276" s="108"/>
      <c r="S276" s="108"/>
      <c r="T276" s="108"/>
      <c r="U276" s="108"/>
      <c r="V276" s="108"/>
      <c r="W276" s="108"/>
      <c r="X276" s="108"/>
      <c r="Y276" s="108"/>
      <c r="Z276" s="102"/>
      <c r="AA276" s="102"/>
      <c r="AB276" s="102"/>
      <c r="AC276" s="102"/>
      <c r="AD276" s="102"/>
      <c r="AE276" s="102"/>
      <c r="AF276" s="102"/>
      <c r="AG276" s="102" t="s">
        <v>121</v>
      </c>
      <c r="AH276" s="102">
        <v>0</v>
      </c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</row>
    <row r="277" spans="1:60" outlineLevel="2" x14ac:dyDescent="0.2">
      <c r="A277" s="105"/>
      <c r="B277" s="106"/>
      <c r="C277" s="603"/>
      <c r="D277" s="604"/>
      <c r="E277" s="604"/>
      <c r="F277" s="604"/>
      <c r="G277" s="604"/>
      <c r="H277" s="108"/>
      <c r="I277" s="108"/>
      <c r="J277" s="108"/>
      <c r="K277" s="108"/>
      <c r="L277" s="108"/>
      <c r="M277" s="108"/>
      <c r="N277" s="107"/>
      <c r="O277" s="107"/>
      <c r="P277" s="107"/>
      <c r="Q277" s="107"/>
      <c r="R277" s="108"/>
      <c r="S277" s="108"/>
      <c r="T277" s="108"/>
      <c r="U277" s="108"/>
      <c r="V277" s="108"/>
      <c r="W277" s="108"/>
      <c r="X277" s="108"/>
      <c r="Y277" s="108"/>
      <c r="Z277" s="102"/>
      <c r="AA277" s="102"/>
      <c r="AB277" s="102"/>
      <c r="AC277" s="102"/>
      <c r="AD277" s="102"/>
      <c r="AE277" s="102"/>
      <c r="AF277" s="102"/>
      <c r="AG277" s="102" t="s">
        <v>2212</v>
      </c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</row>
    <row r="278" spans="1:60" outlineLevel="1" x14ac:dyDescent="0.2">
      <c r="A278" s="119">
        <v>65</v>
      </c>
      <c r="B278" s="120" t="s">
        <v>354</v>
      </c>
      <c r="C278" s="128" t="s">
        <v>355</v>
      </c>
      <c r="D278" s="121" t="s">
        <v>283</v>
      </c>
      <c r="E278" s="122">
        <v>246.209</v>
      </c>
      <c r="F278" s="123"/>
      <c r="G278" s="124">
        <f>ROUND(E278*F278,2)</f>
        <v>0</v>
      </c>
      <c r="H278" s="123">
        <v>70.5</v>
      </c>
      <c r="I278" s="124">
        <f>ROUND(E278*H278,2)</f>
        <v>17357.73</v>
      </c>
      <c r="J278" s="123">
        <v>0</v>
      </c>
      <c r="K278" s="124">
        <f>ROUND(E278*J278,2)</f>
        <v>0</v>
      </c>
      <c r="L278" s="124">
        <v>21</v>
      </c>
      <c r="M278" s="124">
        <f>G278*(1+L278/100)</f>
        <v>0</v>
      </c>
      <c r="N278" s="122">
        <v>4.6000000000000001E-4</v>
      </c>
      <c r="O278" s="122">
        <f>ROUND(E278*N278,2)</f>
        <v>0.11</v>
      </c>
      <c r="P278" s="122">
        <v>0</v>
      </c>
      <c r="Q278" s="122">
        <f>ROUND(E278*P278,2)</f>
        <v>0</v>
      </c>
      <c r="R278" s="124" t="s">
        <v>146</v>
      </c>
      <c r="S278" s="124" t="s">
        <v>2211</v>
      </c>
      <c r="T278" s="125" t="s">
        <v>115</v>
      </c>
      <c r="U278" s="108">
        <v>0</v>
      </c>
      <c r="V278" s="108">
        <f>ROUND(E278*U278,2)</f>
        <v>0</v>
      </c>
      <c r="W278" s="108"/>
      <c r="X278" s="108" t="s">
        <v>116</v>
      </c>
      <c r="Y278" s="108" t="s">
        <v>117</v>
      </c>
      <c r="Z278" s="102"/>
      <c r="AA278" s="102"/>
      <c r="AB278" s="102"/>
      <c r="AC278" s="102"/>
      <c r="AD278" s="102"/>
      <c r="AE278" s="102"/>
      <c r="AF278" s="102"/>
      <c r="AG278" s="102" t="s">
        <v>118</v>
      </c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</row>
    <row r="279" spans="1:60" outlineLevel="2" x14ac:dyDescent="0.2">
      <c r="A279" s="105"/>
      <c r="B279" s="106"/>
      <c r="C279" s="607" t="s">
        <v>356</v>
      </c>
      <c r="D279" s="608"/>
      <c r="E279" s="608"/>
      <c r="F279" s="608"/>
      <c r="G279" s="608"/>
      <c r="H279" s="108"/>
      <c r="I279" s="108"/>
      <c r="J279" s="108"/>
      <c r="K279" s="108"/>
      <c r="L279" s="108"/>
      <c r="M279" s="108"/>
      <c r="N279" s="107"/>
      <c r="O279" s="107"/>
      <c r="P279" s="107"/>
      <c r="Q279" s="107"/>
      <c r="R279" s="108"/>
      <c r="S279" s="108"/>
      <c r="T279" s="108"/>
      <c r="U279" s="108"/>
      <c r="V279" s="108"/>
      <c r="W279" s="108"/>
      <c r="X279" s="108"/>
      <c r="Y279" s="108"/>
      <c r="Z279" s="102"/>
      <c r="AA279" s="102"/>
      <c r="AB279" s="102"/>
      <c r="AC279" s="102"/>
      <c r="AD279" s="102"/>
      <c r="AE279" s="102"/>
      <c r="AF279" s="102"/>
      <c r="AG279" s="102" t="s">
        <v>120</v>
      </c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26" t="str">
        <f>C279</f>
        <v>omítka vápenocementová, strojně nebo ručně nanášená v podlaží i ve schodišti na jakýkoliv druh podkladu, kompletní souvrství</v>
      </c>
      <c r="BB279" s="102"/>
      <c r="BC279" s="102"/>
      <c r="BD279" s="102"/>
      <c r="BE279" s="102"/>
      <c r="BF279" s="102"/>
      <c r="BG279" s="102"/>
      <c r="BH279" s="102"/>
    </row>
    <row r="280" spans="1:60" outlineLevel="2" x14ac:dyDescent="0.2">
      <c r="A280" s="105"/>
      <c r="B280" s="106"/>
      <c r="C280" s="129" t="s">
        <v>357</v>
      </c>
      <c r="D280" s="109"/>
      <c r="E280" s="110">
        <v>19.899000000000001</v>
      </c>
      <c r="F280" s="108"/>
      <c r="G280" s="108"/>
      <c r="H280" s="108"/>
      <c r="I280" s="108"/>
      <c r="J280" s="108"/>
      <c r="K280" s="108"/>
      <c r="L280" s="108"/>
      <c r="M280" s="108"/>
      <c r="N280" s="107"/>
      <c r="O280" s="107"/>
      <c r="P280" s="107"/>
      <c r="Q280" s="107"/>
      <c r="R280" s="108"/>
      <c r="S280" s="108"/>
      <c r="T280" s="108"/>
      <c r="U280" s="108"/>
      <c r="V280" s="108"/>
      <c r="W280" s="108"/>
      <c r="X280" s="108"/>
      <c r="Y280" s="108"/>
      <c r="Z280" s="102"/>
      <c r="AA280" s="102"/>
      <c r="AB280" s="102"/>
      <c r="AC280" s="102"/>
      <c r="AD280" s="102"/>
      <c r="AE280" s="102"/>
      <c r="AF280" s="102"/>
      <c r="AG280" s="102" t="s">
        <v>121</v>
      </c>
      <c r="AH280" s="102">
        <v>0</v>
      </c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</row>
    <row r="281" spans="1:60" outlineLevel="3" x14ac:dyDescent="0.2">
      <c r="A281" s="105"/>
      <c r="B281" s="106"/>
      <c r="C281" s="129" t="s">
        <v>358</v>
      </c>
      <c r="D281" s="109"/>
      <c r="E281" s="110">
        <v>126.31</v>
      </c>
      <c r="F281" s="108"/>
      <c r="G281" s="108"/>
      <c r="H281" s="108"/>
      <c r="I281" s="108"/>
      <c r="J281" s="108"/>
      <c r="K281" s="108"/>
      <c r="L281" s="108"/>
      <c r="M281" s="108"/>
      <c r="N281" s="107"/>
      <c r="O281" s="107"/>
      <c r="P281" s="107"/>
      <c r="Q281" s="107"/>
      <c r="R281" s="108"/>
      <c r="S281" s="108"/>
      <c r="T281" s="108"/>
      <c r="U281" s="108"/>
      <c r="V281" s="108"/>
      <c r="W281" s="108"/>
      <c r="X281" s="108"/>
      <c r="Y281" s="108"/>
      <c r="Z281" s="102"/>
      <c r="AA281" s="102"/>
      <c r="AB281" s="102"/>
      <c r="AC281" s="102"/>
      <c r="AD281" s="102"/>
      <c r="AE281" s="102"/>
      <c r="AF281" s="102"/>
      <c r="AG281" s="102" t="s">
        <v>121</v>
      </c>
      <c r="AH281" s="102">
        <v>0</v>
      </c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</row>
    <row r="282" spans="1:60" outlineLevel="3" x14ac:dyDescent="0.2">
      <c r="A282" s="105"/>
      <c r="B282" s="106"/>
      <c r="C282" s="129" t="s">
        <v>359</v>
      </c>
      <c r="D282" s="109"/>
      <c r="E282" s="110">
        <v>100</v>
      </c>
      <c r="F282" s="108"/>
      <c r="G282" s="108"/>
      <c r="H282" s="108"/>
      <c r="I282" s="108"/>
      <c r="J282" s="108"/>
      <c r="K282" s="108"/>
      <c r="L282" s="108"/>
      <c r="M282" s="108"/>
      <c r="N282" s="107"/>
      <c r="O282" s="107"/>
      <c r="P282" s="107"/>
      <c r="Q282" s="107"/>
      <c r="R282" s="108"/>
      <c r="S282" s="108"/>
      <c r="T282" s="108"/>
      <c r="U282" s="108"/>
      <c r="V282" s="108"/>
      <c r="W282" s="108"/>
      <c r="X282" s="108"/>
      <c r="Y282" s="108"/>
      <c r="Z282" s="102"/>
      <c r="AA282" s="102"/>
      <c r="AB282" s="102"/>
      <c r="AC282" s="102"/>
      <c r="AD282" s="102"/>
      <c r="AE282" s="102"/>
      <c r="AF282" s="102"/>
      <c r="AG282" s="102" t="s">
        <v>121</v>
      </c>
      <c r="AH282" s="102">
        <v>0</v>
      </c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</row>
    <row r="283" spans="1:60" outlineLevel="2" x14ac:dyDescent="0.2">
      <c r="A283" s="105"/>
      <c r="B283" s="106"/>
      <c r="C283" s="603"/>
      <c r="D283" s="604"/>
      <c r="E283" s="604"/>
      <c r="F283" s="604"/>
      <c r="G283" s="604"/>
      <c r="H283" s="108"/>
      <c r="I283" s="108"/>
      <c r="J283" s="108"/>
      <c r="K283" s="108"/>
      <c r="L283" s="108"/>
      <c r="M283" s="108"/>
      <c r="N283" s="107"/>
      <c r="O283" s="107"/>
      <c r="P283" s="107"/>
      <c r="Q283" s="107"/>
      <c r="R283" s="108"/>
      <c r="S283" s="108"/>
      <c r="T283" s="108"/>
      <c r="U283" s="108"/>
      <c r="V283" s="108"/>
      <c r="W283" s="108"/>
      <c r="X283" s="108"/>
      <c r="Y283" s="108"/>
      <c r="Z283" s="102"/>
      <c r="AA283" s="102"/>
      <c r="AB283" s="102"/>
      <c r="AC283" s="102"/>
      <c r="AD283" s="102"/>
      <c r="AE283" s="102"/>
      <c r="AF283" s="102"/>
      <c r="AG283" s="102" t="s">
        <v>2212</v>
      </c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</row>
    <row r="284" spans="1:60" ht="33.75" outlineLevel="1" x14ac:dyDescent="0.2">
      <c r="A284" s="119">
        <v>66</v>
      </c>
      <c r="B284" s="120" t="s">
        <v>360</v>
      </c>
      <c r="C284" s="128" t="s">
        <v>2252</v>
      </c>
      <c r="D284" s="121" t="s">
        <v>151</v>
      </c>
      <c r="E284" s="122">
        <v>92.801000000000002</v>
      </c>
      <c r="F284" s="123"/>
      <c r="G284" s="124">
        <f>ROUND(E284*F284,2)</f>
        <v>0</v>
      </c>
      <c r="H284" s="123">
        <v>1790.13</v>
      </c>
      <c r="I284" s="124">
        <f>ROUND(E284*H284,2)</f>
        <v>166125.85</v>
      </c>
      <c r="J284" s="123">
        <v>719.87</v>
      </c>
      <c r="K284" s="124">
        <f>ROUND(E284*J284,2)</f>
        <v>66804.66</v>
      </c>
      <c r="L284" s="124">
        <v>21</v>
      </c>
      <c r="M284" s="124">
        <f>G284*(1+L284/100)</f>
        <v>0</v>
      </c>
      <c r="N284" s="122">
        <v>1.933E-2</v>
      </c>
      <c r="O284" s="122">
        <f>ROUND(E284*N284,2)</f>
        <v>1.79</v>
      </c>
      <c r="P284" s="122">
        <v>0</v>
      </c>
      <c r="Q284" s="122">
        <f>ROUND(E284*P284,2)</f>
        <v>0</v>
      </c>
      <c r="R284" s="124" t="s">
        <v>146</v>
      </c>
      <c r="S284" s="124" t="s">
        <v>2211</v>
      </c>
      <c r="T284" s="125" t="s">
        <v>115</v>
      </c>
      <c r="U284" s="108">
        <v>1.2558</v>
      </c>
      <c r="V284" s="108">
        <f>ROUND(E284*U284,2)</f>
        <v>116.54</v>
      </c>
      <c r="W284" s="108"/>
      <c r="X284" s="108" t="s">
        <v>116</v>
      </c>
      <c r="Y284" s="108" t="s">
        <v>117</v>
      </c>
      <c r="Z284" s="102"/>
      <c r="AA284" s="102"/>
      <c r="AB284" s="102"/>
      <c r="AC284" s="102"/>
      <c r="AD284" s="102"/>
      <c r="AE284" s="102"/>
      <c r="AF284" s="102"/>
      <c r="AG284" s="102" t="s">
        <v>118</v>
      </c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</row>
    <row r="285" spans="1:60" ht="22.5" outlineLevel="2" x14ac:dyDescent="0.2">
      <c r="A285" s="105"/>
      <c r="B285" s="106"/>
      <c r="C285" s="607" t="s">
        <v>361</v>
      </c>
      <c r="D285" s="608"/>
      <c r="E285" s="608"/>
      <c r="F285" s="608"/>
      <c r="G285" s="608"/>
      <c r="H285" s="108"/>
      <c r="I285" s="108"/>
      <c r="J285" s="108"/>
      <c r="K285" s="108"/>
      <c r="L285" s="108"/>
      <c r="M285" s="108"/>
      <c r="N285" s="107"/>
      <c r="O285" s="107"/>
      <c r="P285" s="107"/>
      <c r="Q285" s="107"/>
      <c r="R285" s="108"/>
      <c r="S285" s="108"/>
      <c r="T285" s="108"/>
      <c r="U285" s="108"/>
      <c r="V285" s="108"/>
      <c r="W285" s="108"/>
      <c r="X285" s="108"/>
      <c r="Y285" s="108"/>
      <c r="Z285" s="102"/>
      <c r="AA285" s="102"/>
      <c r="AB285" s="102"/>
      <c r="AC285" s="102"/>
      <c r="AD285" s="102"/>
      <c r="AE285" s="102"/>
      <c r="AF285" s="102"/>
      <c r="AG285" s="102" t="s">
        <v>120</v>
      </c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26" t="str">
        <f>C285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85" s="102"/>
      <c r="BC285" s="102"/>
      <c r="BD285" s="102"/>
      <c r="BE285" s="102"/>
      <c r="BF285" s="102"/>
      <c r="BG285" s="102"/>
      <c r="BH285" s="102"/>
    </row>
    <row r="286" spans="1:60" outlineLevel="2" x14ac:dyDescent="0.2">
      <c r="A286" s="105"/>
      <c r="B286" s="106"/>
      <c r="C286" s="609" t="s">
        <v>362</v>
      </c>
      <c r="D286" s="610"/>
      <c r="E286" s="610"/>
      <c r="F286" s="610"/>
      <c r="G286" s="610"/>
      <c r="H286" s="108"/>
      <c r="I286" s="108"/>
      <c r="J286" s="108"/>
      <c r="K286" s="108"/>
      <c r="L286" s="108"/>
      <c r="M286" s="108"/>
      <c r="N286" s="107"/>
      <c r="O286" s="107"/>
      <c r="P286" s="107"/>
      <c r="Q286" s="107"/>
      <c r="R286" s="108"/>
      <c r="S286" s="108"/>
      <c r="T286" s="108"/>
      <c r="U286" s="108"/>
      <c r="V286" s="108"/>
      <c r="W286" s="108"/>
      <c r="X286" s="108"/>
      <c r="Y286" s="108"/>
      <c r="Z286" s="102"/>
      <c r="AA286" s="102"/>
      <c r="AB286" s="102"/>
      <c r="AC286" s="102"/>
      <c r="AD286" s="102"/>
      <c r="AE286" s="102"/>
      <c r="AF286" s="102"/>
      <c r="AG286" s="102" t="s">
        <v>141</v>
      </c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</row>
    <row r="287" spans="1:60" outlineLevel="2" x14ac:dyDescent="0.2">
      <c r="A287" s="105"/>
      <c r="B287" s="106"/>
      <c r="C287" s="129" t="s">
        <v>363</v>
      </c>
      <c r="D287" s="109"/>
      <c r="E287" s="110">
        <v>92.801000000000002</v>
      </c>
      <c r="F287" s="108"/>
      <c r="G287" s="108"/>
      <c r="H287" s="108"/>
      <c r="I287" s="108"/>
      <c r="J287" s="108"/>
      <c r="K287" s="108"/>
      <c r="L287" s="108"/>
      <c r="M287" s="108"/>
      <c r="N287" s="107"/>
      <c r="O287" s="107"/>
      <c r="P287" s="107"/>
      <c r="Q287" s="107"/>
      <c r="R287" s="108"/>
      <c r="S287" s="108"/>
      <c r="T287" s="108"/>
      <c r="U287" s="108"/>
      <c r="V287" s="108"/>
      <c r="W287" s="108"/>
      <c r="X287" s="108"/>
      <c r="Y287" s="108"/>
      <c r="Z287" s="102"/>
      <c r="AA287" s="102"/>
      <c r="AB287" s="102"/>
      <c r="AC287" s="102"/>
      <c r="AD287" s="102"/>
      <c r="AE287" s="102"/>
      <c r="AF287" s="102"/>
      <c r="AG287" s="102" t="s">
        <v>121</v>
      </c>
      <c r="AH287" s="102">
        <v>0</v>
      </c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</row>
    <row r="288" spans="1:60" outlineLevel="2" x14ac:dyDescent="0.2">
      <c r="A288" s="105"/>
      <c r="B288" s="106"/>
      <c r="C288" s="603"/>
      <c r="D288" s="604"/>
      <c r="E288" s="604"/>
      <c r="F288" s="604"/>
      <c r="G288" s="604"/>
      <c r="H288" s="108"/>
      <c r="I288" s="108"/>
      <c r="J288" s="108"/>
      <c r="K288" s="108"/>
      <c r="L288" s="108"/>
      <c r="M288" s="108"/>
      <c r="N288" s="107"/>
      <c r="O288" s="107"/>
      <c r="P288" s="107"/>
      <c r="Q288" s="107"/>
      <c r="R288" s="108"/>
      <c r="S288" s="108"/>
      <c r="T288" s="108"/>
      <c r="U288" s="108"/>
      <c r="V288" s="108"/>
      <c r="W288" s="108"/>
      <c r="X288" s="108"/>
      <c r="Y288" s="108"/>
      <c r="Z288" s="102"/>
      <c r="AA288" s="102"/>
      <c r="AB288" s="102"/>
      <c r="AC288" s="102"/>
      <c r="AD288" s="102"/>
      <c r="AE288" s="102"/>
      <c r="AF288" s="102"/>
      <c r="AG288" s="102" t="s">
        <v>2212</v>
      </c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</row>
    <row r="289" spans="1:60" ht="45" outlineLevel="1" x14ac:dyDescent="0.2">
      <c r="A289" s="119">
        <v>67</v>
      </c>
      <c r="B289" s="120" t="s">
        <v>364</v>
      </c>
      <c r="C289" s="128" t="s">
        <v>2253</v>
      </c>
      <c r="D289" s="121" t="s">
        <v>151</v>
      </c>
      <c r="E289" s="122">
        <v>767.26499999999999</v>
      </c>
      <c r="F289" s="123"/>
      <c r="G289" s="124">
        <f>ROUND(E289*F289,2)</f>
        <v>0</v>
      </c>
      <c r="H289" s="123">
        <v>922.13</v>
      </c>
      <c r="I289" s="124">
        <f>ROUND(E289*H289,2)</f>
        <v>707518.07</v>
      </c>
      <c r="J289" s="123">
        <v>719.87</v>
      </c>
      <c r="K289" s="124">
        <f>ROUND(E289*J289,2)</f>
        <v>552331.06000000006</v>
      </c>
      <c r="L289" s="124">
        <v>21</v>
      </c>
      <c r="M289" s="124">
        <f>G289*(1+L289/100)</f>
        <v>0</v>
      </c>
      <c r="N289" s="122">
        <v>1.4370000000000001E-2</v>
      </c>
      <c r="O289" s="122">
        <f>ROUND(E289*N289,2)</f>
        <v>11.03</v>
      </c>
      <c r="P289" s="122">
        <v>0</v>
      </c>
      <c r="Q289" s="122">
        <f>ROUND(E289*P289,2)</f>
        <v>0</v>
      </c>
      <c r="R289" s="124" t="s">
        <v>146</v>
      </c>
      <c r="S289" s="124" t="s">
        <v>2211</v>
      </c>
      <c r="T289" s="125" t="s">
        <v>115</v>
      </c>
      <c r="U289" s="108">
        <v>1.2558</v>
      </c>
      <c r="V289" s="108">
        <f>ROUND(E289*U289,2)</f>
        <v>963.53</v>
      </c>
      <c r="W289" s="108"/>
      <c r="X289" s="108" t="s">
        <v>116</v>
      </c>
      <c r="Y289" s="108" t="s">
        <v>117</v>
      </c>
      <c r="Z289" s="102"/>
      <c r="AA289" s="102"/>
      <c r="AB289" s="102"/>
      <c r="AC289" s="102"/>
      <c r="AD289" s="102"/>
      <c r="AE289" s="102"/>
      <c r="AF289" s="102"/>
      <c r="AG289" s="102" t="s">
        <v>118</v>
      </c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</row>
    <row r="290" spans="1:60" ht="33.75" outlineLevel="2" x14ac:dyDescent="0.2">
      <c r="A290" s="105"/>
      <c r="B290" s="106"/>
      <c r="C290" s="607" t="s">
        <v>365</v>
      </c>
      <c r="D290" s="608"/>
      <c r="E290" s="608"/>
      <c r="F290" s="608"/>
      <c r="G290" s="608"/>
      <c r="H290" s="108"/>
      <c r="I290" s="108"/>
      <c r="J290" s="108"/>
      <c r="K290" s="108"/>
      <c r="L290" s="108"/>
      <c r="M290" s="108"/>
      <c r="N290" s="107"/>
      <c r="O290" s="107"/>
      <c r="P290" s="107"/>
      <c r="Q290" s="107"/>
      <c r="R290" s="108"/>
      <c r="S290" s="108"/>
      <c r="T290" s="108"/>
      <c r="U290" s="108"/>
      <c r="V290" s="108"/>
      <c r="W290" s="108"/>
      <c r="X290" s="108"/>
      <c r="Y290" s="108"/>
      <c r="Z290" s="102"/>
      <c r="AA290" s="102"/>
      <c r="AB290" s="102"/>
      <c r="AC290" s="102"/>
      <c r="AD290" s="102"/>
      <c r="AE290" s="102"/>
      <c r="AF290" s="102"/>
      <c r="AG290" s="102" t="s">
        <v>120</v>
      </c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26" t="str">
        <f>C290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90" s="102"/>
      <c r="BC290" s="102"/>
      <c r="BD290" s="102"/>
      <c r="BE290" s="102"/>
      <c r="BF290" s="102"/>
      <c r="BG290" s="102"/>
      <c r="BH290" s="102"/>
    </row>
    <row r="291" spans="1:60" outlineLevel="2" x14ac:dyDescent="0.2">
      <c r="A291" s="105"/>
      <c r="B291" s="106"/>
      <c r="C291" s="609" t="s">
        <v>366</v>
      </c>
      <c r="D291" s="610"/>
      <c r="E291" s="610"/>
      <c r="F291" s="610"/>
      <c r="G291" s="610"/>
      <c r="H291" s="108"/>
      <c r="I291" s="108"/>
      <c r="J291" s="108"/>
      <c r="K291" s="108"/>
      <c r="L291" s="108"/>
      <c r="M291" s="108"/>
      <c r="N291" s="107"/>
      <c r="O291" s="107"/>
      <c r="P291" s="107"/>
      <c r="Q291" s="107"/>
      <c r="R291" s="108"/>
      <c r="S291" s="108"/>
      <c r="T291" s="108"/>
      <c r="U291" s="108"/>
      <c r="V291" s="108"/>
      <c r="W291" s="108"/>
      <c r="X291" s="108"/>
      <c r="Y291" s="108"/>
      <c r="Z291" s="102"/>
      <c r="AA291" s="102"/>
      <c r="AB291" s="102"/>
      <c r="AC291" s="102"/>
      <c r="AD291" s="102"/>
      <c r="AE291" s="102"/>
      <c r="AF291" s="102"/>
      <c r="AG291" s="102" t="s">
        <v>141</v>
      </c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</row>
    <row r="292" spans="1:60" outlineLevel="2" x14ac:dyDescent="0.2">
      <c r="A292" s="105"/>
      <c r="B292" s="106"/>
      <c r="C292" s="129" t="s">
        <v>367</v>
      </c>
      <c r="D292" s="109"/>
      <c r="E292" s="110">
        <v>668.16719999999998</v>
      </c>
      <c r="F292" s="108"/>
      <c r="G292" s="108"/>
      <c r="H292" s="108"/>
      <c r="I292" s="108"/>
      <c r="J292" s="108"/>
      <c r="K292" s="108"/>
      <c r="L292" s="108"/>
      <c r="M292" s="108"/>
      <c r="N292" s="107"/>
      <c r="O292" s="107"/>
      <c r="P292" s="107"/>
      <c r="Q292" s="107"/>
      <c r="R292" s="108"/>
      <c r="S292" s="108"/>
      <c r="T292" s="108"/>
      <c r="U292" s="108"/>
      <c r="V292" s="108"/>
      <c r="W292" s="108"/>
      <c r="X292" s="108"/>
      <c r="Y292" s="108"/>
      <c r="Z292" s="102"/>
      <c r="AA292" s="102"/>
      <c r="AB292" s="102"/>
      <c r="AC292" s="102"/>
      <c r="AD292" s="102"/>
      <c r="AE292" s="102"/>
      <c r="AF292" s="102"/>
      <c r="AG292" s="102" t="s">
        <v>121</v>
      </c>
      <c r="AH292" s="102">
        <v>0</v>
      </c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</row>
    <row r="293" spans="1:60" outlineLevel="3" x14ac:dyDescent="0.2">
      <c r="A293" s="105"/>
      <c r="B293" s="106"/>
      <c r="C293" s="129" t="s">
        <v>368</v>
      </c>
      <c r="D293" s="109"/>
      <c r="E293" s="110">
        <v>182.5968</v>
      </c>
      <c r="F293" s="108"/>
      <c r="G293" s="108"/>
      <c r="H293" s="108"/>
      <c r="I293" s="108"/>
      <c r="J293" s="108"/>
      <c r="K293" s="108"/>
      <c r="L293" s="108"/>
      <c r="M293" s="108"/>
      <c r="N293" s="107"/>
      <c r="O293" s="107"/>
      <c r="P293" s="107"/>
      <c r="Q293" s="107"/>
      <c r="R293" s="108"/>
      <c r="S293" s="108"/>
      <c r="T293" s="108"/>
      <c r="U293" s="108"/>
      <c r="V293" s="108"/>
      <c r="W293" s="108"/>
      <c r="X293" s="108"/>
      <c r="Y293" s="108"/>
      <c r="Z293" s="102"/>
      <c r="AA293" s="102"/>
      <c r="AB293" s="102"/>
      <c r="AC293" s="102"/>
      <c r="AD293" s="102"/>
      <c r="AE293" s="102"/>
      <c r="AF293" s="102"/>
      <c r="AG293" s="102" t="s">
        <v>121</v>
      </c>
      <c r="AH293" s="102">
        <v>0</v>
      </c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</row>
    <row r="294" spans="1:60" outlineLevel="3" x14ac:dyDescent="0.2">
      <c r="A294" s="105"/>
      <c r="B294" s="106"/>
      <c r="C294" s="129" t="s">
        <v>369</v>
      </c>
      <c r="D294" s="109"/>
      <c r="E294" s="110">
        <v>-43.753500000000003</v>
      </c>
      <c r="F294" s="108"/>
      <c r="G294" s="108"/>
      <c r="H294" s="108"/>
      <c r="I294" s="108"/>
      <c r="J294" s="108"/>
      <c r="K294" s="108"/>
      <c r="L294" s="108"/>
      <c r="M294" s="108"/>
      <c r="N294" s="107"/>
      <c r="O294" s="107"/>
      <c r="P294" s="107"/>
      <c r="Q294" s="107"/>
      <c r="R294" s="108"/>
      <c r="S294" s="108"/>
      <c r="T294" s="108"/>
      <c r="U294" s="108"/>
      <c r="V294" s="108"/>
      <c r="W294" s="108"/>
      <c r="X294" s="108"/>
      <c r="Y294" s="108"/>
      <c r="Z294" s="102"/>
      <c r="AA294" s="102"/>
      <c r="AB294" s="102"/>
      <c r="AC294" s="102"/>
      <c r="AD294" s="102"/>
      <c r="AE294" s="102"/>
      <c r="AF294" s="102"/>
      <c r="AG294" s="102" t="s">
        <v>121</v>
      </c>
      <c r="AH294" s="102">
        <v>0</v>
      </c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</row>
    <row r="295" spans="1:60" ht="22.5" outlineLevel="3" x14ac:dyDescent="0.2">
      <c r="A295" s="105"/>
      <c r="B295" s="106"/>
      <c r="C295" s="129" t="s">
        <v>370</v>
      </c>
      <c r="D295" s="109"/>
      <c r="E295" s="110">
        <v>-39.7455</v>
      </c>
      <c r="F295" s="108"/>
      <c r="G295" s="108"/>
      <c r="H295" s="108"/>
      <c r="I295" s="108"/>
      <c r="J295" s="108"/>
      <c r="K295" s="108"/>
      <c r="L295" s="108"/>
      <c r="M295" s="108"/>
      <c r="N295" s="107"/>
      <c r="O295" s="107"/>
      <c r="P295" s="107"/>
      <c r="Q295" s="107"/>
      <c r="R295" s="108"/>
      <c r="S295" s="108"/>
      <c r="T295" s="108"/>
      <c r="U295" s="108"/>
      <c r="V295" s="108"/>
      <c r="W295" s="108"/>
      <c r="X295" s="108"/>
      <c r="Y295" s="108"/>
      <c r="Z295" s="102"/>
      <c r="AA295" s="102"/>
      <c r="AB295" s="102"/>
      <c r="AC295" s="102"/>
      <c r="AD295" s="102"/>
      <c r="AE295" s="102"/>
      <c r="AF295" s="102"/>
      <c r="AG295" s="102" t="s">
        <v>121</v>
      </c>
      <c r="AH295" s="102">
        <v>0</v>
      </c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</row>
    <row r="296" spans="1:60" outlineLevel="2" x14ac:dyDescent="0.2">
      <c r="A296" s="105"/>
      <c r="B296" s="106"/>
      <c r="C296" s="603"/>
      <c r="D296" s="604"/>
      <c r="E296" s="604"/>
      <c r="F296" s="604"/>
      <c r="G296" s="604"/>
      <c r="H296" s="108"/>
      <c r="I296" s="108"/>
      <c r="J296" s="108"/>
      <c r="K296" s="108"/>
      <c r="L296" s="108"/>
      <c r="M296" s="108"/>
      <c r="N296" s="107"/>
      <c r="O296" s="107"/>
      <c r="P296" s="107"/>
      <c r="Q296" s="107"/>
      <c r="R296" s="108"/>
      <c r="S296" s="108"/>
      <c r="T296" s="108"/>
      <c r="U296" s="108"/>
      <c r="V296" s="108"/>
      <c r="W296" s="108"/>
      <c r="X296" s="108"/>
      <c r="Y296" s="108"/>
      <c r="Z296" s="102"/>
      <c r="AA296" s="102"/>
      <c r="AB296" s="102"/>
      <c r="AC296" s="102"/>
      <c r="AD296" s="102"/>
      <c r="AE296" s="102"/>
      <c r="AF296" s="102"/>
      <c r="AG296" s="102" t="s">
        <v>2212</v>
      </c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</row>
    <row r="297" spans="1:60" outlineLevel="1" x14ac:dyDescent="0.2">
      <c r="A297" s="119">
        <v>68</v>
      </c>
      <c r="B297" s="120" t="s">
        <v>371</v>
      </c>
      <c r="C297" s="128" t="s">
        <v>372</v>
      </c>
      <c r="D297" s="121" t="s">
        <v>151</v>
      </c>
      <c r="E297" s="122">
        <v>22.863600000000002</v>
      </c>
      <c r="F297" s="123"/>
      <c r="G297" s="124">
        <f>ROUND(E297*F297,2)</f>
        <v>0</v>
      </c>
      <c r="H297" s="123">
        <v>832.84</v>
      </c>
      <c r="I297" s="124">
        <f>ROUND(E297*H297,2)</f>
        <v>19041.72</v>
      </c>
      <c r="J297" s="123">
        <v>1237.1600000000001</v>
      </c>
      <c r="K297" s="124">
        <f>ROUND(E297*J297,2)</f>
        <v>28285.93</v>
      </c>
      <c r="L297" s="124">
        <v>21</v>
      </c>
      <c r="M297" s="124">
        <f>G297*(1+L297/100)</f>
        <v>0</v>
      </c>
      <c r="N297" s="122">
        <v>1.0240000000000001E-2</v>
      </c>
      <c r="O297" s="122">
        <f>ROUND(E297*N297,2)</f>
        <v>0.23</v>
      </c>
      <c r="P297" s="122">
        <v>0</v>
      </c>
      <c r="Q297" s="122">
        <f>ROUND(E297*P297,2)</f>
        <v>0</v>
      </c>
      <c r="R297" s="124" t="s">
        <v>146</v>
      </c>
      <c r="S297" s="124" t="s">
        <v>2211</v>
      </c>
      <c r="T297" s="125" t="s">
        <v>115</v>
      </c>
      <c r="U297" s="108">
        <v>2.19</v>
      </c>
      <c r="V297" s="108">
        <f>ROUND(E297*U297,2)</f>
        <v>50.07</v>
      </c>
      <c r="W297" s="108"/>
      <c r="X297" s="108" t="s">
        <v>116</v>
      </c>
      <c r="Y297" s="108" t="s">
        <v>117</v>
      </c>
      <c r="Z297" s="102"/>
      <c r="AA297" s="102"/>
      <c r="AB297" s="102"/>
      <c r="AC297" s="102"/>
      <c r="AD297" s="102"/>
      <c r="AE297" s="102"/>
      <c r="AF297" s="102"/>
      <c r="AG297" s="102" t="s">
        <v>118</v>
      </c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</row>
    <row r="298" spans="1:60" outlineLevel="2" x14ac:dyDescent="0.2">
      <c r="A298" s="105"/>
      <c r="B298" s="106"/>
      <c r="C298" s="607" t="s">
        <v>373</v>
      </c>
      <c r="D298" s="608"/>
      <c r="E298" s="608"/>
      <c r="F298" s="608"/>
      <c r="G298" s="608"/>
      <c r="H298" s="108"/>
      <c r="I298" s="108"/>
      <c r="J298" s="108"/>
      <c r="K298" s="108"/>
      <c r="L298" s="108"/>
      <c r="M298" s="108"/>
      <c r="N298" s="107"/>
      <c r="O298" s="107"/>
      <c r="P298" s="107"/>
      <c r="Q298" s="107"/>
      <c r="R298" s="108"/>
      <c r="S298" s="108"/>
      <c r="T298" s="108"/>
      <c r="U298" s="108"/>
      <c r="V298" s="108"/>
      <c r="W298" s="108"/>
      <c r="X298" s="108"/>
      <c r="Y298" s="108"/>
      <c r="Z298" s="102"/>
      <c r="AA298" s="102"/>
      <c r="AB298" s="102"/>
      <c r="AC298" s="102"/>
      <c r="AD298" s="102"/>
      <c r="AE298" s="102"/>
      <c r="AF298" s="102"/>
      <c r="AG298" s="102" t="s">
        <v>120</v>
      </c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</row>
    <row r="299" spans="1:60" outlineLevel="2" x14ac:dyDescent="0.2">
      <c r="A299" s="105"/>
      <c r="B299" s="106"/>
      <c r="C299" s="129" t="s">
        <v>374</v>
      </c>
      <c r="D299" s="109"/>
      <c r="E299" s="110">
        <v>8.5302000000000007</v>
      </c>
      <c r="F299" s="108"/>
      <c r="G299" s="108"/>
      <c r="H299" s="108"/>
      <c r="I299" s="108"/>
      <c r="J299" s="108"/>
      <c r="K299" s="108"/>
      <c r="L299" s="108"/>
      <c r="M299" s="108"/>
      <c r="N299" s="107"/>
      <c r="O299" s="107"/>
      <c r="P299" s="107"/>
      <c r="Q299" s="107"/>
      <c r="R299" s="108"/>
      <c r="S299" s="108"/>
      <c r="T299" s="108"/>
      <c r="U299" s="108"/>
      <c r="V299" s="108"/>
      <c r="W299" s="108"/>
      <c r="X299" s="108"/>
      <c r="Y299" s="108"/>
      <c r="Z299" s="102"/>
      <c r="AA299" s="102"/>
      <c r="AB299" s="102"/>
      <c r="AC299" s="102"/>
      <c r="AD299" s="102"/>
      <c r="AE299" s="102"/>
      <c r="AF299" s="102"/>
      <c r="AG299" s="102" t="s">
        <v>121</v>
      </c>
      <c r="AH299" s="102">
        <v>0</v>
      </c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</row>
    <row r="300" spans="1:60" outlineLevel="3" x14ac:dyDescent="0.2">
      <c r="A300" s="105"/>
      <c r="B300" s="106"/>
      <c r="C300" s="129" t="s">
        <v>375</v>
      </c>
      <c r="D300" s="109"/>
      <c r="E300" s="110">
        <v>10.166399999999999</v>
      </c>
      <c r="F300" s="108"/>
      <c r="G300" s="108"/>
      <c r="H300" s="108"/>
      <c r="I300" s="108"/>
      <c r="J300" s="108"/>
      <c r="K300" s="108"/>
      <c r="L300" s="108"/>
      <c r="M300" s="108"/>
      <c r="N300" s="107"/>
      <c r="O300" s="107"/>
      <c r="P300" s="107"/>
      <c r="Q300" s="107"/>
      <c r="R300" s="108"/>
      <c r="S300" s="108"/>
      <c r="T300" s="108"/>
      <c r="U300" s="108"/>
      <c r="V300" s="108"/>
      <c r="W300" s="108"/>
      <c r="X300" s="108"/>
      <c r="Y300" s="108"/>
      <c r="Z300" s="102"/>
      <c r="AA300" s="102"/>
      <c r="AB300" s="102"/>
      <c r="AC300" s="102"/>
      <c r="AD300" s="102"/>
      <c r="AE300" s="102"/>
      <c r="AF300" s="102"/>
      <c r="AG300" s="102" t="s">
        <v>121</v>
      </c>
      <c r="AH300" s="102">
        <v>0</v>
      </c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</row>
    <row r="301" spans="1:60" outlineLevel="3" x14ac:dyDescent="0.2">
      <c r="A301" s="105"/>
      <c r="B301" s="106"/>
      <c r="C301" s="129" t="s">
        <v>376</v>
      </c>
      <c r="D301" s="109"/>
      <c r="E301" s="110">
        <v>4.1669999999999998</v>
      </c>
      <c r="F301" s="108"/>
      <c r="G301" s="108"/>
      <c r="H301" s="108"/>
      <c r="I301" s="108"/>
      <c r="J301" s="108"/>
      <c r="K301" s="108"/>
      <c r="L301" s="108"/>
      <c r="M301" s="108"/>
      <c r="N301" s="107"/>
      <c r="O301" s="107"/>
      <c r="P301" s="107"/>
      <c r="Q301" s="107"/>
      <c r="R301" s="108"/>
      <c r="S301" s="108"/>
      <c r="T301" s="108"/>
      <c r="U301" s="108"/>
      <c r="V301" s="108"/>
      <c r="W301" s="108"/>
      <c r="X301" s="108"/>
      <c r="Y301" s="108"/>
      <c r="Z301" s="102"/>
      <c r="AA301" s="102"/>
      <c r="AB301" s="102"/>
      <c r="AC301" s="102"/>
      <c r="AD301" s="102"/>
      <c r="AE301" s="102"/>
      <c r="AF301" s="102"/>
      <c r="AG301" s="102" t="s">
        <v>121</v>
      </c>
      <c r="AH301" s="102">
        <v>0</v>
      </c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</row>
    <row r="302" spans="1:60" outlineLevel="2" x14ac:dyDescent="0.2">
      <c r="A302" s="105"/>
      <c r="B302" s="106"/>
      <c r="C302" s="603"/>
      <c r="D302" s="604"/>
      <c r="E302" s="604"/>
      <c r="F302" s="604"/>
      <c r="G302" s="604"/>
      <c r="H302" s="108"/>
      <c r="I302" s="108"/>
      <c r="J302" s="108"/>
      <c r="K302" s="108"/>
      <c r="L302" s="108"/>
      <c r="M302" s="108"/>
      <c r="N302" s="107"/>
      <c r="O302" s="107"/>
      <c r="P302" s="107"/>
      <c r="Q302" s="107"/>
      <c r="R302" s="108"/>
      <c r="S302" s="108"/>
      <c r="T302" s="108"/>
      <c r="U302" s="108"/>
      <c r="V302" s="108"/>
      <c r="W302" s="108"/>
      <c r="X302" s="108"/>
      <c r="Y302" s="108"/>
      <c r="Z302" s="102"/>
      <c r="AA302" s="102"/>
      <c r="AB302" s="102"/>
      <c r="AC302" s="102"/>
      <c r="AD302" s="102"/>
      <c r="AE302" s="102"/>
      <c r="AF302" s="102"/>
      <c r="AG302" s="102" t="s">
        <v>2212</v>
      </c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</row>
    <row r="303" spans="1:60" outlineLevel="1" x14ac:dyDescent="0.2">
      <c r="A303" s="119">
        <v>69</v>
      </c>
      <c r="B303" s="120" t="s">
        <v>377</v>
      </c>
      <c r="C303" s="128" t="s">
        <v>378</v>
      </c>
      <c r="D303" s="121" t="s">
        <v>151</v>
      </c>
      <c r="E303" s="122">
        <v>138.47900000000001</v>
      </c>
      <c r="F303" s="123"/>
      <c r="G303" s="124">
        <f>ROUND(E303*F303,2)</f>
        <v>0</v>
      </c>
      <c r="H303" s="123">
        <v>62.43</v>
      </c>
      <c r="I303" s="124">
        <f>ROUND(E303*H303,2)</f>
        <v>8645.24</v>
      </c>
      <c r="J303" s="123">
        <v>544.57000000000005</v>
      </c>
      <c r="K303" s="124">
        <f>ROUND(E303*J303,2)</f>
        <v>75411.509999999995</v>
      </c>
      <c r="L303" s="124">
        <v>21</v>
      </c>
      <c r="M303" s="124">
        <f>G303*(1+L303/100)</f>
        <v>0</v>
      </c>
      <c r="N303" s="122">
        <v>5.2580000000000002E-2</v>
      </c>
      <c r="O303" s="122">
        <f>ROUND(E303*N303,2)</f>
        <v>7.28</v>
      </c>
      <c r="P303" s="122">
        <v>0</v>
      </c>
      <c r="Q303" s="122">
        <f>ROUND(E303*P303,2)</f>
        <v>0</v>
      </c>
      <c r="R303" s="124" t="s">
        <v>146</v>
      </c>
      <c r="S303" s="124" t="s">
        <v>2211</v>
      </c>
      <c r="T303" s="125" t="s">
        <v>115</v>
      </c>
      <c r="U303" s="108">
        <v>0.91700000000000004</v>
      </c>
      <c r="V303" s="108">
        <f>ROUND(E303*U303,2)</f>
        <v>126.99</v>
      </c>
      <c r="W303" s="108"/>
      <c r="X303" s="108" t="s">
        <v>116</v>
      </c>
      <c r="Y303" s="108" t="s">
        <v>117</v>
      </c>
      <c r="Z303" s="102"/>
      <c r="AA303" s="102"/>
      <c r="AB303" s="102"/>
      <c r="AC303" s="102"/>
      <c r="AD303" s="102"/>
      <c r="AE303" s="102"/>
      <c r="AF303" s="102"/>
      <c r="AG303" s="102" t="s">
        <v>118</v>
      </c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</row>
    <row r="304" spans="1:60" outlineLevel="2" x14ac:dyDescent="0.2">
      <c r="A304" s="105"/>
      <c r="B304" s="106"/>
      <c r="C304" s="129" t="s">
        <v>2254</v>
      </c>
      <c r="D304" s="109"/>
      <c r="E304" s="110">
        <v>138.47900000000001</v>
      </c>
      <c r="F304" s="108"/>
      <c r="G304" s="108"/>
      <c r="H304" s="108"/>
      <c r="I304" s="108"/>
      <c r="J304" s="108"/>
      <c r="K304" s="108"/>
      <c r="L304" s="108"/>
      <c r="M304" s="108"/>
      <c r="N304" s="107"/>
      <c r="O304" s="107"/>
      <c r="P304" s="107"/>
      <c r="Q304" s="107"/>
      <c r="R304" s="108"/>
      <c r="S304" s="108"/>
      <c r="T304" s="108"/>
      <c r="U304" s="108"/>
      <c r="V304" s="108"/>
      <c r="W304" s="108"/>
      <c r="X304" s="108"/>
      <c r="Y304" s="108"/>
      <c r="Z304" s="102"/>
      <c r="AA304" s="102"/>
      <c r="AB304" s="102"/>
      <c r="AC304" s="102"/>
      <c r="AD304" s="102"/>
      <c r="AE304" s="102"/>
      <c r="AF304" s="102"/>
      <c r="AG304" s="102" t="s">
        <v>121</v>
      </c>
      <c r="AH304" s="102">
        <v>0</v>
      </c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</row>
    <row r="305" spans="1:60" outlineLevel="2" x14ac:dyDescent="0.2">
      <c r="A305" s="105"/>
      <c r="B305" s="106"/>
      <c r="C305" s="603"/>
      <c r="D305" s="604"/>
      <c r="E305" s="604"/>
      <c r="F305" s="604"/>
      <c r="G305" s="604"/>
      <c r="H305" s="108"/>
      <c r="I305" s="108"/>
      <c r="J305" s="108"/>
      <c r="K305" s="108"/>
      <c r="L305" s="108"/>
      <c r="M305" s="108"/>
      <c r="N305" s="107"/>
      <c r="O305" s="107"/>
      <c r="P305" s="107"/>
      <c r="Q305" s="107"/>
      <c r="R305" s="108"/>
      <c r="S305" s="108"/>
      <c r="T305" s="108"/>
      <c r="U305" s="108"/>
      <c r="V305" s="108"/>
      <c r="W305" s="108"/>
      <c r="X305" s="108"/>
      <c r="Y305" s="108"/>
      <c r="Z305" s="102"/>
      <c r="AA305" s="102"/>
      <c r="AB305" s="102"/>
      <c r="AC305" s="102"/>
      <c r="AD305" s="102"/>
      <c r="AE305" s="102"/>
      <c r="AF305" s="102"/>
      <c r="AG305" s="102" t="s">
        <v>2212</v>
      </c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</row>
    <row r="306" spans="1:60" outlineLevel="1" x14ac:dyDescent="0.2">
      <c r="A306" s="119">
        <v>70</v>
      </c>
      <c r="B306" s="120" t="s">
        <v>379</v>
      </c>
      <c r="C306" s="128" t="s">
        <v>2255</v>
      </c>
      <c r="D306" s="121" t="s">
        <v>283</v>
      </c>
      <c r="E306" s="122">
        <v>127.02</v>
      </c>
      <c r="F306" s="123"/>
      <c r="G306" s="124">
        <f>ROUND(E306*F306,2)</f>
        <v>0</v>
      </c>
      <c r="H306" s="123">
        <v>29.05</v>
      </c>
      <c r="I306" s="124">
        <f>ROUND(E306*H306,2)</f>
        <v>3689.93</v>
      </c>
      <c r="J306" s="123">
        <v>27.75</v>
      </c>
      <c r="K306" s="124">
        <f>ROUND(E306*J306,2)</f>
        <v>3524.81</v>
      </c>
      <c r="L306" s="124">
        <v>21</v>
      </c>
      <c r="M306" s="124">
        <f>G306*(1+L306/100)</f>
        <v>0</v>
      </c>
      <c r="N306" s="122">
        <v>1.4999999999999999E-4</v>
      </c>
      <c r="O306" s="122">
        <f>ROUND(E306*N306,2)</f>
        <v>0.02</v>
      </c>
      <c r="P306" s="122">
        <v>0</v>
      </c>
      <c r="Q306" s="122">
        <f>ROUND(E306*P306,2)</f>
        <v>0</v>
      </c>
      <c r="R306" s="124" t="s">
        <v>146</v>
      </c>
      <c r="S306" s="124" t="s">
        <v>2211</v>
      </c>
      <c r="T306" s="125" t="s">
        <v>115</v>
      </c>
      <c r="U306" s="108">
        <v>0.05</v>
      </c>
      <c r="V306" s="108">
        <f>ROUND(E306*U306,2)</f>
        <v>6.35</v>
      </c>
      <c r="W306" s="108"/>
      <c r="X306" s="108" t="s">
        <v>116</v>
      </c>
      <c r="Y306" s="108" t="s">
        <v>117</v>
      </c>
      <c r="Z306" s="102"/>
      <c r="AA306" s="102"/>
      <c r="AB306" s="102"/>
      <c r="AC306" s="102"/>
      <c r="AD306" s="102"/>
      <c r="AE306" s="102"/>
      <c r="AF306" s="102"/>
      <c r="AG306" s="102" t="s">
        <v>118</v>
      </c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</row>
    <row r="307" spans="1:60" outlineLevel="2" x14ac:dyDescent="0.2">
      <c r="A307" s="105"/>
      <c r="B307" s="106"/>
      <c r="C307" s="129" t="s">
        <v>380</v>
      </c>
      <c r="D307" s="109"/>
      <c r="E307" s="110">
        <v>127.02</v>
      </c>
      <c r="F307" s="108"/>
      <c r="G307" s="108"/>
      <c r="H307" s="108"/>
      <c r="I307" s="108"/>
      <c r="J307" s="108"/>
      <c r="K307" s="108"/>
      <c r="L307" s="108"/>
      <c r="M307" s="108"/>
      <c r="N307" s="107"/>
      <c r="O307" s="107"/>
      <c r="P307" s="107"/>
      <c r="Q307" s="107"/>
      <c r="R307" s="108"/>
      <c r="S307" s="108"/>
      <c r="T307" s="108"/>
      <c r="U307" s="108"/>
      <c r="V307" s="108"/>
      <c r="W307" s="108"/>
      <c r="X307" s="108"/>
      <c r="Y307" s="108"/>
      <c r="Z307" s="102"/>
      <c r="AA307" s="102"/>
      <c r="AB307" s="102"/>
      <c r="AC307" s="102"/>
      <c r="AD307" s="102"/>
      <c r="AE307" s="102"/>
      <c r="AF307" s="102"/>
      <c r="AG307" s="102" t="s">
        <v>121</v>
      </c>
      <c r="AH307" s="102">
        <v>0</v>
      </c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</row>
    <row r="308" spans="1:60" outlineLevel="2" x14ac:dyDescent="0.2">
      <c r="A308" s="105"/>
      <c r="B308" s="106"/>
      <c r="C308" s="603"/>
      <c r="D308" s="604"/>
      <c r="E308" s="604"/>
      <c r="F308" s="604"/>
      <c r="G308" s="604"/>
      <c r="H308" s="108"/>
      <c r="I308" s="108"/>
      <c r="J308" s="108"/>
      <c r="K308" s="108"/>
      <c r="L308" s="108"/>
      <c r="M308" s="108"/>
      <c r="N308" s="107"/>
      <c r="O308" s="107"/>
      <c r="P308" s="107"/>
      <c r="Q308" s="107"/>
      <c r="R308" s="108"/>
      <c r="S308" s="108"/>
      <c r="T308" s="108"/>
      <c r="U308" s="108"/>
      <c r="V308" s="108"/>
      <c r="W308" s="108"/>
      <c r="X308" s="108"/>
      <c r="Y308" s="108"/>
      <c r="Z308" s="102"/>
      <c r="AA308" s="102"/>
      <c r="AB308" s="102"/>
      <c r="AC308" s="102"/>
      <c r="AD308" s="102"/>
      <c r="AE308" s="102"/>
      <c r="AF308" s="102"/>
      <c r="AG308" s="102" t="s">
        <v>2212</v>
      </c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</row>
    <row r="309" spans="1:60" outlineLevel="1" x14ac:dyDescent="0.2">
      <c r="A309" s="119">
        <v>71</v>
      </c>
      <c r="B309" s="120" t="s">
        <v>381</v>
      </c>
      <c r="C309" s="128" t="s">
        <v>382</v>
      </c>
      <c r="D309" s="121" t="s">
        <v>113</v>
      </c>
      <c r="E309" s="122">
        <v>58.52</v>
      </c>
      <c r="F309" s="123"/>
      <c r="G309" s="124">
        <f>ROUND(E309*F309,2)</f>
        <v>0</v>
      </c>
      <c r="H309" s="123">
        <v>3581.18</v>
      </c>
      <c r="I309" s="124">
        <f>ROUND(E309*H309,2)</f>
        <v>209570.65</v>
      </c>
      <c r="J309" s="123">
        <v>1533.82</v>
      </c>
      <c r="K309" s="124">
        <f>ROUND(E309*J309,2)</f>
        <v>89759.15</v>
      </c>
      <c r="L309" s="124">
        <v>21</v>
      </c>
      <c r="M309" s="124">
        <f>G309*(1+L309/100)</f>
        <v>0</v>
      </c>
      <c r="N309" s="122">
        <v>2.5249999999999999</v>
      </c>
      <c r="O309" s="122">
        <f>ROUND(E309*N309,2)</f>
        <v>147.76</v>
      </c>
      <c r="P309" s="122">
        <v>0</v>
      </c>
      <c r="Q309" s="122">
        <f>ROUND(E309*P309,2)</f>
        <v>0</v>
      </c>
      <c r="R309" s="124" t="s">
        <v>146</v>
      </c>
      <c r="S309" s="124" t="s">
        <v>2211</v>
      </c>
      <c r="T309" s="125" t="s">
        <v>115</v>
      </c>
      <c r="U309" s="108">
        <v>3.2130000000000001</v>
      </c>
      <c r="V309" s="108">
        <f>ROUND(E309*U309,2)</f>
        <v>188.02</v>
      </c>
      <c r="W309" s="108"/>
      <c r="X309" s="108" t="s">
        <v>116</v>
      </c>
      <c r="Y309" s="108" t="s">
        <v>117</v>
      </c>
      <c r="Z309" s="102"/>
      <c r="AA309" s="102"/>
      <c r="AB309" s="102"/>
      <c r="AC309" s="102"/>
      <c r="AD309" s="102"/>
      <c r="AE309" s="102"/>
      <c r="AF309" s="102"/>
      <c r="AG309" s="102" t="s">
        <v>118</v>
      </c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</row>
    <row r="310" spans="1:60" outlineLevel="2" x14ac:dyDescent="0.2">
      <c r="A310" s="105"/>
      <c r="B310" s="106"/>
      <c r="C310" s="607" t="s">
        <v>383</v>
      </c>
      <c r="D310" s="608"/>
      <c r="E310" s="608"/>
      <c r="F310" s="608"/>
      <c r="G310" s="608"/>
      <c r="H310" s="108"/>
      <c r="I310" s="108"/>
      <c r="J310" s="108"/>
      <c r="K310" s="108"/>
      <c r="L310" s="108"/>
      <c r="M310" s="108"/>
      <c r="N310" s="107"/>
      <c r="O310" s="107"/>
      <c r="P310" s="107"/>
      <c r="Q310" s="107"/>
      <c r="R310" s="108"/>
      <c r="S310" s="108"/>
      <c r="T310" s="108"/>
      <c r="U310" s="108"/>
      <c r="V310" s="108"/>
      <c r="W310" s="108"/>
      <c r="X310" s="108"/>
      <c r="Y310" s="108"/>
      <c r="Z310" s="102"/>
      <c r="AA310" s="102"/>
      <c r="AB310" s="102"/>
      <c r="AC310" s="102"/>
      <c r="AD310" s="102"/>
      <c r="AE310" s="102"/>
      <c r="AF310" s="102"/>
      <c r="AG310" s="102" t="s">
        <v>120</v>
      </c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</row>
    <row r="311" spans="1:60" outlineLevel="2" x14ac:dyDescent="0.2">
      <c r="A311" s="105"/>
      <c r="B311" s="106"/>
      <c r="C311" s="609" t="s">
        <v>384</v>
      </c>
      <c r="D311" s="610"/>
      <c r="E311" s="610"/>
      <c r="F311" s="610"/>
      <c r="G311" s="610"/>
      <c r="H311" s="108"/>
      <c r="I311" s="108"/>
      <c r="J311" s="108"/>
      <c r="K311" s="108"/>
      <c r="L311" s="108"/>
      <c r="M311" s="108"/>
      <c r="N311" s="107"/>
      <c r="O311" s="107"/>
      <c r="P311" s="107"/>
      <c r="Q311" s="107"/>
      <c r="R311" s="108"/>
      <c r="S311" s="108"/>
      <c r="T311" s="108"/>
      <c r="U311" s="108"/>
      <c r="V311" s="108"/>
      <c r="W311" s="108"/>
      <c r="X311" s="108"/>
      <c r="Y311" s="108"/>
      <c r="Z311" s="102"/>
      <c r="AA311" s="102"/>
      <c r="AB311" s="102"/>
      <c r="AC311" s="102"/>
      <c r="AD311" s="102"/>
      <c r="AE311" s="102"/>
      <c r="AF311" s="102"/>
      <c r="AG311" s="102" t="s">
        <v>141</v>
      </c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</row>
    <row r="312" spans="1:60" outlineLevel="2" x14ac:dyDescent="0.2">
      <c r="A312" s="105"/>
      <c r="B312" s="106"/>
      <c r="C312" s="129" t="s">
        <v>2256</v>
      </c>
      <c r="D312" s="109"/>
      <c r="E312" s="110">
        <v>58.52</v>
      </c>
      <c r="F312" s="108"/>
      <c r="G312" s="108"/>
      <c r="H312" s="108"/>
      <c r="I312" s="108"/>
      <c r="J312" s="108"/>
      <c r="K312" s="108"/>
      <c r="L312" s="108"/>
      <c r="M312" s="108"/>
      <c r="N312" s="107"/>
      <c r="O312" s="107"/>
      <c r="P312" s="107"/>
      <c r="Q312" s="107"/>
      <c r="R312" s="108"/>
      <c r="S312" s="108"/>
      <c r="T312" s="108"/>
      <c r="U312" s="108"/>
      <c r="V312" s="108"/>
      <c r="W312" s="108"/>
      <c r="X312" s="108"/>
      <c r="Y312" s="108"/>
      <c r="Z312" s="102"/>
      <c r="AA312" s="102"/>
      <c r="AB312" s="102"/>
      <c r="AC312" s="102"/>
      <c r="AD312" s="102"/>
      <c r="AE312" s="102"/>
      <c r="AF312" s="102"/>
      <c r="AG312" s="102" t="s">
        <v>121</v>
      </c>
      <c r="AH312" s="102">
        <v>0</v>
      </c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</row>
    <row r="313" spans="1:60" outlineLevel="2" x14ac:dyDescent="0.2">
      <c r="A313" s="105"/>
      <c r="B313" s="106"/>
      <c r="C313" s="603"/>
      <c r="D313" s="604"/>
      <c r="E313" s="604"/>
      <c r="F313" s="604"/>
      <c r="G313" s="604"/>
      <c r="H313" s="108"/>
      <c r="I313" s="108"/>
      <c r="J313" s="108"/>
      <c r="K313" s="108"/>
      <c r="L313" s="108"/>
      <c r="M313" s="108"/>
      <c r="N313" s="107"/>
      <c r="O313" s="107"/>
      <c r="P313" s="107"/>
      <c r="Q313" s="107"/>
      <c r="R313" s="108"/>
      <c r="S313" s="108"/>
      <c r="T313" s="108"/>
      <c r="U313" s="108"/>
      <c r="V313" s="108"/>
      <c r="W313" s="108"/>
      <c r="X313" s="108"/>
      <c r="Y313" s="108"/>
      <c r="Z313" s="102"/>
      <c r="AA313" s="102"/>
      <c r="AB313" s="102"/>
      <c r="AC313" s="102"/>
      <c r="AD313" s="102"/>
      <c r="AE313" s="102"/>
      <c r="AF313" s="102"/>
      <c r="AG313" s="102" t="s">
        <v>2212</v>
      </c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</row>
    <row r="314" spans="1:60" ht="22.5" outlineLevel="1" x14ac:dyDescent="0.2">
      <c r="A314" s="119">
        <v>72</v>
      </c>
      <c r="B314" s="120" t="s">
        <v>385</v>
      </c>
      <c r="C314" s="128" t="s">
        <v>386</v>
      </c>
      <c r="D314" s="121" t="s">
        <v>151</v>
      </c>
      <c r="E314" s="122">
        <v>836</v>
      </c>
      <c r="F314" s="123"/>
      <c r="G314" s="124">
        <f>ROUND(E314*F314,2)</f>
        <v>0</v>
      </c>
      <c r="H314" s="123">
        <v>227.6</v>
      </c>
      <c r="I314" s="124">
        <f>ROUND(E314*H314,2)</f>
        <v>190273.6</v>
      </c>
      <c r="J314" s="123">
        <v>141.4</v>
      </c>
      <c r="K314" s="124">
        <f>ROUND(E314*J314,2)</f>
        <v>118210.4</v>
      </c>
      <c r="L314" s="124">
        <v>21</v>
      </c>
      <c r="M314" s="124">
        <f>G314*(1+L314/100)</f>
        <v>0</v>
      </c>
      <c r="N314" s="122">
        <v>8.9200000000000008E-3</v>
      </c>
      <c r="O314" s="122">
        <f>ROUND(E314*N314,2)</f>
        <v>7.46</v>
      </c>
      <c r="P314" s="122">
        <v>0</v>
      </c>
      <c r="Q314" s="122">
        <f>ROUND(E314*P314,2)</f>
        <v>0</v>
      </c>
      <c r="R314" s="124" t="s">
        <v>146</v>
      </c>
      <c r="S314" s="124" t="s">
        <v>2211</v>
      </c>
      <c r="T314" s="125" t="s">
        <v>115</v>
      </c>
      <c r="U314" s="108">
        <v>0.25800000000000001</v>
      </c>
      <c r="V314" s="108">
        <f>ROUND(E314*U314,2)</f>
        <v>215.69</v>
      </c>
      <c r="W314" s="108"/>
      <c r="X314" s="108" t="s">
        <v>116</v>
      </c>
      <c r="Y314" s="108" t="s">
        <v>117</v>
      </c>
      <c r="Z314" s="102"/>
      <c r="AA314" s="102"/>
      <c r="AB314" s="102"/>
      <c r="AC314" s="102"/>
      <c r="AD314" s="102"/>
      <c r="AE314" s="102"/>
      <c r="AF314" s="102"/>
      <c r="AG314" s="102" t="s">
        <v>118</v>
      </c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</row>
    <row r="315" spans="1:60" outlineLevel="2" x14ac:dyDescent="0.2">
      <c r="A315" s="105"/>
      <c r="B315" s="106"/>
      <c r="C315" s="607" t="s">
        <v>387</v>
      </c>
      <c r="D315" s="608"/>
      <c r="E315" s="608"/>
      <c r="F315" s="608"/>
      <c r="G315" s="608"/>
      <c r="H315" s="108"/>
      <c r="I315" s="108"/>
      <c r="J315" s="108"/>
      <c r="K315" s="108"/>
      <c r="L315" s="108"/>
      <c r="M315" s="108"/>
      <c r="N315" s="107"/>
      <c r="O315" s="107"/>
      <c r="P315" s="107"/>
      <c r="Q315" s="107"/>
      <c r="R315" s="108"/>
      <c r="S315" s="108"/>
      <c r="T315" s="108"/>
      <c r="U315" s="108"/>
      <c r="V315" s="108"/>
      <c r="W315" s="108"/>
      <c r="X315" s="108"/>
      <c r="Y315" s="108"/>
      <c r="Z315" s="102"/>
      <c r="AA315" s="102"/>
      <c r="AB315" s="102"/>
      <c r="AC315" s="102"/>
      <c r="AD315" s="102"/>
      <c r="AE315" s="102"/>
      <c r="AF315" s="102"/>
      <c r="AG315" s="102" t="s">
        <v>120</v>
      </c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</row>
    <row r="316" spans="1:60" outlineLevel="2" x14ac:dyDescent="0.2">
      <c r="A316" s="105"/>
      <c r="B316" s="106"/>
      <c r="C316" s="129" t="s">
        <v>2257</v>
      </c>
      <c r="D316" s="109"/>
      <c r="E316" s="110">
        <v>836</v>
      </c>
      <c r="F316" s="108"/>
      <c r="G316" s="108"/>
      <c r="H316" s="108"/>
      <c r="I316" s="108"/>
      <c r="J316" s="108"/>
      <c r="K316" s="108"/>
      <c r="L316" s="108"/>
      <c r="M316" s="108"/>
      <c r="N316" s="107"/>
      <c r="O316" s="107"/>
      <c r="P316" s="107"/>
      <c r="Q316" s="107"/>
      <c r="R316" s="108"/>
      <c r="S316" s="108"/>
      <c r="T316" s="108"/>
      <c r="U316" s="108"/>
      <c r="V316" s="108"/>
      <c r="W316" s="108"/>
      <c r="X316" s="108"/>
      <c r="Y316" s="108"/>
      <c r="Z316" s="102"/>
      <c r="AA316" s="102"/>
      <c r="AB316" s="102"/>
      <c r="AC316" s="102"/>
      <c r="AD316" s="102"/>
      <c r="AE316" s="102"/>
      <c r="AF316" s="102"/>
      <c r="AG316" s="102" t="s">
        <v>121</v>
      </c>
      <c r="AH316" s="102">
        <v>0</v>
      </c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</row>
    <row r="317" spans="1:60" outlineLevel="2" x14ac:dyDescent="0.2">
      <c r="A317" s="105"/>
      <c r="B317" s="106"/>
      <c r="C317" s="603"/>
      <c r="D317" s="604"/>
      <c r="E317" s="604"/>
      <c r="F317" s="604"/>
      <c r="G317" s="604"/>
      <c r="H317" s="108"/>
      <c r="I317" s="108"/>
      <c r="J317" s="108"/>
      <c r="K317" s="108"/>
      <c r="L317" s="108"/>
      <c r="M317" s="108"/>
      <c r="N317" s="107"/>
      <c r="O317" s="107"/>
      <c r="P317" s="107"/>
      <c r="Q317" s="107"/>
      <c r="R317" s="108"/>
      <c r="S317" s="108"/>
      <c r="T317" s="108"/>
      <c r="U317" s="108"/>
      <c r="V317" s="108"/>
      <c r="W317" s="108"/>
      <c r="X317" s="108"/>
      <c r="Y317" s="108"/>
      <c r="Z317" s="102"/>
      <c r="AA317" s="102"/>
      <c r="AB317" s="102"/>
      <c r="AC317" s="102"/>
      <c r="AD317" s="102"/>
      <c r="AE317" s="102"/>
      <c r="AF317" s="102"/>
      <c r="AG317" s="102" t="s">
        <v>2212</v>
      </c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</row>
    <row r="318" spans="1:60" outlineLevel="1" x14ac:dyDescent="0.2">
      <c r="A318" s="119">
        <v>73</v>
      </c>
      <c r="B318" s="120" t="s">
        <v>388</v>
      </c>
      <c r="C318" s="128" t="s">
        <v>389</v>
      </c>
      <c r="D318" s="121" t="s">
        <v>151</v>
      </c>
      <c r="E318" s="122">
        <v>836</v>
      </c>
      <c r="F318" s="123"/>
      <c r="G318" s="124">
        <f>ROUND(E318*F318,2)</f>
        <v>0</v>
      </c>
      <c r="H318" s="123">
        <v>95.53</v>
      </c>
      <c r="I318" s="124">
        <f>ROUND(E318*H318,2)</f>
        <v>79863.08</v>
      </c>
      <c r="J318" s="123">
        <v>47.47</v>
      </c>
      <c r="K318" s="124">
        <f>ROUND(E318*J318,2)</f>
        <v>39684.92</v>
      </c>
      <c r="L318" s="124">
        <v>21</v>
      </c>
      <c r="M318" s="124">
        <f>G318*(1+L318/100)</f>
        <v>0</v>
      </c>
      <c r="N318" s="122">
        <v>2.9999999999999997E-4</v>
      </c>
      <c r="O318" s="122">
        <f>ROUND(E318*N318,2)</f>
        <v>0.25</v>
      </c>
      <c r="P318" s="122">
        <v>0</v>
      </c>
      <c r="Q318" s="122">
        <f>ROUND(E318*P318,2)</f>
        <v>0</v>
      </c>
      <c r="R318" s="124" t="s">
        <v>146</v>
      </c>
      <c r="S318" s="124" t="s">
        <v>2211</v>
      </c>
      <c r="T318" s="125" t="s">
        <v>115</v>
      </c>
      <c r="U318" s="108">
        <v>0.09</v>
      </c>
      <c r="V318" s="108">
        <f>ROUND(E318*U318,2)</f>
        <v>75.239999999999995</v>
      </c>
      <c r="W318" s="108"/>
      <c r="X318" s="108" t="s">
        <v>116</v>
      </c>
      <c r="Y318" s="108" t="s">
        <v>117</v>
      </c>
      <c r="Z318" s="102"/>
      <c r="AA318" s="102"/>
      <c r="AB318" s="102"/>
      <c r="AC318" s="102"/>
      <c r="AD318" s="102"/>
      <c r="AE318" s="102"/>
      <c r="AF318" s="102"/>
      <c r="AG318" s="102" t="s">
        <v>118</v>
      </c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</row>
    <row r="319" spans="1:60" outlineLevel="2" x14ac:dyDescent="0.2">
      <c r="A319" s="105"/>
      <c r="B319" s="106"/>
      <c r="C319" s="607" t="s">
        <v>387</v>
      </c>
      <c r="D319" s="608"/>
      <c r="E319" s="608"/>
      <c r="F319" s="608"/>
      <c r="G319" s="608"/>
      <c r="H319" s="108"/>
      <c r="I319" s="108"/>
      <c r="J319" s="108"/>
      <c r="K319" s="108"/>
      <c r="L319" s="108"/>
      <c r="M319" s="108"/>
      <c r="N319" s="107"/>
      <c r="O319" s="107"/>
      <c r="P319" s="107"/>
      <c r="Q319" s="107"/>
      <c r="R319" s="108"/>
      <c r="S319" s="108"/>
      <c r="T319" s="108"/>
      <c r="U319" s="108"/>
      <c r="V319" s="108"/>
      <c r="W319" s="108"/>
      <c r="X319" s="108"/>
      <c r="Y319" s="108"/>
      <c r="Z319" s="102"/>
      <c r="AA319" s="102"/>
      <c r="AB319" s="102"/>
      <c r="AC319" s="102"/>
      <c r="AD319" s="102"/>
      <c r="AE319" s="102"/>
      <c r="AF319" s="102"/>
      <c r="AG319" s="102" t="s">
        <v>120</v>
      </c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</row>
    <row r="320" spans="1:60" outlineLevel="2" x14ac:dyDescent="0.2">
      <c r="A320" s="105"/>
      <c r="B320" s="106"/>
      <c r="C320" s="129" t="s">
        <v>2258</v>
      </c>
      <c r="D320" s="109"/>
      <c r="E320" s="110">
        <v>836</v>
      </c>
      <c r="F320" s="108"/>
      <c r="G320" s="108"/>
      <c r="H320" s="108"/>
      <c r="I320" s="108"/>
      <c r="J320" s="108"/>
      <c r="K320" s="108"/>
      <c r="L320" s="108"/>
      <c r="M320" s="108"/>
      <c r="N320" s="107"/>
      <c r="O320" s="107"/>
      <c r="P320" s="107"/>
      <c r="Q320" s="107"/>
      <c r="R320" s="108"/>
      <c r="S320" s="108"/>
      <c r="T320" s="108"/>
      <c r="U320" s="108"/>
      <c r="V320" s="108"/>
      <c r="W320" s="108"/>
      <c r="X320" s="108"/>
      <c r="Y320" s="108"/>
      <c r="Z320" s="102"/>
      <c r="AA320" s="102"/>
      <c r="AB320" s="102"/>
      <c r="AC320" s="102"/>
      <c r="AD320" s="102"/>
      <c r="AE320" s="102"/>
      <c r="AF320" s="102"/>
      <c r="AG320" s="102" t="s">
        <v>121</v>
      </c>
      <c r="AH320" s="102">
        <v>0</v>
      </c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</row>
    <row r="321" spans="1:60" outlineLevel="2" x14ac:dyDescent="0.2">
      <c r="A321" s="105"/>
      <c r="B321" s="106"/>
      <c r="C321" s="603"/>
      <c r="D321" s="604"/>
      <c r="E321" s="604"/>
      <c r="F321" s="604"/>
      <c r="G321" s="604"/>
      <c r="H321" s="108"/>
      <c r="I321" s="108"/>
      <c r="J321" s="108"/>
      <c r="K321" s="108"/>
      <c r="L321" s="108"/>
      <c r="M321" s="108"/>
      <c r="N321" s="107"/>
      <c r="O321" s="107"/>
      <c r="P321" s="107"/>
      <c r="Q321" s="107"/>
      <c r="R321" s="108"/>
      <c r="S321" s="108"/>
      <c r="T321" s="108"/>
      <c r="U321" s="108"/>
      <c r="V321" s="108"/>
      <c r="W321" s="108"/>
      <c r="X321" s="108"/>
      <c r="Y321" s="108"/>
      <c r="Z321" s="102"/>
      <c r="AA321" s="102"/>
      <c r="AB321" s="102"/>
      <c r="AC321" s="102"/>
      <c r="AD321" s="102"/>
      <c r="AE321" s="102"/>
      <c r="AF321" s="102"/>
      <c r="AG321" s="102" t="s">
        <v>2212</v>
      </c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</row>
    <row r="322" spans="1:60" outlineLevel="1" x14ac:dyDescent="0.2">
      <c r="A322" s="119">
        <v>74</v>
      </c>
      <c r="B322" s="120" t="s">
        <v>390</v>
      </c>
      <c r="C322" s="128" t="s">
        <v>391</v>
      </c>
      <c r="D322" s="121" t="s">
        <v>176</v>
      </c>
      <c r="E322" s="122">
        <v>7</v>
      </c>
      <c r="F322" s="123"/>
      <c r="G322" s="124">
        <f>ROUND(E322*F322,2)</f>
        <v>0</v>
      </c>
      <c r="H322" s="123">
        <v>0</v>
      </c>
      <c r="I322" s="124">
        <f>ROUND(E322*H322,2)</f>
        <v>0</v>
      </c>
      <c r="J322" s="123">
        <v>300</v>
      </c>
      <c r="K322" s="124">
        <f>ROUND(E322*J322,2)</f>
        <v>2100</v>
      </c>
      <c r="L322" s="124">
        <v>21</v>
      </c>
      <c r="M322" s="124">
        <f>G322*(1+L322/100)</f>
        <v>0</v>
      </c>
      <c r="N322" s="122">
        <v>0</v>
      </c>
      <c r="O322" s="122">
        <f>ROUND(E322*N322,2)</f>
        <v>0</v>
      </c>
      <c r="P322" s="122">
        <v>0</v>
      </c>
      <c r="Q322" s="122">
        <f>ROUND(E322*P322,2)</f>
        <v>0</v>
      </c>
      <c r="R322" s="124"/>
      <c r="S322" s="124" t="s">
        <v>177</v>
      </c>
      <c r="T322" s="125" t="s">
        <v>178</v>
      </c>
      <c r="U322" s="108">
        <v>0</v>
      </c>
      <c r="V322" s="108">
        <f>ROUND(E322*U322,2)</f>
        <v>0</v>
      </c>
      <c r="W322" s="108"/>
      <c r="X322" s="108" t="s">
        <v>116</v>
      </c>
      <c r="Y322" s="108" t="s">
        <v>117</v>
      </c>
      <c r="Z322" s="102"/>
      <c r="AA322" s="102"/>
      <c r="AB322" s="102"/>
      <c r="AC322" s="102"/>
      <c r="AD322" s="102"/>
      <c r="AE322" s="102"/>
      <c r="AF322" s="102"/>
      <c r="AG322" s="102" t="s">
        <v>118</v>
      </c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</row>
    <row r="323" spans="1:60" outlineLevel="2" x14ac:dyDescent="0.2">
      <c r="A323" s="105"/>
      <c r="B323" s="106"/>
      <c r="C323" s="605"/>
      <c r="D323" s="606"/>
      <c r="E323" s="606"/>
      <c r="F323" s="606"/>
      <c r="G323" s="606"/>
      <c r="H323" s="108"/>
      <c r="I323" s="108"/>
      <c r="J323" s="108"/>
      <c r="K323" s="108"/>
      <c r="L323" s="108"/>
      <c r="M323" s="108"/>
      <c r="N323" s="107"/>
      <c r="O323" s="107"/>
      <c r="P323" s="107"/>
      <c r="Q323" s="107"/>
      <c r="R323" s="108"/>
      <c r="S323" s="108"/>
      <c r="T323" s="108"/>
      <c r="U323" s="108"/>
      <c r="V323" s="108"/>
      <c r="W323" s="108"/>
      <c r="X323" s="108"/>
      <c r="Y323" s="108"/>
      <c r="Z323" s="102"/>
      <c r="AA323" s="102"/>
      <c r="AB323" s="102"/>
      <c r="AC323" s="102"/>
      <c r="AD323" s="102"/>
      <c r="AE323" s="102"/>
      <c r="AF323" s="102"/>
      <c r="AG323" s="102" t="s">
        <v>2212</v>
      </c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</row>
    <row r="324" spans="1:60" outlineLevel="1" x14ac:dyDescent="0.2">
      <c r="A324" s="119">
        <v>75</v>
      </c>
      <c r="B324" s="120" t="s">
        <v>392</v>
      </c>
      <c r="C324" s="128" t="s">
        <v>393</v>
      </c>
      <c r="D324" s="121" t="s">
        <v>283</v>
      </c>
      <c r="E324" s="122">
        <v>2</v>
      </c>
      <c r="F324" s="123"/>
      <c r="G324" s="124">
        <f>ROUND(E324*F324,2)</f>
        <v>0</v>
      </c>
      <c r="H324" s="123">
        <v>0</v>
      </c>
      <c r="I324" s="124">
        <f>ROUND(E324*H324,2)</f>
        <v>0</v>
      </c>
      <c r="J324" s="123">
        <v>500</v>
      </c>
      <c r="K324" s="124">
        <f>ROUND(E324*J324,2)</f>
        <v>1000</v>
      </c>
      <c r="L324" s="124">
        <v>21</v>
      </c>
      <c r="M324" s="124">
        <f>G324*(1+L324/100)</f>
        <v>0</v>
      </c>
      <c r="N324" s="122">
        <v>0</v>
      </c>
      <c r="O324" s="122">
        <f>ROUND(E324*N324,2)</f>
        <v>0</v>
      </c>
      <c r="P324" s="122">
        <v>0</v>
      </c>
      <c r="Q324" s="122">
        <f>ROUND(E324*P324,2)</f>
        <v>0</v>
      </c>
      <c r="R324" s="124"/>
      <c r="S324" s="124" t="s">
        <v>177</v>
      </c>
      <c r="T324" s="125" t="s">
        <v>178</v>
      </c>
      <c r="U324" s="108">
        <v>0</v>
      </c>
      <c r="V324" s="108">
        <f>ROUND(E324*U324,2)</f>
        <v>0</v>
      </c>
      <c r="W324" s="108"/>
      <c r="X324" s="108" t="s">
        <v>116</v>
      </c>
      <c r="Y324" s="108" t="s">
        <v>117</v>
      </c>
      <c r="Z324" s="102"/>
      <c r="AA324" s="102"/>
      <c r="AB324" s="102"/>
      <c r="AC324" s="102"/>
      <c r="AD324" s="102"/>
      <c r="AE324" s="102"/>
      <c r="AF324" s="102"/>
      <c r="AG324" s="102" t="s">
        <v>118</v>
      </c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</row>
    <row r="325" spans="1:60" outlineLevel="2" x14ac:dyDescent="0.2">
      <c r="A325" s="105"/>
      <c r="B325" s="106"/>
      <c r="C325" s="605"/>
      <c r="D325" s="606"/>
      <c r="E325" s="606"/>
      <c r="F325" s="606"/>
      <c r="G325" s="606"/>
      <c r="H325" s="108"/>
      <c r="I325" s="108"/>
      <c r="J325" s="108"/>
      <c r="K325" s="108"/>
      <c r="L325" s="108"/>
      <c r="M325" s="108"/>
      <c r="N325" s="107"/>
      <c r="O325" s="107"/>
      <c r="P325" s="107"/>
      <c r="Q325" s="107"/>
      <c r="R325" s="108"/>
      <c r="S325" s="108"/>
      <c r="T325" s="108"/>
      <c r="U325" s="108"/>
      <c r="V325" s="108"/>
      <c r="W325" s="108"/>
      <c r="X325" s="108"/>
      <c r="Y325" s="108"/>
      <c r="Z325" s="102"/>
      <c r="AA325" s="102"/>
      <c r="AB325" s="102"/>
      <c r="AC325" s="102"/>
      <c r="AD325" s="102"/>
      <c r="AE325" s="102"/>
      <c r="AF325" s="102"/>
      <c r="AG325" s="102" t="s">
        <v>2212</v>
      </c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</row>
    <row r="326" spans="1:60" x14ac:dyDescent="0.2">
      <c r="A326" s="112" t="s">
        <v>109</v>
      </c>
      <c r="B326" s="113" t="s">
        <v>52</v>
      </c>
      <c r="C326" s="127" t="s">
        <v>53</v>
      </c>
      <c r="D326" s="114"/>
      <c r="E326" s="115"/>
      <c r="F326" s="116"/>
      <c r="G326" s="116">
        <f>SUMIF(AG327:AG362,"&lt;&gt;NOR",G327:G362)</f>
        <v>0</v>
      </c>
      <c r="H326" s="116"/>
      <c r="I326" s="116">
        <f>SUM(I327:I362)</f>
        <v>162278.28</v>
      </c>
      <c r="J326" s="116"/>
      <c r="K326" s="116">
        <f>SUM(K327:K362)</f>
        <v>925701.05</v>
      </c>
      <c r="L326" s="116"/>
      <c r="M326" s="116">
        <f>SUM(M327:M362)</f>
        <v>0</v>
      </c>
      <c r="N326" s="115"/>
      <c r="O326" s="115">
        <f>SUM(O327:O362)</f>
        <v>29.16</v>
      </c>
      <c r="P326" s="115"/>
      <c r="Q326" s="115">
        <f>SUM(Q327:Q362)</f>
        <v>1286.67</v>
      </c>
      <c r="R326" s="116"/>
      <c r="S326" s="116"/>
      <c r="T326" s="117"/>
      <c r="U326" s="111"/>
      <c r="V326" s="111">
        <f>SUM(V327:V362)</f>
        <v>2588.4300000000003</v>
      </c>
      <c r="W326" s="111"/>
      <c r="X326" s="111"/>
      <c r="Y326" s="111"/>
      <c r="AG326" t="s">
        <v>110</v>
      </c>
    </row>
    <row r="327" spans="1:60" ht="22.5" outlineLevel="1" x14ac:dyDescent="0.2">
      <c r="A327" s="119">
        <v>76</v>
      </c>
      <c r="B327" s="120" t="s">
        <v>394</v>
      </c>
      <c r="C327" s="128" t="s">
        <v>395</v>
      </c>
      <c r="D327" s="121" t="s">
        <v>151</v>
      </c>
      <c r="E327" s="122">
        <v>1000</v>
      </c>
      <c r="F327" s="123"/>
      <c r="G327" s="124">
        <f>ROUND(E327*F327,2)</f>
        <v>0</v>
      </c>
      <c r="H327" s="123">
        <v>7.0000000000000007E-2</v>
      </c>
      <c r="I327" s="124">
        <f>ROUND(E327*H327,2)</f>
        <v>70</v>
      </c>
      <c r="J327" s="123">
        <v>89.03</v>
      </c>
      <c r="K327" s="124">
        <f>ROUND(E327*J327,2)</f>
        <v>89030</v>
      </c>
      <c r="L327" s="124">
        <v>21</v>
      </c>
      <c r="M327" s="124">
        <f>G327*(1+L327/100)</f>
        <v>0</v>
      </c>
      <c r="N327" s="122">
        <v>2.426E-2</v>
      </c>
      <c r="O327" s="122">
        <f>ROUND(E327*N327,2)</f>
        <v>24.26</v>
      </c>
      <c r="P327" s="122">
        <v>0</v>
      </c>
      <c r="Q327" s="122">
        <f>ROUND(E327*P327,2)</f>
        <v>0</v>
      </c>
      <c r="R327" s="124" t="s">
        <v>396</v>
      </c>
      <c r="S327" s="124" t="s">
        <v>2211</v>
      </c>
      <c r="T327" s="125" t="s">
        <v>115</v>
      </c>
      <c r="U327" s="108">
        <v>0.155</v>
      </c>
      <c r="V327" s="108">
        <f>ROUND(E327*U327,2)</f>
        <v>155</v>
      </c>
      <c r="W327" s="108"/>
      <c r="X327" s="108" t="s">
        <v>116</v>
      </c>
      <c r="Y327" s="108" t="s">
        <v>117</v>
      </c>
      <c r="Z327" s="102"/>
      <c r="AA327" s="102"/>
      <c r="AB327" s="102"/>
      <c r="AC327" s="102"/>
      <c r="AD327" s="102"/>
      <c r="AE327" s="102"/>
      <c r="AF327" s="102"/>
      <c r="AG327" s="102" t="s">
        <v>124</v>
      </c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</row>
    <row r="328" spans="1:60" outlineLevel="2" x14ac:dyDescent="0.2">
      <c r="A328" s="105"/>
      <c r="B328" s="106"/>
      <c r="C328" s="607" t="s">
        <v>397</v>
      </c>
      <c r="D328" s="608"/>
      <c r="E328" s="608"/>
      <c r="F328" s="608"/>
      <c r="G328" s="608"/>
      <c r="H328" s="108"/>
      <c r="I328" s="108"/>
      <c r="J328" s="108"/>
      <c r="K328" s="108"/>
      <c r="L328" s="108"/>
      <c r="M328" s="108"/>
      <c r="N328" s="107"/>
      <c r="O328" s="107"/>
      <c r="P328" s="107"/>
      <c r="Q328" s="107"/>
      <c r="R328" s="108"/>
      <c r="S328" s="108"/>
      <c r="T328" s="108"/>
      <c r="U328" s="108"/>
      <c r="V328" s="108"/>
      <c r="W328" s="108"/>
      <c r="X328" s="108"/>
      <c r="Y328" s="108"/>
      <c r="Z328" s="102"/>
      <c r="AA328" s="102"/>
      <c r="AB328" s="102"/>
      <c r="AC328" s="102"/>
      <c r="AD328" s="102"/>
      <c r="AE328" s="102"/>
      <c r="AF328" s="102"/>
      <c r="AG328" s="102" t="s">
        <v>120</v>
      </c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</row>
    <row r="329" spans="1:60" outlineLevel="2" x14ac:dyDescent="0.2">
      <c r="A329" s="105"/>
      <c r="B329" s="106"/>
      <c r="C329" s="609" t="s">
        <v>398</v>
      </c>
      <c r="D329" s="610"/>
      <c r="E329" s="610"/>
      <c r="F329" s="610"/>
      <c r="G329" s="610"/>
      <c r="H329" s="108"/>
      <c r="I329" s="108"/>
      <c r="J329" s="108"/>
      <c r="K329" s="108"/>
      <c r="L329" s="108"/>
      <c r="M329" s="108"/>
      <c r="N329" s="107"/>
      <c r="O329" s="107"/>
      <c r="P329" s="107"/>
      <c r="Q329" s="107"/>
      <c r="R329" s="108"/>
      <c r="S329" s="108"/>
      <c r="T329" s="108"/>
      <c r="U329" s="108"/>
      <c r="V329" s="108"/>
      <c r="W329" s="108"/>
      <c r="X329" s="108"/>
      <c r="Y329" s="108"/>
      <c r="Z329" s="102"/>
      <c r="AA329" s="102"/>
      <c r="AB329" s="102"/>
      <c r="AC329" s="102"/>
      <c r="AD329" s="102"/>
      <c r="AE329" s="102"/>
      <c r="AF329" s="102"/>
      <c r="AG329" s="102" t="s">
        <v>141</v>
      </c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</row>
    <row r="330" spans="1:60" outlineLevel="2" x14ac:dyDescent="0.2">
      <c r="A330" s="105"/>
      <c r="B330" s="106"/>
      <c r="C330" s="603"/>
      <c r="D330" s="604"/>
      <c r="E330" s="604"/>
      <c r="F330" s="604"/>
      <c r="G330" s="604"/>
      <c r="H330" s="108"/>
      <c r="I330" s="108"/>
      <c r="J330" s="108"/>
      <c r="K330" s="108"/>
      <c r="L330" s="108"/>
      <c r="M330" s="108"/>
      <c r="N330" s="107"/>
      <c r="O330" s="107"/>
      <c r="P330" s="107"/>
      <c r="Q330" s="107"/>
      <c r="R330" s="108"/>
      <c r="S330" s="108"/>
      <c r="T330" s="108"/>
      <c r="U330" s="108"/>
      <c r="V330" s="108"/>
      <c r="W330" s="108"/>
      <c r="X330" s="108"/>
      <c r="Y330" s="108"/>
      <c r="Z330" s="102"/>
      <c r="AA330" s="102"/>
      <c r="AB330" s="102"/>
      <c r="AC330" s="102"/>
      <c r="AD330" s="102"/>
      <c r="AE330" s="102"/>
      <c r="AF330" s="102"/>
      <c r="AG330" s="102" t="s">
        <v>2212</v>
      </c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</row>
    <row r="331" spans="1:60" ht="22.5" outlineLevel="1" x14ac:dyDescent="0.2">
      <c r="A331" s="119">
        <v>77</v>
      </c>
      <c r="B331" s="120" t="s">
        <v>399</v>
      </c>
      <c r="C331" s="128" t="s">
        <v>400</v>
      </c>
      <c r="D331" s="121" t="s">
        <v>151</v>
      </c>
      <c r="E331" s="122">
        <v>2000</v>
      </c>
      <c r="F331" s="123"/>
      <c r="G331" s="124">
        <f>ROUND(E331*F331,2)</f>
        <v>0</v>
      </c>
      <c r="H331" s="123">
        <v>60.56</v>
      </c>
      <c r="I331" s="124">
        <f>ROUND(E331*H331,2)</f>
        <v>121120</v>
      </c>
      <c r="J331" s="123">
        <v>3.54</v>
      </c>
      <c r="K331" s="124">
        <f>ROUND(E331*J331,2)</f>
        <v>7080</v>
      </c>
      <c r="L331" s="124">
        <v>21</v>
      </c>
      <c r="M331" s="124">
        <f>G331*(1+L331/100)</f>
        <v>0</v>
      </c>
      <c r="N331" s="122">
        <v>1.09E-3</v>
      </c>
      <c r="O331" s="122">
        <f>ROUND(E331*N331,2)</f>
        <v>2.1800000000000002</v>
      </c>
      <c r="P331" s="122">
        <v>0</v>
      </c>
      <c r="Q331" s="122">
        <f>ROUND(E331*P331,2)</f>
        <v>0</v>
      </c>
      <c r="R331" s="124" t="s">
        <v>396</v>
      </c>
      <c r="S331" s="124" t="s">
        <v>2211</v>
      </c>
      <c r="T331" s="125" t="s">
        <v>115</v>
      </c>
      <c r="U331" s="108">
        <v>7.0000000000000001E-3</v>
      </c>
      <c r="V331" s="108">
        <f>ROUND(E331*U331,2)</f>
        <v>14</v>
      </c>
      <c r="W331" s="108"/>
      <c r="X331" s="108" t="s">
        <v>116</v>
      </c>
      <c r="Y331" s="108" t="s">
        <v>117</v>
      </c>
      <c r="Z331" s="102"/>
      <c r="AA331" s="102"/>
      <c r="AB331" s="102"/>
      <c r="AC331" s="102"/>
      <c r="AD331" s="102"/>
      <c r="AE331" s="102"/>
      <c r="AF331" s="102"/>
      <c r="AG331" s="102" t="s">
        <v>124</v>
      </c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</row>
    <row r="332" spans="1:60" outlineLevel="2" x14ac:dyDescent="0.2">
      <c r="A332" s="105"/>
      <c r="B332" s="106"/>
      <c r="C332" s="607" t="s">
        <v>397</v>
      </c>
      <c r="D332" s="608"/>
      <c r="E332" s="608"/>
      <c r="F332" s="608"/>
      <c r="G332" s="608"/>
      <c r="H332" s="108"/>
      <c r="I332" s="108"/>
      <c r="J332" s="108"/>
      <c r="K332" s="108"/>
      <c r="L332" s="108"/>
      <c r="M332" s="108"/>
      <c r="N332" s="107"/>
      <c r="O332" s="107"/>
      <c r="P332" s="107"/>
      <c r="Q332" s="107"/>
      <c r="R332" s="108"/>
      <c r="S332" s="108"/>
      <c r="T332" s="108"/>
      <c r="U332" s="108"/>
      <c r="V332" s="108"/>
      <c r="W332" s="108"/>
      <c r="X332" s="108"/>
      <c r="Y332" s="108"/>
      <c r="Z332" s="102"/>
      <c r="AA332" s="102"/>
      <c r="AB332" s="102"/>
      <c r="AC332" s="102"/>
      <c r="AD332" s="102"/>
      <c r="AE332" s="102"/>
      <c r="AF332" s="102"/>
      <c r="AG332" s="102" t="s">
        <v>120</v>
      </c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</row>
    <row r="333" spans="1:60" outlineLevel="2" x14ac:dyDescent="0.2">
      <c r="A333" s="105"/>
      <c r="B333" s="106"/>
      <c r="C333" s="603"/>
      <c r="D333" s="604"/>
      <c r="E333" s="604"/>
      <c r="F333" s="604"/>
      <c r="G333" s="604"/>
      <c r="H333" s="108"/>
      <c r="I333" s="108"/>
      <c r="J333" s="108"/>
      <c r="K333" s="108"/>
      <c r="L333" s="108"/>
      <c r="M333" s="108"/>
      <c r="N333" s="107"/>
      <c r="O333" s="107"/>
      <c r="P333" s="107"/>
      <c r="Q333" s="107"/>
      <c r="R333" s="108"/>
      <c r="S333" s="108"/>
      <c r="T333" s="108"/>
      <c r="U333" s="108"/>
      <c r="V333" s="108"/>
      <c r="W333" s="108"/>
      <c r="X333" s="108"/>
      <c r="Y333" s="108"/>
      <c r="Z333" s="102"/>
      <c r="AA333" s="102"/>
      <c r="AB333" s="102"/>
      <c r="AC333" s="102"/>
      <c r="AD333" s="102"/>
      <c r="AE333" s="102"/>
      <c r="AF333" s="102"/>
      <c r="AG333" s="102" t="s">
        <v>2212</v>
      </c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</row>
    <row r="334" spans="1:60" outlineLevel="1" x14ac:dyDescent="0.2">
      <c r="A334" s="119">
        <v>78</v>
      </c>
      <c r="B334" s="120" t="s">
        <v>401</v>
      </c>
      <c r="C334" s="128" t="s">
        <v>402</v>
      </c>
      <c r="D334" s="121" t="s">
        <v>151</v>
      </c>
      <c r="E334" s="122">
        <v>1000</v>
      </c>
      <c r="F334" s="123"/>
      <c r="G334" s="124">
        <f>ROUND(E334*F334,2)</f>
        <v>0</v>
      </c>
      <c r="H334" s="123">
        <v>0</v>
      </c>
      <c r="I334" s="124">
        <f>ROUND(E334*H334,2)</f>
        <v>0</v>
      </c>
      <c r="J334" s="123">
        <v>79.5</v>
      </c>
      <c r="K334" s="124">
        <f>ROUND(E334*J334,2)</f>
        <v>79500</v>
      </c>
      <c r="L334" s="124">
        <v>21</v>
      </c>
      <c r="M334" s="124">
        <f>G334*(1+L334/100)</f>
        <v>0</v>
      </c>
      <c r="N334" s="122">
        <v>0</v>
      </c>
      <c r="O334" s="122">
        <f>ROUND(E334*N334,2)</f>
        <v>0</v>
      </c>
      <c r="P334" s="122">
        <v>0</v>
      </c>
      <c r="Q334" s="122">
        <f>ROUND(E334*P334,2)</f>
        <v>0</v>
      </c>
      <c r="R334" s="124" t="s">
        <v>396</v>
      </c>
      <c r="S334" s="124" t="s">
        <v>2211</v>
      </c>
      <c r="T334" s="125" t="s">
        <v>115</v>
      </c>
      <c r="U334" s="108">
        <v>0.13600000000000001</v>
      </c>
      <c r="V334" s="108">
        <f>ROUND(E334*U334,2)</f>
        <v>136</v>
      </c>
      <c r="W334" s="108"/>
      <c r="X334" s="108" t="s">
        <v>116</v>
      </c>
      <c r="Y334" s="108" t="s">
        <v>117</v>
      </c>
      <c r="Z334" s="102"/>
      <c r="AA334" s="102"/>
      <c r="AB334" s="102"/>
      <c r="AC334" s="102"/>
      <c r="AD334" s="102"/>
      <c r="AE334" s="102"/>
      <c r="AF334" s="102"/>
      <c r="AG334" s="102" t="s">
        <v>124</v>
      </c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</row>
    <row r="335" spans="1:60" outlineLevel="2" x14ac:dyDescent="0.2">
      <c r="A335" s="105"/>
      <c r="B335" s="106"/>
      <c r="C335" s="605"/>
      <c r="D335" s="606"/>
      <c r="E335" s="606"/>
      <c r="F335" s="606"/>
      <c r="G335" s="606"/>
      <c r="H335" s="108"/>
      <c r="I335" s="108"/>
      <c r="J335" s="108"/>
      <c r="K335" s="108"/>
      <c r="L335" s="108"/>
      <c r="M335" s="108"/>
      <c r="N335" s="107"/>
      <c r="O335" s="107"/>
      <c r="P335" s="107"/>
      <c r="Q335" s="107"/>
      <c r="R335" s="108"/>
      <c r="S335" s="108"/>
      <c r="T335" s="108"/>
      <c r="U335" s="108"/>
      <c r="V335" s="108"/>
      <c r="W335" s="108"/>
      <c r="X335" s="108"/>
      <c r="Y335" s="108"/>
      <c r="Z335" s="102"/>
      <c r="AA335" s="102"/>
      <c r="AB335" s="102"/>
      <c r="AC335" s="102"/>
      <c r="AD335" s="102"/>
      <c r="AE335" s="102"/>
      <c r="AF335" s="102"/>
      <c r="AG335" s="102" t="s">
        <v>2212</v>
      </c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</row>
    <row r="336" spans="1:60" outlineLevel="1" x14ac:dyDescent="0.2">
      <c r="A336" s="119">
        <v>79</v>
      </c>
      <c r="B336" s="120" t="s">
        <v>403</v>
      </c>
      <c r="C336" s="128" t="s">
        <v>404</v>
      </c>
      <c r="D336" s="121" t="s">
        <v>151</v>
      </c>
      <c r="E336" s="122">
        <v>1000</v>
      </c>
      <c r="F336" s="123"/>
      <c r="G336" s="124">
        <f>ROUND(E336*F336,2)</f>
        <v>0</v>
      </c>
      <c r="H336" s="123">
        <v>0</v>
      </c>
      <c r="I336" s="124">
        <f>ROUND(E336*H336,2)</f>
        <v>0</v>
      </c>
      <c r="J336" s="123">
        <v>16.899999999999999</v>
      </c>
      <c r="K336" s="124">
        <f>ROUND(E336*J336,2)</f>
        <v>16900</v>
      </c>
      <c r="L336" s="124">
        <v>21</v>
      </c>
      <c r="M336" s="124">
        <f>G336*(1+L336/100)</f>
        <v>0</v>
      </c>
      <c r="N336" s="122">
        <v>0</v>
      </c>
      <c r="O336" s="122">
        <f>ROUND(E336*N336,2)</f>
        <v>0</v>
      </c>
      <c r="P336" s="122">
        <v>0</v>
      </c>
      <c r="Q336" s="122">
        <f>ROUND(E336*P336,2)</f>
        <v>0</v>
      </c>
      <c r="R336" s="124" t="s">
        <v>396</v>
      </c>
      <c r="S336" s="124" t="s">
        <v>2211</v>
      </c>
      <c r="T336" s="125" t="s">
        <v>115</v>
      </c>
      <c r="U336" s="108">
        <v>3.0300000000000001E-2</v>
      </c>
      <c r="V336" s="108">
        <f>ROUND(E336*U336,2)</f>
        <v>30.3</v>
      </c>
      <c r="W336" s="108"/>
      <c r="X336" s="108" t="s">
        <v>116</v>
      </c>
      <c r="Y336" s="108" t="s">
        <v>117</v>
      </c>
      <c r="Z336" s="102"/>
      <c r="AA336" s="102"/>
      <c r="AB336" s="102"/>
      <c r="AC336" s="102"/>
      <c r="AD336" s="102"/>
      <c r="AE336" s="102"/>
      <c r="AF336" s="102"/>
      <c r="AG336" s="102" t="s">
        <v>124</v>
      </c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</row>
    <row r="337" spans="1:60" outlineLevel="2" x14ac:dyDescent="0.2">
      <c r="A337" s="105"/>
      <c r="B337" s="106"/>
      <c r="C337" s="605"/>
      <c r="D337" s="606"/>
      <c r="E337" s="606"/>
      <c r="F337" s="606"/>
      <c r="G337" s="606"/>
      <c r="H337" s="108"/>
      <c r="I337" s="108"/>
      <c r="J337" s="108"/>
      <c r="K337" s="108"/>
      <c r="L337" s="108"/>
      <c r="M337" s="108"/>
      <c r="N337" s="107"/>
      <c r="O337" s="107"/>
      <c r="P337" s="107"/>
      <c r="Q337" s="107"/>
      <c r="R337" s="108"/>
      <c r="S337" s="108"/>
      <c r="T337" s="108"/>
      <c r="U337" s="108"/>
      <c r="V337" s="108"/>
      <c r="W337" s="108"/>
      <c r="X337" s="108"/>
      <c r="Y337" s="108"/>
      <c r="Z337" s="102"/>
      <c r="AA337" s="102"/>
      <c r="AB337" s="102"/>
      <c r="AC337" s="102"/>
      <c r="AD337" s="102"/>
      <c r="AE337" s="102"/>
      <c r="AF337" s="102"/>
      <c r="AG337" s="102" t="s">
        <v>2212</v>
      </c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</row>
    <row r="338" spans="1:60" ht="22.5" outlineLevel="1" x14ac:dyDescent="0.2">
      <c r="A338" s="119">
        <v>80</v>
      </c>
      <c r="B338" s="120" t="s">
        <v>405</v>
      </c>
      <c r="C338" s="128" t="s">
        <v>406</v>
      </c>
      <c r="D338" s="121" t="s">
        <v>151</v>
      </c>
      <c r="E338" s="122">
        <v>2000</v>
      </c>
      <c r="F338" s="123"/>
      <c r="G338" s="124">
        <f>ROUND(E338*F338,2)</f>
        <v>0</v>
      </c>
      <c r="H338" s="123">
        <v>10.6</v>
      </c>
      <c r="I338" s="124">
        <f>ROUND(E338*H338,2)</f>
        <v>21200</v>
      </c>
      <c r="J338" s="123">
        <v>0</v>
      </c>
      <c r="K338" s="124">
        <f>ROUND(E338*J338,2)</f>
        <v>0</v>
      </c>
      <c r="L338" s="124">
        <v>21</v>
      </c>
      <c r="M338" s="124">
        <f>G338*(1+L338/100)</f>
        <v>0</v>
      </c>
      <c r="N338" s="122">
        <v>0</v>
      </c>
      <c r="O338" s="122">
        <f>ROUND(E338*N338,2)</f>
        <v>0</v>
      </c>
      <c r="P338" s="122">
        <v>0</v>
      </c>
      <c r="Q338" s="122">
        <f>ROUND(E338*P338,2)</f>
        <v>0</v>
      </c>
      <c r="R338" s="124" t="s">
        <v>396</v>
      </c>
      <c r="S338" s="124" t="s">
        <v>2211</v>
      </c>
      <c r="T338" s="125" t="s">
        <v>115</v>
      </c>
      <c r="U338" s="108">
        <v>0</v>
      </c>
      <c r="V338" s="108">
        <f>ROUND(E338*U338,2)</f>
        <v>0</v>
      </c>
      <c r="W338" s="108"/>
      <c r="X338" s="108" t="s">
        <v>116</v>
      </c>
      <c r="Y338" s="108" t="s">
        <v>117</v>
      </c>
      <c r="Z338" s="102"/>
      <c r="AA338" s="102"/>
      <c r="AB338" s="102"/>
      <c r="AC338" s="102"/>
      <c r="AD338" s="102"/>
      <c r="AE338" s="102"/>
      <c r="AF338" s="102"/>
      <c r="AG338" s="102" t="s">
        <v>124</v>
      </c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</row>
    <row r="339" spans="1:60" outlineLevel="2" x14ac:dyDescent="0.2">
      <c r="A339" s="105"/>
      <c r="B339" s="106"/>
      <c r="C339" s="605"/>
      <c r="D339" s="606"/>
      <c r="E339" s="606"/>
      <c r="F339" s="606"/>
      <c r="G339" s="606"/>
      <c r="H339" s="108"/>
      <c r="I339" s="108"/>
      <c r="J339" s="108"/>
      <c r="K339" s="108"/>
      <c r="L339" s="108"/>
      <c r="M339" s="108"/>
      <c r="N339" s="107"/>
      <c r="O339" s="107"/>
      <c r="P339" s="107"/>
      <c r="Q339" s="107"/>
      <c r="R339" s="108"/>
      <c r="S339" s="108"/>
      <c r="T339" s="108"/>
      <c r="U339" s="108"/>
      <c r="V339" s="108"/>
      <c r="W339" s="108"/>
      <c r="X339" s="108"/>
      <c r="Y339" s="108"/>
      <c r="Z339" s="102"/>
      <c r="AA339" s="102"/>
      <c r="AB339" s="102"/>
      <c r="AC339" s="102"/>
      <c r="AD339" s="102"/>
      <c r="AE339" s="102"/>
      <c r="AF339" s="102"/>
      <c r="AG339" s="102" t="s">
        <v>2212</v>
      </c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</row>
    <row r="340" spans="1:60" outlineLevel="1" x14ac:dyDescent="0.2">
      <c r="A340" s="119">
        <v>81</v>
      </c>
      <c r="B340" s="120" t="s">
        <v>407</v>
      </c>
      <c r="C340" s="128" t="s">
        <v>408</v>
      </c>
      <c r="D340" s="121" t="s">
        <v>151</v>
      </c>
      <c r="E340" s="122">
        <v>1000</v>
      </c>
      <c r="F340" s="123"/>
      <c r="G340" s="124">
        <f>ROUND(E340*F340,2)</f>
        <v>0</v>
      </c>
      <c r="H340" s="123">
        <v>0</v>
      </c>
      <c r="I340" s="124">
        <f>ROUND(E340*H340,2)</f>
        <v>0</v>
      </c>
      <c r="J340" s="123">
        <v>10</v>
      </c>
      <c r="K340" s="124">
        <f>ROUND(E340*J340,2)</f>
        <v>10000</v>
      </c>
      <c r="L340" s="124">
        <v>21</v>
      </c>
      <c r="M340" s="124">
        <f>G340*(1+L340/100)</f>
        <v>0</v>
      </c>
      <c r="N340" s="122">
        <v>0</v>
      </c>
      <c r="O340" s="122">
        <f>ROUND(E340*N340,2)</f>
        <v>0</v>
      </c>
      <c r="P340" s="122">
        <v>0</v>
      </c>
      <c r="Q340" s="122">
        <f>ROUND(E340*P340,2)</f>
        <v>0</v>
      </c>
      <c r="R340" s="124" t="s">
        <v>396</v>
      </c>
      <c r="S340" s="124" t="s">
        <v>2211</v>
      </c>
      <c r="T340" s="125" t="s">
        <v>115</v>
      </c>
      <c r="U340" s="108">
        <v>1.7999999999999999E-2</v>
      </c>
      <c r="V340" s="108">
        <f>ROUND(E340*U340,2)</f>
        <v>18</v>
      </c>
      <c r="W340" s="108"/>
      <c r="X340" s="108" t="s">
        <v>116</v>
      </c>
      <c r="Y340" s="108" t="s">
        <v>117</v>
      </c>
      <c r="Z340" s="102"/>
      <c r="AA340" s="102"/>
      <c r="AB340" s="102"/>
      <c r="AC340" s="102"/>
      <c r="AD340" s="102"/>
      <c r="AE340" s="102"/>
      <c r="AF340" s="102"/>
      <c r="AG340" s="102" t="s">
        <v>124</v>
      </c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</row>
    <row r="341" spans="1:60" outlineLevel="2" x14ac:dyDescent="0.2">
      <c r="A341" s="105"/>
      <c r="B341" s="106"/>
      <c r="C341" s="605"/>
      <c r="D341" s="606"/>
      <c r="E341" s="606"/>
      <c r="F341" s="606"/>
      <c r="G341" s="606"/>
      <c r="H341" s="108"/>
      <c r="I341" s="108"/>
      <c r="J341" s="108"/>
      <c r="K341" s="108"/>
      <c r="L341" s="108"/>
      <c r="M341" s="108"/>
      <c r="N341" s="107"/>
      <c r="O341" s="107"/>
      <c r="P341" s="107"/>
      <c r="Q341" s="107"/>
      <c r="R341" s="108"/>
      <c r="S341" s="108"/>
      <c r="T341" s="108"/>
      <c r="U341" s="108"/>
      <c r="V341" s="108"/>
      <c r="W341" s="108"/>
      <c r="X341" s="108"/>
      <c r="Y341" s="108"/>
      <c r="Z341" s="102"/>
      <c r="AA341" s="102"/>
      <c r="AB341" s="102"/>
      <c r="AC341" s="102"/>
      <c r="AD341" s="102"/>
      <c r="AE341" s="102"/>
      <c r="AF341" s="102"/>
      <c r="AG341" s="102" t="s">
        <v>2212</v>
      </c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</row>
    <row r="342" spans="1:60" ht="33.75" outlineLevel="1" x14ac:dyDescent="0.2">
      <c r="A342" s="119">
        <v>82</v>
      </c>
      <c r="B342" s="120" t="s">
        <v>409</v>
      </c>
      <c r="C342" s="128" t="s">
        <v>410</v>
      </c>
      <c r="D342" s="121" t="s">
        <v>113</v>
      </c>
      <c r="E342" s="122">
        <v>3676.2069999999999</v>
      </c>
      <c r="F342" s="123"/>
      <c r="G342" s="124">
        <f>ROUND(E342*F342,2)</f>
        <v>0</v>
      </c>
      <c r="H342" s="123">
        <v>5.41</v>
      </c>
      <c r="I342" s="124">
        <f>ROUND(E342*H342,2)</f>
        <v>19888.28</v>
      </c>
      <c r="J342" s="123">
        <v>184.59</v>
      </c>
      <c r="K342" s="124">
        <f>ROUND(E342*J342,2)</f>
        <v>678591.05</v>
      </c>
      <c r="L342" s="124">
        <v>21</v>
      </c>
      <c r="M342" s="124">
        <f>G342*(1+L342/100)</f>
        <v>0</v>
      </c>
      <c r="N342" s="122">
        <v>7.3999999999999999E-4</v>
      </c>
      <c r="O342" s="122">
        <f>ROUND(E342*N342,2)</f>
        <v>2.72</v>
      </c>
      <c r="P342" s="122">
        <v>0.35</v>
      </c>
      <c r="Q342" s="122">
        <f>ROUND(E342*P342,2)</f>
        <v>1286.67</v>
      </c>
      <c r="R342" s="124" t="s">
        <v>411</v>
      </c>
      <c r="S342" s="124" t="s">
        <v>2211</v>
      </c>
      <c r="T342" s="125" t="s">
        <v>178</v>
      </c>
      <c r="U342" s="108">
        <v>0.60799999999999998</v>
      </c>
      <c r="V342" s="108">
        <f>ROUND(E342*U342,2)</f>
        <v>2235.13</v>
      </c>
      <c r="W342" s="108"/>
      <c r="X342" s="108" t="s">
        <v>116</v>
      </c>
      <c r="Y342" s="108" t="s">
        <v>117</v>
      </c>
      <c r="Z342" s="102"/>
      <c r="AA342" s="102"/>
      <c r="AB342" s="102"/>
      <c r="AC342" s="102"/>
      <c r="AD342" s="102"/>
      <c r="AE342" s="102"/>
      <c r="AF342" s="102"/>
      <c r="AG342" s="102" t="s">
        <v>118</v>
      </c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</row>
    <row r="343" spans="1:60" outlineLevel="2" x14ac:dyDescent="0.2">
      <c r="A343" s="105"/>
      <c r="B343" s="106"/>
      <c r="C343" s="601" t="s">
        <v>412</v>
      </c>
      <c r="D343" s="602"/>
      <c r="E343" s="602"/>
      <c r="F343" s="602"/>
      <c r="G343" s="602"/>
      <c r="H343" s="108"/>
      <c r="I343" s="108"/>
      <c r="J343" s="108"/>
      <c r="K343" s="108"/>
      <c r="L343" s="108"/>
      <c r="M343" s="108"/>
      <c r="N343" s="107"/>
      <c r="O343" s="107"/>
      <c r="P343" s="107"/>
      <c r="Q343" s="107"/>
      <c r="R343" s="108"/>
      <c r="S343" s="108"/>
      <c r="T343" s="108"/>
      <c r="U343" s="108"/>
      <c r="V343" s="108"/>
      <c r="W343" s="108"/>
      <c r="X343" s="108"/>
      <c r="Y343" s="108"/>
      <c r="Z343" s="102"/>
      <c r="AA343" s="102"/>
      <c r="AB343" s="102"/>
      <c r="AC343" s="102"/>
      <c r="AD343" s="102"/>
      <c r="AE343" s="102"/>
      <c r="AF343" s="102"/>
      <c r="AG343" s="102" t="s">
        <v>141</v>
      </c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</row>
    <row r="344" spans="1:60" outlineLevel="2" x14ac:dyDescent="0.2">
      <c r="A344" s="105"/>
      <c r="B344" s="106"/>
      <c r="C344" s="129" t="s">
        <v>413</v>
      </c>
      <c r="D344" s="109"/>
      <c r="E344" s="110">
        <v>343.6114</v>
      </c>
      <c r="F344" s="108"/>
      <c r="G344" s="108"/>
      <c r="H344" s="108"/>
      <c r="I344" s="108"/>
      <c r="J344" s="108"/>
      <c r="K344" s="108"/>
      <c r="L344" s="108"/>
      <c r="M344" s="108"/>
      <c r="N344" s="107"/>
      <c r="O344" s="107"/>
      <c r="P344" s="107"/>
      <c r="Q344" s="107"/>
      <c r="R344" s="108"/>
      <c r="S344" s="108"/>
      <c r="T344" s="108"/>
      <c r="U344" s="108"/>
      <c r="V344" s="108"/>
      <c r="W344" s="108"/>
      <c r="X344" s="108"/>
      <c r="Y344" s="108"/>
      <c r="Z344" s="102"/>
      <c r="AA344" s="102"/>
      <c r="AB344" s="102"/>
      <c r="AC344" s="102"/>
      <c r="AD344" s="102"/>
      <c r="AE344" s="102"/>
      <c r="AF344" s="102"/>
      <c r="AG344" s="102" t="s">
        <v>121</v>
      </c>
      <c r="AH344" s="102">
        <v>0</v>
      </c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</row>
    <row r="345" spans="1:60" outlineLevel="3" x14ac:dyDescent="0.2">
      <c r="A345" s="105"/>
      <c r="B345" s="106"/>
      <c r="C345" s="129" t="s">
        <v>414</v>
      </c>
      <c r="D345" s="109"/>
      <c r="E345" s="110">
        <v>2270.4</v>
      </c>
      <c r="F345" s="108"/>
      <c r="G345" s="108"/>
      <c r="H345" s="108"/>
      <c r="I345" s="108"/>
      <c r="J345" s="108"/>
      <c r="K345" s="108"/>
      <c r="L345" s="108"/>
      <c r="M345" s="108"/>
      <c r="N345" s="107"/>
      <c r="O345" s="107"/>
      <c r="P345" s="107"/>
      <c r="Q345" s="107"/>
      <c r="R345" s="108"/>
      <c r="S345" s="108"/>
      <c r="T345" s="108"/>
      <c r="U345" s="108"/>
      <c r="V345" s="108"/>
      <c r="W345" s="108"/>
      <c r="X345" s="108"/>
      <c r="Y345" s="108"/>
      <c r="Z345" s="102"/>
      <c r="AA345" s="102"/>
      <c r="AB345" s="102"/>
      <c r="AC345" s="102"/>
      <c r="AD345" s="102"/>
      <c r="AE345" s="102"/>
      <c r="AF345" s="102"/>
      <c r="AG345" s="102" t="s">
        <v>121</v>
      </c>
      <c r="AH345" s="102">
        <v>0</v>
      </c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</row>
    <row r="346" spans="1:60" outlineLevel="3" x14ac:dyDescent="0.2">
      <c r="A346" s="105"/>
      <c r="B346" s="106"/>
      <c r="C346" s="129" t="s">
        <v>415</v>
      </c>
      <c r="D346" s="109"/>
      <c r="E346" s="110">
        <v>1062.1956</v>
      </c>
      <c r="F346" s="108"/>
      <c r="G346" s="108"/>
      <c r="H346" s="108"/>
      <c r="I346" s="108"/>
      <c r="J346" s="108"/>
      <c r="K346" s="108"/>
      <c r="L346" s="108"/>
      <c r="M346" s="108"/>
      <c r="N346" s="107"/>
      <c r="O346" s="107"/>
      <c r="P346" s="107"/>
      <c r="Q346" s="107"/>
      <c r="R346" s="108"/>
      <c r="S346" s="108"/>
      <c r="T346" s="108"/>
      <c r="U346" s="108"/>
      <c r="V346" s="108"/>
      <c r="W346" s="108"/>
      <c r="X346" s="108"/>
      <c r="Y346" s="108"/>
      <c r="Z346" s="102"/>
      <c r="AA346" s="102"/>
      <c r="AB346" s="102"/>
      <c r="AC346" s="102"/>
      <c r="AD346" s="102"/>
      <c r="AE346" s="102"/>
      <c r="AF346" s="102"/>
      <c r="AG346" s="102" t="s">
        <v>121</v>
      </c>
      <c r="AH346" s="102">
        <v>0</v>
      </c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</row>
    <row r="347" spans="1:60" outlineLevel="2" x14ac:dyDescent="0.2">
      <c r="A347" s="105"/>
      <c r="B347" s="106"/>
      <c r="C347" s="603"/>
      <c r="D347" s="604"/>
      <c r="E347" s="604"/>
      <c r="F347" s="604"/>
      <c r="G347" s="604"/>
      <c r="H347" s="108"/>
      <c r="I347" s="108"/>
      <c r="J347" s="108"/>
      <c r="K347" s="108"/>
      <c r="L347" s="108"/>
      <c r="M347" s="108"/>
      <c r="N347" s="107"/>
      <c r="O347" s="107"/>
      <c r="P347" s="107"/>
      <c r="Q347" s="107"/>
      <c r="R347" s="108"/>
      <c r="S347" s="108"/>
      <c r="T347" s="108"/>
      <c r="U347" s="108"/>
      <c r="V347" s="108"/>
      <c r="W347" s="108"/>
      <c r="X347" s="108"/>
      <c r="Y347" s="108"/>
      <c r="Z347" s="102"/>
      <c r="AA347" s="102"/>
      <c r="AB347" s="102"/>
      <c r="AC347" s="102"/>
      <c r="AD347" s="102"/>
      <c r="AE347" s="102"/>
      <c r="AF347" s="102"/>
      <c r="AG347" s="102" t="s">
        <v>2212</v>
      </c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</row>
    <row r="348" spans="1:60" outlineLevel="1" x14ac:dyDescent="0.2">
      <c r="A348" s="119">
        <v>83</v>
      </c>
      <c r="B348" s="120" t="s">
        <v>416</v>
      </c>
      <c r="C348" s="128" t="s">
        <v>417</v>
      </c>
      <c r="D348" s="121" t="s">
        <v>283</v>
      </c>
      <c r="E348" s="122">
        <v>7.2</v>
      </c>
      <c r="F348" s="123"/>
      <c r="G348" s="124">
        <f>ROUND(E348*F348,2)</f>
        <v>0</v>
      </c>
      <c r="H348" s="123">
        <v>0</v>
      </c>
      <c r="I348" s="124">
        <f>ROUND(E348*H348,2)</f>
        <v>0</v>
      </c>
      <c r="J348" s="123">
        <v>1000</v>
      </c>
      <c r="K348" s="124">
        <f>ROUND(E348*J348,2)</f>
        <v>7200</v>
      </c>
      <c r="L348" s="124">
        <v>21</v>
      </c>
      <c r="M348" s="124">
        <f>G348*(1+L348/100)</f>
        <v>0</v>
      </c>
      <c r="N348" s="122">
        <v>0</v>
      </c>
      <c r="O348" s="122">
        <f>ROUND(E348*N348,2)</f>
        <v>0</v>
      </c>
      <c r="P348" s="122">
        <v>0</v>
      </c>
      <c r="Q348" s="122">
        <f>ROUND(E348*P348,2)</f>
        <v>0</v>
      </c>
      <c r="R348" s="124"/>
      <c r="S348" s="124" t="s">
        <v>177</v>
      </c>
      <c r="T348" s="125" t="s">
        <v>178</v>
      </c>
      <c r="U348" s="108">
        <v>0</v>
      </c>
      <c r="V348" s="108">
        <f>ROUND(E348*U348,2)</f>
        <v>0</v>
      </c>
      <c r="W348" s="108"/>
      <c r="X348" s="108" t="s">
        <v>116</v>
      </c>
      <c r="Y348" s="108" t="s">
        <v>117</v>
      </c>
      <c r="Z348" s="102"/>
      <c r="AA348" s="102"/>
      <c r="AB348" s="102"/>
      <c r="AC348" s="102"/>
      <c r="AD348" s="102"/>
      <c r="AE348" s="102"/>
      <c r="AF348" s="102"/>
      <c r="AG348" s="102" t="s">
        <v>118</v>
      </c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</row>
    <row r="349" spans="1:60" outlineLevel="2" x14ac:dyDescent="0.2">
      <c r="A349" s="105"/>
      <c r="B349" s="106"/>
      <c r="C349" s="129" t="s">
        <v>418</v>
      </c>
      <c r="D349" s="109"/>
      <c r="E349" s="110">
        <v>7.2</v>
      </c>
      <c r="F349" s="108"/>
      <c r="G349" s="108"/>
      <c r="H349" s="108"/>
      <c r="I349" s="108"/>
      <c r="J349" s="108"/>
      <c r="K349" s="108"/>
      <c r="L349" s="108"/>
      <c r="M349" s="108"/>
      <c r="N349" s="107"/>
      <c r="O349" s="107"/>
      <c r="P349" s="107"/>
      <c r="Q349" s="107"/>
      <c r="R349" s="108"/>
      <c r="S349" s="108"/>
      <c r="T349" s="108"/>
      <c r="U349" s="108"/>
      <c r="V349" s="108"/>
      <c r="W349" s="108"/>
      <c r="X349" s="108"/>
      <c r="Y349" s="108"/>
      <c r="Z349" s="102"/>
      <c r="AA349" s="102"/>
      <c r="AB349" s="102"/>
      <c r="AC349" s="102"/>
      <c r="AD349" s="102"/>
      <c r="AE349" s="102"/>
      <c r="AF349" s="102"/>
      <c r="AG349" s="102" t="s">
        <v>121</v>
      </c>
      <c r="AH349" s="102">
        <v>0</v>
      </c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</row>
    <row r="350" spans="1:60" outlineLevel="2" x14ac:dyDescent="0.2">
      <c r="A350" s="105"/>
      <c r="B350" s="106"/>
      <c r="C350" s="603"/>
      <c r="D350" s="604"/>
      <c r="E350" s="604"/>
      <c r="F350" s="604"/>
      <c r="G350" s="604"/>
      <c r="H350" s="108"/>
      <c r="I350" s="108"/>
      <c r="J350" s="108"/>
      <c r="K350" s="108"/>
      <c r="L350" s="108"/>
      <c r="M350" s="108"/>
      <c r="N350" s="107"/>
      <c r="O350" s="107"/>
      <c r="P350" s="107"/>
      <c r="Q350" s="107"/>
      <c r="R350" s="108"/>
      <c r="S350" s="108"/>
      <c r="T350" s="108"/>
      <c r="U350" s="108"/>
      <c r="V350" s="108"/>
      <c r="W350" s="108"/>
      <c r="X350" s="108"/>
      <c r="Y350" s="108"/>
      <c r="Z350" s="102"/>
      <c r="AA350" s="102"/>
      <c r="AB350" s="102"/>
      <c r="AC350" s="102"/>
      <c r="AD350" s="102"/>
      <c r="AE350" s="102"/>
      <c r="AF350" s="102"/>
      <c r="AG350" s="102" t="s">
        <v>2212</v>
      </c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</row>
    <row r="351" spans="1:60" outlineLevel="1" x14ac:dyDescent="0.2">
      <c r="A351" s="119">
        <v>84</v>
      </c>
      <c r="B351" s="120" t="s">
        <v>419</v>
      </c>
      <c r="C351" s="128" t="s">
        <v>420</v>
      </c>
      <c r="D351" s="121" t="s">
        <v>176</v>
      </c>
      <c r="E351" s="122">
        <v>7</v>
      </c>
      <c r="F351" s="123"/>
      <c r="G351" s="124">
        <f>ROUND(E351*F351,2)</f>
        <v>0</v>
      </c>
      <c r="H351" s="123">
        <v>0</v>
      </c>
      <c r="I351" s="124">
        <f>ROUND(E351*H351,2)</f>
        <v>0</v>
      </c>
      <c r="J351" s="123">
        <v>2000</v>
      </c>
      <c r="K351" s="124">
        <f>ROUND(E351*J351,2)</f>
        <v>14000</v>
      </c>
      <c r="L351" s="124">
        <v>21</v>
      </c>
      <c r="M351" s="124">
        <f>G351*(1+L351/100)</f>
        <v>0</v>
      </c>
      <c r="N351" s="122">
        <v>0</v>
      </c>
      <c r="O351" s="122">
        <f>ROUND(E351*N351,2)</f>
        <v>0</v>
      </c>
      <c r="P351" s="122">
        <v>0</v>
      </c>
      <c r="Q351" s="122">
        <f>ROUND(E351*P351,2)</f>
        <v>0</v>
      </c>
      <c r="R351" s="124"/>
      <c r="S351" s="124" t="s">
        <v>177</v>
      </c>
      <c r="T351" s="125" t="s">
        <v>178</v>
      </c>
      <c r="U351" s="108">
        <v>0</v>
      </c>
      <c r="V351" s="108">
        <f>ROUND(E351*U351,2)</f>
        <v>0</v>
      </c>
      <c r="W351" s="108"/>
      <c r="X351" s="108" t="s">
        <v>116</v>
      </c>
      <c r="Y351" s="108" t="s">
        <v>117</v>
      </c>
      <c r="Z351" s="102"/>
      <c r="AA351" s="102"/>
      <c r="AB351" s="102"/>
      <c r="AC351" s="102"/>
      <c r="AD351" s="102"/>
      <c r="AE351" s="102"/>
      <c r="AF351" s="102"/>
      <c r="AG351" s="102" t="s">
        <v>118</v>
      </c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</row>
    <row r="352" spans="1:60" outlineLevel="2" x14ac:dyDescent="0.2">
      <c r="A352" s="105"/>
      <c r="B352" s="106"/>
      <c r="C352" s="605"/>
      <c r="D352" s="606"/>
      <c r="E352" s="606"/>
      <c r="F352" s="606"/>
      <c r="G352" s="606"/>
      <c r="H352" s="108"/>
      <c r="I352" s="108"/>
      <c r="J352" s="108"/>
      <c r="K352" s="108"/>
      <c r="L352" s="108"/>
      <c r="M352" s="108"/>
      <c r="N352" s="107"/>
      <c r="O352" s="107"/>
      <c r="P352" s="107"/>
      <c r="Q352" s="107"/>
      <c r="R352" s="108"/>
      <c r="S352" s="108"/>
      <c r="T352" s="108"/>
      <c r="U352" s="108"/>
      <c r="V352" s="108"/>
      <c r="W352" s="108"/>
      <c r="X352" s="108"/>
      <c r="Y352" s="108"/>
      <c r="Z352" s="102"/>
      <c r="AA352" s="102"/>
      <c r="AB352" s="102"/>
      <c r="AC352" s="102"/>
      <c r="AD352" s="102"/>
      <c r="AE352" s="102"/>
      <c r="AF352" s="102"/>
      <c r="AG352" s="102" t="s">
        <v>2212</v>
      </c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</row>
    <row r="353" spans="1:60" outlineLevel="1" x14ac:dyDescent="0.2">
      <c r="A353" s="119">
        <v>85</v>
      </c>
      <c r="B353" s="120" t="s">
        <v>421</v>
      </c>
      <c r="C353" s="128" t="s">
        <v>422</v>
      </c>
      <c r="D353" s="121" t="s">
        <v>176</v>
      </c>
      <c r="E353" s="122">
        <v>1</v>
      </c>
      <c r="F353" s="123"/>
      <c r="G353" s="124">
        <f>ROUND(E353*F353,2)</f>
        <v>0</v>
      </c>
      <c r="H353" s="123">
        <v>0</v>
      </c>
      <c r="I353" s="124">
        <f>ROUND(E353*H353,2)</f>
        <v>0</v>
      </c>
      <c r="J353" s="123">
        <v>15000</v>
      </c>
      <c r="K353" s="124">
        <f>ROUND(E353*J353,2)</f>
        <v>15000</v>
      </c>
      <c r="L353" s="124">
        <v>21</v>
      </c>
      <c r="M353" s="124">
        <f>G353*(1+L353/100)</f>
        <v>0</v>
      </c>
      <c r="N353" s="122">
        <v>0</v>
      </c>
      <c r="O353" s="122">
        <f>ROUND(E353*N353,2)</f>
        <v>0</v>
      </c>
      <c r="P353" s="122">
        <v>0</v>
      </c>
      <c r="Q353" s="122">
        <f>ROUND(E353*P353,2)</f>
        <v>0</v>
      </c>
      <c r="R353" s="124"/>
      <c r="S353" s="124" t="s">
        <v>177</v>
      </c>
      <c r="T353" s="125" t="s">
        <v>178</v>
      </c>
      <c r="U353" s="108">
        <v>0</v>
      </c>
      <c r="V353" s="108">
        <f>ROUND(E353*U353,2)</f>
        <v>0</v>
      </c>
      <c r="W353" s="108"/>
      <c r="X353" s="108" t="s">
        <v>116</v>
      </c>
      <c r="Y353" s="108" t="s">
        <v>117</v>
      </c>
      <c r="Z353" s="102"/>
      <c r="AA353" s="102"/>
      <c r="AB353" s="102"/>
      <c r="AC353" s="102"/>
      <c r="AD353" s="102"/>
      <c r="AE353" s="102"/>
      <c r="AF353" s="102"/>
      <c r="AG353" s="102" t="s">
        <v>118</v>
      </c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</row>
    <row r="354" spans="1:60" outlineLevel="2" x14ac:dyDescent="0.2">
      <c r="A354" s="105"/>
      <c r="B354" s="106"/>
      <c r="C354" s="605"/>
      <c r="D354" s="606"/>
      <c r="E354" s="606"/>
      <c r="F354" s="606"/>
      <c r="G354" s="606"/>
      <c r="H354" s="108"/>
      <c r="I354" s="108"/>
      <c r="J354" s="108"/>
      <c r="K354" s="108"/>
      <c r="L354" s="108"/>
      <c r="M354" s="108"/>
      <c r="N354" s="107"/>
      <c r="O354" s="107"/>
      <c r="P354" s="107"/>
      <c r="Q354" s="107"/>
      <c r="R354" s="108"/>
      <c r="S354" s="108"/>
      <c r="T354" s="108"/>
      <c r="U354" s="108"/>
      <c r="V354" s="108"/>
      <c r="W354" s="108"/>
      <c r="X354" s="108"/>
      <c r="Y354" s="108"/>
      <c r="Z354" s="102"/>
      <c r="AA354" s="102"/>
      <c r="AB354" s="102"/>
      <c r="AC354" s="102"/>
      <c r="AD354" s="102"/>
      <c r="AE354" s="102"/>
      <c r="AF354" s="102"/>
      <c r="AG354" s="102" t="s">
        <v>2212</v>
      </c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</row>
    <row r="355" spans="1:60" outlineLevel="1" x14ac:dyDescent="0.2">
      <c r="A355" s="119">
        <v>86</v>
      </c>
      <c r="B355" s="120" t="s">
        <v>423</v>
      </c>
      <c r="C355" s="128" t="s">
        <v>424</v>
      </c>
      <c r="D355" s="121" t="s">
        <v>176</v>
      </c>
      <c r="E355" s="122">
        <v>15</v>
      </c>
      <c r="F355" s="123"/>
      <c r="G355" s="124">
        <f>ROUND(E355*F355,2)</f>
        <v>0</v>
      </c>
      <c r="H355" s="123">
        <v>0</v>
      </c>
      <c r="I355" s="124">
        <f>ROUND(E355*H355,2)</f>
        <v>0</v>
      </c>
      <c r="J355" s="123">
        <v>500</v>
      </c>
      <c r="K355" s="124">
        <f>ROUND(E355*J355,2)</f>
        <v>7500</v>
      </c>
      <c r="L355" s="124">
        <v>21</v>
      </c>
      <c r="M355" s="124">
        <f>G355*(1+L355/100)</f>
        <v>0</v>
      </c>
      <c r="N355" s="122">
        <v>0</v>
      </c>
      <c r="O355" s="122">
        <f>ROUND(E355*N355,2)</f>
        <v>0</v>
      </c>
      <c r="P355" s="122">
        <v>0</v>
      </c>
      <c r="Q355" s="122">
        <f>ROUND(E355*P355,2)</f>
        <v>0</v>
      </c>
      <c r="R355" s="124"/>
      <c r="S355" s="124" t="s">
        <v>177</v>
      </c>
      <c r="T355" s="125" t="s">
        <v>178</v>
      </c>
      <c r="U355" s="108">
        <v>0</v>
      </c>
      <c r="V355" s="108">
        <f>ROUND(E355*U355,2)</f>
        <v>0</v>
      </c>
      <c r="W355" s="108"/>
      <c r="X355" s="108" t="s">
        <v>116</v>
      </c>
      <c r="Y355" s="108" t="s">
        <v>117</v>
      </c>
      <c r="Z355" s="102"/>
      <c r="AA355" s="102"/>
      <c r="AB355" s="102"/>
      <c r="AC355" s="102"/>
      <c r="AD355" s="102"/>
      <c r="AE355" s="102"/>
      <c r="AF355" s="102"/>
      <c r="AG355" s="102" t="s">
        <v>118</v>
      </c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</row>
    <row r="356" spans="1:60" outlineLevel="2" x14ac:dyDescent="0.2">
      <c r="A356" s="105"/>
      <c r="B356" s="106"/>
      <c r="C356" s="605"/>
      <c r="D356" s="606"/>
      <c r="E356" s="606"/>
      <c r="F356" s="606"/>
      <c r="G356" s="606"/>
      <c r="H356" s="108"/>
      <c r="I356" s="108"/>
      <c r="J356" s="108"/>
      <c r="K356" s="108"/>
      <c r="L356" s="108"/>
      <c r="M356" s="108"/>
      <c r="N356" s="107"/>
      <c r="O356" s="107"/>
      <c r="P356" s="107"/>
      <c r="Q356" s="107"/>
      <c r="R356" s="108"/>
      <c r="S356" s="108"/>
      <c r="T356" s="108"/>
      <c r="U356" s="108"/>
      <c r="V356" s="108"/>
      <c r="W356" s="108"/>
      <c r="X356" s="108"/>
      <c r="Y356" s="108"/>
      <c r="Z356" s="102"/>
      <c r="AA356" s="102"/>
      <c r="AB356" s="102"/>
      <c r="AC356" s="102"/>
      <c r="AD356" s="102"/>
      <c r="AE356" s="102"/>
      <c r="AF356" s="102"/>
      <c r="AG356" s="102" t="s">
        <v>2212</v>
      </c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</row>
    <row r="357" spans="1:60" outlineLevel="1" x14ac:dyDescent="0.2">
      <c r="A357" s="119">
        <v>87</v>
      </c>
      <c r="B357" s="120" t="s">
        <v>425</v>
      </c>
      <c r="C357" s="128" t="s">
        <v>426</v>
      </c>
      <c r="D357" s="121" t="s">
        <v>176</v>
      </c>
      <c r="E357" s="122">
        <v>1</v>
      </c>
      <c r="F357" s="123"/>
      <c r="G357" s="124">
        <f>ROUND(E357*F357,2)</f>
        <v>0</v>
      </c>
      <c r="H357" s="123">
        <v>0</v>
      </c>
      <c r="I357" s="124">
        <f>ROUND(E357*H357,2)</f>
        <v>0</v>
      </c>
      <c r="J357" s="123">
        <v>300</v>
      </c>
      <c r="K357" s="124">
        <f>ROUND(E357*J357,2)</f>
        <v>300</v>
      </c>
      <c r="L357" s="124">
        <v>21</v>
      </c>
      <c r="M357" s="124">
        <f>G357*(1+L357/100)</f>
        <v>0</v>
      </c>
      <c r="N357" s="122">
        <v>0</v>
      </c>
      <c r="O357" s="122">
        <f>ROUND(E357*N357,2)</f>
        <v>0</v>
      </c>
      <c r="P357" s="122">
        <v>0</v>
      </c>
      <c r="Q357" s="122">
        <f>ROUND(E357*P357,2)</f>
        <v>0</v>
      </c>
      <c r="R357" s="124"/>
      <c r="S357" s="124" t="s">
        <v>177</v>
      </c>
      <c r="T357" s="125" t="s">
        <v>178</v>
      </c>
      <c r="U357" s="108">
        <v>0</v>
      </c>
      <c r="V357" s="108">
        <f>ROUND(E357*U357,2)</f>
        <v>0</v>
      </c>
      <c r="W357" s="108"/>
      <c r="X357" s="108" t="s">
        <v>116</v>
      </c>
      <c r="Y357" s="108" t="s">
        <v>117</v>
      </c>
      <c r="Z357" s="102"/>
      <c r="AA357" s="102"/>
      <c r="AB357" s="102"/>
      <c r="AC357" s="102"/>
      <c r="AD357" s="102"/>
      <c r="AE357" s="102"/>
      <c r="AF357" s="102"/>
      <c r="AG357" s="102" t="s">
        <v>118</v>
      </c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</row>
    <row r="358" spans="1:60" outlineLevel="2" x14ac:dyDescent="0.2">
      <c r="A358" s="105"/>
      <c r="B358" s="106"/>
      <c r="C358" s="605"/>
      <c r="D358" s="606"/>
      <c r="E358" s="606"/>
      <c r="F358" s="606"/>
      <c r="G358" s="606"/>
      <c r="H358" s="108"/>
      <c r="I358" s="108"/>
      <c r="J358" s="108"/>
      <c r="K358" s="108"/>
      <c r="L358" s="108"/>
      <c r="M358" s="108"/>
      <c r="N358" s="107"/>
      <c r="O358" s="107"/>
      <c r="P358" s="107"/>
      <c r="Q358" s="107"/>
      <c r="R358" s="108"/>
      <c r="S358" s="108"/>
      <c r="T358" s="108"/>
      <c r="U358" s="108"/>
      <c r="V358" s="108"/>
      <c r="W358" s="108"/>
      <c r="X358" s="108"/>
      <c r="Y358" s="108"/>
      <c r="Z358" s="102"/>
      <c r="AA358" s="102"/>
      <c r="AB358" s="102"/>
      <c r="AC358" s="102"/>
      <c r="AD358" s="102"/>
      <c r="AE358" s="102"/>
      <c r="AF358" s="102"/>
      <c r="AG358" s="102" t="s">
        <v>2212</v>
      </c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</row>
    <row r="359" spans="1:60" outlineLevel="1" x14ac:dyDescent="0.2">
      <c r="A359" s="119">
        <v>88</v>
      </c>
      <c r="B359" s="120" t="s">
        <v>427</v>
      </c>
      <c r="C359" s="128" t="s">
        <v>428</v>
      </c>
      <c r="D359" s="121" t="s">
        <v>176</v>
      </c>
      <c r="E359" s="122">
        <v>1</v>
      </c>
      <c r="F359" s="123"/>
      <c r="G359" s="124">
        <f>ROUND(E359*F359,2)</f>
        <v>0</v>
      </c>
      <c r="H359" s="123">
        <v>0</v>
      </c>
      <c r="I359" s="124">
        <f>ROUND(E359*H359,2)</f>
        <v>0</v>
      </c>
      <c r="J359" s="123">
        <v>300</v>
      </c>
      <c r="K359" s="124">
        <f>ROUND(E359*J359,2)</f>
        <v>300</v>
      </c>
      <c r="L359" s="124">
        <v>21</v>
      </c>
      <c r="M359" s="124">
        <f>G359*(1+L359/100)</f>
        <v>0</v>
      </c>
      <c r="N359" s="122">
        <v>0</v>
      </c>
      <c r="O359" s="122">
        <f>ROUND(E359*N359,2)</f>
        <v>0</v>
      </c>
      <c r="P359" s="122">
        <v>0</v>
      </c>
      <c r="Q359" s="122">
        <f>ROUND(E359*P359,2)</f>
        <v>0</v>
      </c>
      <c r="R359" s="124"/>
      <c r="S359" s="124" t="s">
        <v>177</v>
      </c>
      <c r="T359" s="125" t="s">
        <v>178</v>
      </c>
      <c r="U359" s="108">
        <v>0</v>
      </c>
      <c r="V359" s="108">
        <f>ROUND(E359*U359,2)</f>
        <v>0</v>
      </c>
      <c r="W359" s="108"/>
      <c r="X359" s="108" t="s">
        <v>116</v>
      </c>
      <c r="Y359" s="108" t="s">
        <v>117</v>
      </c>
      <c r="Z359" s="102"/>
      <c r="AA359" s="102"/>
      <c r="AB359" s="102"/>
      <c r="AC359" s="102"/>
      <c r="AD359" s="102"/>
      <c r="AE359" s="102"/>
      <c r="AF359" s="102"/>
      <c r="AG359" s="102" t="s">
        <v>118</v>
      </c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</row>
    <row r="360" spans="1:60" outlineLevel="2" x14ac:dyDescent="0.2">
      <c r="A360" s="105"/>
      <c r="B360" s="106"/>
      <c r="C360" s="605"/>
      <c r="D360" s="606"/>
      <c r="E360" s="606"/>
      <c r="F360" s="606"/>
      <c r="G360" s="606"/>
      <c r="H360" s="108"/>
      <c r="I360" s="108"/>
      <c r="J360" s="108"/>
      <c r="K360" s="108"/>
      <c r="L360" s="108"/>
      <c r="M360" s="108"/>
      <c r="N360" s="107"/>
      <c r="O360" s="107"/>
      <c r="P360" s="107"/>
      <c r="Q360" s="107"/>
      <c r="R360" s="108"/>
      <c r="S360" s="108"/>
      <c r="T360" s="108"/>
      <c r="U360" s="108"/>
      <c r="V360" s="108"/>
      <c r="W360" s="108"/>
      <c r="X360" s="108"/>
      <c r="Y360" s="108"/>
      <c r="Z360" s="102"/>
      <c r="AA360" s="102"/>
      <c r="AB360" s="102"/>
      <c r="AC360" s="102"/>
      <c r="AD360" s="102"/>
      <c r="AE360" s="102"/>
      <c r="AF360" s="102"/>
      <c r="AG360" s="102" t="s">
        <v>2212</v>
      </c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</row>
    <row r="361" spans="1:60" outlineLevel="1" x14ac:dyDescent="0.2">
      <c r="A361" s="119">
        <v>89</v>
      </c>
      <c r="B361" s="120" t="s">
        <v>429</v>
      </c>
      <c r="C361" s="128" t="s">
        <v>430</v>
      </c>
      <c r="D361" s="121" t="s">
        <v>176</v>
      </c>
      <c r="E361" s="122">
        <v>1</v>
      </c>
      <c r="F361" s="123"/>
      <c r="G361" s="124">
        <f>ROUND(E361*F361,2)</f>
        <v>0</v>
      </c>
      <c r="H361" s="123">
        <v>0</v>
      </c>
      <c r="I361" s="124">
        <f>ROUND(E361*H361,2)</f>
        <v>0</v>
      </c>
      <c r="J361" s="123">
        <v>300</v>
      </c>
      <c r="K361" s="124">
        <f>ROUND(E361*J361,2)</f>
        <v>300</v>
      </c>
      <c r="L361" s="124">
        <v>21</v>
      </c>
      <c r="M361" s="124">
        <f>G361*(1+L361/100)</f>
        <v>0</v>
      </c>
      <c r="N361" s="122">
        <v>0</v>
      </c>
      <c r="O361" s="122">
        <f>ROUND(E361*N361,2)</f>
        <v>0</v>
      </c>
      <c r="P361" s="122">
        <v>0</v>
      </c>
      <c r="Q361" s="122">
        <f>ROUND(E361*P361,2)</f>
        <v>0</v>
      </c>
      <c r="R361" s="124"/>
      <c r="S361" s="124" t="s">
        <v>177</v>
      </c>
      <c r="T361" s="125" t="s">
        <v>178</v>
      </c>
      <c r="U361" s="108">
        <v>0</v>
      </c>
      <c r="V361" s="108">
        <f>ROUND(E361*U361,2)</f>
        <v>0</v>
      </c>
      <c r="W361" s="108"/>
      <c r="X361" s="108" t="s">
        <v>116</v>
      </c>
      <c r="Y361" s="108" t="s">
        <v>117</v>
      </c>
      <c r="Z361" s="102"/>
      <c r="AA361" s="102"/>
      <c r="AB361" s="102"/>
      <c r="AC361" s="102"/>
      <c r="AD361" s="102"/>
      <c r="AE361" s="102"/>
      <c r="AF361" s="102"/>
      <c r="AG361" s="102" t="s">
        <v>118</v>
      </c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</row>
    <row r="362" spans="1:60" outlineLevel="2" x14ac:dyDescent="0.2">
      <c r="A362" s="105"/>
      <c r="B362" s="106"/>
      <c r="C362" s="605"/>
      <c r="D362" s="606"/>
      <c r="E362" s="606"/>
      <c r="F362" s="606"/>
      <c r="G362" s="606"/>
      <c r="H362" s="108"/>
      <c r="I362" s="108"/>
      <c r="J362" s="108"/>
      <c r="K362" s="108"/>
      <c r="L362" s="108"/>
      <c r="M362" s="108"/>
      <c r="N362" s="107"/>
      <c r="O362" s="107"/>
      <c r="P362" s="107"/>
      <c r="Q362" s="107"/>
      <c r="R362" s="108"/>
      <c r="S362" s="108"/>
      <c r="T362" s="108"/>
      <c r="U362" s="108"/>
      <c r="V362" s="108"/>
      <c r="W362" s="108"/>
      <c r="X362" s="108"/>
      <c r="Y362" s="108"/>
      <c r="Z362" s="102"/>
      <c r="AA362" s="102"/>
      <c r="AB362" s="102"/>
      <c r="AC362" s="102"/>
      <c r="AD362" s="102"/>
      <c r="AE362" s="102"/>
      <c r="AF362" s="102"/>
      <c r="AG362" s="102" t="s">
        <v>2212</v>
      </c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</row>
    <row r="363" spans="1:60" x14ac:dyDescent="0.2">
      <c r="A363" s="112" t="s">
        <v>109</v>
      </c>
      <c r="B363" s="113" t="s">
        <v>54</v>
      </c>
      <c r="C363" s="127" t="s">
        <v>55</v>
      </c>
      <c r="D363" s="114"/>
      <c r="E363" s="115"/>
      <c r="F363" s="116"/>
      <c r="G363" s="116">
        <f>SUMIF(AG364:AG366,"&lt;&gt;NOR",G364:G366)</f>
        <v>0</v>
      </c>
      <c r="H363" s="116"/>
      <c r="I363" s="116">
        <f>SUM(I364:I366)</f>
        <v>0</v>
      </c>
      <c r="J363" s="116"/>
      <c r="K363" s="116">
        <f>SUM(K364:K366)</f>
        <v>1076157.4399999999</v>
      </c>
      <c r="L363" s="116"/>
      <c r="M363" s="116">
        <f>SUM(M364:M366)</f>
        <v>0</v>
      </c>
      <c r="N363" s="115"/>
      <c r="O363" s="115">
        <f>SUM(O364:O366)</f>
        <v>0</v>
      </c>
      <c r="P363" s="115"/>
      <c r="Q363" s="115">
        <f>SUM(Q364:Q366)</f>
        <v>0</v>
      </c>
      <c r="R363" s="116"/>
      <c r="S363" s="116"/>
      <c r="T363" s="117"/>
      <c r="U363" s="111"/>
      <c r="V363" s="111">
        <f>SUM(V364:V366)</f>
        <v>2165.02</v>
      </c>
      <c r="W363" s="111"/>
      <c r="X363" s="111"/>
      <c r="Y363" s="111"/>
      <c r="AG363" t="s">
        <v>110</v>
      </c>
    </row>
    <row r="364" spans="1:60" outlineLevel="1" x14ac:dyDescent="0.2">
      <c r="A364" s="119">
        <v>90</v>
      </c>
      <c r="B364" s="120" t="s">
        <v>431</v>
      </c>
      <c r="C364" s="128" t="s">
        <v>432</v>
      </c>
      <c r="D364" s="121" t="s">
        <v>159</v>
      </c>
      <c r="E364" s="122">
        <v>2541.1037500000002</v>
      </c>
      <c r="F364" s="123"/>
      <c r="G364" s="124">
        <f>ROUND(E364*F364,2)</f>
        <v>0</v>
      </c>
      <c r="H364" s="123">
        <v>0</v>
      </c>
      <c r="I364" s="124">
        <f>ROUND(E364*H364,2)</f>
        <v>0</v>
      </c>
      <c r="J364" s="123">
        <v>423.5</v>
      </c>
      <c r="K364" s="124">
        <f>ROUND(E364*J364,2)</f>
        <v>1076157.4399999999</v>
      </c>
      <c r="L364" s="124">
        <v>21</v>
      </c>
      <c r="M364" s="124">
        <f>G364*(1+L364/100)</f>
        <v>0</v>
      </c>
      <c r="N364" s="122">
        <v>0</v>
      </c>
      <c r="O364" s="122">
        <f>ROUND(E364*N364,2)</f>
        <v>0</v>
      </c>
      <c r="P364" s="122">
        <v>0</v>
      </c>
      <c r="Q364" s="122">
        <f>ROUND(E364*P364,2)</f>
        <v>0</v>
      </c>
      <c r="R364" s="124" t="s">
        <v>146</v>
      </c>
      <c r="S364" s="124" t="s">
        <v>2211</v>
      </c>
      <c r="T364" s="125" t="s">
        <v>115</v>
      </c>
      <c r="U364" s="108">
        <v>0.85199999999999998</v>
      </c>
      <c r="V364" s="108">
        <f>ROUND(E364*U364,2)</f>
        <v>2165.02</v>
      </c>
      <c r="W364" s="108"/>
      <c r="X364" s="108" t="s">
        <v>433</v>
      </c>
      <c r="Y364" s="108" t="s">
        <v>117</v>
      </c>
      <c r="Z364" s="102"/>
      <c r="AA364" s="102"/>
      <c r="AB364" s="102"/>
      <c r="AC364" s="102"/>
      <c r="AD364" s="102"/>
      <c r="AE364" s="102"/>
      <c r="AF364" s="102"/>
      <c r="AG364" s="102" t="s">
        <v>434</v>
      </c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</row>
    <row r="365" spans="1:60" ht="22.5" outlineLevel="2" x14ac:dyDescent="0.2">
      <c r="A365" s="105"/>
      <c r="B365" s="106"/>
      <c r="C365" s="607" t="s">
        <v>435</v>
      </c>
      <c r="D365" s="608"/>
      <c r="E365" s="608"/>
      <c r="F365" s="608"/>
      <c r="G365" s="608"/>
      <c r="H365" s="108"/>
      <c r="I365" s="108"/>
      <c r="J365" s="108"/>
      <c r="K365" s="108"/>
      <c r="L365" s="108"/>
      <c r="M365" s="108"/>
      <c r="N365" s="107"/>
      <c r="O365" s="107"/>
      <c r="P365" s="107"/>
      <c r="Q365" s="107"/>
      <c r="R365" s="108"/>
      <c r="S365" s="108"/>
      <c r="T365" s="108"/>
      <c r="U365" s="108"/>
      <c r="V365" s="108"/>
      <c r="W365" s="108"/>
      <c r="X365" s="108"/>
      <c r="Y365" s="108"/>
      <c r="Z365" s="102"/>
      <c r="AA365" s="102"/>
      <c r="AB365" s="102"/>
      <c r="AC365" s="102"/>
      <c r="AD365" s="102"/>
      <c r="AE365" s="102"/>
      <c r="AF365" s="102"/>
      <c r="AG365" s="102" t="s">
        <v>120</v>
      </c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26" t="str">
        <f>C365</f>
        <v>přesun hmot pro budovy občanské výstavby (JKSO 801), budovy pro bydlení (JKSO 803) budovy pro výrobu a služby (JKSO 812) s nosnou svislou konstrukcí zděnou z cihel nebo tvárnic nebo kovovou</v>
      </c>
      <c r="BB365" s="102"/>
      <c r="BC365" s="102"/>
      <c r="BD365" s="102"/>
      <c r="BE365" s="102"/>
      <c r="BF365" s="102"/>
      <c r="BG365" s="102"/>
      <c r="BH365" s="102"/>
    </row>
    <row r="366" spans="1:60" outlineLevel="2" x14ac:dyDescent="0.2">
      <c r="A366" s="105"/>
      <c r="B366" s="106"/>
      <c r="C366" s="603"/>
      <c r="D366" s="604"/>
      <c r="E366" s="604"/>
      <c r="F366" s="604"/>
      <c r="G366" s="604"/>
      <c r="H366" s="108"/>
      <c r="I366" s="108"/>
      <c r="J366" s="108"/>
      <c r="K366" s="108"/>
      <c r="L366" s="108"/>
      <c r="M366" s="108"/>
      <c r="N366" s="107"/>
      <c r="O366" s="107"/>
      <c r="P366" s="107"/>
      <c r="Q366" s="107"/>
      <c r="R366" s="108"/>
      <c r="S366" s="108"/>
      <c r="T366" s="108"/>
      <c r="U366" s="108"/>
      <c r="V366" s="108"/>
      <c r="W366" s="108"/>
      <c r="X366" s="108"/>
      <c r="Y366" s="108"/>
      <c r="Z366" s="102"/>
      <c r="AA366" s="102"/>
      <c r="AB366" s="102"/>
      <c r="AC366" s="102"/>
      <c r="AD366" s="102"/>
      <c r="AE366" s="102"/>
      <c r="AF366" s="102"/>
      <c r="AG366" s="102" t="s">
        <v>2212</v>
      </c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</row>
    <row r="367" spans="1:60" x14ac:dyDescent="0.2">
      <c r="A367" s="112" t="s">
        <v>109</v>
      </c>
      <c r="B367" s="113" t="s">
        <v>56</v>
      </c>
      <c r="C367" s="127" t="s">
        <v>57</v>
      </c>
      <c r="D367" s="114"/>
      <c r="E367" s="115"/>
      <c r="F367" s="116"/>
      <c r="G367" s="116">
        <f>SUMIF(AG368:AG391,"&lt;&gt;NOR",G368:G391)</f>
        <v>0</v>
      </c>
      <c r="H367" s="116"/>
      <c r="I367" s="116">
        <f>SUM(I368:I391)</f>
        <v>870238.42999999993</v>
      </c>
      <c r="J367" s="116"/>
      <c r="K367" s="116">
        <f>SUM(K368:K391)</f>
        <v>268161.44</v>
      </c>
      <c r="L367" s="116"/>
      <c r="M367" s="116">
        <f>SUM(M368:M391)</f>
        <v>0</v>
      </c>
      <c r="N367" s="115"/>
      <c r="O367" s="115">
        <f>SUM(O368:O391)</f>
        <v>9.24</v>
      </c>
      <c r="P367" s="115"/>
      <c r="Q367" s="115">
        <f>SUM(Q368:Q391)</f>
        <v>0</v>
      </c>
      <c r="R367" s="116"/>
      <c r="S367" s="116"/>
      <c r="T367" s="117"/>
      <c r="U367" s="111"/>
      <c r="V367" s="111">
        <f>SUM(V368:V391)</f>
        <v>506.57</v>
      </c>
      <c r="W367" s="111"/>
      <c r="X367" s="111"/>
      <c r="Y367" s="111"/>
      <c r="AG367" t="s">
        <v>110</v>
      </c>
    </row>
    <row r="368" spans="1:60" outlineLevel="1" x14ac:dyDescent="0.2">
      <c r="A368" s="119">
        <v>91</v>
      </c>
      <c r="B368" s="120" t="s">
        <v>436</v>
      </c>
      <c r="C368" s="128" t="s">
        <v>437</v>
      </c>
      <c r="D368" s="121" t="s">
        <v>151</v>
      </c>
      <c r="E368" s="122">
        <v>222.72239999999999</v>
      </c>
      <c r="F368" s="123"/>
      <c r="G368" s="124">
        <f>ROUND(E368*F368,2)</f>
        <v>0</v>
      </c>
      <c r="H368" s="123">
        <v>213.16</v>
      </c>
      <c r="I368" s="124">
        <f>ROUND(E368*H368,2)</f>
        <v>47475.51</v>
      </c>
      <c r="J368" s="123">
        <v>91.84</v>
      </c>
      <c r="K368" s="124">
        <f>ROUND(E368*J368,2)</f>
        <v>20454.830000000002</v>
      </c>
      <c r="L368" s="124">
        <v>21</v>
      </c>
      <c r="M368" s="124">
        <f>G368*(1+L368/100)</f>
        <v>0</v>
      </c>
      <c r="N368" s="122">
        <v>9.2000000000000003E-4</v>
      </c>
      <c r="O368" s="122">
        <f>ROUND(E368*N368,2)</f>
        <v>0.2</v>
      </c>
      <c r="P368" s="122">
        <v>0</v>
      </c>
      <c r="Q368" s="122">
        <f>ROUND(E368*P368,2)</f>
        <v>0</v>
      </c>
      <c r="R368" s="124" t="s">
        <v>438</v>
      </c>
      <c r="S368" s="124" t="s">
        <v>2211</v>
      </c>
      <c r="T368" s="125" t="s">
        <v>115</v>
      </c>
      <c r="U368" s="108">
        <v>0.16</v>
      </c>
      <c r="V368" s="108">
        <f>ROUND(E368*U368,2)</f>
        <v>35.64</v>
      </c>
      <c r="W368" s="108"/>
      <c r="X368" s="108" t="s">
        <v>116</v>
      </c>
      <c r="Y368" s="108" t="s">
        <v>117</v>
      </c>
      <c r="Z368" s="102"/>
      <c r="AA368" s="102"/>
      <c r="AB368" s="102"/>
      <c r="AC368" s="102"/>
      <c r="AD368" s="102"/>
      <c r="AE368" s="102"/>
      <c r="AF368" s="102"/>
      <c r="AG368" s="102" t="s">
        <v>118</v>
      </c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</row>
    <row r="369" spans="1:60" outlineLevel="2" x14ac:dyDescent="0.2">
      <c r="A369" s="105"/>
      <c r="B369" s="106"/>
      <c r="C369" s="129" t="s">
        <v>439</v>
      </c>
      <c r="D369" s="109"/>
      <c r="E369" s="110">
        <v>222.72239999999999</v>
      </c>
      <c r="F369" s="108"/>
      <c r="G369" s="108"/>
      <c r="H369" s="108"/>
      <c r="I369" s="108"/>
      <c r="J369" s="108"/>
      <c r="K369" s="108"/>
      <c r="L369" s="108"/>
      <c r="M369" s="108"/>
      <c r="N369" s="107"/>
      <c r="O369" s="107"/>
      <c r="P369" s="107"/>
      <c r="Q369" s="107"/>
      <c r="R369" s="108"/>
      <c r="S369" s="108"/>
      <c r="T369" s="108"/>
      <c r="U369" s="108"/>
      <c r="V369" s="108"/>
      <c r="W369" s="108"/>
      <c r="X369" s="108"/>
      <c r="Y369" s="108"/>
      <c r="Z369" s="102"/>
      <c r="AA369" s="102"/>
      <c r="AB369" s="102"/>
      <c r="AC369" s="102"/>
      <c r="AD369" s="102"/>
      <c r="AE369" s="102"/>
      <c r="AF369" s="102"/>
      <c r="AG369" s="102" t="s">
        <v>121</v>
      </c>
      <c r="AH369" s="102">
        <v>0</v>
      </c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</row>
    <row r="370" spans="1:60" outlineLevel="2" x14ac:dyDescent="0.2">
      <c r="A370" s="105"/>
      <c r="B370" s="106"/>
      <c r="C370" s="603"/>
      <c r="D370" s="604"/>
      <c r="E370" s="604"/>
      <c r="F370" s="604"/>
      <c r="G370" s="604"/>
      <c r="H370" s="108"/>
      <c r="I370" s="108"/>
      <c r="J370" s="108"/>
      <c r="K370" s="108"/>
      <c r="L370" s="108"/>
      <c r="M370" s="108"/>
      <c r="N370" s="107"/>
      <c r="O370" s="107"/>
      <c r="P370" s="107"/>
      <c r="Q370" s="107"/>
      <c r="R370" s="108"/>
      <c r="S370" s="108"/>
      <c r="T370" s="108"/>
      <c r="U370" s="108"/>
      <c r="V370" s="108"/>
      <c r="W370" s="108"/>
      <c r="X370" s="108"/>
      <c r="Y370" s="108"/>
      <c r="Z370" s="102"/>
      <c r="AA370" s="102"/>
      <c r="AB370" s="102"/>
      <c r="AC370" s="102"/>
      <c r="AD370" s="102"/>
      <c r="AE370" s="102"/>
      <c r="AF370" s="102"/>
      <c r="AG370" s="102" t="s">
        <v>2212</v>
      </c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</row>
    <row r="371" spans="1:60" outlineLevel="1" x14ac:dyDescent="0.2">
      <c r="A371" s="119">
        <v>92</v>
      </c>
      <c r="B371" s="120" t="s">
        <v>440</v>
      </c>
      <c r="C371" s="128" t="s">
        <v>441</v>
      </c>
      <c r="D371" s="121" t="s">
        <v>283</v>
      </c>
      <c r="E371" s="122">
        <v>185.602</v>
      </c>
      <c r="F371" s="123"/>
      <c r="G371" s="124">
        <f>ROUND(E371*F371,2)</f>
        <v>0</v>
      </c>
      <c r="H371" s="123">
        <v>163.6</v>
      </c>
      <c r="I371" s="124">
        <f>ROUND(E371*H371,2)</f>
        <v>30364.49</v>
      </c>
      <c r="J371" s="123">
        <v>57.4</v>
      </c>
      <c r="K371" s="124">
        <f>ROUND(E371*J371,2)</f>
        <v>10653.55</v>
      </c>
      <c r="L371" s="124">
        <v>21</v>
      </c>
      <c r="M371" s="124">
        <f>G371*(1+L371/100)</f>
        <v>0</v>
      </c>
      <c r="N371" s="122">
        <v>3.3E-4</v>
      </c>
      <c r="O371" s="122">
        <f>ROUND(E371*N371,2)</f>
        <v>0.06</v>
      </c>
      <c r="P371" s="122">
        <v>0</v>
      </c>
      <c r="Q371" s="122">
        <f>ROUND(E371*P371,2)</f>
        <v>0</v>
      </c>
      <c r="R371" s="124" t="s">
        <v>438</v>
      </c>
      <c r="S371" s="124" t="s">
        <v>2211</v>
      </c>
      <c r="T371" s="125" t="s">
        <v>115</v>
      </c>
      <c r="U371" s="108">
        <v>0.1</v>
      </c>
      <c r="V371" s="108">
        <f>ROUND(E371*U371,2)</f>
        <v>18.559999999999999</v>
      </c>
      <c r="W371" s="108"/>
      <c r="X371" s="108" t="s">
        <v>116</v>
      </c>
      <c r="Y371" s="108" t="s">
        <v>117</v>
      </c>
      <c r="Z371" s="102"/>
      <c r="AA371" s="102"/>
      <c r="AB371" s="102"/>
      <c r="AC371" s="102"/>
      <c r="AD371" s="102"/>
      <c r="AE371" s="102"/>
      <c r="AF371" s="102"/>
      <c r="AG371" s="102" t="s">
        <v>118</v>
      </c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</row>
    <row r="372" spans="1:60" outlineLevel="2" x14ac:dyDescent="0.2">
      <c r="A372" s="105"/>
      <c r="B372" s="106"/>
      <c r="C372" s="129" t="s">
        <v>442</v>
      </c>
      <c r="D372" s="109"/>
      <c r="E372" s="110">
        <v>185.602</v>
      </c>
      <c r="F372" s="108"/>
      <c r="G372" s="108"/>
      <c r="H372" s="108"/>
      <c r="I372" s="108"/>
      <c r="J372" s="108"/>
      <c r="K372" s="108"/>
      <c r="L372" s="108"/>
      <c r="M372" s="108"/>
      <c r="N372" s="107"/>
      <c r="O372" s="107"/>
      <c r="P372" s="107"/>
      <c r="Q372" s="107"/>
      <c r="R372" s="108"/>
      <c r="S372" s="108"/>
      <c r="T372" s="108"/>
      <c r="U372" s="108"/>
      <c r="V372" s="108"/>
      <c r="W372" s="108"/>
      <c r="X372" s="108"/>
      <c r="Y372" s="108"/>
      <c r="Z372" s="102"/>
      <c r="AA372" s="102"/>
      <c r="AB372" s="102"/>
      <c r="AC372" s="102"/>
      <c r="AD372" s="102"/>
      <c r="AE372" s="102"/>
      <c r="AF372" s="102"/>
      <c r="AG372" s="102" t="s">
        <v>121</v>
      </c>
      <c r="AH372" s="102">
        <v>0</v>
      </c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</row>
    <row r="373" spans="1:60" outlineLevel="2" x14ac:dyDescent="0.2">
      <c r="A373" s="105"/>
      <c r="B373" s="106"/>
      <c r="C373" s="603"/>
      <c r="D373" s="604"/>
      <c r="E373" s="604"/>
      <c r="F373" s="604"/>
      <c r="G373" s="604"/>
      <c r="H373" s="108"/>
      <c r="I373" s="108"/>
      <c r="J373" s="108"/>
      <c r="K373" s="108"/>
      <c r="L373" s="108"/>
      <c r="M373" s="108"/>
      <c r="N373" s="107"/>
      <c r="O373" s="107"/>
      <c r="P373" s="107"/>
      <c r="Q373" s="107"/>
      <c r="R373" s="108"/>
      <c r="S373" s="108"/>
      <c r="T373" s="108"/>
      <c r="U373" s="108"/>
      <c r="V373" s="108"/>
      <c r="W373" s="108"/>
      <c r="X373" s="108"/>
      <c r="Y373" s="108"/>
      <c r="Z373" s="102"/>
      <c r="AA373" s="102"/>
      <c r="AB373" s="102"/>
      <c r="AC373" s="102"/>
      <c r="AD373" s="102"/>
      <c r="AE373" s="102"/>
      <c r="AF373" s="102"/>
      <c r="AG373" s="102" t="s">
        <v>2212</v>
      </c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</row>
    <row r="374" spans="1:60" ht="56.25" outlineLevel="1" x14ac:dyDescent="0.2">
      <c r="A374" s="119">
        <v>93</v>
      </c>
      <c r="B374" s="120" t="s">
        <v>443</v>
      </c>
      <c r="C374" s="128" t="s">
        <v>444</v>
      </c>
      <c r="D374" s="121" t="s">
        <v>151</v>
      </c>
      <c r="E374" s="122">
        <v>981.80586000000005</v>
      </c>
      <c r="F374" s="123"/>
      <c r="G374" s="124">
        <f>ROUND(E374*F374,2)</f>
        <v>0</v>
      </c>
      <c r="H374" s="123">
        <v>519.91999999999996</v>
      </c>
      <c r="I374" s="124">
        <f>ROUND(E374*H374,2)</f>
        <v>510460.5</v>
      </c>
      <c r="J374" s="123">
        <v>144.08000000000001</v>
      </c>
      <c r="K374" s="124">
        <f>ROUND(E374*J374,2)</f>
        <v>141458.59</v>
      </c>
      <c r="L374" s="124">
        <v>21</v>
      </c>
      <c r="M374" s="124">
        <f>G374*(1+L374/100)</f>
        <v>0</v>
      </c>
      <c r="N374" s="122">
        <v>5.7999999999999996E-3</v>
      </c>
      <c r="O374" s="122">
        <f>ROUND(E374*N374,2)</f>
        <v>5.69</v>
      </c>
      <c r="P374" s="122">
        <v>0</v>
      </c>
      <c r="Q374" s="122">
        <f>ROUND(E374*P374,2)</f>
        <v>0</v>
      </c>
      <c r="R374" s="124" t="s">
        <v>445</v>
      </c>
      <c r="S374" s="124" t="s">
        <v>2211</v>
      </c>
      <c r="T374" s="125" t="s">
        <v>115</v>
      </c>
      <c r="U374" s="108">
        <v>0.27667000000000003</v>
      </c>
      <c r="V374" s="108">
        <f>ROUND(E374*U374,2)</f>
        <v>271.64</v>
      </c>
      <c r="W374" s="108"/>
      <c r="X374" s="108" t="s">
        <v>307</v>
      </c>
      <c r="Y374" s="108" t="s">
        <v>117</v>
      </c>
      <c r="Z374" s="102"/>
      <c r="AA374" s="102"/>
      <c r="AB374" s="102"/>
      <c r="AC374" s="102"/>
      <c r="AD374" s="102"/>
      <c r="AE374" s="102"/>
      <c r="AF374" s="102"/>
      <c r="AG374" s="102" t="s">
        <v>308</v>
      </c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</row>
    <row r="375" spans="1:60" outlineLevel="2" x14ac:dyDescent="0.2">
      <c r="A375" s="105"/>
      <c r="B375" s="106"/>
      <c r="C375" s="129" t="s">
        <v>446</v>
      </c>
      <c r="D375" s="109"/>
      <c r="E375" s="110">
        <v>981.80586000000005</v>
      </c>
      <c r="F375" s="108"/>
      <c r="G375" s="108"/>
      <c r="H375" s="108"/>
      <c r="I375" s="108"/>
      <c r="J375" s="108"/>
      <c r="K375" s="108"/>
      <c r="L375" s="108"/>
      <c r="M375" s="108"/>
      <c r="N375" s="107"/>
      <c r="O375" s="107"/>
      <c r="P375" s="107"/>
      <c r="Q375" s="107"/>
      <c r="R375" s="108"/>
      <c r="S375" s="108"/>
      <c r="T375" s="108"/>
      <c r="U375" s="108"/>
      <c r="V375" s="108"/>
      <c r="W375" s="108"/>
      <c r="X375" s="108"/>
      <c r="Y375" s="108"/>
      <c r="Z375" s="102"/>
      <c r="AA375" s="102"/>
      <c r="AB375" s="102"/>
      <c r="AC375" s="102"/>
      <c r="AD375" s="102"/>
      <c r="AE375" s="102"/>
      <c r="AF375" s="102"/>
      <c r="AG375" s="102" t="s">
        <v>121</v>
      </c>
      <c r="AH375" s="102">
        <v>0</v>
      </c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</row>
    <row r="376" spans="1:60" outlineLevel="2" x14ac:dyDescent="0.2">
      <c r="A376" s="105"/>
      <c r="B376" s="106"/>
      <c r="C376" s="603"/>
      <c r="D376" s="604"/>
      <c r="E376" s="604"/>
      <c r="F376" s="604"/>
      <c r="G376" s="604"/>
      <c r="H376" s="108"/>
      <c r="I376" s="108"/>
      <c r="J376" s="108"/>
      <c r="K376" s="108"/>
      <c r="L376" s="108"/>
      <c r="M376" s="108"/>
      <c r="N376" s="107"/>
      <c r="O376" s="107"/>
      <c r="P376" s="107"/>
      <c r="Q376" s="107"/>
      <c r="R376" s="108"/>
      <c r="S376" s="108"/>
      <c r="T376" s="108"/>
      <c r="U376" s="108"/>
      <c r="V376" s="108"/>
      <c r="W376" s="108"/>
      <c r="X376" s="108"/>
      <c r="Y376" s="108"/>
      <c r="Z376" s="102"/>
      <c r="AA376" s="102"/>
      <c r="AB376" s="102"/>
      <c r="AC376" s="102"/>
      <c r="AD376" s="102"/>
      <c r="AE376" s="102"/>
      <c r="AF376" s="102"/>
      <c r="AG376" s="102" t="s">
        <v>2212</v>
      </c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</row>
    <row r="377" spans="1:60" ht="56.25" outlineLevel="1" x14ac:dyDescent="0.2">
      <c r="A377" s="119">
        <v>94</v>
      </c>
      <c r="B377" s="120" t="s">
        <v>447</v>
      </c>
      <c r="C377" s="128" t="s">
        <v>448</v>
      </c>
      <c r="D377" s="121" t="s">
        <v>151</v>
      </c>
      <c r="E377" s="122">
        <v>141.22246000000001</v>
      </c>
      <c r="F377" s="123"/>
      <c r="G377" s="124">
        <f>ROUND(E377*F377,2)</f>
        <v>0</v>
      </c>
      <c r="H377" s="123">
        <v>842.18</v>
      </c>
      <c r="I377" s="124">
        <f>ROUND(E377*H377,2)</f>
        <v>118934.73</v>
      </c>
      <c r="J377" s="123">
        <v>272.82</v>
      </c>
      <c r="K377" s="124">
        <f>ROUND(E377*J377,2)</f>
        <v>38528.31</v>
      </c>
      <c r="L377" s="124">
        <v>21</v>
      </c>
      <c r="M377" s="124">
        <f>G377*(1+L377/100)</f>
        <v>0</v>
      </c>
      <c r="N377" s="122">
        <v>1.1270000000000001E-2</v>
      </c>
      <c r="O377" s="122">
        <f>ROUND(E377*N377,2)</f>
        <v>1.59</v>
      </c>
      <c r="P377" s="122">
        <v>0</v>
      </c>
      <c r="Q377" s="122">
        <f>ROUND(E377*P377,2)</f>
        <v>0</v>
      </c>
      <c r="R377" s="124" t="s">
        <v>445</v>
      </c>
      <c r="S377" s="124" t="s">
        <v>2211</v>
      </c>
      <c r="T377" s="125" t="s">
        <v>115</v>
      </c>
      <c r="U377" s="108">
        <v>0.52407999999999999</v>
      </c>
      <c r="V377" s="108">
        <f>ROUND(E377*U377,2)</f>
        <v>74.010000000000005</v>
      </c>
      <c r="W377" s="108"/>
      <c r="X377" s="108" t="s">
        <v>307</v>
      </c>
      <c r="Y377" s="108" t="s">
        <v>117</v>
      </c>
      <c r="Z377" s="102"/>
      <c r="AA377" s="102"/>
      <c r="AB377" s="102"/>
      <c r="AC377" s="102"/>
      <c r="AD377" s="102"/>
      <c r="AE377" s="102"/>
      <c r="AF377" s="102"/>
      <c r="AG377" s="102" t="s">
        <v>308</v>
      </c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</row>
    <row r="378" spans="1:60" outlineLevel="2" x14ac:dyDescent="0.2">
      <c r="A378" s="105"/>
      <c r="B378" s="106"/>
      <c r="C378" s="129" t="s">
        <v>449</v>
      </c>
      <c r="D378" s="109"/>
      <c r="E378" s="110">
        <v>141.22246000000001</v>
      </c>
      <c r="F378" s="108"/>
      <c r="G378" s="108"/>
      <c r="H378" s="108"/>
      <c r="I378" s="108"/>
      <c r="J378" s="108"/>
      <c r="K378" s="108"/>
      <c r="L378" s="108"/>
      <c r="M378" s="108"/>
      <c r="N378" s="107"/>
      <c r="O378" s="107"/>
      <c r="P378" s="107"/>
      <c r="Q378" s="107"/>
      <c r="R378" s="108"/>
      <c r="S378" s="108"/>
      <c r="T378" s="108"/>
      <c r="U378" s="108"/>
      <c r="V378" s="108"/>
      <c r="W378" s="108"/>
      <c r="X378" s="108"/>
      <c r="Y378" s="108"/>
      <c r="Z378" s="102"/>
      <c r="AA378" s="102"/>
      <c r="AB378" s="102"/>
      <c r="AC378" s="102"/>
      <c r="AD378" s="102"/>
      <c r="AE378" s="102"/>
      <c r="AF378" s="102"/>
      <c r="AG378" s="102" t="s">
        <v>121</v>
      </c>
      <c r="AH378" s="102">
        <v>0</v>
      </c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</row>
    <row r="379" spans="1:60" outlineLevel="2" x14ac:dyDescent="0.2">
      <c r="A379" s="105"/>
      <c r="B379" s="106"/>
      <c r="C379" s="603"/>
      <c r="D379" s="604"/>
      <c r="E379" s="604"/>
      <c r="F379" s="604"/>
      <c r="G379" s="604"/>
      <c r="H379" s="108"/>
      <c r="I379" s="108"/>
      <c r="J379" s="108"/>
      <c r="K379" s="108"/>
      <c r="L379" s="108"/>
      <c r="M379" s="108"/>
      <c r="N379" s="107"/>
      <c r="O379" s="107"/>
      <c r="P379" s="107"/>
      <c r="Q379" s="107"/>
      <c r="R379" s="108"/>
      <c r="S379" s="108"/>
      <c r="T379" s="108"/>
      <c r="U379" s="108"/>
      <c r="V379" s="108"/>
      <c r="W379" s="108"/>
      <c r="X379" s="108"/>
      <c r="Y379" s="108"/>
      <c r="Z379" s="102"/>
      <c r="AA379" s="102"/>
      <c r="AB379" s="102"/>
      <c r="AC379" s="102"/>
      <c r="AD379" s="102"/>
      <c r="AE379" s="102"/>
      <c r="AF379" s="102"/>
      <c r="AG379" s="102" t="s">
        <v>2212</v>
      </c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</row>
    <row r="380" spans="1:60" ht="56.25" outlineLevel="1" x14ac:dyDescent="0.2">
      <c r="A380" s="119">
        <v>95</v>
      </c>
      <c r="B380" s="120" t="s">
        <v>450</v>
      </c>
      <c r="C380" s="128" t="s">
        <v>451</v>
      </c>
      <c r="D380" s="121" t="s">
        <v>151</v>
      </c>
      <c r="E380" s="122">
        <v>222.72239999999999</v>
      </c>
      <c r="F380" s="123"/>
      <c r="G380" s="124">
        <f>ROUND(E380*F380,2)</f>
        <v>0</v>
      </c>
      <c r="H380" s="123">
        <v>552.66</v>
      </c>
      <c r="I380" s="124">
        <f>ROUND(E380*H380,2)</f>
        <v>123089.76</v>
      </c>
      <c r="J380" s="123">
        <v>174.34</v>
      </c>
      <c r="K380" s="124">
        <f>ROUND(E380*J380,2)</f>
        <v>38829.42</v>
      </c>
      <c r="L380" s="124">
        <v>21</v>
      </c>
      <c r="M380" s="124">
        <f>G380*(1+L380/100)</f>
        <v>0</v>
      </c>
      <c r="N380" s="122">
        <v>6.3800000000000003E-3</v>
      </c>
      <c r="O380" s="122">
        <f>ROUND(E380*N380,2)</f>
        <v>1.42</v>
      </c>
      <c r="P380" s="122">
        <v>0</v>
      </c>
      <c r="Q380" s="122">
        <f>ROUND(E380*P380,2)</f>
        <v>0</v>
      </c>
      <c r="R380" s="124" t="s">
        <v>445</v>
      </c>
      <c r="S380" s="124" t="s">
        <v>2211</v>
      </c>
      <c r="T380" s="125" t="s">
        <v>115</v>
      </c>
      <c r="U380" s="108">
        <v>0.33616000000000001</v>
      </c>
      <c r="V380" s="108">
        <f>ROUND(E380*U380,2)</f>
        <v>74.87</v>
      </c>
      <c r="W380" s="108"/>
      <c r="X380" s="108" t="s">
        <v>307</v>
      </c>
      <c r="Y380" s="108" t="s">
        <v>117</v>
      </c>
      <c r="Z380" s="102"/>
      <c r="AA380" s="102"/>
      <c r="AB380" s="102"/>
      <c r="AC380" s="102"/>
      <c r="AD380" s="102"/>
      <c r="AE380" s="102"/>
      <c r="AF380" s="102"/>
      <c r="AG380" s="102" t="s">
        <v>308</v>
      </c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</row>
    <row r="381" spans="1:60" outlineLevel="2" x14ac:dyDescent="0.2">
      <c r="A381" s="105"/>
      <c r="B381" s="106"/>
      <c r="C381" s="129" t="s">
        <v>452</v>
      </c>
      <c r="D381" s="109"/>
      <c r="E381" s="110">
        <v>222.72239999999999</v>
      </c>
      <c r="F381" s="108"/>
      <c r="G381" s="108"/>
      <c r="H381" s="108"/>
      <c r="I381" s="108"/>
      <c r="J381" s="108"/>
      <c r="K381" s="108"/>
      <c r="L381" s="108"/>
      <c r="M381" s="108"/>
      <c r="N381" s="107"/>
      <c r="O381" s="107"/>
      <c r="P381" s="107"/>
      <c r="Q381" s="107"/>
      <c r="R381" s="108"/>
      <c r="S381" s="108"/>
      <c r="T381" s="108"/>
      <c r="U381" s="108"/>
      <c r="V381" s="108"/>
      <c r="W381" s="108"/>
      <c r="X381" s="108"/>
      <c r="Y381" s="108"/>
      <c r="Z381" s="102"/>
      <c r="AA381" s="102"/>
      <c r="AB381" s="102"/>
      <c r="AC381" s="102"/>
      <c r="AD381" s="102"/>
      <c r="AE381" s="102"/>
      <c r="AF381" s="102"/>
      <c r="AG381" s="102" t="s">
        <v>121</v>
      </c>
      <c r="AH381" s="102">
        <v>0</v>
      </c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</row>
    <row r="382" spans="1:60" outlineLevel="2" x14ac:dyDescent="0.2">
      <c r="A382" s="105"/>
      <c r="B382" s="106"/>
      <c r="C382" s="603"/>
      <c r="D382" s="604"/>
      <c r="E382" s="604"/>
      <c r="F382" s="604"/>
      <c r="G382" s="604"/>
      <c r="H382" s="108"/>
      <c r="I382" s="108"/>
      <c r="J382" s="108"/>
      <c r="K382" s="108"/>
      <c r="L382" s="108"/>
      <c r="M382" s="108"/>
      <c r="N382" s="107"/>
      <c r="O382" s="107"/>
      <c r="P382" s="107"/>
      <c r="Q382" s="107"/>
      <c r="R382" s="108"/>
      <c r="S382" s="108"/>
      <c r="T382" s="108"/>
      <c r="U382" s="108"/>
      <c r="V382" s="108"/>
      <c r="W382" s="108"/>
      <c r="X382" s="108"/>
      <c r="Y382" s="108"/>
      <c r="Z382" s="102"/>
      <c r="AA382" s="102"/>
      <c r="AB382" s="102"/>
      <c r="AC382" s="102"/>
      <c r="AD382" s="102"/>
      <c r="AE382" s="102"/>
      <c r="AF382" s="102"/>
      <c r="AG382" s="102" t="s">
        <v>2212</v>
      </c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</row>
    <row r="383" spans="1:60" ht="22.5" outlineLevel="1" x14ac:dyDescent="0.2">
      <c r="A383" s="119">
        <v>96</v>
      </c>
      <c r="B383" s="120" t="s">
        <v>453</v>
      </c>
      <c r="C383" s="128" t="s">
        <v>454</v>
      </c>
      <c r="D383" s="121" t="s">
        <v>151</v>
      </c>
      <c r="E383" s="122">
        <v>73.093500000000006</v>
      </c>
      <c r="F383" s="123"/>
      <c r="G383" s="124">
        <f>ROUND(E383*F383,2)</f>
        <v>0</v>
      </c>
      <c r="H383" s="123">
        <v>546.05999999999995</v>
      </c>
      <c r="I383" s="124">
        <f>ROUND(E383*H383,2)</f>
        <v>39913.440000000002</v>
      </c>
      <c r="J383" s="123">
        <v>244.94</v>
      </c>
      <c r="K383" s="124">
        <f>ROUND(E383*J383,2)</f>
        <v>17903.52</v>
      </c>
      <c r="L383" s="124">
        <v>21</v>
      </c>
      <c r="M383" s="124">
        <f>G383*(1+L383/100)</f>
        <v>0</v>
      </c>
      <c r="N383" s="122">
        <v>3.7799999999999999E-3</v>
      </c>
      <c r="O383" s="122">
        <f>ROUND(E383*N383,2)</f>
        <v>0.28000000000000003</v>
      </c>
      <c r="P383" s="122">
        <v>0</v>
      </c>
      <c r="Q383" s="122">
        <f>ROUND(E383*P383,2)</f>
        <v>0</v>
      </c>
      <c r="R383" s="124" t="s">
        <v>445</v>
      </c>
      <c r="S383" s="124" t="s">
        <v>2211</v>
      </c>
      <c r="T383" s="125" t="s">
        <v>115</v>
      </c>
      <c r="U383" s="108">
        <v>0.43006</v>
      </c>
      <c r="V383" s="108">
        <f>ROUND(E383*U383,2)</f>
        <v>31.43</v>
      </c>
      <c r="W383" s="108"/>
      <c r="X383" s="108" t="s">
        <v>307</v>
      </c>
      <c r="Y383" s="108" t="s">
        <v>117</v>
      </c>
      <c r="Z383" s="102"/>
      <c r="AA383" s="102"/>
      <c r="AB383" s="102"/>
      <c r="AC383" s="102"/>
      <c r="AD383" s="102"/>
      <c r="AE383" s="102"/>
      <c r="AF383" s="102"/>
      <c r="AG383" s="102" t="s">
        <v>308</v>
      </c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</row>
    <row r="384" spans="1:60" ht="22.5" outlineLevel="2" x14ac:dyDescent="0.2">
      <c r="A384" s="105"/>
      <c r="B384" s="106"/>
      <c r="C384" s="601" t="s">
        <v>455</v>
      </c>
      <c r="D384" s="602"/>
      <c r="E384" s="602"/>
      <c r="F384" s="602"/>
      <c r="G384" s="602"/>
      <c r="H384" s="108"/>
      <c r="I384" s="108"/>
      <c r="J384" s="108"/>
      <c r="K384" s="108"/>
      <c r="L384" s="108"/>
      <c r="M384" s="108"/>
      <c r="N384" s="107"/>
      <c r="O384" s="107"/>
      <c r="P384" s="107"/>
      <c r="Q384" s="107"/>
      <c r="R384" s="108"/>
      <c r="S384" s="108"/>
      <c r="T384" s="108"/>
      <c r="U384" s="108"/>
      <c r="V384" s="108"/>
      <c r="W384" s="108"/>
      <c r="X384" s="108"/>
      <c r="Y384" s="108"/>
      <c r="Z384" s="102"/>
      <c r="AA384" s="102"/>
      <c r="AB384" s="102"/>
      <c r="AC384" s="102"/>
      <c r="AD384" s="102"/>
      <c r="AE384" s="102"/>
      <c r="AF384" s="102"/>
      <c r="AG384" s="102" t="s">
        <v>141</v>
      </c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26" t="str">
        <f>C384</f>
        <v>Nanesení hydroizolační stěrky ve dvou vrstvách. Vlepení těsnicí pásky do spoje podlaha-stěna, přitlačení a uhlazení, přetažení pásky další vrstvou izolační stěrky.</v>
      </c>
      <c r="BB384" s="102"/>
      <c r="BC384" s="102"/>
      <c r="BD384" s="102"/>
      <c r="BE384" s="102"/>
      <c r="BF384" s="102"/>
      <c r="BG384" s="102"/>
      <c r="BH384" s="102"/>
    </row>
    <row r="385" spans="1:60" outlineLevel="2" x14ac:dyDescent="0.2">
      <c r="A385" s="105"/>
      <c r="B385" s="106"/>
      <c r="C385" s="129" t="s">
        <v>456</v>
      </c>
      <c r="D385" s="109"/>
      <c r="E385" s="110">
        <v>37.89</v>
      </c>
      <c r="F385" s="108"/>
      <c r="G385" s="108"/>
      <c r="H385" s="108"/>
      <c r="I385" s="108"/>
      <c r="J385" s="108"/>
      <c r="K385" s="108"/>
      <c r="L385" s="108"/>
      <c r="M385" s="108"/>
      <c r="N385" s="107"/>
      <c r="O385" s="107"/>
      <c r="P385" s="107"/>
      <c r="Q385" s="107"/>
      <c r="R385" s="108"/>
      <c r="S385" s="108"/>
      <c r="T385" s="108"/>
      <c r="U385" s="108"/>
      <c r="V385" s="108"/>
      <c r="W385" s="108"/>
      <c r="X385" s="108"/>
      <c r="Y385" s="108"/>
      <c r="Z385" s="102"/>
      <c r="AA385" s="102"/>
      <c r="AB385" s="102"/>
      <c r="AC385" s="102"/>
      <c r="AD385" s="102"/>
      <c r="AE385" s="102"/>
      <c r="AF385" s="102"/>
      <c r="AG385" s="102" t="s">
        <v>121</v>
      </c>
      <c r="AH385" s="102">
        <v>0</v>
      </c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</row>
    <row r="386" spans="1:60" ht="22.5" outlineLevel="3" x14ac:dyDescent="0.2">
      <c r="A386" s="105"/>
      <c r="B386" s="106"/>
      <c r="C386" s="129" t="s">
        <v>457</v>
      </c>
      <c r="D386" s="109"/>
      <c r="E386" s="110">
        <v>11.8035</v>
      </c>
      <c r="F386" s="108"/>
      <c r="G386" s="108"/>
      <c r="H386" s="108"/>
      <c r="I386" s="108"/>
      <c r="J386" s="108"/>
      <c r="K386" s="108"/>
      <c r="L386" s="108"/>
      <c r="M386" s="108"/>
      <c r="N386" s="107"/>
      <c r="O386" s="107"/>
      <c r="P386" s="107"/>
      <c r="Q386" s="107"/>
      <c r="R386" s="108"/>
      <c r="S386" s="108"/>
      <c r="T386" s="108"/>
      <c r="U386" s="108"/>
      <c r="V386" s="108"/>
      <c r="W386" s="108"/>
      <c r="X386" s="108"/>
      <c r="Y386" s="108"/>
      <c r="Z386" s="102"/>
      <c r="AA386" s="102"/>
      <c r="AB386" s="102"/>
      <c r="AC386" s="102"/>
      <c r="AD386" s="102"/>
      <c r="AE386" s="102"/>
      <c r="AF386" s="102"/>
      <c r="AG386" s="102" t="s">
        <v>121</v>
      </c>
      <c r="AH386" s="102">
        <v>0</v>
      </c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</row>
    <row r="387" spans="1:60" outlineLevel="3" x14ac:dyDescent="0.2">
      <c r="A387" s="105"/>
      <c r="B387" s="106"/>
      <c r="C387" s="129" t="s">
        <v>458</v>
      </c>
      <c r="D387" s="109"/>
      <c r="E387" s="110">
        <v>23.4</v>
      </c>
      <c r="F387" s="108"/>
      <c r="G387" s="108"/>
      <c r="H387" s="108"/>
      <c r="I387" s="108"/>
      <c r="J387" s="108"/>
      <c r="K387" s="108"/>
      <c r="L387" s="108"/>
      <c r="M387" s="108"/>
      <c r="N387" s="107"/>
      <c r="O387" s="107"/>
      <c r="P387" s="107"/>
      <c r="Q387" s="107"/>
      <c r="R387" s="108"/>
      <c r="S387" s="108"/>
      <c r="T387" s="108"/>
      <c r="U387" s="108"/>
      <c r="V387" s="108"/>
      <c r="W387" s="108"/>
      <c r="X387" s="108"/>
      <c r="Y387" s="108"/>
      <c r="Z387" s="102"/>
      <c r="AA387" s="102"/>
      <c r="AB387" s="102"/>
      <c r="AC387" s="102"/>
      <c r="AD387" s="102"/>
      <c r="AE387" s="102"/>
      <c r="AF387" s="102"/>
      <c r="AG387" s="102" t="s">
        <v>121</v>
      </c>
      <c r="AH387" s="102">
        <v>0</v>
      </c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</row>
    <row r="388" spans="1:60" outlineLevel="2" x14ac:dyDescent="0.2">
      <c r="A388" s="105"/>
      <c r="B388" s="106"/>
      <c r="C388" s="603"/>
      <c r="D388" s="604"/>
      <c r="E388" s="604"/>
      <c r="F388" s="604"/>
      <c r="G388" s="604"/>
      <c r="H388" s="108"/>
      <c r="I388" s="108"/>
      <c r="J388" s="108"/>
      <c r="K388" s="108"/>
      <c r="L388" s="108"/>
      <c r="M388" s="108"/>
      <c r="N388" s="107"/>
      <c r="O388" s="107"/>
      <c r="P388" s="107"/>
      <c r="Q388" s="107"/>
      <c r="R388" s="108"/>
      <c r="S388" s="108"/>
      <c r="T388" s="108"/>
      <c r="U388" s="108"/>
      <c r="V388" s="108"/>
      <c r="W388" s="108"/>
      <c r="X388" s="108"/>
      <c r="Y388" s="108"/>
      <c r="Z388" s="102"/>
      <c r="AA388" s="102"/>
      <c r="AB388" s="102"/>
      <c r="AC388" s="102"/>
      <c r="AD388" s="102"/>
      <c r="AE388" s="102"/>
      <c r="AF388" s="102"/>
      <c r="AG388" s="102" t="s">
        <v>2212</v>
      </c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</row>
    <row r="389" spans="1:60" outlineLevel="1" x14ac:dyDescent="0.2">
      <c r="A389" s="119">
        <v>97</v>
      </c>
      <c r="B389" s="120" t="s">
        <v>459</v>
      </c>
      <c r="C389" s="128" t="s">
        <v>460</v>
      </c>
      <c r="D389" s="121" t="s">
        <v>159</v>
      </c>
      <c r="E389" s="122">
        <v>0.26615</v>
      </c>
      <c r="F389" s="123"/>
      <c r="G389" s="124">
        <f>ROUND(E389*F389,2)</f>
        <v>0</v>
      </c>
      <c r="H389" s="123">
        <v>0</v>
      </c>
      <c r="I389" s="124">
        <f>ROUND(E389*H389,2)</f>
        <v>0</v>
      </c>
      <c r="J389" s="123">
        <v>1252</v>
      </c>
      <c r="K389" s="124">
        <f>ROUND(E389*J389,2)</f>
        <v>333.22</v>
      </c>
      <c r="L389" s="124">
        <v>21</v>
      </c>
      <c r="M389" s="124">
        <f>G389*(1+L389/100)</f>
        <v>0</v>
      </c>
      <c r="N389" s="122">
        <v>0</v>
      </c>
      <c r="O389" s="122">
        <f>ROUND(E389*N389,2)</f>
        <v>0</v>
      </c>
      <c r="P389" s="122">
        <v>0</v>
      </c>
      <c r="Q389" s="122">
        <f>ROUND(E389*P389,2)</f>
        <v>0</v>
      </c>
      <c r="R389" s="124" t="s">
        <v>438</v>
      </c>
      <c r="S389" s="124" t="s">
        <v>2211</v>
      </c>
      <c r="T389" s="125" t="s">
        <v>115</v>
      </c>
      <c r="U389" s="108">
        <v>1.5669999999999999</v>
      </c>
      <c r="V389" s="108">
        <f>ROUND(E389*U389,2)</f>
        <v>0.42</v>
      </c>
      <c r="W389" s="108"/>
      <c r="X389" s="108" t="s">
        <v>433</v>
      </c>
      <c r="Y389" s="108" t="s">
        <v>117</v>
      </c>
      <c r="Z389" s="102"/>
      <c r="AA389" s="102"/>
      <c r="AB389" s="102"/>
      <c r="AC389" s="102"/>
      <c r="AD389" s="102"/>
      <c r="AE389" s="102"/>
      <c r="AF389" s="102"/>
      <c r="AG389" s="102" t="s">
        <v>434</v>
      </c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</row>
    <row r="390" spans="1:60" outlineLevel="2" x14ac:dyDescent="0.2">
      <c r="A390" s="105"/>
      <c r="B390" s="106"/>
      <c r="C390" s="607" t="s">
        <v>461</v>
      </c>
      <c r="D390" s="608"/>
      <c r="E390" s="608"/>
      <c r="F390" s="608"/>
      <c r="G390" s="608"/>
      <c r="H390" s="108"/>
      <c r="I390" s="108"/>
      <c r="J390" s="108"/>
      <c r="K390" s="108"/>
      <c r="L390" s="108"/>
      <c r="M390" s="108"/>
      <c r="N390" s="107"/>
      <c r="O390" s="107"/>
      <c r="P390" s="107"/>
      <c r="Q390" s="107"/>
      <c r="R390" s="108"/>
      <c r="S390" s="108"/>
      <c r="T390" s="108"/>
      <c r="U390" s="108"/>
      <c r="V390" s="108"/>
      <c r="W390" s="108"/>
      <c r="X390" s="108"/>
      <c r="Y390" s="108"/>
      <c r="Z390" s="102"/>
      <c r="AA390" s="102"/>
      <c r="AB390" s="102"/>
      <c r="AC390" s="102"/>
      <c r="AD390" s="102"/>
      <c r="AE390" s="102"/>
      <c r="AF390" s="102"/>
      <c r="AG390" s="102" t="s">
        <v>120</v>
      </c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</row>
    <row r="391" spans="1:60" outlineLevel="2" x14ac:dyDescent="0.2">
      <c r="A391" s="105"/>
      <c r="B391" s="106"/>
      <c r="C391" s="603"/>
      <c r="D391" s="604"/>
      <c r="E391" s="604"/>
      <c r="F391" s="604"/>
      <c r="G391" s="604"/>
      <c r="H391" s="108"/>
      <c r="I391" s="108"/>
      <c r="J391" s="108"/>
      <c r="K391" s="108"/>
      <c r="L391" s="108"/>
      <c r="M391" s="108"/>
      <c r="N391" s="107"/>
      <c r="O391" s="107"/>
      <c r="P391" s="107"/>
      <c r="Q391" s="107"/>
      <c r="R391" s="108"/>
      <c r="S391" s="108"/>
      <c r="T391" s="108"/>
      <c r="U391" s="108"/>
      <c r="V391" s="108"/>
      <c r="W391" s="108"/>
      <c r="X391" s="108"/>
      <c r="Y391" s="108"/>
      <c r="Z391" s="102"/>
      <c r="AA391" s="102"/>
      <c r="AB391" s="102"/>
      <c r="AC391" s="102"/>
      <c r="AD391" s="102"/>
      <c r="AE391" s="102"/>
      <c r="AF391" s="102"/>
      <c r="AG391" s="102" t="s">
        <v>2212</v>
      </c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</row>
    <row r="392" spans="1:60" x14ac:dyDescent="0.2">
      <c r="A392" s="112" t="s">
        <v>109</v>
      </c>
      <c r="B392" s="113" t="s">
        <v>58</v>
      </c>
      <c r="C392" s="127" t="s">
        <v>59</v>
      </c>
      <c r="D392" s="114"/>
      <c r="E392" s="115"/>
      <c r="F392" s="116"/>
      <c r="G392" s="116">
        <f>SUMIF(AG393:AG460,"&lt;&gt;NOR",G393:G460)</f>
        <v>0</v>
      </c>
      <c r="H392" s="116"/>
      <c r="I392" s="116">
        <f>SUM(I393:I460)</f>
        <v>1628266.46</v>
      </c>
      <c r="J392" s="116"/>
      <c r="K392" s="116">
        <f>SUM(K393:K460)</f>
        <v>1121857.06</v>
      </c>
      <c r="L392" s="116"/>
      <c r="M392" s="116">
        <f>SUM(M393:M460)</f>
        <v>0</v>
      </c>
      <c r="N392" s="115"/>
      <c r="O392" s="115">
        <f>SUM(O393:O460)</f>
        <v>56.140000000000008</v>
      </c>
      <c r="P392" s="115"/>
      <c r="Q392" s="115">
        <f>SUM(Q393:Q460)</f>
        <v>0</v>
      </c>
      <c r="R392" s="116"/>
      <c r="S392" s="116"/>
      <c r="T392" s="117"/>
      <c r="U392" s="111"/>
      <c r="V392" s="111">
        <f>SUM(V393:V460)</f>
        <v>1774.39</v>
      </c>
      <c r="W392" s="111"/>
      <c r="X392" s="111"/>
      <c r="Y392" s="111"/>
      <c r="AG392" t="s">
        <v>110</v>
      </c>
    </row>
    <row r="393" spans="1:60" ht="22.5" outlineLevel="1" x14ac:dyDescent="0.2">
      <c r="A393" s="119">
        <v>98</v>
      </c>
      <c r="B393" s="120" t="s">
        <v>462</v>
      </c>
      <c r="C393" s="128" t="s">
        <v>463</v>
      </c>
      <c r="D393" s="121" t="s">
        <v>151</v>
      </c>
      <c r="E393" s="122">
        <v>404.77</v>
      </c>
      <c r="F393" s="123"/>
      <c r="G393" s="124">
        <f>ROUND(E393*F393,2)</f>
        <v>0</v>
      </c>
      <c r="H393" s="123">
        <v>0</v>
      </c>
      <c r="I393" s="124">
        <f>ROUND(E393*H393,2)</f>
        <v>0</v>
      </c>
      <c r="J393" s="123">
        <v>59</v>
      </c>
      <c r="K393" s="124">
        <f>ROUND(E393*J393,2)</f>
        <v>23881.43</v>
      </c>
      <c r="L393" s="124">
        <v>21</v>
      </c>
      <c r="M393" s="124">
        <f>G393*(1+L393/100)</f>
        <v>0</v>
      </c>
      <c r="N393" s="122">
        <v>0</v>
      </c>
      <c r="O393" s="122">
        <f>ROUND(E393*N393,2)</f>
        <v>0</v>
      </c>
      <c r="P393" s="122">
        <v>0</v>
      </c>
      <c r="Q393" s="122">
        <f>ROUND(E393*P393,2)</f>
        <v>0</v>
      </c>
      <c r="R393" s="124" t="s">
        <v>114</v>
      </c>
      <c r="S393" s="124" t="s">
        <v>2211</v>
      </c>
      <c r="T393" s="125" t="s">
        <v>115</v>
      </c>
      <c r="U393" s="108">
        <v>0.13</v>
      </c>
      <c r="V393" s="108">
        <f>ROUND(E393*U393,2)</f>
        <v>52.62</v>
      </c>
      <c r="W393" s="108"/>
      <c r="X393" s="108" t="s">
        <v>116</v>
      </c>
      <c r="Y393" s="108" t="s">
        <v>117</v>
      </c>
      <c r="Z393" s="102"/>
      <c r="AA393" s="102"/>
      <c r="AB393" s="102"/>
      <c r="AC393" s="102"/>
      <c r="AD393" s="102"/>
      <c r="AE393" s="102"/>
      <c r="AF393" s="102"/>
      <c r="AG393" s="102" t="s">
        <v>118</v>
      </c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</row>
    <row r="394" spans="1:60" ht="22.5" outlineLevel="2" x14ac:dyDescent="0.2">
      <c r="A394" s="105"/>
      <c r="B394" s="106"/>
      <c r="C394" s="607" t="s">
        <v>464</v>
      </c>
      <c r="D394" s="608"/>
      <c r="E394" s="608"/>
      <c r="F394" s="608"/>
      <c r="G394" s="608"/>
      <c r="H394" s="108"/>
      <c r="I394" s="108"/>
      <c r="J394" s="108"/>
      <c r="K394" s="108"/>
      <c r="L394" s="108"/>
      <c r="M394" s="108"/>
      <c r="N394" s="107"/>
      <c r="O394" s="107"/>
      <c r="P394" s="107"/>
      <c r="Q394" s="107"/>
      <c r="R394" s="108"/>
      <c r="S394" s="108"/>
      <c r="T394" s="108"/>
      <c r="U394" s="108"/>
      <c r="V394" s="108"/>
      <c r="W394" s="108"/>
      <c r="X394" s="108"/>
      <c r="Y394" s="108"/>
      <c r="Z394" s="102"/>
      <c r="AA394" s="102"/>
      <c r="AB394" s="102"/>
      <c r="AC394" s="102"/>
      <c r="AD394" s="102"/>
      <c r="AE394" s="102"/>
      <c r="AF394" s="102"/>
      <c r="AG394" s="102" t="s">
        <v>120</v>
      </c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26" t="str">
        <f>C394</f>
        <v>s případným nutným přemístěním hromad nebo dočasných skládek na místo potřeby ze vzdálenosti do 30 m, v rovině nebo ve svahu do 1 : 5,</v>
      </c>
      <c r="BB394" s="102"/>
      <c r="BC394" s="102"/>
      <c r="BD394" s="102"/>
      <c r="BE394" s="102"/>
      <c r="BF394" s="102"/>
      <c r="BG394" s="102"/>
      <c r="BH394" s="102"/>
    </row>
    <row r="395" spans="1:60" outlineLevel="2" x14ac:dyDescent="0.2">
      <c r="A395" s="105"/>
      <c r="B395" s="106"/>
      <c r="C395" s="129" t="s">
        <v>465</v>
      </c>
      <c r="D395" s="109"/>
      <c r="E395" s="110">
        <v>404.77</v>
      </c>
      <c r="F395" s="108"/>
      <c r="G395" s="108"/>
      <c r="H395" s="108"/>
      <c r="I395" s="108"/>
      <c r="J395" s="108"/>
      <c r="K395" s="108"/>
      <c r="L395" s="108"/>
      <c r="M395" s="108"/>
      <c r="N395" s="107"/>
      <c r="O395" s="107"/>
      <c r="P395" s="107"/>
      <c r="Q395" s="107"/>
      <c r="R395" s="108"/>
      <c r="S395" s="108"/>
      <c r="T395" s="108"/>
      <c r="U395" s="108"/>
      <c r="V395" s="108"/>
      <c r="W395" s="108"/>
      <c r="X395" s="108"/>
      <c r="Y395" s="108"/>
      <c r="Z395" s="102"/>
      <c r="AA395" s="102"/>
      <c r="AB395" s="102"/>
      <c r="AC395" s="102"/>
      <c r="AD395" s="102"/>
      <c r="AE395" s="102"/>
      <c r="AF395" s="102"/>
      <c r="AG395" s="102" t="s">
        <v>121</v>
      </c>
      <c r="AH395" s="102">
        <v>0</v>
      </c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</row>
    <row r="396" spans="1:60" outlineLevel="2" x14ac:dyDescent="0.2">
      <c r="A396" s="105"/>
      <c r="B396" s="106"/>
      <c r="C396" s="603"/>
      <c r="D396" s="604"/>
      <c r="E396" s="604"/>
      <c r="F396" s="604"/>
      <c r="G396" s="604"/>
      <c r="H396" s="108"/>
      <c r="I396" s="108"/>
      <c r="J396" s="108"/>
      <c r="K396" s="108"/>
      <c r="L396" s="108"/>
      <c r="M396" s="108"/>
      <c r="N396" s="107"/>
      <c r="O396" s="107"/>
      <c r="P396" s="107"/>
      <c r="Q396" s="107"/>
      <c r="R396" s="108"/>
      <c r="S396" s="108"/>
      <c r="T396" s="108"/>
      <c r="U396" s="108"/>
      <c r="V396" s="108"/>
      <c r="W396" s="108"/>
      <c r="X396" s="108"/>
      <c r="Y396" s="108"/>
      <c r="Z396" s="102"/>
      <c r="AA396" s="102"/>
      <c r="AB396" s="102"/>
      <c r="AC396" s="102"/>
      <c r="AD396" s="102"/>
      <c r="AE396" s="102"/>
      <c r="AF396" s="102"/>
      <c r="AG396" s="102" t="s">
        <v>2212</v>
      </c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</row>
    <row r="397" spans="1:60" outlineLevel="1" x14ac:dyDescent="0.2">
      <c r="A397" s="119">
        <v>99</v>
      </c>
      <c r="B397" s="120" t="s">
        <v>466</v>
      </c>
      <c r="C397" s="128" t="s">
        <v>467</v>
      </c>
      <c r="D397" s="121" t="s">
        <v>113</v>
      </c>
      <c r="E397" s="122">
        <v>13.346</v>
      </c>
      <c r="F397" s="123"/>
      <c r="G397" s="124">
        <f>ROUND(E397*F397,2)</f>
        <v>0</v>
      </c>
      <c r="H397" s="123">
        <v>6871.97</v>
      </c>
      <c r="I397" s="124">
        <f>ROUND(E397*H397,2)</f>
        <v>91713.31</v>
      </c>
      <c r="J397" s="123">
        <v>853.03</v>
      </c>
      <c r="K397" s="124">
        <f>ROUND(E397*J397,2)</f>
        <v>11384.54</v>
      </c>
      <c r="L397" s="124">
        <v>21</v>
      </c>
      <c r="M397" s="124">
        <f>G397*(1+L397/100)</f>
        <v>0</v>
      </c>
      <c r="N397" s="122">
        <v>1.68</v>
      </c>
      <c r="O397" s="122">
        <f>ROUND(E397*N397,2)</f>
        <v>22.42</v>
      </c>
      <c r="P397" s="122">
        <v>0</v>
      </c>
      <c r="Q397" s="122">
        <f>ROUND(E397*P397,2)</f>
        <v>0</v>
      </c>
      <c r="R397" s="124" t="s">
        <v>146</v>
      </c>
      <c r="S397" s="124" t="s">
        <v>2211</v>
      </c>
      <c r="T397" s="125" t="s">
        <v>115</v>
      </c>
      <c r="U397" s="108">
        <v>1.8360000000000001</v>
      </c>
      <c r="V397" s="108">
        <f>ROUND(E397*U397,2)</f>
        <v>24.5</v>
      </c>
      <c r="W397" s="108"/>
      <c r="X397" s="108" t="s">
        <v>116</v>
      </c>
      <c r="Y397" s="108" t="s">
        <v>117</v>
      </c>
      <c r="Z397" s="102"/>
      <c r="AA397" s="102"/>
      <c r="AB397" s="102"/>
      <c r="AC397" s="102"/>
      <c r="AD397" s="102"/>
      <c r="AE397" s="102"/>
      <c r="AF397" s="102"/>
      <c r="AG397" s="102" t="s">
        <v>118</v>
      </c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</row>
    <row r="398" spans="1:60" outlineLevel="2" x14ac:dyDescent="0.2">
      <c r="A398" s="105"/>
      <c r="B398" s="106"/>
      <c r="C398" s="607" t="s">
        <v>169</v>
      </c>
      <c r="D398" s="608"/>
      <c r="E398" s="608"/>
      <c r="F398" s="608"/>
      <c r="G398" s="608"/>
      <c r="H398" s="108"/>
      <c r="I398" s="108"/>
      <c r="J398" s="108"/>
      <c r="K398" s="108"/>
      <c r="L398" s="108"/>
      <c r="M398" s="108"/>
      <c r="N398" s="107"/>
      <c r="O398" s="107"/>
      <c r="P398" s="107"/>
      <c r="Q398" s="107"/>
      <c r="R398" s="108"/>
      <c r="S398" s="108"/>
      <c r="T398" s="108"/>
      <c r="U398" s="108"/>
      <c r="V398" s="108"/>
      <c r="W398" s="108"/>
      <c r="X398" s="108"/>
      <c r="Y398" s="108"/>
      <c r="Z398" s="102"/>
      <c r="AA398" s="102"/>
      <c r="AB398" s="102"/>
      <c r="AC398" s="102"/>
      <c r="AD398" s="102"/>
      <c r="AE398" s="102"/>
      <c r="AF398" s="102"/>
      <c r="AG398" s="102" t="s">
        <v>120</v>
      </c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26" t="str">
        <f>C398</f>
        <v>pod mazaniny a dlažby, popř. na plochých střechách, vodorovný nebo ve spádu, s udusáním a urovnáním povrchu,</v>
      </c>
      <c r="BB398" s="102"/>
      <c r="BC398" s="102"/>
      <c r="BD398" s="102"/>
      <c r="BE398" s="102"/>
      <c r="BF398" s="102"/>
      <c r="BG398" s="102"/>
      <c r="BH398" s="102"/>
    </row>
    <row r="399" spans="1:60" outlineLevel="2" x14ac:dyDescent="0.2">
      <c r="A399" s="105"/>
      <c r="B399" s="106"/>
      <c r="C399" s="129" t="s">
        <v>468</v>
      </c>
      <c r="D399" s="109"/>
      <c r="E399" s="110">
        <v>13.346</v>
      </c>
      <c r="F399" s="108"/>
      <c r="G399" s="108"/>
      <c r="H399" s="108"/>
      <c r="I399" s="108"/>
      <c r="J399" s="108"/>
      <c r="K399" s="108"/>
      <c r="L399" s="108"/>
      <c r="M399" s="108"/>
      <c r="N399" s="107"/>
      <c r="O399" s="107"/>
      <c r="P399" s="107"/>
      <c r="Q399" s="107"/>
      <c r="R399" s="108"/>
      <c r="S399" s="108"/>
      <c r="T399" s="108"/>
      <c r="U399" s="108"/>
      <c r="V399" s="108"/>
      <c r="W399" s="108"/>
      <c r="X399" s="108"/>
      <c r="Y399" s="108"/>
      <c r="Z399" s="102"/>
      <c r="AA399" s="102"/>
      <c r="AB399" s="102"/>
      <c r="AC399" s="102"/>
      <c r="AD399" s="102"/>
      <c r="AE399" s="102"/>
      <c r="AF399" s="102"/>
      <c r="AG399" s="102" t="s">
        <v>121</v>
      </c>
      <c r="AH399" s="102">
        <v>0</v>
      </c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</row>
    <row r="400" spans="1:60" outlineLevel="2" x14ac:dyDescent="0.2">
      <c r="A400" s="105"/>
      <c r="B400" s="106"/>
      <c r="C400" s="603"/>
      <c r="D400" s="604"/>
      <c r="E400" s="604"/>
      <c r="F400" s="604"/>
      <c r="G400" s="604"/>
      <c r="H400" s="108"/>
      <c r="I400" s="108"/>
      <c r="J400" s="108"/>
      <c r="K400" s="108"/>
      <c r="L400" s="108"/>
      <c r="M400" s="108"/>
      <c r="N400" s="107"/>
      <c r="O400" s="107"/>
      <c r="P400" s="107"/>
      <c r="Q400" s="107"/>
      <c r="R400" s="108"/>
      <c r="S400" s="108"/>
      <c r="T400" s="108"/>
      <c r="U400" s="108"/>
      <c r="V400" s="108"/>
      <c r="W400" s="108"/>
      <c r="X400" s="108"/>
      <c r="Y400" s="108"/>
      <c r="Z400" s="102"/>
      <c r="AA400" s="102"/>
      <c r="AB400" s="102"/>
      <c r="AC400" s="102"/>
      <c r="AD400" s="102"/>
      <c r="AE400" s="102"/>
      <c r="AF400" s="102"/>
      <c r="AG400" s="102" t="s">
        <v>2212</v>
      </c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</row>
    <row r="401" spans="1:60" outlineLevel="1" x14ac:dyDescent="0.2">
      <c r="A401" s="119">
        <v>100</v>
      </c>
      <c r="B401" s="120" t="s">
        <v>469</v>
      </c>
      <c r="C401" s="128" t="s">
        <v>470</v>
      </c>
      <c r="D401" s="121" t="s">
        <v>151</v>
      </c>
      <c r="E401" s="122">
        <v>2122.4720000000002</v>
      </c>
      <c r="F401" s="123"/>
      <c r="G401" s="124">
        <f>ROUND(E401*F401,2)</f>
        <v>0</v>
      </c>
      <c r="H401" s="123">
        <v>6.65</v>
      </c>
      <c r="I401" s="124">
        <f>ROUND(E401*H401,2)</f>
        <v>14114.44</v>
      </c>
      <c r="J401" s="123">
        <v>67.55</v>
      </c>
      <c r="K401" s="124">
        <f>ROUND(E401*J401,2)</f>
        <v>143372.98000000001</v>
      </c>
      <c r="L401" s="124">
        <v>21</v>
      </c>
      <c r="M401" s="124">
        <f>G401*(1+L401/100)</f>
        <v>0</v>
      </c>
      <c r="N401" s="122">
        <v>3.0000000000000001E-5</v>
      </c>
      <c r="O401" s="122">
        <f>ROUND(E401*N401,2)</f>
        <v>0.06</v>
      </c>
      <c r="P401" s="122">
        <v>0</v>
      </c>
      <c r="Q401" s="122">
        <f>ROUND(E401*P401,2)</f>
        <v>0</v>
      </c>
      <c r="R401" s="124" t="s">
        <v>438</v>
      </c>
      <c r="S401" s="124" t="s">
        <v>2211</v>
      </c>
      <c r="T401" s="125" t="s">
        <v>115</v>
      </c>
      <c r="U401" s="108">
        <v>0.11765</v>
      </c>
      <c r="V401" s="108">
        <f>ROUND(E401*U401,2)</f>
        <v>249.71</v>
      </c>
      <c r="W401" s="108"/>
      <c r="X401" s="108" t="s">
        <v>116</v>
      </c>
      <c r="Y401" s="108" t="s">
        <v>117</v>
      </c>
      <c r="Z401" s="102"/>
      <c r="AA401" s="102"/>
      <c r="AB401" s="102"/>
      <c r="AC401" s="102"/>
      <c r="AD401" s="102"/>
      <c r="AE401" s="102"/>
      <c r="AF401" s="102"/>
      <c r="AG401" s="102" t="s">
        <v>118</v>
      </c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</row>
    <row r="402" spans="1:60" outlineLevel="2" x14ac:dyDescent="0.2">
      <c r="A402" s="105"/>
      <c r="B402" s="106"/>
      <c r="C402" s="129" t="s">
        <v>471</v>
      </c>
      <c r="D402" s="109"/>
      <c r="E402" s="110"/>
      <c r="F402" s="108"/>
      <c r="G402" s="108"/>
      <c r="H402" s="108"/>
      <c r="I402" s="108"/>
      <c r="J402" s="108"/>
      <c r="K402" s="108"/>
      <c r="L402" s="108"/>
      <c r="M402" s="108"/>
      <c r="N402" s="107"/>
      <c r="O402" s="107"/>
      <c r="P402" s="107"/>
      <c r="Q402" s="107"/>
      <c r="R402" s="108"/>
      <c r="S402" s="108"/>
      <c r="T402" s="108"/>
      <c r="U402" s="108"/>
      <c r="V402" s="108"/>
      <c r="W402" s="108"/>
      <c r="X402" s="108"/>
      <c r="Y402" s="108"/>
      <c r="Z402" s="102"/>
      <c r="AA402" s="102"/>
      <c r="AB402" s="102"/>
      <c r="AC402" s="102"/>
      <c r="AD402" s="102"/>
      <c r="AE402" s="102"/>
      <c r="AF402" s="102"/>
      <c r="AG402" s="102" t="s">
        <v>121</v>
      </c>
      <c r="AH402" s="102">
        <v>0</v>
      </c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</row>
    <row r="403" spans="1:60" outlineLevel="3" x14ac:dyDescent="0.2">
      <c r="A403" s="105"/>
      <c r="B403" s="106"/>
      <c r="C403" s="129" t="s">
        <v>472</v>
      </c>
      <c r="D403" s="109"/>
      <c r="E403" s="110">
        <v>1065.6110000000001</v>
      </c>
      <c r="F403" s="108"/>
      <c r="G403" s="108"/>
      <c r="H403" s="108"/>
      <c r="I403" s="108"/>
      <c r="J403" s="108"/>
      <c r="K403" s="108"/>
      <c r="L403" s="108"/>
      <c r="M403" s="108"/>
      <c r="N403" s="107"/>
      <c r="O403" s="107"/>
      <c r="P403" s="107"/>
      <c r="Q403" s="107"/>
      <c r="R403" s="108"/>
      <c r="S403" s="108"/>
      <c r="T403" s="108"/>
      <c r="U403" s="108"/>
      <c r="V403" s="108"/>
      <c r="W403" s="108"/>
      <c r="X403" s="108"/>
      <c r="Y403" s="108"/>
      <c r="Z403" s="102"/>
      <c r="AA403" s="102"/>
      <c r="AB403" s="102"/>
      <c r="AC403" s="102"/>
      <c r="AD403" s="102"/>
      <c r="AE403" s="102"/>
      <c r="AF403" s="102"/>
      <c r="AG403" s="102" t="s">
        <v>121</v>
      </c>
      <c r="AH403" s="102">
        <v>0</v>
      </c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</row>
    <row r="404" spans="1:60" outlineLevel="3" x14ac:dyDescent="0.2">
      <c r="A404" s="105"/>
      <c r="B404" s="106"/>
      <c r="C404" s="129" t="s">
        <v>473</v>
      </c>
      <c r="D404" s="109"/>
      <c r="E404" s="110">
        <v>485.72399999999999</v>
      </c>
      <c r="F404" s="108"/>
      <c r="G404" s="108"/>
      <c r="H404" s="108"/>
      <c r="I404" s="108"/>
      <c r="J404" s="108"/>
      <c r="K404" s="108"/>
      <c r="L404" s="108"/>
      <c r="M404" s="108"/>
      <c r="N404" s="107"/>
      <c r="O404" s="107"/>
      <c r="P404" s="107"/>
      <c r="Q404" s="107"/>
      <c r="R404" s="108"/>
      <c r="S404" s="108"/>
      <c r="T404" s="108"/>
      <c r="U404" s="108"/>
      <c r="V404" s="108"/>
      <c r="W404" s="108"/>
      <c r="X404" s="108"/>
      <c r="Y404" s="108"/>
      <c r="Z404" s="102"/>
      <c r="AA404" s="102"/>
      <c r="AB404" s="102"/>
      <c r="AC404" s="102"/>
      <c r="AD404" s="102"/>
      <c r="AE404" s="102"/>
      <c r="AF404" s="102"/>
      <c r="AG404" s="102" t="s">
        <v>121</v>
      </c>
      <c r="AH404" s="102">
        <v>0</v>
      </c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</row>
    <row r="405" spans="1:60" outlineLevel="3" x14ac:dyDescent="0.2">
      <c r="A405" s="105"/>
      <c r="B405" s="106"/>
      <c r="C405" s="129" t="s">
        <v>474</v>
      </c>
      <c r="D405" s="109"/>
      <c r="E405" s="110">
        <v>445.24700000000001</v>
      </c>
      <c r="F405" s="108"/>
      <c r="G405" s="108"/>
      <c r="H405" s="108"/>
      <c r="I405" s="108"/>
      <c r="J405" s="108"/>
      <c r="K405" s="108"/>
      <c r="L405" s="108"/>
      <c r="M405" s="108"/>
      <c r="N405" s="107"/>
      <c r="O405" s="107"/>
      <c r="P405" s="107"/>
      <c r="Q405" s="107"/>
      <c r="R405" s="108"/>
      <c r="S405" s="108"/>
      <c r="T405" s="108"/>
      <c r="U405" s="108"/>
      <c r="V405" s="108"/>
      <c r="W405" s="108"/>
      <c r="X405" s="108"/>
      <c r="Y405" s="108"/>
      <c r="Z405" s="102"/>
      <c r="AA405" s="102"/>
      <c r="AB405" s="102"/>
      <c r="AC405" s="102"/>
      <c r="AD405" s="102"/>
      <c r="AE405" s="102"/>
      <c r="AF405" s="102"/>
      <c r="AG405" s="102" t="s">
        <v>121</v>
      </c>
      <c r="AH405" s="102">
        <v>0</v>
      </c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</row>
    <row r="406" spans="1:60" outlineLevel="3" x14ac:dyDescent="0.2">
      <c r="A406" s="105"/>
      <c r="B406" s="106"/>
      <c r="C406" s="129" t="s">
        <v>475</v>
      </c>
      <c r="D406" s="109"/>
      <c r="E406" s="110">
        <v>24.12</v>
      </c>
      <c r="F406" s="108"/>
      <c r="G406" s="108"/>
      <c r="H406" s="108"/>
      <c r="I406" s="108"/>
      <c r="J406" s="108"/>
      <c r="K406" s="108"/>
      <c r="L406" s="108"/>
      <c r="M406" s="108"/>
      <c r="N406" s="107"/>
      <c r="O406" s="107"/>
      <c r="P406" s="107"/>
      <c r="Q406" s="107"/>
      <c r="R406" s="108"/>
      <c r="S406" s="108"/>
      <c r="T406" s="108"/>
      <c r="U406" s="108"/>
      <c r="V406" s="108"/>
      <c r="W406" s="108"/>
      <c r="X406" s="108"/>
      <c r="Y406" s="108"/>
      <c r="Z406" s="102"/>
      <c r="AA406" s="102"/>
      <c r="AB406" s="102"/>
      <c r="AC406" s="102"/>
      <c r="AD406" s="102"/>
      <c r="AE406" s="102"/>
      <c r="AF406" s="102"/>
      <c r="AG406" s="102" t="s">
        <v>121</v>
      </c>
      <c r="AH406" s="102">
        <v>0</v>
      </c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</row>
    <row r="407" spans="1:60" outlineLevel="3" x14ac:dyDescent="0.2">
      <c r="A407" s="105"/>
      <c r="B407" s="106"/>
      <c r="C407" s="129" t="s">
        <v>476</v>
      </c>
      <c r="D407" s="109"/>
      <c r="E407" s="110">
        <v>101.77</v>
      </c>
      <c r="F407" s="108"/>
      <c r="G407" s="108"/>
      <c r="H407" s="108"/>
      <c r="I407" s="108"/>
      <c r="J407" s="108"/>
      <c r="K407" s="108"/>
      <c r="L407" s="108"/>
      <c r="M407" s="108"/>
      <c r="N407" s="107"/>
      <c r="O407" s="107"/>
      <c r="P407" s="107"/>
      <c r="Q407" s="107"/>
      <c r="R407" s="108"/>
      <c r="S407" s="108"/>
      <c r="T407" s="108"/>
      <c r="U407" s="108"/>
      <c r="V407" s="108"/>
      <c r="W407" s="108"/>
      <c r="X407" s="108"/>
      <c r="Y407" s="108"/>
      <c r="Z407" s="102"/>
      <c r="AA407" s="102"/>
      <c r="AB407" s="102"/>
      <c r="AC407" s="102"/>
      <c r="AD407" s="102"/>
      <c r="AE407" s="102"/>
      <c r="AF407" s="102"/>
      <c r="AG407" s="102" t="s">
        <v>121</v>
      </c>
      <c r="AH407" s="102">
        <v>0</v>
      </c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</row>
    <row r="408" spans="1:60" outlineLevel="2" x14ac:dyDescent="0.2">
      <c r="A408" s="105"/>
      <c r="B408" s="106"/>
      <c r="C408" s="603"/>
      <c r="D408" s="604"/>
      <c r="E408" s="604"/>
      <c r="F408" s="604"/>
      <c r="G408" s="604"/>
      <c r="H408" s="108"/>
      <c r="I408" s="108"/>
      <c r="J408" s="108"/>
      <c r="K408" s="108"/>
      <c r="L408" s="108"/>
      <c r="M408" s="108"/>
      <c r="N408" s="107"/>
      <c r="O408" s="107"/>
      <c r="P408" s="107"/>
      <c r="Q408" s="107"/>
      <c r="R408" s="108"/>
      <c r="S408" s="108"/>
      <c r="T408" s="108"/>
      <c r="U408" s="108"/>
      <c r="V408" s="108"/>
      <c r="W408" s="108"/>
      <c r="X408" s="108"/>
      <c r="Y408" s="108"/>
      <c r="Z408" s="102"/>
      <c r="AA408" s="102"/>
      <c r="AB408" s="102"/>
      <c r="AC408" s="102"/>
      <c r="AD408" s="102"/>
      <c r="AE408" s="102"/>
      <c r="AF408" s="102"/>
      <c r="AG408" s="102" t="s">
        <v>2212</v>
      </c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</row>
    <row r="409" spans="1:60" ht="22.5" outlineLevel="1" x14ac:dyDescent="0.2">
      <c r="A409" s="119">
        <v>101</v>
      </c>
      <c r="B409" s="120" t="s">
        <v>477</v>
      </c>
      <c r="C409" s="128" t="s">
        <v>478</v>
      </c>
      <c r="D409" s="121" t="s">
        <v>151</v>
      </c>
      <c r="E409" s="122">
        <v>1074.951</v>
      </c>
      <c r="F409" s="123"/>
      <c r="G409" s="124">
        <f>ROUND(E409*F409,2)</f>
        <v>0</v>
      </c>
      <c r="H409" s="123">
        <v>0</v>
      </c>
      <c r="I409" s="124">
        <f>ROUND(E409*H409,2)</f>
        <v>0</v>
      </c>
      <c r="J409" s="123">
        <v>508</v>
      </c>
      <c r="K409" s="124">
        <f>ROUND(E409*J409,2)</f>
        <v>546075.11</v>
      </c>
      <c r="L409" s="124">
        <v>21</v>
      </c>
      <c r="M409" s="124">
        <f>G409*(1+L409/100)</f>
        <v>0</v>
      </c>
      <c r="N409" s="122">
        <v>0</v>
      </c>
      <c r="O409" s="122">
        <f>ROUND(E409*N409,2)</f>
        <v>0</v>
      </c>
      <c r="P409" s="122">
        <v>0</v>
      </c>
      <c r="Q409" s="122">
        <f>ROUND(E409*P409,2)</f>
        <v>0</v>
      </c>
      <c r="R409" s="124" t="s">
        <v>438</v>
      </c>
      <c r="S409" s="124" t="s">
        <v>2211</v>
      </c>
      <c r="T409" s="125" t="s">
        <v>115</v>
      </c>
      <c r="U409" s="108">
        <v>0.88100000000000001</v>
      </c>
      <c r="V409" s="108">
        <f>ROUND(E409*U409,2)</f>
        <v>947.03</v>
      </c>
      <c r="W409" s="108"/>
      <c r="X409" s="108" t="s">
        <v>116</v>
      </c>
      <c r="Y409" s="108" t="s">
        <v>117</v>
      </c>
      <c r="Z409" s="102"/>
      <c r="AA409" s="102"/>
      <c r="AB409" s="102"/>
      <c r="AC409" s="102"/>
      <c r="AD409" s="102"/>
      <c r="AE409" s="102"/>
      <c r="AF409" s="102"/>
      <c r="AG409" s="102" t="s">
        <v>118</v>
      </c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</row>
    <row r="410" spans="1:60" outlineLevel="2" x14ac:dyDescent="0.2">
      <c r="A410" s="105"/>
      <c r="B410" s="106"/>
      <c r="C410" s="601" t="s">
        <v>479</v>
      </c>
      <c r="D410" s="602"/>
      <c r="E410" s="602"/>
      <c r="F410" s="602"/>
      <c r="G410" s="602"/>
      <c r="H410" s="108"/>
      <c r="I410" s="108"/>
      <c r="J410" s="108"/>
      <c r="K410" s="108"/>
      <c r="L410" s="108"/>
      <c r="M410" s="108"/>
      <c r="N410" s="107"/>
      <c r="O410" s="107"/>
      <c r="P410" s="107"/>
      <c r="Q410" s="107"/>
      <c r="R410" s="108"/>
      <c r="S410" s="108"/>
      <c r="T410" s="108"/>
      <c r="U410" s="108"/>
      <c r="V410" s="108"/>
      <c r="W410" s="108"/>
      <c r="X410" s="108"/>
      <c r="Y410" s="108"/>
      <c r="Z410" s="102"/>
      <c r="AA410" s="102"/>
      <c r="AB410" s="102"/>
      <c r="AC410" s="102"/>
      <c r="AD410" s="102"/>
      <c r="AE410" s="102"/>
      <c r="AF410" s="102"/>
      <c r="AG410" s="102" t="s">
        <v>141</v>
      </c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</row>
    <row r="411" spans="1:60" outlineLevel="2" x14ac:dyDescent="0.2">
      <c r="A411" s="105"/>
      <c r="B411" s="106"/>
      <c r="C411" s="129" t="s">
        <v>480</v>
      </c>
      <c r="D411" s="109"/>
      <c r="E411" s="110">
        <v>1050.8309999999999</v>
      </c>
      <c r="F411" s="108"/>
      <c r="G411" s="108"/>
      <c r="H411" s="108"/>
      <c r="I411" s="108"/>
      <c r="J411" s="108"/>
      <c r="K411" s="108"/>
      <c r="L411" s="108"/>
      <c r="M411" s="108"/>
      <c r="N411" s="107"/>
      <c r="O411" s="107"/>
      <c r="P411" s="107"/>
      <c r="Q411" s="107"/>
      <c r="R411" s="108"/>
      <c r="S411" s="108"/>
      <c r="T411" s="108"/>
      <c r="U411" s="108"/>
      <c r="V411" s="108"/>
      <c r="W411" s="108"/>
      <c r="X411" s="108"/>
      <c r="Y411" s="108"/>
      <c r="Z411" s="102"/>
      <c r="AA411" s="102"/>
      <c r="AB411" s="102"/>
      <c r="AC411" s="102"/>
      <c r="AD411" s="102"/>
      <c r="AE411" s="102"/>
      <c r="AF411" s="102"/>
      <c r="AG411" s="102" t="s">
        <v>121</v>
      </c>
      <c r="AH411" s="102">
        <v>0</v>
      </c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</row>
    <row r="412" spans="1:60" outlineLevel="3" x14ac:dyDescent="0.2">
      <c r="A412" s="105"/>
      <c r="B412" s="106"/>
      <c r="C412" s="129" t="s">
        <v>481</v>
      </c>
      <c r="D412" s="109"/>
      <c r="E412" s="110">
        <v>24.12</v>
      </c>
      <c r="F412" s="108"/>
      <c r="G412" s="108"/>
      <c r="H412" s="108"/>
      <c r="I412" s="108"/>
      <c r="J412" s="108"/>
      <c r="K412" s="108"/>
      <c r="L412" s="108"/>
      <c r="M412" s="108"/>
      <c r="N412" s="107"/>
      <c r="O412" s="107"/>
      <c r="P412" s="107"/>
      <c r="Q412" s="107"/>
      <c r="R412" s="108"/>
      <c r="S412" s="108"/>
      <c r="T412" s="108"/>
      <c r="U412" s="108"/>
      <c r="V412" s="108"/>
      <c r="W412" s="108"/>
      <c r="X412" s="108"/>
      <c r="Y412" s="108"/>
      <c r="Z412" s="102"/>
      <c r="AA412" s="102"/>
      <c r="AB412" s="102"/>
      <c r="AC412" s="102"/>
      <c r="AD412" s="102"/>
      <c r="AE412" s="102"/>
      <c r="AF412" s="102"/>
      <c r="AG412" s="102" t="s">
        <v>121</v>
      </c>
      <c r="AH412" s="102">
        <v>0</v>
      </c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</row>
    <row r="413" spans="1:60" outlineLevel="2" x14ac:dyDescent="0.2">
      <c r="A413" s="105"/>
      <c r="B413" s="106"/>
      <c r="C413" s="603"/>
      <c r="D413" s="604"/>
      <c r="E413" s="604"/>
      <c r="F413" s="604"/>
      <c r="G413" s="604"/>
      <c r="H413" s="108"/>
      <c r="I413" s="108"/>
      <c r="J413" s="108"/>
      <c r="K413" s="108"/>
      <c r="L413" s="108"/>
      <c r="M413" s="108"/>
      <c r="N413" s="107"/>
      <c r="O413" s="107"/>
      <c r="P413" s="107"/>
      <c r="Q413" s="107"/>
      <c r="R413" s="108"/>
      <c r="S413" s="108"/>
      <c r="T413" s="108"/>
      <c r="U413" s="108"/>
      <c r="V413" s="108"/>
      <c r="W413" s="108"/>
      <c r="X413" s="108"/>
      <c r="Y413" s="108"/>
      <c r="Z413" s="102"/>
      <c r="AA413" s="102"/>
      <c r="AB413" s="102"/>
      <c r="AC413" s="102"/>
      <c r="AD413" s="102"/>
      <c r="AE413" s="102"/>
      <c r="AF413" s="102"/>
      <c r="AG413" s="102" t="s">
        <v>2212</v>
      </c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</row>
    <row r="414" spans="1:60" outlineLevel="1" x14ac:dyDescent="0.2">
      <c r="A414" s="119">
        <v>102</v>
      </c>
      <c r="B414" s="120" t="s">
        <v>482</v>
      </c>
      <c r="C414" s="128" t="s">
        <v>483</v>
      </c>
      <c r="D414" s="121" t="s">
        <v>151</v>
      </c>
      <c r="E414" s="122">
        <v>404.77</v>
      </c>
      <c r="F414" s="123"/>
      <c r="G414" s="124">
        <f>ROUND(E414*F414,2)</f>
        <v>0</v>
      </c>
      <c r="H414" s="123">
        <v>186.11</v>
      </c>
      <c r="I414" s="124">
        <f>ROUND(E414*H414,2)</f>
        <v>75331.740000000005</v>
      </c>
      <c r="J414" s="123">
        <v>163.38999999999999</v>
      </c>
      <c r="K414" s="124">
        <f>ROUND(E414*J414,2)</f>
        <v>66135.37</v>
      </c>
      <c r="L414" s="124">
        <v>21</v>
      </c>
      <c r="M414" s="124">
        <f>G414*(1+L414/100)</f>
        <v>0</v>
      </c>
      <c r="N414" s="122">
        <v>7.1000000000000002E-4</v>
      </c>
      <c r="O414" s="122">
        <f>ROUND(E414*N414,2)</f>
        <v>0.28999999999999998</v>
      </c>
      <c r="P414" s="122">
        <v>0</v>
      </c>
      <c r="Q414" s="122">
        <f>ROUND(E414*P414,2)</f>
        <v>0</v>
      </c>
      <c r="R414" s="124" t="s">
        <v>438</v>
      </c>
      <c r="S414" s="124" t="s">
        <v>484</v>
      </c>
      <c r="T414" s="125" t="s">
        <v>484</v>
      </c>
      <c r="U414" s="108">
        <v>0.28999999999999998</v>
      </c>
      <c r="V414" s="108">
        <f>ROUND(E414*U414,2)</f>
        <v>117.38</v>
      </c>
      <c r="W414" s="108"/>
      <c r="X414" s="108" t="s">
        <v>116</v>
      </c>
      <c r="Y414" s="108" t="s">
        <v>117</v>
      </c>
      <c r="Z414" s="102"/>
      <c r="AA414" s="102"/>
      <c r="AB414" s="102"/>
      <c r="AC414" s="102"/>
      <c r="AD414" s="102"/>
      <c r="AE414" s="102"/>
      <c r="AF414" s="102"/>
      <c r="AG414" s="102" t="s">
        <v>118</v>
      </c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</row>
    <row r="415" spans="1:60" outlineLevel="2" x14ac:dyDescent="0.2">
      <c r="A415" s="105"/>
      <c r="B415" s="106"/>
      <c r="C415" s="601" t="s">
        <v>485</v>
      </c>
      <c r="D415" s="602"/>
      <c r="E415" s="602"/>
      <c r="F415" s="602"/>
      <c r="G415" s="602"/>
      <c r="H415" s="108"/>
      <c r="I415" s="108"/>
      <c r="J415" s="108"/>
      <c r="K415" s="108"/>
      <c r="L415" s="108"/>
      <c r="M415" s="108"/>
      <c r="N415" s="107"/>
      <c r="O415" s="107"/>
      <c r="P415" s="107"/>
      <c r="Q415" s="107"/>
      <c r="R415" s="108"/>
      <c r="S415" s="108"/>
      <c r="T415" s="108"/>
      <c r="U415" s="108"/>
      <c r="V415" s="108"/>
      <c r="W415" s="108"/>
      <c r="X415" s="108"/>
      <c r="Y415" s="108"/>
      <c r="Z415" s="102"/>
      <c r="AA415" s="102"/>
      <c r="AB415" s="102"/>
      <c r="AC415" s="102"/>
      <c r="AD415" s="102"/>
      <c r="AE415" s="102"/>
      <c r="AF415" s="102"/>
      <c r="AG415" s="102" t="s">
        <v>141</v>
      </c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</row>
    <row r="416" spans="1:60" outlineLevel="2" x14ac:dyDescent="0.2">
      <c r="A416" s="105"/>
      <c r="B416" s="106"/>
      <c r="C416" s="129" t="s">
        <v>486</v>
      </c>
      <c r="D416" s="109"/>
      <c r="E416" s="110">
        <v>404.77</v>
      </c>
      <c r="F416" s="108"/>
      <c r="G416" s="108"/>
      <c r="H416" s="108"/>
      <c r="I416" s="108"/>
      <c r="J416" s="108"/>
      <c r="K416" s="108"/>
      <c r="L416" s="108"/>
      <c r="M416" s="108"/>
      <c r="N416" s="107"/>
      <c r="O416" s="107"/>
      <c r="P416" s="107"/>
      <c r="Q416" s="107"/>
      <c r="R416" s="108"/>
      <c r="S416" s="108"/>
      <c r="T416" s="108"/>
      <c r="U416" s="108"/>
      <c r="V416" s="108"/>
      <c r="W416" s="108"/>
      <c r="X416" s="108"/>
      <c r="Y416" s="108"/>
      <c r="Z416" s="102"/>
      <c r="AA416" s="102"/>
      <c r="AB416" s="102"/>
      <c r="AC416" s="102"/>
      <c r="AD416" s="102"/>
      <c r="AE416" s="102"/>
      <c r="AF416" s="102"/>
      <c r="AG416" s="102" t="s">
        <v>121</v>
      </c>
      <c r="AH416" s="102">
        <v>0</v>
      </c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</row>
    <row r="417" spans="1:60" outlineLevel="2" x14ac:dyDescent="0.2">
      <c r="A417" s="105"/>
      <c r="B417" s="106"/>
      <c r="C417" s="603"/>
      <c r="D417" s="604"/>
      <c r="E417" s="604"/>
      <c r="F417" s="604"/>
      <c r="G417" s="604"/>
      <c r="H417" s="108"/>
      <c r="I417" s="108"/>
      <c r="J417" s="108"/>
      <c r="K417" s="108"/>
      <c r="L417" s="108"/>
      <c r="M417" s="108"/>
      <c r="N417" s="107"/>
      <c r="O417" s="107"/>
      <c r="P417" s="107"/>
      <c r="Q417" s="107"/>
      <c r="R417" s="108"/>
      <c r="S417" s="108"/>
      <c r="T417" s="108"/>
      <c r="U417" s="108"/>
      <c r="V417" s="108"/>
      <c r="W417" s="108"/>
      <c r="X417" s="108"/>
      <c r="Y417" s="108"/>
      <c r="Z417" s="102"/>
      <c r="AA417" s="102"/>
      <c r="AB417" s="102"/>
      <c r="AC417" s="102"/>
      <c r="AD417" s="102"/>
      <c r="AE417" s="102"/>
      <c r="AF417" s="102"/>
      <c r="AG417" s="102" t="s">
        <v>2212</v>
      </c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</row>
    <row r="418" spans="1:60" outlineLevel="1" x14ac:dyDescent="0.2">
      <c r="A418" s="119">
        <v>103</v>
      </c>
      <c r="B418" s="120" t="s">
        <v>487</v>
      </c>
      <c r="C418" s="128" t="s">
        <v>488</v>
      </c>
      <c r="D418" s="121" t="s">
        <v>151</v>
      </c>
      <c r="E418" s="122">
        <v>404.77</v>
      </c>
      <c r="F418" s="123"/>
      <c r="G418" s="124">
        <f>ROUND(E418*F418,2)</f>
        <v>0</v>
      </c>
      <c r="H418" s="123">
        <v>0</v>
      </c>
      <c r="I418" s="124">
        <f>ROUND(E418*H418,2)</f>
        <v>0</v>
      </c>
      <c r="J418" s="123">
        <v>100</v>
      </c>
      <c r="K418" s="124">
        <f>ROUND(E418*J418,2)</f>
        <v>40477</v>
      </c>
      <c r="L418" s="124">
        <v>21</v>
      </c>
      <c r="M418" s="124">
        <f>G418*(1+L418/100)</f>
        <v>0</v>
      </c>
      <c r="N418" s="122">
        <v>0</v>
      </c>
      <c r="O418" s="122">
        <f>ROUND(E418*N418,2)</f>
        <v>0</v>
      </c>
      <c r="P418" s="122">
        <v>0</v>
      </c>
      <c r="Q418" s="122">
        <f>ROUND(E418*P418,2)</f>
        <v>0</v>
      </c>
      <c r="R418" s="124"/>
      <c r="S418" s="124" t="s">
        <v>177</v>
      </c>
      <c r="T418" s="125" t="s">
        <v>178</v>
      </c>
      <c r="U418" s="108">
        <v>0</v>
      </c>
      <c r="V418" s="108">
        <f>ROUND(E418*U418,2)</f>
        <v>0</v>
      </c>
      <c r="W418" s="108"/>
      <c r="X418" s="108" t="s">
        <v>116</v>
      </c>
      <c r="Y418" s="108" t="s">
        <v>117</v>
      </c>
      <c r="Z418" s="102"/>
      <c r="AA418" s="102"/>
      <c r="AB418" s="102"/>
      <c r="AC418" s="102"/>
      <c r="AD418" s="102"/>
      <c r="AE418" s="102"/>
      <c r="AF418" s="102"/>
      <c r="AG418" s="102" t="s">
        <v>118</v>
      </c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</row>
    <row r="419" spans="1:60" outlineLevel="2" x14ac:dyDescent="0.2">
      <c r="A419" s="105"/>
      <c r="B419" s="106"/>
      <c r="C419" s="129" t="s">
        <v>489</v>
      </c>
      <c r="D419" s="109"/>
      <c r="E419" s="110">
        <v>404.77</v>
      </c>
      <c r="F419" s="108"/>
      <c r="G419" s="108"/>
      <c r="H419" s="108"/>
      <c r="I419" s="108"/>
      <c r="J419" s="108"/>
      <c r="K419" s="108"/>
      <c r="L419" s="108"/>
      <c r="M419" s="108"/>
      <c r="N419" s="107"/>
      <c r="O419" s="107"/>
      <c r="P419" s="107"/>
      <c r="Q419" s="107"/>
      <c r="R419" s="108"/>
      <c r="S419" s="108"/>
      <c r="T419" s="108"/>
      <c r="U419" s="108"/>
      <c r="V419" s="108"/>
      <c r="W419" s="108"/>
      <c r="X419" s="108"/>
      <c r="Y419" s="108"/>
      <c r="Z419" s="102"/>
      <c r="AA419" s="102"/>
      <c r="AB419" s="102"/>
      <c r="AC419" s="102"/>
      <c r="AD419" s="102"/>
      <c r="AE419" s="102"/>
      <c r="AF419" s="102"/>
      <c r="AG419" s="102" t="s">
        <v>121</v>
      </c>
      <c r="AH419" s="102">
        <v>0</v>
      </c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</row>
    <row r="420" spans="1:60" outlineLevel="2" x14ac:dyDescent="0.2">
      <c r="A420" s="105"/>
      <c r="B420" s="106"/>
      <c r="C420" s="603"/>
      <c r="D420" s="604"/>
      <c r="E420" s="604"/>
      <c r="F420" s="604"/>
      <c r="G420" s="604"/>
      <c r="H420" s="108"/>
      <c r="I420" s="108"/>
      <c r="J420" s="108"/>
      <c r="K420" s="108"/>
      <c r="L420" s="108"/>
      <c r="M420" s="108"/>
      <c r="N420" s="107"/>
      <c r="O420" s="107"/>
      <c r="P420" s="107"/>
      <c r="Q420" s="107"/>
      <c r="R420" s="108"/>
      <c r="S420" s="108"/>
      <c r="T420" s="108"/>
      <c r="U420" s="108"/>
      <c r="V420" s="108"/>
      <c r="W420" s="108"/>
      <c r="X420" s="108"/>
      <c r="Y420" s="108"/>
      <c r="Z420" s="102"/>
      <c r="AA420" s="102"/>
      <c r="AB420" s="102"/>
      <c r="AC420" s="102"/>
      <c r="AD420" s="102"/>
      <c r="AE420" s="102"/>
      <c r="AF420" s="102"/>
      <c r="AG420" s="102" t="s">
        <v>2212</v>
      </c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</row>
    <row r="421" spans="1:60" outlineLevel="1" x14ac:dyDescent="0.2">
      <c r="A421" s="119">
        <v>104</v>
      </c>
      <c r="B421" s="120" t="s">
        <v>490</v>
      </c>
      <c r="C421" s="128" t="s">
        <v>491</v>
      </c>
      <c r="D421" s="121" t="s">
        <v>176</v>
      </c>
      <c r="E421" s="122">
        <v>18</v>
      </c>
      <c r="F421" s="123"/>
      <c r="G421" s="124">
        <f>ROUND(E421*F421,2)</f>
        <v>0</v>
      </c>
      <c r="H421" s="123">
        <v>0</v>
      </c>
      <c r="I421" s="124">
        <f>ROUND(E421*H421,2)</f>
        <v>0</v>
      </c>
      <c r="J421" s="123">
        <v>3000</v>
      </c>
      <c r="K421" s="124">
        <f>ROUND(E421*J421,2)</f>
        <v>54000</v>
      </c>
      <c r="L421" s="124">
        <v>21</v>
      </c>
      <c r="M421" s="124">
        <f>G421*(1+L421/100)</f>
        <v>0</v>
      </c>
      <c r="N421" s="122">
        <v>0</v>
      </c>
      <c r="O421" s="122">
        <f>ROUND(E421*N421,2)</f>
        <v>0</v>
      </c>
      <c r="P421" s="122">
        <v>0</v>
      </c>
      <c r="Q421" s="122">
        <f>ROUND(E421*P421,2)</f>
        <v>0</v>
      </c>
      <c r="R421" s="124"/>
      <c r="S421" s="124" t="s">
        <v>177</v>
      </c>
      <c r="T421" s="125" t="s">
        <v>178</v>
      </c>
      <c r="U421" s="108">
        <v>0</v>
      </c>
      <c r="V421" s="108">
        <f>ROUND(E421*U421,2)</f>
        <v>0</v>
      </c>
      <c r="W421" s="108"/>
      <c r="X421" s="108" t="s">
        <v>116</v>
      </c>
      <c r="Y421" s="108" t="s">
        <v>117</v>
      </c>
      <c r="Z421" s="102"/>
      <c r="AA421" s="102"/>
      <c r="AB421" s="102"/>
      <c r="AC421" s="102"/>
      <c r="AD421" s="102"/>
      <c r="AE421" s="102"/>
      <c r="AF421" s="102"/>
      <c r="AG421" s="102" t="s">
        <v>118</v>
      </c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</row>
    <row r="422" spans="1:60" outlineLevel="2" x14ac:dyDescent="0.2">
      <c r="A422" s="105"/>
      <c r="B422" s="106"/>
      <c r="C422" s="605"/>
      <c r="D422" s="606"/>
      <c r="E422" s="606"/>
      <c r="F422" s="606"/>
      <c r="G422" s="606"/>
      <c r="H422" s="108"/>
      <c r="I422" s="108"/>
      <c r="J422" s="108"/>
      <c r="K422" s="108"/>
      <c r="L422" s="108"/>
      <c r="M422" s="108"/>
      <c r="N422" s="107"/>
      <c r="O422" s="107"/>
      <c r="P422" s="107"/>
      <c r="Q422" s="107"/>
      <c r="R422" s="108"/>
      <c r="S422" s="108"/>
      <c r="T422" s="108"/>
      <c r="U422" s="108"/>
      <c r="V422" s="108"/>
      <c r="W422" s="108"/>
      <c r="X422" s="108"/>
      <c r="Y422" s="108"/>
      <c r="Z422" s="102"/>
      <c r="AA422" s="102"/>
      <c r="AB422" s="102"/>
      <c r="AC422" s="102"/>
      <c r="AD422" s="102"/>
      <c r="AE422" s="102"/>
      <c r="AF422" s="102"/>
      <c r="AG422" s="102" t="s">
        <v>2212</v>
      </c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</row>
    <row r="423" spans="1:60" ht="22.5" outlineLevel="1" x14ac:dyDescent="0.2">
      <c r="A423" s="119">
        <v>105</v>
      </c>
      <c r="B423" s="120" t="s">
        <v>492</v>
      </c>
      <c r="C423" s="128" t="s">
        <v>493</v>
      </c>
      <c r="D423" s="121" t="s">
        <v>151</v>
      </c>
      <c r="E423" s="122">
        <v>1180.3135</v>
      </c>
      <c r="F423" s="123"/>
      <c r="G423" s="124">
        <f>ROUND(E423*F423,2)</f>
        <v>0</v>
      </c>
      <c r="H423" s="123">
        <v>51.18</v>
      </c>
      <c r="I423" s="124">
        <f>ROUND(E423*H423,2)</f>
        <v>60408.44</v>
      </c>
      <c r="J423" s="123">
        <v>130.82</v>
      </c>
      <c r="K423" s="124">
        <f>ROUND(E423*J423,2)</f>
        <v>154408.60999999999</v>
      </c>
      <c r="L423" s="124">
        <v>21</v>
      </c>
      <c r="M423" s="124">
        <f>G423*(1+L423/100)</f>
        <v>0</v>
      </c>
      <c r="N423" s="122">
        <v>6.8000000000000005E-4</v>
      </c>
      <c r="O423" s="122">
        <f>ROUND(E423*N423,2)</f>
        <v>0.8</v>
      </c>
      <c r="P423" s="122">
        <v>0</v>
      </c>
      <c r="Q423" s="122">
        <f>ROUND(E423*P423,2)</f>
        <v>0</v>
      </c>
      <c r="R423" s="124" t="s">
        <v>445</v>
      </c>
      <c r="S423" s="124" t="s">
        <v>2211</v>
      </c>
      <c r="T423" s="125" t="s">
        <v>115</v>
      </c>
      <c r="U423" s="108">
        <v>0.2286</v>
      </c>
      <c r="V423" s="108">
        <f>ROUND(E423*U423,2)</f>
        <v>269.82</v>
      </c>
      <c r="W423" s="108"/>
      <c r="X423" s="108" t="s">
        <v>307</v>
      </c>
      <c r="Y423" s="108" t="s">
        <v>117</v>
      </c>
      <c r="Z423" s="102"/>
      <c r="AA423" s="102"/>
      <c r="AB423" s="102"/>
      <c r="AC423" s="102"/>
      <c r="AD423" s="102"/>
      <c r="AE423" s="102"/>
      <c r="AF423" s="102"/>
      <c r="AG423" s="102" t="s">
        <v>308</v>
      </c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</row>
    <row r="424" spans="1:60" outlineLevel="2" x14ac:dyDescent="0.2">
      <c r="A424" s="105"/>
      <c r="B424" s="106"/>
      <c r="C424" s="607" t="s">
        <v>494</v>
      </c>
      <c r="D424" s="608"/>
      <c r="E424" s="608"/>
      <c r="F424" s="608"/>
      <c r="G424" s="608"/>
      <c r="H424" s="108"/>
      <c r="I424" s="108"/>
      <c r="J424" s="108"/>
      <c r="K424" s="108"/>
      <c r="L424" s="108"/>
      <c r="M424" s="108"/>
      <c r="N424" s="107"/>
      <c r="O424" s="107"/>
      <c r="P424" s="107"/>
      <c r="Q424" s="107"/>
      <c r="R424" s="108"/>
      <c r="S424" s="108"/>
      <c r="T424" s="108"/>
      <c r="U424" s="108"/>
      <c r="V424" s="108"/>
      <c r="W424" s="108"/>
      <c r="X424" s="108"/>
      <c r="Y424" s="108"/>
      <c r="Z424" s="102"/>
      <c r="AA424" s="102"/>
      <c r="AB424" s="102"/>
      <c r="AC424" s="102"/>
      <c r="AD424" s="102"/>
      <c r="AE424" s="102"/>
      <c r="AF424" s="102"/>
      <c r="AG424" s="102" t="s">
        <v>120</v>
      </c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</row>
    <row r="425" spans="1:60" outlineLevel="2" x14ac:dyDescent="0.2">
      <c r="A425" s="105"/>
      <c r="B425" s="106"/>
      <c r="C425" s="129" t="s">
        <v>495</v>
      </c>
      <c r="D425" s="109"/>
      <c r="E425" s="110">
        <v>827.9</v>
      </c>
      <c r="F425" s="108"/>
      <c r="G425" s="108"/>
      <c r="H425" s="108"/>
      <c r="I425" s="108"/>
      <c r="J425" s="108"/>
      <c r="K425" s="108"/>
      <c r="L425" s="108"/>
      <c r="M425" s="108"/>
      <c r="N425" s="107"/>
      <c r="O425" s="107"/>
      <c r="P425" s="107"/>
      <c r="Q425" s="107"/>
      <c r="R425" s="108"/>
      <c r="S425" s="108"/>
      <c r="T425" s="108"/>
      <c r="U425" s="108"/>
      <c r="V425" s="108"/>
      <c r="W425" s="108"/>
      <c r="X425" s="108"/>
      <c r="Y425" s="108"/>
      <c r="Z425" s="102"/>
      <c r="AA425" s="102"/>
      <c r="AB425" s="102"/>
      <c r="AC425" s="102"/>
      <c r="AD425" s="102"/>
      <c r="AE425" s="102"/>
      <c r="AF425" s="102"/>
      <c r="AG425" s="102" t="s">
        <v>121</v>
      </c>
      <c r="AH425" s="102">
        <v>0</v>
      </c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</row>
    <row r="426" spans="1:60" outlineLevel="3" x14ac:dyDescent="0.2">
      <c r="A426" s="105"/>
      <c r="B426" s="106"/>
      <c r="C426" s="129" t="s">
        <v>496</v>
      </c>
      <c r="D426" s="109"/>
      <c r="E426" s="110">
        <v>250.64349999999999</v>
      </c>
      <c r="F426" s="108"/>
      <c r="G426" s="108"/>
      <c r="H426" s="108"/>
      <c r="I426" s="108"/>
      <c r="J426" s="108"/>
      <c r="K426" s="108"/>
      <c r="L426" s="108"/>
      <c r="M426" s="108"/>
      <c r="N426" s="107"/>
      <c r="O426" s="107"/>
      <c r="P426" s="107"/>
      <c r="Q426" s="107"/>
      <c r="R426" s="108"/>
      <c r="S426" s="108"/>
      <c r="T426" s="108"/>
      <c r="U426" s="108"/>
      <c r="V426" s="108"/>
      <c r="W426" s="108"/>
      <c r="X426" s="108"/>
      <c r="Y426" s="108"/>
      <c r="Z426" s="102"/>
      <c r="AA426" s="102"/>
      <c r="AB426" s="102"/>
      <c r="AC426" s="102"/>
      <c r="AD426" s="102"/>
      <c r="AE426" s="102"/>
      <c r="AF426" s="102"/>
      <c r="AG426" s="102" t="s">
        <v>121</v>
      </c>
      <c r="AH426" s="102">
        <v>0</v>
      </c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</row>
    <row r="427" spans="1:60" outlineLevel="3" x14ac:dyDescent="0.2">
      <c r="A427" s="105"/>
      <c r="B427" s="106"/>
      <c r="C427" s="129" t="s">
        <v>497</v>
      </c>
      <c r="D427" s="109"/>
      <c r="E427" s="110">
        <v>101.77</v>
      </c>
      <c r="F427" s="108"/>
      <c r="G427" s="108"/>
      <c r="H427" s="108"/>
      <c r="I427" s="108"/>
      <c r="J427" s="108"/>
      <c r="K427" s="108"/>
      <c r="L427" s="108"/>
      <c r="M427" s="108"/>
      <c r="N427" s="107"/>
      <c r="O427" s="107"/>
      <c r="P427" s="107"/>
      <c r="Q427" s="107"/>
      <c r="R427" s="108"/>
      <c r="S427" s="108"/>
      <c r="T427" s="108"/>
      <c r="U427" s="108"/>
      <c r="V427" s="108"/>
      <c r="W427" s="108"/>
      <c r="X427" s="108"/>
      <c r="Y427" s="108"/>
      <c r="Z427" s="102"/>
      <c r="AA427" s="102"/>
      <c r="AB427" s="102"/>
      <c r="AC427" s="102"/>
      <c r="AD427" s="102"/>
      <c r="AE427" s="102"/>
      <c r="AF427" s="102"/>
      <c r="AG427" s="102" t="s">
        <v>121</v>
      </c>
      <c r="AH427" s="102">
        <v>0</v>
      </c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</row>
    <row r="428" spans="1:60" outlineLevel="2" x14ac:dyDescent="0.2">
      <c r="A428" s="105"/>
      <c r="B428" s="106"/>
      <c r="C428" s="603"/>
      <c r="D428" s="604"/>
      <c r="E428" s="604"/>
      <c r="F428" s="604"/>
      <c r="G428" s="604"/>
      <c r="H428" s="108"/>
      <c r="I428" s="108"/>
      <c r="J428" s="108"/>
      <c r="K428" s="108"/>
      <c r="L428" s="108"/>
      <c r="M428" s="108"/>
      <c r="N428" s="107"/>
      <c r="O428" s="107"/>
      <c r="P428" s="107"/>
      <c r="Q428" s="107"/>
      <c r="R428" s="108"/>
      <c r="S428" s="108"/>
      <c r="T428" s="108"/>
      <c r="U428" s="108"/>
      <c r="V428" s="108"/>
      <c r="W428" s="108"/>
      <c r="X428" s="108"/>
      <c r="Y428" s="108"/>
      <c r="Z428" s="102"/>
      <c r="AA428" s="102"/>
      <c r="AB428" s="102"/>
      <c r="AC428" s="102"/>
      <c r="AD428" s="102"/>
      <c r="AE428" s="102"/>
      <c r="AF428" s="102"/>
      <c r="AG428" s="102" t="s">
        <v>2212</v>
      </c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</row>
    <row r="429" spans="1:60" outlineLevel="1" x14ac:dyDescent="0.2">
      <c r="A429" s="119">
        <v>106</v>
      </c>
      <c r="B429" s="120" t="s">
        <v>498</v>
      </c>
      <c r="C429" s="128" t="s">
        <v>499</v>
      </c>
      <c r="D429" s="121" t="s">
        <v>151</v>
      </c>
      <c r="E429" s="122">
        <v>445.24700000000001</v>
      </c>
      <c r="F429" s="123"/>
      <c r="G429" s="124">
        <f>ROUND(E429*F429,2)</f>
        <v>0</v>
      </c>
      <c r="H429" s="123">
        <v>668</v>
      </c>
      <c r="I429" s="124">
        <f>ROUND(E429*H429,2)</f>
        <v>297425</v>
      </c>
      <c r="J429" s="123">
        <v>0</v>
      </c>
      <c r="K429" s="124">
        <f>ROUND(E429*J429,2)</f>
        <v>0</v>
      </c>
      <c r="L429" s="124">
        <v>21</v>
      </c>
      <c r="M429" s="124">
        <f>G429*(1+L429/100)</f>
        <v>0</v>
      </c>
      <c r="N429" s="122">
        <v>2.1999999999999999E-2</v>
      </c>
      <c r="O429" s="122">
        <f>ROUND(E429*N429,2)</f>
        <v>9.8000000000000007</v>
      </c>
      <c r="P429" s="122">
        <v>0</v>
      </c>
      <c r="Q429" s="122">
        <f>ROUND(E429*P429,2)</f>
        <v>0</v>
      </c>
      <c r="R429" s="124" t="s">
        <v>500</v>
      </c>
      <c r="S429" s="124" t="s">
        <v>2211</v>
      </c>
      <c r="T429" s="125" t="s">
        <v>115</v>
      </c>
      <c r="U429" s="108">
        <v>0</v>
      </c>
      <c r="V429" s="108">
        <f>ROUND(E429*U429,2)</f>
        <v>0</v>
      </c>
      <c r="W429" s="108"/>
      <c r="X429" s="108" t="s">
        <v>501</v>
      </c>
      <c r="Y429" s="108" t="s">
        <v>117</v>
      </c>
      <c r="Z429" s="102"/>
      <c r="AA429" s="102"/>
      <c r="AB429" s="102"/>
      <c r="AC429" s="102"/>
      <c r="AD429" s="102"/>
      <c r="AE429" s="102"/>
      <c r="AF429" s="102"/>
      <c r="AG429" s="102" t="s">
        <v>502</v>
      </c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</row>
    <row r="430" spans="1:60" outlineLevel="2" x14ac:dyDescent="0.2">
      <c r="A430" s="105"/>
      <c r="B430" s="106"/>
      <c r="C430" s="129" t="s">
        <v>503</v>
      </c>
      <c r="D430" s="109"/>
      <c r="E430" s="110">
        <v>445.24700000000001</v>
      </c>
      <c r="F430" s="108"/>
      <c r="G430" s="108"/>
      <c r="H430" s="108"/>
      <c r="I430" s="108"/>
      <c r="J430" s="108"/>
      <c r="K430" s="108"/>
      <c r="L430" s="108"/>
      <c r="M430" s="108"/>
      <c r="N430" s="107"/>
      <c r="O430" s="107"/>
      <c r="P430" s="107"/>
      <c r="Q430" s="107"/>
      <c r="R430" s="108"/>
      <c r="S430" s="108"/>
      <c r="T430" s="108"/>
      <c r="U430" s="108"/>
      <c r="V430" s="108"/>
      <c r="W430" s="108"/>
      <c r="X430" s="108"/>
      <c r="Y430" s="108"/>
      <c r="Z430" s="102"/>
      <c r="AA430" s="102"/>
      <c r="AB430" s="102"/>
      <c r="AC430" s="102"/>
      <c r="AD430" s="102"/>
      <c r="AE430" s="102"/>
      <c r="AF430" s="102"/>
      <c r="AG430" s="102" t="s">
        <v>121</v>
      </c>
      <c r="AH430" s="102">
        <v>0</v>
      </c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</row>
    <row r="431" spans="1:60" outlineLevel="2" x14ac:dyDescent="0.2">
      <c r="A431" s="105"/>
      <c r="B431" s="106"/>
      <c r="C431" s="603"/>
      <c r="D431" s="604"/>
      <c r="E431" s="604"/>
      <c r="F431" s="604"/>
      <c r="G431" s="604"/>
      <c r="H431" s="108"/>
      <c r="I431" s="108"/>
      <c r="J431" s="108"/>
      <c r="K431" s="108"/>
      <c r="L431" s="108"/>
      <c r="M431" s="108"/>
      <c r="N431" s="107"/>
      <c r="O431" s="107"/>
      <c r="P431" s="107"/>
      <c r="Q431" s="107"/>
      <c r="R431" s="108"/>
      <c r="S431" s="108"/>
      <c r="T431" s="108"/>
      <c r="U431" s="108"/>
      <c r="V431" s="108"/>
      <c r="W431" s="108"/>
      <c r="X431" s="108"/>
      <c r="Y431" s="108"/>
      <c r="Z431" s="102"/>
      <c r="AA431" s="102"/>
      <c r="AB431" s="102"/>
      <c r="AC431" s="102"/>
      <c r="AD431" s="102"/>
      <c r="AE431" s="102"/>
      <c r="AF431" s="102"/>
      <c r="AG431" s="102" t="s">
        <v>2212</v>
      </c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</row>
    <row r="432" spans="1:60" outlineLevel="1" x14ac:dyDescent="0.2">
      <c r="A432" s="119">
        <v>107</v>
      </c>
      <c r="B432" s="120" t="s">
        <v>504</v>
      </c>
      <c r="C432" s="128" t="s">
        <v>505</v>
      </c>
      <c r="D432" s="121" t="s">
        <v>113</v>
      </c>
      <c r="E432" s="122">
        <v>22.262350000000001</v>
      </c>
      <c r="F432" s="123"/>
      <c r="G432" s="124">
        <f>ROUND(E432*F432,2)</f>
        <v>0</v>
      </c>
      <c r="H432" s="123">
        <v>3025</v>
      </c>
      <c r="I432" s="124">
        <f>ROUND(E432*H432,2)</f>
        <v>67343.61</v>
      </c>
      <c r="J432" s="123">
        <v>0</v>
      </c>
      <c r="K432" s="124">
        <f>ROUND(E432*J432,2)</f>
        <v>0</v>
      </c>
      <c r="L432" s="124">
        <v>21</v>
      </c>
      <c r="M432" s="124">
        <f>G432*(1+L432/100)</f>
        <v>0</v>
      </c>
      <c r="N432" s="122">
        <v>0.6</v>
      </c>
      <c r="O432" s="122">
        <f>ROUND(E432*N432,2)</f>
        <v>13.36</v>
      </c>
      <c r="P432" s="122">
        <v>0</v>
      </c>
      <c r="Q432" s="122">
        <f>ROUND(E432*P432,2)</f>
        <v>0</v>
      </c>
      <c r="R432" s="124" t="s">
        <v>500</v>
      </c>
      <c r="S432" s="124" t="s">
        <v>2211</v>
      </c>
      <c r="T432" s="125" t="s">
        <v>115</v>
      </c>
      <c r="U432" s="108">
        <v>0</v>
      </c>
      <c r="V432" s="108">
        <f>ROUND(E432*U432,2)</f>
        <v>0</v>
      </c>
      <c r="W432" s="108"/>
      <c r="X432" s="108" t="s">
        <v>501</v>
      </c>
      <c r="Y432" s="108" t="s">
        <v>117</v>
      </c>
      <c r="Z432" s="102"/>
      <c r="AA432" s="102"/>
      <c r="AB432" s="102"/>
      <c r="AC432" s="102"/>
      <c r="AD432" s="102"/>
      <c r="AE432" s="102"/>
      <c r="AF432" s="102"/>
      <c r="AG432" s="102" t="s">
        <v>502</v>
      </c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</row>
    <row r="433" spans="1:60" outlineLevel="2" x14ac:dyDescent="0.2">
      <c r="A433" s="105"/>
      <c r="B433" s="106"/>
      <c r="C433" s="129" t="s">
        <v>506</v>
      </c>
      <c r="D433" s="109"/>
      <c r="E433" s="110">
        <v>22.262350000000001</v>
      </c>
      <c r="F433" s="108"/>
      <c r="G433" s="108"/>
      <c r="H433" s="108"/>
      <c r="I433" s="108"/>
      <c r="J433" s="108"/>
      <c r="K433" s="108"/>
      <c r="L433" s="108"/>
      <c r="M433" s="108"/>
      <c r="N433" s="107"/>
      <c r="O433" s="107"/>
      <c r="P433" s="107"/>
      <c r="Q433" s="107"/>
      <c r="R433" s="108"/>
      <c r="S433" s="108"/>
      <c r="T433" s="108"/>
      <c r="U433" s="108"/>
      <c r="V433" s="108"/>
      <c r="W433" s="108"/>
      <c r="X433" s="108"/>
      <c r="Y433" s="108"/>
      <c r="Z433" s="102"/>
      <c r="AA433" s="102"/>
      <c r="AB433" s="102"/>
      <c r="AC433" s="102"/>
      <c r="AD433" s="102"/>
      <c r="AE433" s="102"/>
      <c r="AF433" s="102"/>
      <c r="AG433" s="102" t="s">
        <v>121</v>
      </c>
      <c r="AH433" s="102">
        <v>0</v>
      </c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</row>
    <row r="434" spans="1:60" outlineLevel="2" x14ac:dyDescent="0.2">
      <c r="A434" s="105"/>
      <c r="B434" s="106"/>
      <c r="C434" s="603"/>
      <c r="D434" s="604"/>
      <c r="E434" s="604"/>
      <c r="F434" s="604"/>
      <c r="G434" s="604"/>
      <c r="H434" s="108"/>
      <c r="I434" s="108"/>
      <c r="J434" s="108"/>
      <c r="K434" s="108"/>
      <c r="L434" s="108"/>
      <c r="M434" s="108"/>
      <c r="N434" s="107"/>
      <c r="O434" s="107"/>
      <c r="P434" s="107"/>
      <c r="Q434" s="107"/>
      <c r="R434" s="108"/>
      <c r="S434" s="108"/>
      <c r="T434" s="108"/>
      <c r="U434" s="108"/>
      <c r="V434" s="108"/>
      <c r="W434" s="108"/>
      <c r="X434" s="108"/>
      <c r="Y434" s="108"/>
      <c r="Z434" s="102"/>
      <c r="AA434" s="102"/>
      <c r="AB434" s="102"/>
      <c r="AC434" s="102"/>
      <c r="AD434" s="102"/>
      <c r="AE434" s="102"/>
      <c r="AF434" s="102"/>
      <c r="AG434" s="102" t="s">
        <v>2212</v>
      </c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</row>
    <row r="435" spans="1:60" ht="22.5" outlineLevel="1" x14ac:dyDescent="0.2">
      <c r="A435" s="119">
        <v>108</v>
      </c>
      <c r="B435" s="120" t="s">
        <v>507</v>
      </c>
      <c r="C435" s="128" t="s">
        <v>508</v>
      </c>
      <c r="D435" s="121" t="s">
        <v>151</v>
      </c>
      <c r="E435" s="122">
        <v>1182.4460999999999</v>
      </c>
      <c r="F435" s="123"/>
      <c r="G435" s="124">
        <f>ROUND(E435*F435,2)</f>
        <v>0</v>
      </c>
      <c r="H435" s="123">
        <v>254</v>
      </c>
      <c r="I435" s="124">
        <f>ROUND(E435*H435,2)</f>
        <v>300341.31</v>
      </c>
      <c r="J435" s="123">
        <v>0</v>
      </c>
      <c r="K435" s="124">
        <f>ROUND(E435*J435,2)</f>
        <v>0</v>
      </c>
      <c r="L435" s="124">
        <v>21</v>
      </c>
      <c r="M435" s="124">
        <f>G435*(1+L435/100)</f>
        <v>0</v>
      </c>
      <c r="N435" s="122">
        <v>1.8E-3</v>
      </c>
      <c r="O435" s="122">
        <f>ROUND(E435*N435,2)</f>
        <v>2.13</v>
      </c>
      <c r="P435" s="122">
        <v>0</v>
      </c>
      <c r="Q435" s="122">
        <f>ROUND(E435*P435,2)</f>
        <v>0</v>
      </c>
      <c r="R435" s="124" t="s">
        <v>500</v>
      </c>
      <c r="S435" s="124" t="s">
        <v>2211</v>
      </c>
      <c r="T435" s="125" t="s">
        <v>115</v>
      </c>
      <c r="U435" s="108">
        <v>0</v>
      </c>
      <c r="V435" s="108">
        <f>ROUND(E435*U435,2)</f>
        <v>0</v>
      </c>
      <c r="W435" s="108"/>
      <c r="X435" s="108" t="s">
        <v>501</v>
      </c>
      <c r="Y435" s="108" t="s">
        <v>117</v>
      </c>
      <c r="Z435" s="102"/>
      <c r="AA435" s="102"/>
      <c r="AB435" s="102"/>
      <c r="AC435" s="102"/>
      <c r="AD435" s="102"/>
      <c r="AE435" s="102"/>
      <c r="AF435" s="102"/>
      <c r="AG435" s="102" t="s">
        <v>502</v>
      </c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</row>
    <row r="436" spans="1:60" outlineLevel="2" x14ac:dyDescent="0.2">
      <c r="A436" s="105"/>
      <c r="B436" s="106"/>
      <c r="C436" s="129" t="s">
        <v>509</v>
      </c>
      <c r="D436" s="109"/>
      <c r="E436" s="110">
        <v>1182.4460999999999</v>
      </c>
      <c r="F436" s="108"/>
      <c r="G436" s="108"/>
      <c r="H436" s="108"/>
      <c r="I436" s="108"/>
      <c r="J436" s="108"/>
      <c r="K436" s="108"/>
      <c r="L436" s="108"/>
      <c r="M436" s="108"/>
      <c r="N436" s="107"/>
      <c r="O436" s="107"/>
      <c r="P436" s="107"/>
      <c r="Q436" s="107"/>
      <c r="R436" s="108"/>
      <c r="S436" s="108"/>
      <c r="T436" s="108"/>
      <c r="U436" s="108"/>
      <c r="V436" s="108"/>
      <c r="W436" s="108"/>
      <c r="X436" s="108"/>
      <c r="Y436" s="108"/>
      <c r="Z436" s="102"/>
      <c r="AA436" s="102"/>
      <c r="AB436" s="102"/>
      <c r="AC436" s="102"/>
      <c r="AD436" s="102"/>
      <c r="AE436" s="102"/>
      <c r="AF436" s="102"/>
      <c r="AG436" s="102" t="s">
        <v>121</v>
      </c>
      <c r="AH436" s="102">
        <v>0</v>
      </c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</row>
    <row r="437" spans="1:60" outlineLevel="2" x14ac:dyDescent="0.2">
      <c r="A437" s="105"/>
      <c r="B437" s="106"/>
      <c r="C437" s="603"/>
      <c r="D437" s="604"/>
      <c r="E437" s="604"/>
      <c r="F437" s="604"/>
      <c r="G437" s="604"/>
      <c r="H437" s="108"/>
      <c r="I437" s="108"/>
      <c r="J437" s="108"/>
      <c r="K437" s="108"/>
      <c r="L437" s="108"/>
      <c r="M437" s="108"/>
      <c r="N437" s="107"/>
      <c r="O437" s="107"/>
      <c r="P437" s="107"/>
      <c r="Q437" s="107"/>
      <c r="R437" s="108"/>
      <c r="S437" s="108"/>
      <c r="T437" s="108"/>
      <c r="U437" s="108"/>
      <c r="V437" s="108"/>
      <c r="W437" s="108"/>
      <c r="X437" s="108"/>
      <c r="Y437" s="108"/>
      <c r="Z437" s="102"/>
      <c r="AA437" s="102"/>
      <c r="AB437" s="102"/>
      <c r="AC437" s="102"/>
      <c r="AD437" s="102"/>
      <c r="AE437" s="102"/>
      <c r="AF437" s="102"/>
      <c r="AG437" s="102" t="s">
        <v>2212</v>
      </c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</row>
    <row r="438" spans="1:60" ht="22.5" outlineLevel="1" x14ac:dyDescent="0.2">
      <c r="A438" s="119">
        <v>109</v>
      </c>
      <c r="B438" s="120" t="s">
        <v>510</v>
      </c>
      <c r="C438" s="128" t="s">
        <v>511</v>
      </c>
      <c r="D438" s="121" t="s">
        <v>151</v>
      </c>
      <c r="E438" s="122">
        <v>445.24700000000001</v>
      </c>
      <c r="F438" s="123"/>
      <c r="G438" s="124">
        <f>ROUND(E438*F438,2)</f>
        <v>0</v>
      </c>
      <c r="H438" s="123">
        <v>168</v>
      </c>
      <c r="I438" s="124">
        <f>ROUND(E438*H438,2)</f>
        <v>74801.5</v>
      </c>
      <c r="J438" s="123">
        <v>0</v>
      </c>
      <c r="K438" s="124">
        <f>ROUND(E438*J438,2)</f>
        <v>0</v>
      </c>
      <c r="L438" s="124">
        <v>21</v>
      </c>
      <c r="M438" s="124">
        <f>G438*(1+L438/100)</f>
        <v>0</v>
      </c>
      <c r="N438" s="122">
        <v>1.01E-3</v>
      </c>
      <c r="O438" s="122">
        <f>ROUND(E438*N438,2)</f>
        <v>0.45</v>
      </c>
      <c r="P438" s="122">
        <v>0</v>
      </c>
      <c r="Q438" s="122">
        <f>ROUND(E438*P438,2)</f>
        <v>0</v>
      </c>
      <c r="R438" s="124" t="s">
        <v>500</v>
      </c>
      <c r="S438" s="124" t="s">
        <v>2211</v>
      </c>
      <c r="T438" s="125" t="s">
        <v>115</v>
      </c>
      <c r="U438" s="108">
        <v>0</v>
      </c>
      <c r="V438" s="108">
        <f>ROUND(E438*U438,2)</f>
        <v>0</v>
      </c>
      <c r="W438" s="108"/>
      <c r="X438" s="108" t="s">
        <v>501</v>
      </c>
      <c r="Y438" s="108" t="s">
        <v>117</v>
      </c>
      <c r="Z438" s="102"/>
      <c r="AA438" s="102"/>
      <c r="AB438" s="102"/>
      <c r="AC438" s="102"/>
      <c r="AD438" s="102"/>
      <c r="AE438" s="102"/>
      <c r="AF438" s="102"/>
      <c r="AG438" s="102" t="s">
        <v>502</v>
      </c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</row>
    <row r="439" spans="1:60" outlineLevel="2" x14ac:dyDescent="0.2">
      <c r="A439" s="105"/>
      <c r="B439" s="106"/>
      <c r="C439" s="129" t="s">
        <v>512</v>
      </c>
      <c r="D439" s="109"/>
      <c r="E439" s="110">
        <v>445.24700000000001</v>
      </c>
      <c r="F439" s="108"/>
      <c r="G439" s="108"/>
      <c r="H439" s="108"/>
      <c r="I439" s="108"/>
      <c r="J439" s="108"/>
      <c r="K439" s="108"/>
      <c r="L439" s="108"/>
      <c r="M439" s="108"/>
      <c r="N439" s="107"/>
      <c r="O439" s="107"/>
      <c r="P439" s="107"/>
      <c r="Q439" s="107"/>
      <c r="R439" s="108"/>
      <c r="S439" s="108"/>
      <c r="T439" s="108"/>
      <c r="U439" s="108"/>
      <c r="V439" s="108"/>
      <c r="W439" s="108"/>
      <c r="X439" s="108"/>
      <c r="Y439" s="108"/>
      <c r="Z439" s="102"/>
      <c r="AA439" s="102"/>
      <c r="AB439" s="102"/>
      <c r="AC439" s="102"/>
      <c r="AD439" s="102"/>
      <c r="AE439" s="102"/>
      <c r="AF439" s="102"/>
      <c r="AG439" s="102" t="s">
        <v>121</v>
      </c>
      <c r="AH439" s="102">
        <v>0</v>
      </c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</row>
    <row r="440" spans="1:60" outlineLevel="2" x14ac:dyDescent="0.2">
      <c r="A440" s="105"/>
      <c r="B440" s="106"/>
      <c r="C440" s="603"/>
      <c r="D440" s="604"/>
      <c r="E440" s="604"/>
      <c r="F440" s="604"/>
      <c r="G440" s="604"/>
      <c r="H440" s="108"/>
      <c r="I440" s="108"/>
      <c r="J440" s="108"/>
      <c r="K440" s="108"/>
      <c r="L440" s="108"/>
      <c r="M440" s="108"/>
      <c r="N440" s="107"/>
      <c r="O440" s="107"/>
      <c r="P440" s="107"/>
      <c r="Q440" s="107"/>
      <c r="R440" s="108"/>
      <c r="S440" s="108"/>
      <c r="T440" s="108"/>
      <c r="U440" s="108"/>
      <c r="V440" s="108"/>
      <c r="W440" s="108"/>
      <c r="X440" s="108"/>
      <c r="Y440" s="108"/>
      <c r="Z440" s="102"/>
      <c r="AA440" s="102"/>
      <c r="AB440" s="102"/>
      <c r="AC440" s="102"/>
      <c r="AD440" s="102"/>
      <c r="AE440" s="102"/>
      <c r="AF440" s="102"/>
      <c r="AG440" s="102" t="s">
        <v>2212</v>
      </c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</row>
    <row r="441" spans="1:60" ht="22.5" outlineLevel="1" x14ac:dyDescent="0.2">
      <c r="A441" s="119">
        <v>110</v>
      </c>
      <c r="B441" s="120" t="s">
        <v>513</v>
      </c>
      <c r="C441" s="128" t="s">
        <v>514</v>
      </c>
      <c r="D441" s="121" t="s">
        <v>151</v>
      </c>
      <c r="E441" s="122">
        <v>1298.34485</v>
      </c>
      <c r="F441" s="123"/>
      <c r="G441" s="124">
        <f>ROUND(E441*F441,2)</f>
        <v>0</v>
      </c>
      <c r="H441" s="123">
        <v>348</v>
      </c>
      <c r="I441" s="124">
        <f>ROUND(E441*H441,2)</f>
        <v>451824.01</v>
      </c>
      <c r="J441" s="123">
        <v>0</v>
      </c>
      <c r="K441" s="124">
        <f>ROUND(E441*J441,2)</f>
        <v>0</v>
      </c>
      <c r="L441" s="124">
        <v>21</v>
      </c>
      <c r="M441" s="124">
        <f>G441*(1+L441/100)</f>
        <v>0</v>
      </c>
      <c r="N441" s="122">
        <v>4.4999999999999997E-3</v>
      </c>
      <c r="O441" s="122">
        <f>ROUND(E441*N441,2)</f>
        <v>5.84</v>
      </c>
      <c r="P441" s="122">
        <v>0</v>
      </c>
      <c r="Q441" s="122">
        <f>ROUND(E441*P441,2)</f>
        <v>0</v>
      </c>
      <c r="R441" s="124" t="s">
        <v>500</v>
      </c>
      <c r="S441" s="124" t="s">
        <v>2211</v>
      </c>
      <c r="T441" s="125" t="s">
        <v>115</v>
      </c>
      <c r="U441" s="108">
        <v>0</v>
      </c>
      <c r="V441" s="108">
        <f>ROUND(E441*U441,2)</f>
        <v>0</v>
      </c>
      <c r="W441" s="108"/>
      <c r="X441" s="108" t="s">
        <v>501</v>
      </c>
      <c r="Y441" s="108" t="s">
        <v>117</v>
      </c>
      <c r="Z441" s="102"/>
      <c r="AA441" s="102"/>
      <c r="AB441" s="102"/>
      <c r="AC441" s="102"/>
      <c r="AD441" s="102"/>
      <c r="AE441" s="102"/>
      <c r="AF441" s="102"/>
      <c r="AG441" s="102" t="s">
        <v>502</v>
      </c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</row>
    <row r="442" spans="1:60" outlineLevel="2" x14ac:dyDescent="0.2">
      <c r="A442" s="105"/>
      <c r="B442" s="106"/>
      <c r="C442" s="129" t="s">
        <v>515</v>
      </c>
      <c r="D442" s="109"/>
      <c r="E442" s="110">
        <v>1186.3978500000001</v>
      </c>
      <c r="F442" s="108"/>
      <c r="G442" s="108"/>
      <c r="H442" s="108"/>
      <c r="I442" s="108"/>
      <c r="J442" s="108"/>
      <c r="K442" s="108"/>
      <c r="L442" s="108"/>
      <c r="M442" s="108"/>
      <c r="N442" s="107"/>
      <c r="O442" s="107"/>
      <c r="P442" s="107"/>
      <c r="Q442" s="107"/>
      <c r="R442" s="108"/>
      <c r="S442" s="108"/>
      <c r="T442" s="108"/>
      <c r="U442" s="108"/>
      <c r="V442" s="108"/>
      <c r="W442" s="108"/>
      <c r="X442" s="108"/>
      <c r="Y442" s="108"/>
      <c r="Z442" s="102"/>
      <c r="AA442" s="102"/>
      <c r="AB442" s="102"/>
      <c r="AC442" s="102"/>
      <c r="AD442" s="102"/>
      <c r="AE442" s="102"/>
      <c r="AF442" s="102"/>
      <c r="AG442" s="102" t="s">
        <v>121</v>
      </c>
      <c r="AH442" s="102">
        <v>0</v>
      </c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</row>
    <row r="443" spans="1:60" outlineLevel="3" x14ac:dyDescent="0.2">
      <c r="A443" s="105"/>
      <c r="B443" s="106"/>
      <c r="C443" s="129" t="s">
        <v>516</v>
      </c>
      <c r="D443" s="109"/>
      <c r="E443" s="110">
        <v>111.947</v>
      </c>
      <c r="F443" s="108"/>
      <c r="G443" s="108"/>
      <c r="H443" s="108"/>
      <c r="I443" s="108"/>
      <c r="J443" s="108"/>
      <c r="K443" s="108"/>
      <c r="L443" s="108"/>
      <c r="M443" s="108"/>
      <c r="N443" s="107"/>
      <c r="O443" s="107"/>
      <c r="P443" s="107"/>
      <c r="Q443" s="107"/>
      <c r="R443" s="108"/>
      <c r="S443" s="108"/>
      <c r="T443" s="108"/>
      <c r="U443" s="108"/>
      <c r="V443" s="108"/>
      <c r="W443" s="108"/>
      <c r="X443" s="108"/>
      <c r="Y443" s="108"/>
      <c r="Z443" s="102"/>
      <c r="AA443" s="102"/>
      <c r="AB443" s="102"/>
      <c r="AC443" s="102"/>
      <c r="AD443" s="102"/>
      <c r="AE443" s="102"/>
      <c r="AF443" s="102"/>
      <c r="AG443" s="102" t="s">
        <v>121</v>
      </c>
      <c r="AH443" s="102">
        <v>0</v>
      </c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</row>
    <row r="444" spans="1:60" outlineLevel="2" x14ac:dyDescent="0.2">
      <c r="A444" s="105"/>
      <c r="B444" s="106"/>
      <c r="C444" s="603"/>
      <c r="D444" s="604"/>
      <c r="E444" s="604"/>
      <c r="F444" s="604"/>
      <c r="G444" s="604"/>
      <c r="H444" s="108"/>
      <c r="I444" s="108"/>
      <c r="J444" s="108"/>
      <c r="K444" s="108"/>
      <c r="L444" s="108"/>
      <c r="M444" s="108"/>
      <c r="N444" s="107"/>
      <c r="O444" s="107"/>
      <c r="P444" s="107"/>
      <c r="Q444" s="107"/>
      <c r="R444" s="108"/>
      <c r="S444" s="108"/>
      <c r="T444" s="108"/>
      <c r="U444" s="108"/>
      <c r="V444" s="108"/>
      <c r="W444" s="108"/>
      <c r="X444" s="108"/>
      <c r="Y444" s="108"/>
      <c r="Z444" s="102"/>
      <c r="AA444" s="102"/>
      <c r="AB444" s="102"/>
      <c r="AC444" s="102"/>
      <c r="AD444" s="102"/>
      <c r="AE444" s="102"/>
      <c r="AF444" s="102"/>
      <c r="AG444" s="102" t="s">
        <v>2212</v>
      </c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</row>
    <row r="445" spans="1:60" outlineLevel="1" x14ac:dyDescent="0.2">
      <c r="A445" s="119">
        <v>111</v>
      </c>
      <c r="B445" s="120" t="s">
        <v>517</v>
      </c>
      <c r="C445" s="128" t="s">
        <v>518</v>
      </c>
      <c r="D445" s="121" t="s">
        <v>151</v>
      </c>
      <c r="E445" s="122">
        <v>111.947</v>
      </c>
      <c r="F445" s="123"/>
      <c r="G445" s="124">
        <f>ROUND(E445*F445,2)</f>
        <v>0</v>
      </c>
      <c r="H445" s="123">
        <v>162</v>
      </c>
      <c r="I445" s="124">
        <f>ROUND(E445*H445,2)</f>
        <v>18135.41</v>
      </c>
      <c r="J445" s="123">
        <v>0</v>
      </c>
      <c r="K445" s="124">
        <f>ROUND(E445*J445,2)</f>
        <v>0</v>
      </c>
      <c r="L445" s="124">
        <v>21</v>
      </c>
      <c r="M445" s="124">
        <f>G445*(1+L445/100)</f>
        <v>0</v>
      </c>
      <c r="N445" s="122">
        <v>2.1000000000000001E-4</v>
      </c>
      <c r="O445" s="122">
        <f>ROUND(E445*N445,2)</f>
        <v>0.02</v>
      </c>
      <c r="P445" s="122">
        <v>0</v>
      </c>
      <c r="Q445" s="122">
        <f>ROUND(E445*P445,2)</f>
        <v>0</v>
      </c>
      <c r="R445" s="124" t="s">
        <v>500</v>
      </c>
      <c r="S445" s="124" t="s">
        <v>2211</v>
      </c>
      <c r="T445" s="125" t="s">
        <v>115</v>
      </c>
      <c r="U445" s="108">
        <v>0</v>
      </c>
      <c r="V445" s="108">
        <f>ROUND(E445*U445,2)</f>
        <v>0</v>
      </c>
      <c r="W445" s="108"/>
      <c r="X445" s="108" t="s">
        <v>501</v>
      </c>
      <c r="Y445" s="108" t="s">
        <v>117</v>
      </c>
      <c r="Z445" s="102"/>
      <c r="AA445" s="102"/>
      <c r="AB445" s="102"/>
      <c r="AC445" s="102"/>
      <c r="AD445" s="102"/>
      <c r="AE445" s="102"/>
      <c r="AF445" s="102"/>
      <c r="AG445" s="102" t="s">
        <v>502</v>
      </c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</row>
    <row r="446" spans="1:60" outlineLevel="2" x14ac:dyDescent="0.2">
      <c r="A446" s="105"/>
      <c r="B446" s="106"/>
      <c r="C446" s="129" t="s">
        <v>519</v>
      </c>
      <c r="D446" s="109"/>
      <c r="E446" s="110">
        <v>111.947</v>
      </c>
      <c r="F446" s="108"/>
      <c r="G446" s="108"/>
      <c r="H446" s="108"/>
      <c r="I446" s="108"/>
      <c r="J446" s="108"/>
      <c r="K446" s="108"/>
      <c r="L446" s="108"/>
      <c r="M446" s="108"/>
      <c r="N446" s="107"/>
      <c r="O446" s="107"/>
      <c r="P446" s="107"/>
      <c r="Q446" s="107"/>
      <c r="R446" s="108"/>
      <c r="S446" s="108"/>
      <c r="T446" s="108"/>
      <c r="U446" s="108"/>
      <c r="V446" s="108"/>
      <c r="W446" s="108"/>
      <c r="X446" s="108"/>
      <c r="Y446" s="108"/>
      <c r="Z446" s="102"/>
      <c r="AA446" s="102"/>
      <c r="AB446" s="102"/>
      <c r="AC446" s="102"/>
      <c r="AD446" s="102"/>
      <c r="AE446" s="102"/>
      <c r="AF446" s="102"/>
      <c r="AG446" s="102" t="s">
        <v>121</v>
      </c>
      <c r="AH446" s="102">
        <v>0</v>
      </c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</row>
    <row r="447" spans="1:60" outlineLevel="2" x14ac:dyDescent="0.2">
      <c r="A447" s="105"/>
      <c r="B447" s="106"/>
      <c r="C447" s="603"/>
      <c r="D447" s="604"/>
      <c r="E447" s="604"/>
      <c r="F447" s="604"/>
      <c r="G447" s="604"/>
      <c r="H447" s="108"/>
      <c r="I447" s="108"/>
      <c r="J447" s="108"/>
      <c r="K447" s="108"/>
      <c r="L447" s="108"/>
      <c r="M447" s="108"/>
      <c r="N447" s="107"/>
      <c r="O447" s="107"/>
      <c r="P447" s="107"/>
      <c r="Q447" s="107"/>
      <c r="R447" s="108"/>
      <c r="S447" s="108"/>
      <c r="T447" s="108"/>
      <c r="U447" s="108"/>
      <c r="V447" s="108"/>
      <c r="W447" s="108"/>
      <c r="X447" s="108"/>
      <c r="Y447" s="108"/>
      <c r="Z447" s="102"/>
      <c r="AA447" s="102"/>
      <c r="AB447" s="102"/>
      <c r="AC447" s="102"/>
      <c r="AD447" s="102"/>
      <c r="AE447" s="102"/>
      <c r="AF447" s="102"/>
      <c r="AG447" s="102" t="s">
        <v>2212</v>
      </c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</row>
    <row r="448" spans="1:60" ht="22.5" outlineLevel="1" x14ac:dyDescent="0.2">
      <c r="A448" s="119">
        <v>112</v>
      </c>
      <c r="B448" s="120" t="s">
        <v>520</v>
      </c>
      <c r="C448" s="128" t="s">
        <v>521</v>
      </c>
      <c r="D448" s="121" t="s">
        <v>151</v>
      </c>
      <c r="E448" s="122">
        <v>489.77170000000001</v>
      </c>
      <c r="F448" s="123"/>
      <c r="G448" s="124">
        <f>ROUND(E448*F448,2)</f>
        <v>0</v>
      </c>
      <c r="H448" s="123">
        <v>17.100000000000001</v>
      </c>
      <c r="I448" s="124">
        <f>ROUND(E448*H448,2)</f>
        <v>8375.1</v>
      </c>
      <c r="J448" s="123">
        <v>0</v>
      </c>
      <c r="K448" s="124">
        <f>ROUND(E448*J448,2)</f>
        <v>0</v>
      </c>
      <c r="L448" s="124">
        <v>21</v>
      </c>
      <c r="M448" s="124">
        <f>G448*(1+L448/100)</f>
        <v>0</v>
      </c>
      <c r="N448" s="122">
        <v>2.2000000000000001E-4</v>
      </c>
      <c r="O448" s="122">
        <f>ROUND(E448*N448,2)</f>
        <v>0.11</v>
      </c>
      <c r="P448" s="122">
        <v>0</v>
      </c>
      <c r="Q448" s="122">
        <f>ROUND(E448*P448,2)</f>
        <v>0</v>
      </c>
      <c r="R448" s="124" t="s">
        <v>500</v>
      </c>
      <c r="S448" s="124" t="s">
        <v>2211</v>
      </c>
      <c r="T448" s="125" t="s">
        <v>115</v>
      </c>
      <c r="U448" s="108">
        <v>0</v>
      </c>
      <c r="V448" s="108">
        <f>ROUND(E448*U448,2)</f>
        <v>0</v>
      </c>
      <c r="W448" s="108"/>
      <c r="X448" s="108" t="s">
        <v>501</v>
      </c>
      <c r="Y448" s="108" t="s">
        <v>117</v>
      </c>
      <c r="Z448" s="102"/>
      <c r="AA448" s="102"/>
      <c r="AB448" s="102"/>
      <c r="AC448" s="102"/>
      <c r="AD448" s="102"/>
      <c r="AE448" s="102"/>
      <c r="AF448" s="102"/>
      <c r="AG448" s="102" t="s">
        <v>502</v>
      </c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</row>
    <row r="449" spans="1:60" outlineLevel="2" x14ac:dyDescent="0.2">
      <c r="A449" s="105"/>
      <c r="B449" s="106"/>
      <c r="C449" s="129" t="s">
        <v>522</v>
      </c>
      <c r="D449" s="109"/>
      <c r="E449" s="110">
        <v>489.77170000000001</v>
      </c>
      <c r="F449" s="108"/>
      <c r="G449" s="108"/>
      <c r="H449" s="108"/>
      <c r="I449" s="108"/>
      <c r="J449" s="108"/>
      <c r="K449" s="108"/>
      <c r="L449" s="108"/>
      <c r="M449" s="108"/>
      <c r="N449" s="107"/>
      <c r="O449" s="107"/>
      <c r="P449" s="107"/>
      <c r="Q449" s="107"/>
      <c r="R449" s="108"/>
      <c r="S449" s="108"/>
      <c r="T449" s="108"/>
      <c r="U449" s="108"/>
      <c r="V449" s="108"/>
      <c r="W449" s="108"/>
      <c r="X449" s="108"/>
      <c r="Y449" s="108"/>
      <c r="Z449" s="102"/>
      <c r="AA449" s="102"/>
      <c r="AB449" s="102"/>
      <c r="AC449" s="102"/>
      <c r="AD449" s="102"/>
      <c r="AE449" s="102"/>
      <c r="AF449" s="102"/>
      <c r="AG449" s="102" t="s">
        <v>121</v>
      </c>
      <c r="AH449" s="102">
        <v>0</v>
      </c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</row>
    <row r="450" spans="1:60" outlineLevel="2" x14ac:dyDescent="0.2">
      <c r="A450" s="105"/>
      <c r="B450" s="106"/>
      <c r="C450" s="603"/>
      <c r="D450" s="604"/>
      <c r="E450" s="604"/>
      <c r="F450" s="604"/>
      <c r="G450" s="604"/>
      <c r="H450" s="108"/>
      <c r="I450" s="108"/>
      <c r="J450" s="108"/>
      <c r="K450" s="108"/>
      <c r="L450" s="108"/>
      <c r="M450" s="108"/>
      <c r="N450" s="107"/>
      <c r="O450" s="107"/>
      <c r="P450" s="107"/>
      <c r="Q450" s="107"/>
      <c r="R450" s="108"/>
      <c r="S450" s="108"/>
      <c r="T450" s="108"/>
      <c r="U450" s="108"/>
      <c r="V450" s="108"/>
      <c r="W450" s="108"/>
      <c r="X450" s="108"/>
      <c r="Y450" s="108"/>
      <c r="Z450" s="102"/>
      <c r="AA450" s="102"/>
      <c r="AB450" s="102"/>
      <c r="AC450" s="102"/>
      <c r="AD450" s="102"/>
      <c r="AE450" s="102"/>
      <c r="AF450" s="102"/>
      <c r="AG450" s="102" t="s">
        <v>2212</v>
      </c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</row>
    <row r="451" spans="1:60" ht="22.5" outlineLevel="1" x14ac:dyDescent="0.2">
      <c r="A451" s="119">
        <v>113</v>
      </c>
      <c r="B451" s="120" t="s">
        <v>523</v>
      </c>
      <c r="C451" s="128" t="s">
        <v>524</v>
      </c>
      <c r="D451" s="121" t="s">
        <v>151</v>
      </c>
      <c r="E451" s="122">
        <v>26.532</v>
      </c>
      <c r="F451" s="123"/>
      <c r="G451" s="124">
        <f>ROUND(E451*F451,2)</f>
        <v>0</v>
      </c>
      <c r="H451" s="123">
        <v>58.8</v>
      </c>
      <c r="I451" s="124">
        <f>ROUND(E451*H451,2)</f>
        <v>1560.08</v>
      </c>
      <c r="J451" s="123">
        <v>0</v>
      </c>
      <c r="K451" s="124">
        <f>ROUND(E451*J451,2)</f>
        <v>0</v>
      </c>
      <c r="L451" s="124">
        <v>21</v>
      </c>
      <c r="M451" s="124">
        <f>G451*(1+L451/100)</f>
        <v>0</v>
      </c>
      <c r="N451" s="122">
        <v>2.9999999999999997E-4</v>
      </c>
      <c r="O451" s="122">
        <f>ROUND(E451*N451,2)</f>
        <v>0.01</v>
      </c>
      <c r="P451" s="122">
        <v>0</v>
      </c>
      <c r="Q451" s="122">
        <f>ROUND(E451*P451,2)</f>
        <v>0</v>
      </c>
      <c r="R451" s="124" t="s">
        <v>500</v>
      </c>
      <c r="S451" s="124" t="s">
        <v>2211</v>
      </c>
      <c r="T451" s="125" t="s">
        <v>115</v>
      </c>
      <c r="U451" s="108">
        <v>0</v>
      </c>
      <c r="V451" s="108">
        <f>ROUND(E451*U451,2)</f>
        <v>0</v>
      </c>
      <c r="W451" s="108"/>
      <c r="X451" s="108" t="s">
        <v>501</v>
      </c>
      <c r="Y451" s="108" t="s">
        <v>117</v>
      </c>
      <c r="Z451" s="102"/>
      <c r="AA451" s="102"/>
      <c r="AB451" s="102"/>
      <c r="AC451" s="102"/>
      <c r="AD451" s="102"/>
      <c r="AE451" s="102"/>
      <c r="AF451" s="102"/>
      <c r="AG451" s="102" t="s">
        <v>502</v>
      </c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</row>
    <row r="452" spans="1:60" outlineLevel="2" x14ac:dyDescent="0.2">
      <c r="A452" s="105"/>
      <c r="B452" s="106"/>
      <c r="C452" s="129" t="s">
        <v>525</v>
      </c>
      <c r="D452" s="109"/>
      <c r="E452" s="110">
        <v>26.532</v>
      </c>
      <c r="F452" s="108"/>
      <c r="G452" s="108"/>
      <c r="H452" s="108"/>
      <c r="I452" s="108"/>
      <c r="J452" s="108"/>
      <c r="K452" s="108"/>
      <c r="L452" s="108"/>
      <c r="M452" s="108"/>
      <c r="N452" s="107"/>
      <c r="O452" s="107"/>
      <c r="P452" s="107"/>
      <c r="Q452" s="107"/>
      <c r="R452" s="108"/>
      <c r="S452" s="108"/>
      <c r="T452" s="108"/>
      <c r="U452" s="108"/>
      <c r="V452" s="108"/>
      <c r="W452" s="108"/>
      <c r="X452" s="108"/>
      <c r="Y452" s="108"/>
      <c r="Z452" s="102"/>
      <c r="AA452" s="102"/>
      <c r="AB452" s="102"/>
      <c r="AC452" s="102"/>
      <c r="AD452" s="102"/>
      <c r="AE452" s="102"/>
      <c r="AF452" s="102"/>
      <c r="AG452" s="102" t="s">
        <v>121</v>
      </c>
      <c r="AH452" s="102">
        <v>0</v>
      </c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</row>
    <row r="453" spans="1:60" outlineLevel="2" x14ac:dyDescent="0.2">
      <c r="A453" s="105"/>
      <c r="B453" s="106"/>
      <c r="C453" s="603"/>
      <c r="D453" s="604"/>
      <c r="E453" s="604"/>
      <c r="F453" s="604"/>
      <c r="G453" s="604"/>
      <c r="H453" s="108"/>
      <c r="I453" s="108"/>
      <c r="J453" s="108"/>
      <c r="K453" s="108"/>
      <c r="L453" s="108"/>
      <c r="M453" s="108"/>
      <c r="N453" s="107"/>
      <c r="O453" s="107"/>
      <c r="P453" s="107"/>
      <c r="Q453" s="107"/>
      <c r="R453" s="108"/>
      <c r="S453" s="108"/>
      <c r="T453" s="108"/>
      <c r="U453" s="108"/>
      <c r="V453" s="108"/>
      <c r="W453" s="108"/>
      <c r="X453" s="108"/>
      <c r="Y453" s="108"/>
      <c r="Z453" s="102"/>
      <c r="AA453" s="102"/>
      <c r="AB453" s="102"/>
      <c r="AC453" s="102"/>
      <c r="AD453" s="102"/>
      <c r="AE453" s="102"/>
      <c r="AF453" s="102"/>
      <c r="AG453" s="102" t="s">
        <v>2212</v>
      </c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</row>
    <row r="454" spans="1:60" ht="22.5" outlineLevel="1" x14ac:dyDescent="0.2">
      <c r="A454" s="119">
        <v>114</v>
      </c>
      <c r="B454" s="120" t="s">
        <v>526</v>
      </c>
      <c r="C454" s="128" t="s">
        <v>527</v>
      </c>
      <c r="D454" s="121" t="s">
        <v>151</v>
      </c>
      <c r="E454" s="122">
        <v>1706.4674</v>
      </c>
      <c r="F454" s="123"/>
      <c r="G454" s="124">
        <f>ROUND(E454*F454,2)</f>
        <v>0</v>
      </c>
      <c r="H454" s="123">
        <v>97.8</v>
      </c>
      <c r="I454" s="124">
        <f>ROUND(E454*H454,2)</f>
        <v>166892.51</v>
      </c>
      <c r="J454" s="123">
        <v>0</v>
      </c>
      <c r="K454" s="124">
        <f>ROUND(E454*J454,2)</f>
        <v>0</v>
      </c>
      <c r="L454" s="124">
        <v>21</v>
      </c>
      <c r="M454" s="124">
        <f>G454*(1+L454/100)</f>
        <v>0</v>
      </c>
      <c r="N454" s="122">
        <v>5.0000000000000001E-4</v>
      </c>
      <c r="O454" s="122">
        <f>ROUND(E454*N454,2)</f>
        <v>0.85</v>
      </c>
      <c r="P454" s="122">
        <v>0</v>
      </c>
      <c r="Q454" s="122">
        <f>ROUND(E454*P454,2)</f>
        <v>0</v>
      </c>
      <c r="R454" s="124" t="s">
        <v>500</v>
      </c>
      <c r="S454" s="124" t="s">
        <v>2211</v>
      </c>
      <c r="T454" s="125" t="s">
        <v>115</v>
      </c>
      <c r="U454" s="108">
        <v>0</v>
      </c>
      <c r="V454" s="108">
        <f>ROUND(E454*U454,2)</f>
        <v>0</v>
      </c>
      <c r="W454" s="108"/>
      <c r="X454" s="108" t="s">
        <v>501</v>
      </c>
      <c r="Y454" s="108" t="s">
        <v>117</v>
      </c>
      <c r="Z454" s="102"/>
      <c r="AA454" s="102"/>
      <c r="AB454" s="102"/>
      <c r="AC454" s="102"/>
      <c r="AD454" s="102"/>
      <c r="AE454" s="102"/>
      <c r="AF454" s="102"/>
      <c r="AG454" s="102" t="s">
        <v>502</v>
      </c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</row>
    <row r="455" spans="1:60" outlineLevel="2" x14ac:dyDescent="0.2">
      <c r="A455" s="105"/>
      <c r="B455" s="106"/>
      <c r="C455" s="129" t="s">
        <v>528</v>
      </c>
      <c r="D455" s="109"/>
      <c r="E455" s="110">
        <v>1172.171</v>
      </c>
      <c r="F455" s="108"/>
      <c r="G455" s="108"/>
      <c r="H455" s="108"/>
      <c r="I455" s="108"/>
      <c r="J455" s="108"/>
      <c r="K455" s="108"/>
      <c r="L455" s="108"/>
      <c r="M455" s="108"/>
      <c r="N455" s="107"/>
      <c r="O455" s="107"/>
      <c r="P455" s="107"/>
      <c r="Q455" s="107"/>
      <c r="R455" s="108"/>
      <c r="S455" s="108"/>
      <c r="T455" s="108"/>
      <c r="U455" s="108"/>
      <c r="V455" s="108"/>
      <c r="W455" s="108"/>
      <c r="X455" s="108"/>
      <c r="Y455" s="108"/>
      <c r="Z455" s="102"/>
      <c r="AA455" s="102"/>
      <c r="AB455" s="102"/>
      <c r="AC455" s="102"/>
      <c r="AD455" s="102"/>
      <c r="AE455" s="102"/>
      <c r="AF455" s="102"/>
      <c r="AG455" s="102" t="s">
        <v>121</v>
      </c>
      <c r="AH455" s="102">
        <v>0</v>
      </c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</row>
    <row r="456" spans="1:60" outlineLevel="3" x14ac:dyDescent="0.2">
      <c r="A456" s="105"/>
      <c r="B456" s="106"/>
      <c r="C456" s="129" t="s">
        <v>529</v>
      </c>
      <c r="D456" s="109"/>
      <c r="E456" s="110">
        <v>534.29639999999995</v>
      </c>
      <c r="F456" s="108"/>
      <c r="G456" s="108"/>
      <c r="H456" s="108"/>
      <c r="I456" s="108"/>
      <c r="J456" s="108"/>
      <c r="K456" s="108"/>
      <c r="L456" s="108"/>
      <c r="M456" s="108"/>
      <c r="N456" s="107"/>
      <c r="O456" s="107"/>
      <c r="P456" s="107"/>
      <c r="Q456" s="107"/>
      <c r="R456" s="108"/>
      <c r="S456" s="108"/>
      <c r="T456" s="108"/>
      <c r="U456" s="108"/>
      <c r="V456" s="108"/>
      <c r="W456" s="108"/>
      <c r="X456" s="108"/>
      <c r="Y456" s="108"/>
      <c r="Z456" s="102"/>
      <c r="AA456" s="102"/>
      <c r="AB456" s="102"/>
      <c r="AC456" s="102"/>
      <c r="AD456" s="102"/>
      <c r="AE456" s="102"/>
      <c r="AF456" s="102"/>
      <c r="AG456" s="102" t="s">
        <v>121</v>
      </c>
      <c r="AH456" s="102">
        <v>0</v>
      </c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</row>
    <row r="457" spans="1:60" outlineLevel="2" x14ac:dyDescent="0.2">
      <c r="A457" s="105"/>
      <c r="B457" s="106"/>
      <c r="C457" s="603"/>
      <c r="D457" s="604"/>
      <c r="E457" s="604"/>
      <c r="F457" s="604"/>
      <c r="G457" s="604"/>
      <c r="H457" s="108"/>
      <c r="I457" s="108"/>
      <c r="J457" s="108"/>
      <c r="K457" s="108"/>
      <c r="L457" s="108"/>
      <c r="M457" s="108"/>
      <c r="N457" s="107"/>
      <c r="O457" s="107"/>
      <c r="P457" s="107"/>
      <c r="Q457" s="107"/>
      <c r="R457" s="108"/>
      <c r="S457" s="108"/>
      <c r="T457" s="108"/>
      <c r="U457" s="108"/>
      <c r="V457" s="108"/>
      <c r="W457" s="108"/>
      <c r="X457" s="108"/>
      <c r="Y457" s="108"/>
      <c r="Z457" s="102"/>
      <c r="AA457" s="102"/>
      <c r="AB457" s="102"/>
      <c r="AC457" s="102"/>
      <c r="AD457" s="102"/>
      <c r="AE457" s="102"/>
      <c r="AF457" s="102"/>
      <c r="AG457" s="102" t="s">
        <v>2212</v>
      </c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</row>
    <row r="458" spans="1:60" outlineLevel="1" x14ac:dyDescent="0.2">
      <c r="A458" s="119">
        <v>115</v>
      </c>
      <c r="B458" s="120" t="s">
        <v>530</v>
      </c>
      <c r="C458" s="128" t="s">
        <v>531</v>
      </c>
      <c r="D458" s="121" t="s">
        <v>159</v>
      </c>
      <c r="E458" s="122">
        <v>55.338290000000001</v>
      </c>
      <c r="F458" s="123"/>
      <c r="G458" s="124">
        <f>ROUND(E458*F458,2)</f>
        <v>0</v>
      </c>
      <c r="H458" s="123">
        <v>0</v>
      </c>
      <c r="I458" s="124">
        <f>ROUND(E458*H458,2)</f>
        <v>0</v>
      </c>
      <c r="J458" s="123">
        <v>1484</v>
      </c>
      <c r="K458" s="124">
        <f>ROUND(E458*J458,2)</f>
        <v>82122.02</v>
      </c>
      <c r="L458" s="124">
        <v>21</v>
      </c>
      <c r="M458" s="124">
        <f>G458*(1+L458/100)</f>
        <v>0</v>
      </c>
      <c r="N458" s="122">
        <v>0</v>
      </c>
      <c r="O458" s="122">
        <f>ROUND(E458*N458,2)</f>
        <v>0</v>
      </c>
      <c r="P458" s="122">
        <v>0</v>
      </c>
      <c r="Q458" s="122">
        <f>ROUND(E458*P458,2)</f>
        <v>0</v>
      </c>
      <c r="R458" s="124" t="s">
        <v>438</v>
      </c>
      <c r="S458" s="124" t="s">
        <v>2211</v>
      </c>
      <c r="T458" s="125" t="s">
        <v>115</v>
      </c>
      <c r="U458" s="108">
        <v>2.048</v>
      </c>
      <c r="V458" s="108">
        <f>ROUND(E458*U458,2)</f>
        <v>113.33</v>
      </c>
      <c r="W458" s="108"/>
      <c r="X458" s="108" t="s">
        <v>433</v>
      </c>
      <c r="Y458" s="108" t="s">
        <v>117</v>
      </c>
      <c r="Z458" s="102"/>
      <c r="AA458" s="102"/>
      <c r="AB458" s="102"/>
      <c r="AC458" s="102"/>
      <c r="AD458" s="102"/>
      <c r="AE458" s="102"/>
      <c r="AF458" s="102"/>
      <c r="AG458" s="102" t="s">
        <v>434</v>
      </c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</row>
    <row r="459" spans="1:60" outlineLevel="2" x14ac:dyDescent="0.2">
      <c r="A459" s="105"/>
      <c r="B459" s="106"/>
      <c r="C459" s="607" t="s">
        <v>532</v>
      </c>
      <c r="D459" s="608"/>
      <c r="E459" s="608"/>
      <c r="F459" s="608"/>
      <c r="G459" s="608"/>
      <c r="H459" s="108"/>
      <c r="I459" s="108"/>
      <c r="J459" s="108"/>
      <c r="K459" s="108"/>
      <c r="L459" s="108"/>
      <c r="M459" s="108"/>
      <c r="N459" s="107"/>
      <c r="O459" s="107"/>
      <c r="P459" s="107"/>
      <c r="Q459" s="107"/>
      <c r="R459" s="108"/>
      <c r="S459" s="108"/>
      <c r="T459" s="108"/>
      <c r="U459" s="108"/>
      <c r="V459" s="108"/>
      <c r="W459" s="108"/>
      <c r="X459" s="108"/>
      <c r="Y459" s="108"/>
      <c r="Z459" s="102"/>
      <c r="AA459" s="102"/>
      <c r="AB459" s="102"/>
      <c r="AC459" s="102"/>
      <c r="AD459" s="102"/>
      <c r="AE459" s="102"/>
      <c r="AF459" s="102"/>
      <c r="AG459" s="102" t="s">
        <v>120</v>
      </c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</row>
    <row r="460" spans="1:60" outlineLevel="2" x14ac:dyDescent="0.2">
      <c r="A460" s="105"/>
      <c r="B460" s="106"/>
      <c r="C460" s="603"/>
      <c r="D460" s="604"/>
      <c r="E460" s="604"/>
      <c r="F460" s="604"/>
      <c r="G460" s="604"/>
      <c r="H460" s="108"/>
      <c r="I460" s="108"/>
      <c r="J460" s="108"/>
      <c r="K460" s="108"/>
      <c r="L460" s="108"/>
      <c r="M460" s="108"/>
      <c r="N460" s="107"/>
      <c r="O460" s="107"/>
      <c r="P460" s="107"/>
      <c r="Q460" s="107"/>
      <c r="R460" s="108"/>
      <c r="S460" s="108"/>
      <c r="T460" s="108"/>
      <c r="U460" s="108"/>
      <c r="V460" s="108"/>
      <c r="W460" s="108"/>
      <c r="X460" s="108"/>
      <c r="Y460" s="108"/>
      <c r="Z460" s="102"/>
      <c r="AA460" s="102"/>
      <c r="AB460" s="102"/>
      <c r="AC460" s="102"/>
      <c r="AD460" s="102"/>
      <c r="AE460" s="102"/>
      <c r="AF460" s="102"/>
      <c r="AG460" s="102" t="s">
        <v>2212</v>
      </c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</row>
    <row r="461" spans="1:60" x14ac:dyDescent="0.2">
      <c r="A461" s="112" t="s">
        <v>109</v>
      </c>
      <c r="B461" s="113" t="s">
        <v>60</v>
      </c>
      <c r="C461" s="127" t="s">
        <v>61</v>
      </c>
      <c r="D461" s="114"/>
      <c r="E461" s="115"/>
      <c r="F461" s="116"/>
      <c r="G461" s="116">
        <f>SUMIF(AG462:AG512,"&lt;&gt;NOR",G462:G512)</f>
        <v>0</v>
      </c>
      <c r="H461" s="116"/>
      <c r="I461" s="116">
        <f>SUM(I462:I512)</f>
        <v>1690137.4200000002</v>
      </c>
      <c r="J461" s="116"/>
      <c r="K461" s="116">
        <f>SUM(K462:K512)</f>
        <v>368956.12000000005</v>
      </c>
      <c r="L461" s="116"/>
      <c r="M461" s="116">
        <f>SUM(M462:M512)</f>
        <v>0</v>
      </c>
      <c r="N461" s="115"/>
      <c r="O461" s="115">
        <f>SUM(O462:O512)</f>
        <v>13.399999999999999</v>
      </c>
      <c r="P461" s="115"/>
      <c r="Q461" s="115">
        <f>SUM(Q462:Q512)</f>
        <v>0</v>
      </c>
      <c r="R461" s="116"/>
      <c r="S461" s="116"/>
      <c r="T461" s="117"/>
      <c r="U461" s="111"/>
      <c r="V461" s="111">
        <f>SUM(V462:V512)</f>
        <v>624.5</v>
      </c>
      <c r="W461" s="111"/>
      <c r="X461" s="111"/>
      <c r="Y461" s="111"/>
      <c r="AG461" t="s">
        <v>110</v>
      </c>
    </row>
    <row r="462" spans="1:60" outlineLevel="1" x14ac:dyDescent="0.2">
      <c r="A462" s="119">
        <v>116</v>
      </c>
      <c r="B462" s="120" t="s">
        <v>533</v>
      </c>
      <c r="C462" s="128" t="s">
        <v>534</v>
      </c>
      <c r="D462" s="121" t="s">
        <v>151</v>
      </c>
      <c r="E462" s="122">
        <v>836</v>
      </c>
      <c r="F462" s="123"/>
      <c r="G462" s="124">
        <f>ROUND(E462*F462,2)</f>
        <v>0</v>
      </c>
      <c r="H462" s="123">
        <v>0</v>
      </c>
      <c r="I462" s="124">
        <f>ROUND(E462*H462,2)</f>
        <v>0</v>
      </c>
      <c r="J462" s="123">
        <v>86.1</v>
      </c>
      <c r="K462" s="124">
        <f>ROUND(E462*J462,2)</f>
        <v>71979.600000000006</v>
      </c>
      <c r="L462" s="124">
        <v>21</v>
      </c>
      <c r="M462" s="124">
        <f>G462*(1+L462/100)</f>
        <v>0</v>
      </c>
      <c r="N462" s="122">
        <v>0</v>
      </c>
      <c r="O462" s="122">
        <f>ROUND(E462*N462,2)</f>
        <v>0</v>
      </c>
      <c r="P462" s="122">
        <v>0</v>
      </c>
      <c r="Q462" s="122">
        <f>ROUND(E462*P462,2)</f>
        <v>0</v>
      </c>
      <c r="R462" s="124" t="s">
        <v>535</v>
      </c>
      <c r="S462" s="124" t="s">
        <v>2211</v>
      </c>
      <c r="T462" s="125" t="s">
        <v>115</v>
      </c>
      <c r="U462" s="108">
        <v>0.15</v>
      </c>
      <c r="V462" s="108">
        <f>ROUND(E462*U462,2)</f>
        <v>125.4</v>
      </c>
      <c r="W462" s="108"/>
      <c r="X462" s="108" t="s">
        <v>116</v>
      </c>
      <c r="Y462" s="108" t="s">
        <v>117</v>
      </c>
      <c r="Z462" s="102"/>
      <c r="AA462" s="102"/>
      <c r="AB462" s="102"/>
      <c r="AC462" s="102"/>
      <c r="AD462" s="102"/>
      <c r="AE462" s="102"/>
      <c r="AF462" s="102"/>
      <c r="AG462" s="102" t="s">
        <v>118</v>
      </c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</row>
    <row r="463" spans="1:60" outlineLevel="2" x14ac:dyDescent="0.2">
      <c r="A463" s="105"/>
      <c r="B463" s="106"/>
      <c r="C463" s="129" t="s">
        <v>2259</v>
      </c>
      <c r="D463" s="109"/>
      <c r="E463" s="110">
        <v>820.98</v>
      </c>
      <c r="F463" s="108"/>
      <c r="G463" s="108"/>
      <c r="H463" s="108"/>
      <c r="I463" s="108"/>
      <c r="J463" s="108"/>
      <c r="K463" s="108"/>
      <c r="L463" s="108"/>
      <c r="M463" s="108"/>
      <c r="N463" s="107"/>
      <c r="O463" s="107"/>
      <c r="P463" s="107"/>
      <c r="Q463" s="107"/>
      <c r="R463" s="108"/>
      <c r="S463" s="108"/>
      <c r="T463" s="108"/>
      <c r="U463" s="108"/>
      <c r="V463" s="108"/>
      <c r="W463" s="108"/>
      <c r="X463" s="108"/>
      <c r="Y463" s="108"/>
      <c r="Z463" s="102"/>
      <c r="AA463" s="102"/>
      <c r="AB463" s="102"/>
      <c r="AC463" s="102"/>
      <c r="AD463" s="102"/>
      <c r="AE463" s="102"/>
      <c r="AF463" s="102"/>
      <c r="AG463" s="102" t="s">
        <v>121</v>
      </c>
      <c r="AH463" s="102">
        <v>0</v>
      </c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</row>
    <row r="464" spans="1:60" outlineLevel="3" x14ac:dyDescent="0.2">
      <c r="A464" s="105"/>
      <c r="B464" s="106"/>
      <c r="C464" s="129" t="s">
        <v>2260</v>
      </c>
      <c r="D464" s="109"/>
      <c r="E464" s="110">
        <v>15.02</v>
      </c>
      <c r="F464" s="108"/>
      <c r="G464" s="108"/>
      <c r="H464" s="108"/>
      <c r="I464" s="108"/>
      <c r="J464" s="108"/>
      <c r="K464" s="108"/>
      <c r="L464" s="108"/>
      <c r="M464" s="108"/>
      <c r="N464" s="107"/>
      <c r="O464" s="107"/>
      <c r="P464" s="107"/>
      <c r="Q464" s="107"/>
      <c r="R464" s="108"/>
      <c r="S464" s="108"/>
      <c r="T464" s="108"/>
      <c r="U464" s="108"/>
      <c r="V464" s="108"/>
      <c r="W464" s="108"/>
      <c r="X464" s="108"/>
      <c r="Y464" s="108"/>
      <c r="Z464" s="102"/>
      <c r="AA464" s="102"/>
      <c r="AB464" s="102"/>
      <c r="AC464" s="102"/>
      <c r="AD464" s="102"/>
      <c r="AE464" s="102"/>
      <c r="AF464" s="102"/>
      <c r="AG464" s="102" t="s">
        <v>121</v>
      </c>
      <c r="AH464" s="102">
        <v>0</v>
      </c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</row>
    <row r="465" spans="1:60" outlineLevel="2" x14ac:dyDescent="0.2">
      <c r="A465" s="105"/>
      <c r="B465" s="106"/>
      <c r="C465" s="603"/>
      <c r="D465" s="604"/>
      <c r="E465" s="604"/>
      <c r="F465" s="604"/>
      <c r="G465" s="604"/>
      <c r="H465" s="108"/>
      <c r="I465" s="108"/>
      <c r="J465" s="108"/>
      <c r="K465" s="108"/>
      <c r="L465" s="108"/>
      <c r="M465" s="108"/>
      <c r="N465" s="107"/>
      <c r="O465" s="107"/>
      <c r="P465" s="107"/>
      <c r="Q465" s="107"/>
      <c r="R465" s="108"/>
      <c r="S465" s="108"/>
      <c r="T465" s="108"/>
      <c r="U465" s="108"/>
      <c r="V465" s="108"/>
      <c r="W465" s="108"/>
      <c r="X465" s="108"/>
      <c r="Y465" s="108"/>
      <c r="Z465" s="102"/>
      <c r="AA465" s="102"/>
      <c r="AB465" s="102"/>
      <c r="AC465" s="102"/>
      <c r="AD465" s="102"/>
      <c r="AE465" s="102"/>
      <c r="AF465" s="102"/>
      <c r="AG465" s="102" t="s">
        <v>2212</v>
      </c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</row>
    <row r="466" spans="1:60" outlineLevel="1" x14ac:dyDescent="0.2">
      <c r="A466" s="119">
        <v>117</v>
      </c>
      <c r="B466" s="120" t="s">
        <v>536</v>
      </c>
      <c r="C466" s="128" t="s">
        <v>537</v>
      </c>
      <c r="D466" s="121" t="s">
        <v>151</v>
      </c>
      <c r="E466" s="122">
        <v>421.3897</v>
      </c>
      <c r="F466" s="123"/>
      <c r="G466" s="124">
        <f>ROUND(E466*F466,2)</f>
        <v>0</v>
      </c>
      <c r="H466" s="123">
        <v>50.24</v>
      </c>
      <c r="I466" s="124">
        <f>ROUND(E466*H466,2)</f>
        <v>21170.62</v>
      </c>
      <c r="J466" s="123">
        <v>160.76</v>
      </c>
      <c r="K466" s="124">
        <f>ROUND(E466*J466,2)</f>
        <v>67742.61</v>
      </c>
      <c r="L466" s="124">
        <v>21</v>
      </c>
      <c r="M466" s="124">
        <f>G466*(1+L466/100)</f>
        <v>0</v>
      </c>
      <c r="N466" s="122">
        <v>3.0000000000000001E-3</v>
      </c>
      <c r="O466" s="122">
        <f>ROUND(E466*N466,2)</f>
        <v>1.26</v>
      </c>
      <c r="P466" s="122">
        <v>0</v>
      </c>
      <c r="Q466" s="122">
        <f>ROUND(E466*P466,2)</f>
        <v>0</v>
      </c>
      <c r="R466" s="124" t="s">
        <v>535</v>
      </c>
      <c r="S466" s="124" t="s">
        <v>2211</v>
      </c>
      <c r="T466" s="125" t="s">
        <v>115</v>
      </c>
      <c r="U466" s="108">
        <v>0.28000000000000003</v>
      </c>
      <c r="V466" s="108">
        <f>ROUND(E466*U466,2)</f>
        <v>117.99</v>
      </c>
      <c r="W466" s="108"/>
      <c r="X466" s="108" t="s">
        <v>116</v>
      </c>
      <c r="Y466" s="108" t="s">
        <v>117</v>
      </c>
      <c r="Z466" s="102"/>
      <c r="AA466" s="102"/>
      <c r="AB466" s="102"/>
      <c r="AC466" s="102"/>
      <c r="AD466" s="102"/>
      <c r="AE466" s="102"/>
      <c r="AF466" s="102"/>
      <c r="AG466" s="102" t="s">
        <v>118</v>
      </c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</row>
    <row r="467" spans="1:60" outlineLevel="2" x14ac:dyDescent="0.2">
      <c r="A467" s="105"/>
      <c r="B467" s="106"/>
      <c r="C467" s="601" t="s">
        <v>538</v>
      </c>
      <c r="D467" s="602"/>
      <c r="E467" s="602"/>
      <c r="F467" s="602"/>
      <c r="G467" s="602"/>
      <c r="H467" s="108"/>
      <c r="I467" s="108"/>
      <c r="J467" s="108"/>
      <c r="K467" s="108"/>
      <c r="L467" s="108"/>
      <c r="M467" s="108"/>
      <c r="N467" s="107"/>
      <c r="O467" s="107"/>
      <c r="P467" s="107"/>
      <c r="Q467" s="107"/>
      <c r="R467" s="108"/>
      <c r="S467" s="108"/>
      <c r="T467" s="108"/>
      <c r="U467" s="108"/>
      <c r="V467" s="108"/>
      <c r="W467" s="108"/>
      <c r="X467" s="108"/>
      <c r="Y467" s="108"/>
      <c r="Z467" s="102"/>
      <c r="AA467" s="102"/>
      <c r="AB467" s="102"/>
      <c r="AC467" s="102"/>
      <c r="AD467" s="102"/>
      <c r="AE467" s="102"/>
      <c r="AF467" s="102"/>
      <c r="AG467" s="102" t="s">
        <v>141</v>
      </c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26" t="str">
        <f>C467</f>
        <v>Očištění povrchu stěny od prachu, nařezání izolačních desek na požadovaný rozměr, nanesení lepicího tmelu, osazení desek.</v>
      </c>
      <c r="BB467" s="102"/>
      <c r="BC467" s="102"/>
      <c r="BD467" s="102"/>
      <c r="BE467" s="102"/>
      <c r="BF467" s="102"/>
      <c r="BG467" s="102"/>
      <c r="BH467" s="102"/>
    </row>
    <row r="468" spans="1:60" outlineLevel="2" x14ac:dyDescent="0.2">
      <c r="A468" s="105"/>
      <c r="B468" s="106"/>
      <c r="C468" s="129" t="s">
        <v>2261</v>
      </c>
      <c r="D468" s="109"/>
      <c r="E468" s="110">
        <v>222.72239999999999</v>
      </c>
      <c r="F468" s="108"/>
      <c r="G468" s="108"/>
      <c r="H468" s="108"/>
      <c r="I468" s="108"/>
      <c r="J468" s="108"/>
      <c r="K468" s="108"/>
      <c r="L468" s="108"/>
      <c r="M468" s="108"/>
      <c r="N468" s="107"/>
      <c r="O468" s="107"/>
      <c r="P468" s="107"/>
      <c r="Q468" s="107"/>
      <c r="R468" s="108"/>
      <c r="S468" s="108"/>
      <c r="T468" s="108"/>
      <c r="U468" s="108"/>
      <c r="V468" s="108"/>
      <c r="W468" s="108"/>
      <c r="X468" s="108"/>
      <c r="Y468" s="108"/>
      <c r="Z468" s="102"/>
      <c r="AA468" s="102"/>
      <c r="AB468" s="102"/>
      <c r="AC468" s="102"/>
      <c r="AD468" s="102"/>
      <c r="AE468" s="102"/>
      <c r="AF468" s="102"/>
      <c r="AG468" s="102" t="s">
        <v>121</v>
      </c>
      <c r="AH468" s="102">
        <v>0</v>
      </c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</row>
    <row r="469" spans="1:60" outlineLevel="3" x14ac:dyDescent="0.2">
      <c r="A469" s="105"/>
      <c r="B469" s="106"/>
      <c r="C469" s="129" t="s">
        <v>539</v>
      </c>
      <c r="D469" s="109"/>
      <c r="E469" s="110">
        <v>111.46550000000001</v>
      </c>
      <c r="F469" s="108"/>
      <c r="G469" s="108"/>
      <c r="H469" s="108"/>
      <c r="I469" s="108"/>
      <c r="J469" s="108"/>
      <c r="K469" s="108"/>
      <c r="L469" s="108"/>
      <c r="M469" s="108"/>
      <c r="N469" s="107"/>
      <c r="O469" s="107"/>
      <c r="P469" s="107"/>
      <c r="Q469" s="107"/>
      <c r="R469" s="108"/>
      <c r="S469" s="108"/>
      <c r="T469" s="108"/>
      <c r="U469" s="108"/>
      <c r="V469" s="108"/>
      <c r="W469" s="108"/>
      <c r="X469" s="108"/>
      <c r="Y469" s="108"/>
      <c r="Z469" s="102"/>
      <c r="AA469" s="102"/>
      <c r="AB469" s="102"/>
      <c r="AC469" s="102"/>
      <c r="AD469" s="102"/>
      <c r="AE469" s="102"/>
      <c r="AF469" s="102"/>
      <c r="AG469" s="102" t="s">
        <v>121</v>
      </c>
      <c r="AH469" s="102">
        <v>0</v>
      </c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</row>
    <row r="470" spans="1:60" outlineLevel="3" x14ac:dyDescent="0.2">
      <c r="A470" s="105"/>
      <c r="B470" s="106"/>
      <c r="C470" s="129" t="s">
        <v>540</v>
      </c>
      <c r="D470" s="109"/>
      <c r="E470" s="110">
        <v>14.78</v>
      </c>
      <c r="F470" s="108"/>
      <c r="G470" s="108"/>
      <c r="H470" s="108"/>
      <c r="I470" s="108"/>
      <c r="J470" s="108"/>
      <c r="K470" s="108"/>
      <c r="L470" s="108"/>
      <c r="M470" s="108"/>
      <c r="N470" s="107"/>
      <c r="O470" s="107"/>
      <c r="P470" s="107"/>
      <c r="Q470" s="107"/>
      <c r="R470" s="108"/>
      <c r="S470" s="108"/>
      <c r="T470" s="108"/>
      <c r="U470" s="108"/>
      <c r="V470" s="108"/>
      <c r="W470" s="108"/>
      <c r="X470" s="108"/>
      <c r="Y470" s="108"/>
      <c r="Z470" s="102"/>
      <c r="AA470" s="102"/>
      <c r="AB470" s="102"/>
      <c r="AC470" s="102"/>
      <c r="AD470" s="102"/>
      <c r="AE470" s="102"/>
      <c r="AF470" s="102"/>
      <c r="AG470" s="102" t="s">
        <v>121</v>
      </c>
      <c r="AH470" s="102">
        <v>0</v>
      </c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</row>
    <row r="471" spans="1:60" outlineLevel="3" x14ac:dyDescent="0.2">
      <c r="A471" s="105"/>
      <c r="B471" s="106"/>
      <c r="C471" s="129" t="s">
        <v>541</v>
      </c>
      <c r="D471" s="109"/>
      <c r="E471" s="110">
        <v>44.709299999999999</v>
      </c>
      <c r="F471" s="108"/>
      <c r="G471" s="108"/>
      <c r="H471" s="108"/>
      <c r="I471" s="108"/>
      <c r="J471" s="108"/>
      <c r="K471" s="108"/>
      <c r="L471" s="108"/>
      <c r="M471" s="108"/>
      <c r="N471" s="107"/>
      <c r="O471" s="107"/>
      <c r="P471" s="107"/>
      <c r="Q471" s="107"/>
      <c r="R471" s="108"/>
      <c r="S471" s="108"/>
      <c r="T471" s="108"/>
      <c r="U471" s="108"/>
      <c r="V471" s="108"/>
      <c r="W471" s="108"/>
      <c r="X471" s="108"/>
      <c r="Y471" s="108"/>
      <c r="Z471" s="102"/>
      <c r="AA471" s="102"/>
      <c r="AB471" s="102"/>
      <c r="AC471" s="102"/>
      <c r="AD471" s="102"/>
      <c r="AE471" s="102"/>
      <c r="AF471" s="102"/>
      <c r="AG471" s="102" t="s">
        <v>121</v>
      </c>
      <c r="AH471" s="102">
        <v>0</v>
      </c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</row>
    <row r="472" spans="1:60" outlineLevel="3" x14ac:dyDescent="0.2">
      <c r="A472" s="105"/>
      <c r="B472" s="106"/>
      <c r="C472" s="129" t="s">
        <v>542</v>
      </c>
      <c r="D472" s="109"/>
      <c r="E472" s="110">
        <v>27.712499999999999</v>
      </c>
      <c r="F472" s="108"/>
      <c r="G472" s="108"/>
      <c r="H472" s="108"/>
      <c r="I472" s="108"/>
      <c r="J472" s="108"/>
      <c r="K472" s="108"/>
      <c r="L472" s="108"/>
      <c r="M472" s="108"/>
      <c r="N472" s="107"/>
      <c r="O472" s="107"/>
      <c r="P472" s="107"/>
      <c r="Q472" s="107"/>
      <c r="R472" s="108"/>
      <c r="S472" s="108"/>
      <c r="T472" s="108"/>
      <c r="U472" s="108"/>
      <c r="V472" s="108"/>
      <c r="W472" s="108"/>
      <c r="X472" s="108"/>
      <c r="Y472" s="108"/>
      <c r="Z472" s="102"/>
      <c r="AA472" s="102"/>
      <c r="AB472" s="102"/>
      <c r="AC472" s="102"/>
      <c r="AD472" s="102"/>
      <c r="AE472" s="102"/>
      <c r="AF472" s="102"/>
      <c r="AG472" s="102" t="s">
        <v>121</v>
      </c>
      <c r="AH472" s="102">
        <v>0</v>
      </c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</row>
    <row r="473" spans="1:60" outlineLevel="2" x14ac:dyDescent="0.2">
      <c r="A473" s="105"/>
      <c r="B473" s="106"/>
      <c r="C473" s="603"/>
      <c r="D473" s="604"/>
      <c r="E473" s="604"/>
      <c r="F473" s="604"/>
      <c r="G473" s="604"/>
      <c r="H473" s="108"/>
      <c r="I473" s="108"/>
      <c r="J473" s="108"/>
      <c r="K473" s="108"/>
      <c r="L473" s="108"/>
      <c r="M473" s="108"/>
      <c r="N473" s="107"/>
      <c r="O473" s="107"/>
      <c r="P473" s="107"/>
      <c r="Q473" s="107"/>
      <c r="R473" s="108"/>
      <c r="S473" s="108"/>
      <c r="T473" s="108"/>
      <c r="U473" s="108"/>
      <c r="V473" s="108"/>
      <c r="W473" s="108"/>
      <c r="X473" s="108"/>
      <c r="Y473" s="108"/>
      <c r="Z473" s="102"/>
      <c r="AA473" s="102"/>
      <c r="AB473" s="102"/>
      <c r="AC473" s="102"/>
      <c r="AD473" s="102"/>
      <c r="AE473" s="102"/>
      <c r="AF473" s="102"/>
      <c r="AG473" s="102" t="s">
        <v>2212</v>
      </c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</row>
    <row r="474" spans="1:60" outlineLevel="1" x14ac:dyDescent="0.2">
      <c r="A474" s="119">
        <v>118</v>
      </c>
      <c r="B474" s="120" t="s">
        <v>543</v>
      </c>
      <c r="C474" s="128" t="s">
        <v>544</v>
      </c>
      <c r="D474" s="121" t="s">
        <v>151</v>
      </c>
      <c r="E474" s="122">
        <v>3311.6</v>
      </c>
      <c r="F474" s="123"/>
      <c r="G474" s="124">
        <f>ROUND(E474*F474,2)</f>
        <v>0</v>
      </c>
      <c r="H474" s="123">
        <v>32.24</v>
      </c>
      <c r="I474" s="124">
        <f>ROUND(E474*H474,2)</f>
        <v>106765.98</v>
      </c>
      <c r="J474" s="123">
        <v>51.66</v>
      </c>
      <c r="K474" s="124">
        <f>ROUND(E474*J474,2)</f>
        <v>171077.26</v>
      </c>
      <c r="L474" s="124">
        <v>21</v>
      </c>
      <c r="M474" s="124">
        <f>G474*(1+L474/100)</f>
        <v>0</v>
      </c>
      <c r="N474" s="122">
        <v>6.0000000000000002E-5</v>
      </c>
      <c r="O474" s="122">
        <f>ROUND(E474*N474,2)</f>
        <v>0.2</v>
      </c>
      <c r="P474" s="122">
        <v>0</v>
      </c>
      <c r="Q474" s="122">
        <f>ROUND(E474*P474,2)</f>
        <v>0</v>
      </c>
      <c r="R474" s="124" t="s">
        <v>535</v>
      </c>
      <c r="S474" s="124" t="s">
        <v>2211</v>
      </c>
      <c r="T474" s="125" t="s">
        <v>115</v>
      </c>
      <c r="U474" s="108">
        <v>0.09</v>
      </c>
      <c r="V474" s="108">
        <f>ROUND(E474*U474,2)</f>
        <v>298.04000000000002</v>
      </c>
      <c r="W474" s="108"/>
      <c r="X474" s="108" t="s">
        <v>116</v>
      </c>
      <c r="Y474" s="108" t="s">
        <v>117</v>
      </c>
      <c r="Z474" s="102"/>
      <c r="AA474" s="102"/>
      <c r="AB474" s="102"/>
      <c r="AC474" s="102"/>
      <c r="AD474" s="102"/>
      <c r="AE474" s="102"/>
      <c r="AF474" s="102"/>
      <c r="AG474" s="102" t="s">
        <v>118</v>
      </c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</row>
    <row r="475" spans="1:60" outlineLevel="2" x14ac:dyDescent="0.2">
      <c r="A475" s="105"/>
      <c r="B475" s="106"/>
      <c r="C475" s="129" t="s">
        <v>545</v>
      </c>
      <c r="D475" s="109"/>
      <c r="E475" s="110"/>
      <c r="F475" s="108"/>
      <c r="G475" s="108"/>
      <c r="H475" s="108"/>
      <c r="I475" s="108"/>
      <c r="J475" s="108"/>
      <c r="K475" s="108"/>
      <c r="L475" s="108"/>
      <c r="M475" s="108"/>
      <c r="N475" s="107"/>
      <c r="O475" s="107"/>
      <c r="P475" s="107"/>
      <c r="Q475" s="107"/>
      <c r="R475" s="108"/>
      <c r="S475" s="108"/>
      <c r="T475" s="108"/>
      <c r="U475" s="108"/>
      <c r="V475" s="108"/>
      <c r="W475" s="108"/>
      <c r="X475" s="108"/>
      <c r="Y475" s="108"/>
      <c r="Z475" s="102"/>
      <c r="AA475" s="102"/>
      <c r="AB475" s="102"/>
      <c r="AC475" s="102"/>
      <c r="AD475" s="102"/>
      <c r="AE475" s="102"/>
      <c r="AF475" s="102"/>
      <c r="AG475" s="102" t="s">
        <v>121</v>
      </c>
      <c r="AH475" s="102">
        <v>0</v>
      </c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</row>
    <row r="476" spans="1:60" outlineLevel="3" x14ac:dyDescent="0.2">
      <c r="A476" s="105"/>
      <c r="B476" s="106"/>
      <c r="C476" s="129" t="s">
        <v>546</v>
      </c>
      <c r="D476" s="109"/>
      <c r="E476" s="110">
        <v>827.9</v>
      </c>
      <c r="F476" s="108"/>
      <c r="G476" s="108"/>
      <c r="H476" s="108"/>
      <c r="I476" s="108"/>
      <c r="J476" s="108"/>
      <c r="K476" s="108"/>
      <c r="L476" s="108"/>
      <c r="M476" s="108"/>
      <c r="N476" s="107"/>
      <c r="O476" s="107"/>
      <c r="P476" s="107"/>
      <c r="Q476" s="107"/>
      <c r="R476" s="108"/>
      <c r="S476" s="108"/>
      <c r="T476" s="108"/>
      <c r="U476" s="108"/>
      <c r="V476" s="108"/>
      <c r="W476" s="108"/>
      <c r="X476" s="108"/>
      <c r="Y476" s="108"/>
      <c r="Z476" s="102"/>
      <c r="AA476" s="102"/>
      <c r="AB476" s="102"/>
      <c r="AC476" s="102"/>
      <c r="AD476" s="102"/>
      <c r="AE476" s="102"/>
      <c r="AF476" s="102"/>
      <c r="AG476" s="102" t="s">
        <v>121</v>
      </c>
      <c r="AH476" s="102">
        <v>0</v>
      </c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</row>
    <row r="477" spans="1:60" outlineLevel="3" x14ac:dyDescent="0.2">
      <c r="A477" s="105"/>
      <c r="B477" s="106"/>
      <c r="C477" s="129" t="s">
        <v>547</v>
      </c>
      <c r="D477" s="109"/>
      <c r="E477" s="110">
        <v>827.9</v>
      </c>
      <c r="F477" s="108"/>
      <c r="G477" s="108"/>
      <c r="H477" s="108"/>
      <c r="I477" s="108"/>
      <c r="J477" s="108"/>
      <c r="K477" s="108"/>
      <c r="L477" s="108"/>
      <c r="M477" s="108"/>
      <c r="N477" s="107"/>
      <c r="O477" s="107"/>
      <c r="P477" s="107"/>
      <c r="Q477" s="107"/>
      <c r="R477" s="108"/>
      <c r="S477" s="108"/>
      <c r="T477" s="108"/>
      <c r="U477" s="108"/>
      <c r="V477" s="108"/>
      <c r="W477" s="108"/>
      <c r="X477" s="108"/>
      <c r="Y477" s="108"/>
      <c r="Z477" s="102"/>
      <c r="AA477" s="102"/>
      <c r="AB477" s="102"/>
      <c r="AC477" s="102"/>
      <c r="AD477" s="102"/>
      <c r="AE477" s="102"/>
      <c r="AF477" s="102"/>
      <c r="AG477" s="102" t="s">
        <v>121</v>
      </c>
      <c r="AH477" s="102">
        <v>0</v>
      </c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</row>
    <row r="478" spans="1:60" outlineLevel="3" x14ac:dyDescent="0.2">
      <c r="A478" s="105"/>
      <c r="B478" s="106"/>
      <c r="C478" s="129" t="s">
        <v>547</v>
      </c>
      <c r="D478" s="109"/>
      <c r="E478" s="110">
        <v>827.9</v>
      </c>
      <c r="F478" s="108"/>
      <c r="G478" s="108"/>
      <c r="H478" s="108"/>
      <c r="I478" s="108"/>
      <c r="J478" s="108"/>
      <c r="K478" s="108"/>
      <c r="L478" s="108"/>
      <c r="M478" s="108"/>
      <c r="N478" s="107"/>
      <c r="O478" s="107"/>
      <c r="P478" s="107"/>
      <c r="Q478" s="107"/>
      <c r="R478" s="108"/>
      <c r="S478" s="108"/>
      <c r="T478" s="108"/>
      <c r="U478" s="108"/>
      <c r="V478" s="108"/>
      <c r="W478" s="108"/>
      <c r="X478" s="108"/>
      <c r="Y478" s="108"/>
      <c r="Z478" s="102"/>
      <c r="AA478" s="102"/>
      <c r="AB478" s="102"/>
      <c r="AC478" s="102"/>
      <c r="AD478" s="102"/>
      <c r="AE478" s="102"/>
      <c r="AF478" s="102"/>
      <c r="AG478" s="102" t="s">
        <v>121</v>
      </c>
      <c r="AH478" s="102">
        <v>0</v>
      </c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</row>
    <row r="479" spans="1:60" outlineLevel="3" x14ac:dyDescent="0.2">
      <c r="A479" s="105"/>
      <c r="B479" s="106"/>
      <c r="C479" s="129" t="s">
        <v>548</v>
      </c>
      <c r="D479" s="109"/>
      <c r="E479" s="110"/>
      <c r="F479" s="108"/>
      <c r="G479" s="108"/>
      <c r="H479" s="108"/>
      <c r="I479" s="108"/>
      <c r="J479" s="108"/>
      <c r="K479" s="108"/>
      <c r="L479" s="108"/>
      <c r="M479" s="108"/>
      <c r="N479" s="107"/>
      <c r="O479" s="107"/>
      <c r="P479" s="107"/>
      <c r="Q479" s="107"/>
      <c r="R479" s="108"/>
      <c r="S479" s="108"/>
      <c r="T479" s="108"/>
      <c r="U479" s="108"/>
      <c r="V479" s="108"/>
      <c r="W479" s="108"/>
      <c r="X479" s="108"/>
      <c r="Y479" s="108"/>
      <c r="Z479" s="102"/>
      <c r="AA479" s="102"/>
      <c r="AB479" s="102"/>
      <c r="AC479" s="102"/>
      <c r="AD479" s="102"/>
      <c r="AE479" s="102"/>
      <c r="AF479" s="102"/>
      <c r="AG479" s="102" t="s">
        <v>121</v>
      </c>
      <c r="AH479" s="102">
        <v>0</v>
      </c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</row>
    <row r="480" spans="1:60" outlineLevel="3" x14ac:dyDescent="0.2">
      <c r="A480" s="105"/>
      <c r="B480" s="106"/>
      <c r="C480" s="129" t="s">
        <v>546</v>
      </c>
      <c r="D480" s="109"/>
      <c r="E480" s="110">
        <v>827.9</v>
      </c>
      <c r="F480" s="108"/>
      <c r="G480" s="108"/>
      <c r="H480" s="108"/>
      <c r="I480" s="108"/>
      <c r="J480" s="108"/>
      <c r="K480" s="108"/>
      <c r="L480" s="108"/>
      <c r="M480" s="108"/>
      <c r="N480" s="107"/>
      <c r="O480" s="107"/>
      <c r="P480" s="107"/>
      <c r="Q480" s="107"/>
      <c r="R480" s="108"/>
      <c r="S480" s="108"/>
      <c r="T480" s="108"/>
      <c r="U480" s="108"/>
      <c r="V480" s="108"/>
      <c r="W480" s="108"/>
      <c r="X480" s="108"/>
      <c r="Y480" s="108"/>
      <c r="Z480" s="102"/>
      <c r="AA480" s="102"/>
      <c r="AB480" s="102"/>
      <c r="AC480" s="102"/>
      <c r="AD480" s="102"/>
      <c r="AE480" s="102"/>
      <c r="AF480" s="102"/>
      <c r="AG480" s="102" t="s">
        <v>121</v>
      </c>
      <c r="AH480" s="102">
        <v>0</v>
      </c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</row>
    <row r="481" spans="1:60" outlineLevel="2" x14ac:dyDescent="0.2">
      <c r="A481" s="105"/>
      <c r="B481" s="106"/>
      <c r="C481" s="603"/>
      <c r="D481" s="604"/>
      <c r="E481" s="604"/>
      <c r="F481" s="604"/>
      <c r="G481" s="604"/>
      <c r="H481" s="108"/>
      <c r="I481" s="108"/>
      <c r="J481" s="108"/>
      <c r="K481" s="108"/>
      <c r="L481" s="108"/>
      <c r="M481" s="108"/>
      <c r="N481" s="107"/>
      <c r="O481" s="107"/>
      <c r="P481" s="107"/>
      <c r="Q481" s="107"/>
      <c r="R481" s="108"/>
      <c r="S481" s="108"/>
      <c r="T481" s="108"/>
      <c r="U481" s="108"/>
      <c r="V481" s="108"/>
      <c r="W481" s="108"/>
      <c r="X481" s="108"/>
      <c r="Y481" s="108"/>
      <c r="Z481" s="102"/>
      <c r="AA481" s="102"/>
      <c r="AB481" s="102"/>
      <c r="AC481" s="102"/>
      <c r="AD481" s="102"/>
      <c r="AE481" s="102"/>
      <c r="AF481" s="102"/>
      <c r="AG481" s="102" t="s">
        <v>2212</v>
      </c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</row>
    <row r="482" spans="1:60" ht="22.5" outlineLevel="1" x14ac:dyDescent="0.2">
      <c r="A482" s="119">
        <v>119</v>
      </c>
      <c r="B482" s="120" t="s">
        <v>549</v>
      </c>
      <c r="C482" s="128" t="s">
        <v>550</v>
      </c>
      <c r="D482" s="121" t="s">
        <v>151</v>
      </c>
      <c r="E482" s="122">
        <v>836</v>
      </c>
      <c r="F482" s="123"/>
      <c r="G482" s="124">
        <f>ROUND(E482*F482,2)</f>
        <v>0</v>
      </c>
      <c r="H482" s="123">
        <v>10.6</v>
      </c>
      <c r="I482" s="124">
        <f>ROUND(E482*H482,2)</f>
        <v>8861.6</v>
      </c>
      <c r="J482" s="123">
        <v>40.200000000000003</v>
      </c>
      <c r="K482" s="124">
        <f>ROUND(E482*J482,2)</f>
        <v>33607.199999999997</v>
      </c>
      <c r="L482" s="124">
        <v>21</v>
      </c>
      <c r="M482" s="124">
        <f>G482*(1+L482/100)</f>
        <v>0</v>
      </c>
      <c r="N482" s="122">
        <v>1.0000000000000001E-5</v>
      </c>
      <c r="O482" s="122">
        <f>ROUND(E482*N482,2)</f>
        <v>0.01</v>
      </c>
      <c r="P482" s="122">
        <v>0</v>
      </c>
      <c r="Q482" s="122">
        <f>ROUND(E482*P482,2)</f>
        <v>0</v>
      </c>
      <c r="R482" s="124" t="s">
        <v>535</v>
      </c>
      <c r="S482" s="124" t="s">
        <v>2211</v>
      </c>
      <c r="T482" s="125" t="s">
        <v>115</v>
      </c>
      <c r="U482" s="108">
        <v>7.0000000000000007E-2</v>
      </c>
      <c r="V482" s="108">
        <f>ROUND(E482*U482,2)</f>
        <v>58.52</v>
      </c>
      <c r="W482" s="108"/>
      <c r="X482" s="108" t="s">
        <v>116</v>
      </c>
      <c r="Y482" s="108" t="s">
        <v>117</v>
      </c>
      <c r="Z482" s="102"/>
      <c r="AA482" s="102"/>
      <c r="AB482" s="102"/>
      <c r="AC482" s="102"/>
      <c r="AD482" s="102"/>
      <c r="AE482" s="102"/>
      <c r="AF482" s="102"/>
      <c r="AG482" s="102" t="s">
        <v>118</v>
      </c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</row>
    <row r="483" spans="1:60" outlineLevel="2" x14ac:dyDescent="0.2">
      <c r="A483" s="105"/>
      <c r="B483" s="106"/>
      <c r="C483" s="129" t="s">
        <v>2262</v>
      </c>
      <c r="D483" s="109"/>
      <c r="E483" s="110">
        <v>836</v>
      </c>
      <c r="F483" s="108"/>
      <c r="G483" s="108"/>
      <c r="H483" s="108"/>
      <c r="I483" s="108"/>
      <c r="J483" s="108"/>
      <c r="K483" s="108"/>
      <c r="L483" s="108"/>
      <c r="M483" s="108"/>
      <c r="N483" s="107"/>
      <c r="O483" s="107"/>
      <c r="P483" s="107"/>
      <c r="Q483" s="107"/>
      <c r="R483" s="108"/>
      <c r="S483" s="108"/>
      <c r="T483" s="108"/>
      <c r="U483" s="108"/>
      <c r="V483" s="108"/>
      <c r="W483" s="108"/>
      <c r="X483" s="108"/>
      <c r="Y483" s="108"/>
      <c r="Z483" s="102"/>
      <c r="AA483" s="102"/>
      <c r="AB483" s="102"/>
      <c r="AC483" s="102"/>
      <c r="AD483" s="102"/>
      <c r="AE483" s="102"/>
      <c r="AF483" s="102"/>
      <c r="AG483" s="102" t="s">
        <v>121</v>
      </c>
      <c r="AH483" s="102">
        <v>0</v>
      </c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</row>
    <row r="484" spans="1:60" outlineLevel="2" x14ac:dyDescent="0.2">
      <c r="A484" s="105"/>
      <c r="B484" s="106"/>
      <c r="C484" s="603"/>
      <c r="D484" s="604"/>
      <c r="E484" s="604"/>
      <c r="F484" s="604"/>
      <c r="G484" s="604"/>
      <c r="H484" s="108"/>
      <c r="I484" s="108"/>
      <c r="J484" s="108"/>
      <c r="K484" s="108"/>
      <c r="L484" s="108"/>
      <c r="M484" s="108"/>
      <c r="N484" s="107"/>
      <c r="O484" s="107"/>
      <c r="P484" s="107"/>
      <c r="Q484" s="107"/>
      <c r="R484" s="108"/>
      <c r="S484" s="108"/>
      <c r="T484" s="108"/>
      <c r="U484" s="108"/>
      <c r="V484" s="108"/>
      <c r="W484" s="108"/>
      <c r="X484" s="108"/>
      <c r="Y484" s="108"/>
      <c r="Z484" s="102"/>
      <c r="AA484" s="102"/>
      <c r="AB484" s="102"/>
      <c r="AC484" s="102"/>
      <c r="AD484" s="102"/>
      <c r="AE484" s="102"/>
      <c r="AF484" s="102"/>
      <c r="AG484" s="102" t="s">
        <v>2212</v>
      </c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</row>
    <row r="485" spans="1:60" outlineLevel="1" x14ac:dyDescent="0.2">
      <c r="A485" s="119">
        <v>120</v>
      </c>
      <c r="B485" s="120" t="s">
        <v>551</v>
      </c>
      <c r="C485" s="128" t="s">
        <v>552</v>
      </c>
      <c r="D485" s="121" t="s">
        <v>283</v>
      </c>
      <c r="E485" s="122">
        <v>21.95</v>
      </c>
      <c r="F485" s="123"/>
      <c r="G485" s="124">
        <f>ROUND(E485*F485,2)</f>
        <v>0</v>
      </c>
      <c r="H485" s="123">
        <v>0</v>
      </c>
      <c r="I485" s="124">
        <f>ROUND(E485*H485,2)</f>
        <v>0</v>
      </c>
      <c r="J485" s="123">
        <v>400</v>
      </c>
      <c r="K485" s="124">
        <f>ROUND(E485*J485,2)</f>
        <v>8780</v>
      </c>
      <c r="L485" s="124">
        <v>21</v>
      </c>
      <c r="M485" s="124">
        <f>G485*(1+L485/100)</f>
        <v>0</v>
      </c>
      <c r="N485" s="122">
        <v>0</v>
      </c>
      <c r="O485" s="122">
        <f>ROUND(E485*N485,2)</f>
        <v>0</v>
      </c>
      <c r="P485" s="122">
        <v>0</v>
      </c>
      <c r="Q485" s="122">
        <f>ROUND(E485*P485,2)</f>
        <v>0</v>
      </c>
      <c r="R485" s="124"/>
      <c r="S485" s="124" t="s">
        <v>177</v>
      </c>
      <c r="T485" s="125" t="s">
        <v>178</v>
      </c>
      <c r="U485" s="108">
        <v>0</v>
      </c>
      <c r="V485" s="108">
        <f>ROUND(E485*U485,2)</f>
        <v>0</v>
      </c>
      <c r="W485" s="108"/>
      <c r="X485" s="108" t="s">
        <v>116</v>
      </c>
      <c r="Y485" s="108" t="s">
        <v>117</v>
      </c>
      <c r="Z485" s="102"/>
      <c r="AA485" s="102"/>
      <c r="AB485" s="102"/>
      <c r="AC485" s="102"/>
      <c r="AD485" s="102"/>
      <c r="AE485" s="102"/>
      <c r="AF485" s="102"/>
      <c r="AG485" s="102" t="s">
        <v>118</v>
      </c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</row>
    <row r="486" spans="1:60" outlineLevel="2" x14ac:dyDescent="0.2">
      <c r="A486" s="105"/>
      <c r="B486" s="106"/>
      <c r="C486" s="129" t="s">
        <v>553</v>
      </c>
      <c r="D486" s="109"/>
      <c r="E486" s="110">
        <v>21.95</v>
      </c>
      <c r="F486" s="108"/>
      <c r="G486" s="108"/>
      <c r="H486" s="108"/>
      <c r="I486" s="108"/>
      <c r="J486" s="108"/>
      <c r="K486" s="108"/>
      <c r="L486" s="108"/>
      <c r="M486" s="108"/>
      <c r="N486" s="107"/>
      <c r="O486" s="107"/>
      <c r="P486" s="107"/>
      <c r="Q486" s="107"/>
      <c r="R486" s="108"/>
      <c r="S486" s="108"/>
      <c r="T486" s="108"/>
      <c r="U486" s="108"/>
      <c r="V486" s="108"/>
      <c r="W486" s="108"/>
      <c r="X486" s="108"/>
      <c r="Y486" s="108"/>
      <c r="Z486" s="102"/>
      <c r="AA486" s="102"/>
      <c r="AB486" s="102"/>
      <c r="AC486" s="102"/>
      <c r="AD486" s="102"/>
      <c r="AE486" s="102"/>
      <c r="AF486" s="102"/>
      <c r="AG486" s="102" t="s">
        <v>121</v>
      </c>
      <c r="AH486" s="102">
        <v>0</v>
      </c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</row>
    <row r="487" spans="1:60" outlineLevel="2" x14ac:dyDescent="0.2">
      <c r="A487" s="105"/>
      <c r="B487" s="106"/>
      <c r="C487" s="603"/>
      <c r="D487" s="604"/>
      <c r="E487" s="604"/>
      <c r="F487" s="604"/>
      <c r="G487" s="604"/>
      <c r="H487" s="108"/>
      <c r="I487" s="108"/>
      <c r="J487" s="108"/>
      <c r="K487" s="108"/>
      <c r="L487" s="108"/>
      <c r="M487" s="108"/>
      <c r="N487" s="107"/>
      <c r="O487" s="107"/>
      <c r="P487" s="107"/>
      <c r="Q487" s="107"/>
      <c r="R487" s="108"/>
      <c r="S487" s="108"/>
      <c r="T487" s="108"/>
      <c r="U487" s="108"/>
      <c r="V487" s="108"/>
      <c r="W487" s="108"/>
      <c r="X487" s="108"/>
      <c r="Y487" s="108"/>
      <c r="Z487" s="102"/>
      <c r="AA487" s="102"/>
      <c r="AB487" s="102"/>
      <c r="AC487" s="102"/>
      <c r="AD487" s="102"/>
      <c r="AE487" s="102"/>
      <c r="AF487" s="102"/>
      <c r="AG487" s="102" t="s">
        <v>2212</v>
      </c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</row>
    <row r="488" spans="1:60" ht="22.5" outlineLevel="1" x14ac:dyDescent="0.2">
      <c r="A488" s="119">
        <v>121</v>
      </c>
      <c r="B488" s="120" t="s">
        <v>554</v>
      </c>
      <c r="C488" s="128" t="s">
        <v>555</v>
      </c>
      <c r="D488" s="121" t="s">
        <v>113</v>
      </c>
      <c r="E488" s="122">
        <v>36.749200000000002</v>
      </c>
      <c r="F488" s="123"/>
      <c r="G488" s="124">
        <f>ROUND(E488*F488,2)</f>
        <v>0</v>
      </c>
      <c r="H488" s="123">
        <v>3780</v>
      </c>
      <c r="I488" s="124">
        <f>ROUND(E488*H488,2)</f>
        <v>138911.98000000001</v>
      </c>
      <c r="J488" s="123">
        <v>0</v>
      </c>
      <c r="K488" s="124">
        <f>ROUND(E488*J488,2)</f>
        <v>0</v>
      </c>
      <c r="L488" s="124">
        <v>21</v>
      </c>
      <c r="M488" s="124">
        <f>G488*(1+L488/100)</f>
        <v>0</v>
      </c>
      <c r="N488" s="122">
        <v>0.03</v>
      </c>
      <c r="O488" s="122">
        <f>ROUND(E488*N488,2)</f>
        <v>1.1000000000000001</v>
      </c>
      <c r="P488" s="122">
        <v>0</v>
      </c>
      <c r="Q488" s="122">
        <f>ROUND(E488*P488,2)</f>
        <v>0</v>
      </c>
      <c r="R488" s="124" t="s">
        <v>500</v>
      </c>
      <c r="S488" s="124" t="s">
        <v>2211</v>
      </c>
      <c r="T488" s="125" t="s">
        <v>115</v>
      </c>
      <c r="U488" s="108">
        <v>0</v>
      </c>
      <c r="V488" s="108">
        <f>ROUND(E488*U488,2)</f>
        <v>0</v>
      </c>
      <c r="W488" s="108"/>
      <c r="X488" s="108" t="s">
        <v>501</v>
      </c>
      <c r="Y488" s="108" t="s">
        <v>117</v>
      </c>
      <c r="Z488" s="102"/>
      <c r="AA488" s="102"/>
      <c r="AB488" s="102"/>
      <c r="AC488" s="102"/>
      <c r="AD488" s="102"/>
      <c r="AE488" s="102"/>
      <c r="AF488" s="102"/>
      <c r="AG488" s="102" t="s">
        <v>502</v>
      </c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</row>
    <row r="489" spans="1:60" outlineLevel="2" x14ac:dyDescent="0.2">
      <c r="A489" s="105"/>
      <c r="B489" s="106"/>
      <c r="C489" s="129" t="s">
        <v>2263</v>
      </c>
      <c r="D489" s="109"/>
      <c r="E489" s="110">
        <v>36.749200000000002</v>
      </c>
      <c r="F489" s="108"/>
      <c r="G489" s="108"/>
      <c r="H489" s="108"/>
      <c r="I489" s="108"/>
      <c r="J489" s="108"/>
      <c r="K489" s="108"/>
      <c r="L489" s="108"/>
      <c r="M489" s="108"/>
      <c r="N489" s="107"/>
      <c r="O489" s="107"/>
      <c r="P489" s="107"/>
      <c r="Q489" s="107"/>
      <c r="R489" s="108"/>
      <c r="S489" s="108"/>
      <c r="T489" s="108"/>
      <c r="U489" s="108"/>
      <c r="V489" s="108"/>
      <c r="W489" s="108"/>
      <c r="X489" s="108"/>
      <c r="Y489" s="108"/>
      <c r="Z489" s="102"/>
      <c r="AA489" s="102"/>
      <c r="AB489" s="102"/>
      <c r="AC489" s="102"/>
      <c r="AD489" s="102"/>
      <c r="AE489" s="102"/>
      <c r="AF489" s="102"/>
      <c r="AG489" s="102" t="s">
        <v>121</v>
      </c>
      <c r="AH489" s="102">
        <v>0</v>
      </c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</row>
    <row r="490" spans="1:60" outlineLevel="2" x14ac:dyDescent="0.2">
      <c r="A490" s="105"/>
      <c r="B490" s="106"/>
      <c r="C490" s="603"/>
      <c r="D490" s="604"/>
      <c r="E490" s="604"/>
      <c r="F490" s="604"/>
      <c r="G490" s="604"/>
      <c r="H490" s="108"/>
      <c r="I490" s="108"/>
      <c r="J490" s="108"/>
      <c r="K490" s="108"/>
      <c r="L490" s="108"/>
      <c r="M490" s="108"/>
      <c r="N490" s="107"/>
      <c r="O490" s="107"/>
      <c r="P490" s="107"/>
      <c r="Q490" s="107"/>
      <c r="R490" s="108"/>
      <c r="S490" s="108"/>
      <c r="T490" s="108"/>
      <c r="U490" s="108"/>
      <c r="V490" s="108"/>
      <c r="W490" s="108"/>
      <c r="X490" s="108"/>
      <c r="Y490" s="108"/>
      <c r="Z490" s="102"/>
      <c r="AA490" s="102"/>
      <c r="AB490" s="102"/>
      <c r="AC490" s="102"/>
      <c r="AD490" s="102"/>
      <c r="AE490" s="102"/>
      <c r="AF490" s="102"/>
      <c r="AG490" s="102" t="s">
        <v>2212</v>
      </c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</row>
    <row r="491" spans="1:60" ht="22.5" outlineLevel="1" x14ac:dyDescent="0.2">
      <c r="A491" s="119">
        <v>122</v>
      </c>
      <c r="B491" s="120" t="s">
        <v>556</v>
      </c>
      <c r="C491" s="128" t="s">
        <v>557</v>
      </c>
      <c r="D491" s="121" t="s">
        <v>151</v>
      </c>
      <c r="E491" s="122">
        <v>49.180230000000002</v>
      </c>
      <c r="F491" s="123"/>
      <c r="G491" s="124">
        <f>ROUND(E491*F491,2)</f>
        <v>0</v>
      </c>
      <c r="H491" s="123">
        <v>147</v>
      </c>
      <c r="I491" s="124">
        <f>ROUND(E491*H491,2)</f>
        <v>7229.49</v>
      </c>
      <c r="J491" s="123">
        <v>0</v>
      </c>
      <c r="K491" s="124">
        <f>ROUND(E491*J491,2)</f>
        <v>0</v>
      </c>
      <c r="L491" s="124">
        <v>21</v>
      </c>
      <c r="M491" s="124">
        <f>G491*(1+L491/100)</f>
        <v>0</v>
      </c>
      <c r="N491" s="122">
        <v>1.1999999999999999E-3</v>
      </c>
      <c r="O491" s="122">
        <f>ROUND(E491*N491,2)</f>
        <v>0.06</v>
      </c>
      <c r="P491" s="122">
        <v>0</v>
      </c>
      <c r="Q491" s="122">
        <f>ROUND(E491*P491,2)</f>
        <v>0</v>
      </c>
      <c r="R491" s="124" t="s">
        <v>500</v>
      </c>
      <c r="S491" s="124" t="s">
        <v>2211</v>
      </c>
      <c r="T491" s="125" t="s">
        <v>115</v>
      </c>
      <c r="U491" s="108">
        <v>0</v>
      </c>
      <c r="V491" s="108">
        <f>ROUND(E491*U491,2)</f>
        <v>0</v>
      </c>
      <c r="W491" s="108"/>
      <c r="X491" s="108" t="s">
        <v>501</v>
      </c>
      <c r="Y491" s="108" t="s">
        <v>117</v>
      </c>
      <c r="Z491" s="102"/>
      <c r="AA491" s="102"/>
      <c r="AB491" s="102"/>
      <c r="AC491" s="102"/>
      <c r="AD491" s="102"/>
      <c r="AE491" s="102"/>
      <c r="AF491" s="102"/>
      <c r="AG491" s="102" t="s">
        <v>502</v>
      </c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</row>
    <row r="492" spans="1:60" outlineLevel="2" x14ac:dyDescent="0.2">
      <c r="A492" s="105"/>
      <c r="B492" s="106"/>
      <c r="C492" s="129" t="s">
        <v>2264</v>
      </c>
      <c r="D492" s="109"/>
      <c r="E492" s="110">
        <v>49.180230000000002</v>
      </c>
      <c r="F492" s="108"/>
      <c r="G492" s="108"/>
      <c r="H492" s="108"/>
      <c r="I492" s="108"/>
      <c r="J492" s="108"/>
      <c r="K492" s="108"/>
      <c r="L492" s="108"/>
      <c r="M492" s="108"/>
      <c r="N492" s="107"/>
      <c r="O492" s="107"/>
      <c r="P492" s="107"/>
      <c r="Q492" s="107"/>
      <c r="R492" s="108"/>
      <c r="S492" s="108"/>
      <c r="T492" s="108"/>
      <c r="U492" s="108"/>
      <c r="V492" s="108"/>
      <c r="W492" s="108"/>
      <c r="X492" s="108"/>
      <c r="Y492" s="108"/>
      <c r="Z492" s="102"/>
      <c r="AA492" s="102"/>
      <c r="AB492" s="102"/>
      <c r="AC492" s="102"/>
      <c r="AD492" s="102"/>
      <c r="AE492" s="102"/>
      <c r="AF492" s="102"/>
      <c r="AG492" s="102" t="s">
        <v>121</v>
      </c>
      <c r="AH492" s="102">
        <v>0</v>
      </c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</row>
    <row r="493" spans="1:60" outlineLevel="2" x14ac:dyDescent="0.2">
      <c r="A493" s="105"/>
      <c r="B493" s="106"/>
      <c r="C493" s="603"/>
      <c r="D493" s="604"/>
      <c r="E493" s="604"/>
      <c r="F493" s="604"/>
      <c r="G493" s="604"/>
      <c r="H493" s="108"/>
      <c r="I493" s="108"/>
      <c r="J493" s="108"/>
      <c r="K493" s="108"/>
      <c r="L493" s="108"/>
      <c r="M493" s="108"/>
      <c r="N493" s="107"/>
      <c r="O493" s="107"/>
      <c r="P493" s="107"/>
      <c r="Q493" s="107"/>
      <c r="R493" s="108"/>
      <c r="S493" s="108"/>
      <c r="T493" s="108"/>
      <c r="U493" s="108"/>
      <c r="V493" s="108"/>
      <c r="W493" s="108"/>
      <c r="X493" s="108"/>
      <c r="Y493" s="108"/>
      <c r="Z493" s="102"/>
      <c r="AA493" s="102"/>
      <c r="AB493" s="102"/>
      <c r="AC493" s="102"/>
      <c r="AD493" s="102"/>
      <c r="AE493" s="102"/>
      <c r="AF493" s="102"/>
      <c r="AG493" s="102" t="s">
        <v>2212</v>
      </c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</row>
    <row r="494" spans="1:60" ht="22.5" outlineLevel="1" x14ac:dyDescent="0.2">
      <c r="A494" s="119">
        <v>123</v>
      </c>
      <c r="B494" s="120" t="s">
        <v>558</v>
      </c>
      <c r="C494" s="128" t="s">
        <v>559</v>
      </c>
      <c r="D494" s="121" t="s">
        <v>151</v>
      </c>
      <c r="E494" s="122">
        <v>16.257999999999999</v>
      </c>
      <c r="F494" s="123"/>
      <c r="G494" s="124">
        <f>ROUND(E494*F494,2)</f>
        <v>0</v>
      </c>
      <c r="H494" s="123">
        <v>367.5</v>
      </c>
      <c r="I494" s="124">
        <f>ROUND(E494*H494,2)</f>
        <v>5974.82</v>
      </c>
      <c r="J494" s="123">
        <v>0</v>
      </c>
      <c r="K494" s="124">
        <f>ROUND(E494*J494,2)</f>
        <v>0</v>
      </c>
      <c r="L494" s="124">
        <v>21</v>
      </c>
      <c r="M494" s="124">
        <f>G494*(1+L494/100)</f>
        <v>0</v>
      </c>
      <c r="N494" s="122">
        <v>3.0000000000000001E-3</v>
      </c>
      <c r="O494" s="122">
        <f>ROUND(E494*N494,2)</f>
        <v>0.05</v>
      </c>
      <c r="P494" s="122">
        <v>0</v>
      </c>
      <c r="Q494" s="122">
        <f>ROUND(E494*P494,2)</f>
        <v>0</v>
      </c>
      <c r="R494" s="124" t="s">
        <v>500</v>
      </c>
      <c r="S494" s="124" t="s">
        <v>2211</v>
      </c>
      <c r="T494" s="125" t="s">
        <v>115</v>
      </c>
      <c r="U494" s="108">
        <v>0</v>
      </c>
      <c r="V494" s="108">
        <f>ROUND(E494*U494,2)</f>
        <v>0</v>
      </c>
      <c r="W494" s="108"/>
      <c r="X494" s="108" t="s">
        <v>501</v>
      </c>
      <c r="Y494" s="108" t="s">
        <v>117</v>
      </c>
      <c r="Z494" s="102"/>
      <c r="AA494" s="102"/>
      <c r="AB494" s="102"/>
      <c r="AC494" s="102"/>
      <c r="AD494" s="102"/>
      <c r="AE494" s="102"/>
      <c r="AF494" s="102"/>
      <c r="AG494" s="102" t="s">
        <v>502</v>
      </c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</row>
    <row r="495" spans="1:60" outlineLevel="2" x14ac:dyDescent="0.2">
      <c r="A495" s="105"/>
      <c r="B495" s="106"/>
      <c r="C495" s="129" t="s">
        <v>2265</v>
      </c>
      <c r="D495" s="109"/>
      <c r="E495" s="110">
        <v>16.257999999999999</v>
      </c>
      <c r="F495" s="108"/>
      <c r="G495" s="108"/>
      <c r="H495" s="108"/>
      <c r="I495" s="108"/>
      <c r="J495" s="108"/>
      <c r="K495" s="108"/>
      <c r="L495" s="108"/>
      <c r="M495" s="108"/>
      <c r="N495" s="107"/>
      <c r="O495" s="107"/>
      <c r="P495" s="107"/>
      <c r="Q495" s="107"/>
      <c r="R495" s="108"/>
      <c r="S495" s="108"/>
      <c r="T495" s="108"/>
      <c r="U495" s="108"/>
      <c r="V495" s="108"/>
      <c r="W495" s="108"/>
      <c r="X495" s="108"/>
      <c r="Y495" s="108"/>
      <c r="Z495" s="102"/>
      <c r="AA495" s="102"/>
      <c r="AB495" s="102"/>
      <c r="AC495" s="102"/>
      <c r="AD495" s="102"/>
      <c r="AE495" s="102"/>
      <c r="AF495" s="102"/>
      <c r="AG495" s="102" t="s">
        <v>121</v>
      </c>
      <c r="AH495" s="102">
        <v>0</v>
      </c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</row>
    <row r="496" spans="1:60" outlineLevel="2" x14ac:dyDescent="0.2">
      <c r="A496" s="105"/>
      <c r="B496" s="106"/>
      <c r="C496" s="603"/>
      <c r="D496" s="604"/>
      <c r="E496" s="604"/>
      <c r="F496" s="604"/>
      <c r="G496" s="604"/>
      <c r="H496" s="108"/>
      <c r="I496" s="108"/>
      <c r="J496" s="108"/>
      <c r="K496" s="108"/>
      <c r="L496" s="108"/>
      <c r="M496" s="108"/>
      <c r="N496" s="107"/>
      <c r="O496" s="107"/>
      <c r="P496" s="107"/>
      <c r="Q496" s="107"/>
      <c r="R496" s="108"/>
      <c r="S496" s="108"/>
      <c r="T496" s="108"/>
      <c r="U496" s="108"/>
      <c r="V496" s="108"/>
      <c r="W496" s="108"/>
      <c r="X496" s="108"/>
      <c r="Y496" s="108"/>
      <c r="Z496" s="102"/>
      <c r="AA496" s="102"/>
      <c r="AB496" s="102"/>
      <c r="AC496" s="102"/>
      <c r="AD496" s="102"/>
      <c r="AE496" s="102"/>
      <c r="AF496" s="102"/>
      <c r="AG496" s="102" t="s">
        <v>2212</v>
      </c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</row>
    <row r="497" spans="1:60" ht="22.5" outlineLevel="1" x14ac:dyDescent="0.2">
      <c r="A497" s="119">
        <v>124</v>
      </c>
      <c r="B497" s="120" t="s">
        <v>560</v>
      </c>
      <c r="C497" s="128" t="s">
        <v>2266</v>
      </c>
      <c r="D497" s="121" t="s">
        <v>113</v>
      </c>
      <c r="E497" s="122">
        <v>282.16341999999997</v>
      </c>
      <c r="F497" s="123"/>
      <c r="G497" s="124">
        <f>ROUND(E497*F497,2)</f>
        <v>0</v>
      </c>
      <c r="H497" s="123">
        <v>2500</v>
      </c>
      <c r="I497" s="124">
        <f>ROUND(E497*H497,2)</f>
        <v>705408.55</v>
      </c>
      <c r="J497" s="123">
        <v>0</v>
      </c>
      <c r="K497" s="124">
        <f>ROUND(E497*J497,2)</f>
        <v>0</v>
      </c>
      <c r="L497" s="124">
        <v>21</v>
      </c>
      <c r="M497" s="124">
        <f>G497*(1+L497/100)</f>
        <v>0</v>
      </c>
      <c r="N497" s="122">
        <v>0.02</v>
      </c>
      <c r="O497" s="122">
        <f>ROUND(E497*N497,2)</f>
        <v>5.64</v>
      </c>
      <c r="P497" s="122">
        <v>0</v>
      </c>
      <c r="Q497" s="122">
        <f>ROUND(E497*P497,2)</f>
        <v>0</v>
      </c>
      <c r="R497" s="124" t="s">
        <v>500</v>
      </c>
      <c r="S497" s="124" t="s">
        <v>2211</v>
      </c>
      <c r="T497" s="125" t="s">
        <v>115</v>
      </c>
      <c r="U497" s="108">
        <v>0</v>
      </c>
      <c r="V497" s="108">
        <f>ROUND(E497*U497,2)</f>
        <v>0</v>
      </c>
      <c r="W497" s="108"/>
      <c r="X497" s="108" t="s">
        <v>501</v>
      </c>
      <c r="Y497" s="108" t="s">
        <v>117</v>
      </c>
      <c r="Z497" s="102"/>
      <c r="AA497" s="102"/>
      <c r="AB497" s="102"/>
      <c r="AC497" s="102"/>
      <c r="AD497" s="102"/>
      <c r="AE497" s="102"/>
      <c r="AF497" s="102"/>
      <c r="AG497" s="102" t="s">
        <v>502</v>
      </c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</row>
    <row r="498" spans="1:60" outlineLevel="2" x14ac:dyDescent="0.2">
      <c r="A498" s="105"/>
      <c r="B498" s="106"/>
      <c r="C498" s="129" t="s">
        <v>2267</v>
      </c>
      <c r="D498" s="109"/>
      <c r="E498" s="110">
        <v>136.45302000000001</v>
      </c>
      <c r="F498" s="108"/>
      <c r="G498" s="108"/>
      <c r="H498" s="108"/>
      <c r="I498" s="108"/>
      <c r="J498" s="108"/>
      <c r="K498" s="108"/>
      <c r="L498" s="108"/>
      <c r="M498" s="108"/>
      <c r="N498" s="107"/>
      <c r="O498" s="107"/>
      <c r="P498" s="107"/>
      <c r="Q498" s="107"/>
      <c r="R498" s="108"/>
      <c r="S498" s="108"/>
      <c r="T498" s="108"/>
      <c r="U498" s="108"/>
      <c r="V498" s="108"/>
      <c r="W498" s="108"/>
      <c r="X498" s="108"/>
      <c r="Y498" s="108"/>
      <c r="Z498" s="102"/>
      <c r="AA498" s="102"/>
      <c r="AB498" s="102"/>
      <c r="AC498" s="102"/>
      <c r="AD498" s="102"/>
      <c r="AE498" s="102"/>
      <c r="AF498" s="102"/>
      <c r="AG498" s="102" t="s">
        <v>121</v>
      </c>
      <c r="AH498" s="102">
        <v>0</v>
      </c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</row>
    <row r="499" spans="1:60" outlineLevel="3" x14ac:dyDescent="0.2">
      <c r="A499" s="105"/>
      <c r="B499" s="106"/>
      <c r="C499" s="129" t="s">
        <v>561</v>
      </c>
      <c r="D499" s="109"/>
      <c r="E499" s="110">
        <v>145.71039999999999</v>
      </c>
      <c r="F499" s="108"/>
      <c r="G499" s="108"/>
      <c r="H499" s="108"/>
      <c r="I499" s="108"/>
      <c r="J499" s="108"/>
      <c r="K499" s="108"/>
      <c r="L499" s="108"/>
      <c r="M499" s="108"/>
      <c r="N499" s="107"/>
      <c r="O499" s="107"/>
      <c r="P499" s="107"/>
      <c r="Q499" s="107"/>
      <c r="R499" s="108"/>
      <c r="S499" s="108"/>
      <c r="T499" s="108"/>
      <c r="U499" s="108"/>
      <c r="V499" s="108"/>
      <c r="W499" s="108"/>
      <c r="X499" s="108"/>
      <c r="Y499" s="108"/>
      <c r="Z499" s="102"/>
      <c r="AA499" s="102"/>
      <c r="AB499" s="102"/>
      <c r="AC499" s="102"/>
      <c r="AD499" s="102"/>
      <c r="AE499" s="102"/>
      <c r="AF499" s="102"/>
      <c r="AG499" s="102" t="s">
        <v>121</v>
      </c>
      <c r="AH499" s="102">
        <v>0</v>
      </c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</row>
    <row r="500" spans="1:60" outlineLevel="2" x14ac:dyDescent="0.2">
      <c r="A500" s="105"/>
      <c r="B500" s="106"/>
      <c r="C500" s="603"/>
      <c r="D500" s="604"/>
      <c r="E500" s="604"/>
      <c r="F500" s="604"/>
      <c r="G500" s="604"/>
      <c r="H500" s="108"/>
      <c r="I500" s="108"/>
      <c r="J500" s="108"/>
      <c r="K500" s="108"/>
      <c r="L500" s="108"/>
      <c r="M500" s="108"/>
      <c r="N500" s="107"/>
      <c r="O500" s="107"/>
      <c r="P500" s="107"/>
      <c r="Q500" s="107"/>
      <c r="R500" s="108"/>
      <c r="S500" s="108"/>
      <c r="T500" s="108"/>
      <c r="U500" s="108"/>
      <c r="V500" s="108"/>
      <c r="W500" s="108"/>
      <c r="X500" s="108"/>
      <c r="Y500" s="108"/>
      <c r="Z500" s="102"/>
      <c r="AA500" s="102"/>
      <c r="AB500" s="102"/>
      <c r="AC500" s="102"/>
      <c r="AD500" s="102"/>
      <c r="AE500" s="102"/>
      <c r="AF500" s="102"/>
      <c r="AG500" s="102" t="s">
        <v>2212</v>
      </c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</row>
    <row r="501" spans="1:60" ht="33.75" outlineLevel="1" x14ac:dyDescent="0.2">
      <c r="A501" s="119">
        <v>125</v>
      </c>
      <c r="B501" s="120" t="s">
        <v>2268</v>
      </c>
      <c r="C501" s="128" t="s">
        <v>2269</v>
      </c>
      <c r="D501" s="121" t="s">
        <v>151</v>
      </c>
      <c r="E501" s="122">
        <v>30.483750000000001</v>
      </c>
      <c r="F501" s="123"/>
      <c r="G501" s="124">
        <f>ROUND(E501*F501,2)</f>
        <v>0</v>
      </c>
      <c r="H501" s="123">
        <v>662</v>
      </c>
      <c r="I501" s="124">
        <f>ROUND(E501*H501,2)</f>
        <v>20180.240000000002</v>
      </c>
      <c r="J501" s="123">
        <v>0</v>
      </c>
      <c r="K501" s="124">
        <f>ROUND(E501*J501,2)</f>
        <v>0</v>
      </c>
      <c r="L501" s="124">
        <v>21</v>
      </c>
      <c r="M501" s="124">
        <f>G501*(1+L501/100)</f>
        <v>0</v>
      </c>
      <c r="N501" s="122">
        <v>3.7499999999999999E-3</v>
      </c>
      <c r="O501" s="122">
        <f>ROUND(E501*N501,2)</f>
        <v>0.11</v>
      </c>
      <c r="P501" s="122">
        <v>0</v>
      </c>
      <c r="Q501" s="122">
        <f>ROUND(E501*P501,2)</f>
        <v>0</v>
      </c>
      <c r="R501" s="124" t="s">
        <v>500</v>
      </c>
      <c r="S501" s="124" t="s">
        <v>2211</v>
      </c>
      <c r="T501" s="125" t="s">
        <v>115</v>
      </c>
      <c r="U501" s="108">
        <v>0</v>
      </c>
      <c r="V501" s="108">
        <f>ROUND(E501*U501,2)</f>
        <v>0</v>
      </c>
      <c r="W501" s="108"/>
      <c r="X501" s="108" t="s">
        <v>501</v>
      </c>
      <c r="Y501" s="108" t="s">
        <v>117</v>
      </c>
      <c r="Z501" s="102"/>
      <c r="AA501" s="102"/>
      <c r="AB501" s="102"/>
      <c r="AC501" s="102"/>
      <c r="AD501" s="102"/>
      <c r="AE501" s="102"/>
      <c r="AF501" s="102"/>
      <c r="AG501" s="102" t="s">
        <v>502</v>
      </c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</row>
    <row r="502" spans="1:60" outlineLevel="2" x14ac:dyDescent="0.2">
      <c r="A502" s="105"/>
      <c r="B502" s="106"/>
      <c r="C502" s="129" t="s">
        <v>2270</v>
      </c>
      <c r="D502" s="109"/>
      <c r="E502" s="110">
        <v>30.483750000000001</v>
      </c>
      <c r="F502" s="108"/>
      <c r="G502" s="108"/>
      <c r="H502" s="108"/>
      <c r="I502" s="108"/>
      <c r="J502" s="108"/>
      <c r="K502" s="108"/>
      <c r="L502" s="108"/>
      <c r="M502" s="108"/>
      <c r="N502" s="107"/>
      <c r="O502" s="107"/>
      <c r="P502" s="107"/>
      <c r="Q502" s="107"/>
      <c r="R502" s="108"/>
      <c r="S502" s="108"/>
      <c r="T502" s="108"/>
      <c r="U502" s="108"/>
      <c r="V502" s="108"/>
      <c r="W502" s="108"/>
      <c r="X502" s="108"/>
      <c r="Y502" s="108"/>
      <c r="Z502" s="102"/>
      <c r="AA502" s="102"/>
      <c r="AB502" s="102"/>
      <c r="AC502" s="102"/>
      <c r="AD502" s="102"/>
      <c r="AE502" s="102"/>
      <c r="AF502" s="102"/>
      <c r="AG502" s="102" t="s">
        <v>121</v>
      </c>
      <c r="AH502" s="102">
        <v>0</v>
      </c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</row>
    <row r="503" spans="1:60" outlineLevel="2" x14ac:dyDescent="0.2">
      <c r="A503" s="105"/>
      <c r="B503" s="106"/>
      <c r="C503" s="603"/>
      <c r="D503" s="604"/>
      <c r="E503" s="604"/>
      <c r="F503" s="604"/>
      <c r="G503" s="604"/>
      <c r="H503" s="108"/>
      <c r="I503" s="108"/>
      <c r="J503" s="108"/>
      <c r="K503" s="108"/>
      <c r="L503" s="108"/>
      <c r="M503" s="108"/>
      <c r="N503" s="107"/>
      <c r="O503" s="107"/>
      <c r="P503" s="107"/>
      <c r="Q503" s="107"/>
      <c r="R503" s="108"/>
      <c r="S503" s="108"/>
      <c r="T503" s="108"/>
      <c r="U503" s="108"/>
      <c r="V503" s="108"/>
      <c r="W503" s="108"/>
      <c r="X503" s="108"/>
      <c r="Y503" s="108"/>
      <c r="Z503" s="102"/>
      <c r="AA503" s="102"/>
      <c r="AB503" s="102"/>
      <c r="AC503" s="102"/>
      <c r="AD503" s="102"/>
      <c r="AE503" s="102"/>
      <c r="AF503" s="102"/>
      <c r="AG503" s="102" t="s">
        <v>2212</v>
      </c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</row>
    <row r="504" spans="1:60" ht="22.5" outlineLevel="1" x14ac:dyDescent="0.2">
      <c r="A504" s="119">
        <v>126</v>
      </c>
      <c r="B504" s="120" t="s">
        <v>562</v>
      </c>
      <c r="C504" s="128" t="s">
        <v>563</v>
      </c>
      <c r="D504" s="121" t="s">
        <v>113</v>
      </c>
      <c r="E504" s="122">
        <v>24.522410000000001</v>
      </c>
      <c r="F504" s="123"/>
      <c r="G504" s="124">
        <f>ROUND(E504*F504,2)</f>
        <v>0</v>
      </c>
      <c r="H504" s="123">
        <v>1890</v>
      </c>
      <c r="I504" s="124">
        <f>ROUND(E504*H504,2)</f>
        <v>46347.35</v>
      </c>
      <c r="J504" s="123">
        <v>0</v>
      </c>
      <c r="K504" s="124">
        <f>ROUND(E504*J504,2)</f>
        <v>0</v>
      </c>
      <c r="L504" s="124">
        <v>21</v>
      </c>
      <c r="M504" s="124">
        <f>G504*(1+L504/100)</f>
        <v>0</v>
      </c>
      <c r="N504" s="122">
        <v>1.7000000000000001E-2</v>
      </c>
      <c r="O504" s="122">
        <f>ROUND(E504*N504,2)</f>
        <v>0.42</v>
      </c>
      <c r="P504" s="122">
        <v>0</v>
      </c>
      <c r="Q504" s="122">
        <f>ROUND(E504*P504,2)</f>
        <v>0</v>
      </c>
      <c r="R504" s="124" t="s">
        <v>500</v>
      </c>
      <c r="S504" s="124" t="s">
        <v>115</v>
      </c>
      <c r="T504" s="125" t="s">
        <v>115</v>
      </c>
      <c r="U504" s="108">
        <v>0</v>
      </c>
      <c r="V504" s="108">
        <f>ROUND(E504*U504,2)</f>
        <v>0</v>
      </c>
      <c r="W504" s="108"/>
      <c r="X504" s="108" t="s">
        <v>501</v>
      </c>
      <c r="Y504" s="108" t="s">
        <v>117</v>
      </c>
      <c r="Z504" s="102"/>
      <c r="AA504" s="102"/>
      <c r="AB504" s="102"/>
      <c r="AC504" s="102"/>
      <c r="AD504" s="102"/>
      <c r="AE504" s="102"/>
      <c r="AF504" s="102"/>
      <c r="AG504" s="102" t="s">
        <v>502</v>
      </c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</row>
    <row r="505" spans="1:60" outlineLevel="2" x14ac:dyDescent="0.2">
      <c r="A505" s="105"/>
      <c r="B505" s="106"/>
      <c r="C505" s="129" t="s">
        <v>564</v>
      </c>
      <c r="D505" s="109"/>
      <c r="E505" s="110">
        <v>24.522410000000001</v>
      </c>
      <c r="F505" s="108"/>
      <c r="G505" s="108"/>
      <c r="H505" s="108"/>
      <c r="I505" s="108"/>
      <c r="J505" s="108"/>
      <c r="K505" s="108"/>
      <c r="L505" s="108"/>
      <c r="M505" s="108"/>
      <c r="N505" s="107"/>
      <c r="O505" s="107"/>
      <c r="P505" s="107"/>
      <c r="Q505" s="107"/>
      <c r="R505" s="108"/>
      <c r="S505" s="108"/>
      <c r="T505" s="108"/>
      <c r="U505" s="108"/>
      <c r="V505" s="108"/>
      <c r="W505" s="108"/>
      <c r="X505" s="108"/>
      <c r="Y505" s="108"/>
      <c r="Z505" s="102"/>
      <c r="AA505" s="102"/>
      <c r="AB505" s="102"/>
      <c r="AC505" s="102"/>
      <c r="AD505" s="102"/>
      <c r="AE505" s="102"/>
      <c r="AF505" s="102"/>
      <c r="AG505" s="102" t="s">
        <v>121</v>
      </c>
      <c r="AH505" s="102">
        <v>0</v>
      </c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</row>
    <row r="506" spans="1:60" outlineLevel="2" x14ac:dyDescent="0.2">
      <c r="A506" s="105"/>
      <c r="B506" s="106"/>
      <c r="C506" s="603"/>
      <c r="D506" s="604"/>
      <c r="E506" s="604"/>
      <c r="F506" s="604"/>
      <c r="G506" s="604"/>
      <c r="H506" s="108"/>
      <c r="I506" s="108"/>
      <c r="J506" s="108"/>
      <c r="K506" s="108"/>
      <c r="L506" s="108"/>
      <c r="M506" s="108"/>
      <c r="N506" s="107"/>
      <c r="O506" s="107"/>
      <c r="P506" s="107"/>
      <c r="Q506" s="107"/>
      <c r="R506" s="108"/>
      <c r="S506" s="108"/>
      <c r="T506" s="108"/>
      <c r="U506" s="108"/>
      <c r="V506" s="108"/>
      <c r="W506" s="108"/>
      <c r="X506" s="108"/>
      <c r="Y506" s="108"/>
      <c r="Z506" s="102"/>
      <c r="AA506" s="102"/>
      <c r="AB506" s="102"/>
      <c r="AC506" s="102"/>
      <c r="AD506" s="102"/>
      <c r="AE506" s="102"/>
      <c r="AF506" s="102"/>
      <c r="AG506" s="102" t="s">
        <v>2212</v>
      </c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</row>
    <row r="507" spans="1:60" ht="22.5" outlineLevel="1" x14ac:dyDescent="0.2">
      <c r="A507" s="119">
        <v>127</v>
      </c>
      <c r="B507" s="120" t="s">
        <v>565</v>
      </c>
      <c r="C507" s="128" t="s">
        <v>2271</v>
      </c>
      <c r="D507" s="121" t="s">
        <v>113</v>
      </c>
      <c r="E507" s="122">
        <v>182.13800000000001</v>
      </c>
      <c r="F507" s="123"/>
      <c r="G507" s="124">
        <f>ROUND(E507*F507,2)</f>
        <v>0</v>
      </c>
      <c r="H507" s="123">
        <v>3455</v>
      </c>
      <c r="I507" s="124">
        <f>ROUND(E507*H507,2)</f>
        <v>629286.79</v>
      </c>
      <c r="J507" s="123">
        <v>0</v>
      </c>
      <c r="K507" s="124">
        <f>ROUND(E507*J507,2)</f>
        <v>0</v>
      </c>
      <c r="L507" s="124">
        <v>21</v>
      </c>
      <c r="M507" s="124">
        <f>G507*(1+L507/100)</f>
        <v>0</v>
      </c>
      <c r="N507" s="122">
        <v>2.5000000000000001E-2</v>
      </c>
      <c r="O507" s="122">
        <f>ROUND(E507*N507,2)</f>
        <v>4.55</v>
      </c>
      <c r="P507" s="122">
        <v>0</v>
      </c>
      <c r="Q507" s="122">
        <f>ROUND(E507*P507,2)</f>
        <v>0</v>
      </c>
      <c r="R507" s="124" t="s">
        <v>500</v>
      </c>
      <c r="S507" s="124" t="s">
        <v>2211</v>
      </c>
      <c r="T507" s="125" t="s">
        <v>115</v>
      </c>
      <c r="U507" s="108">
        <v>0</v>
      </c>
      <c r="V507" s="108">
        <f>ROUND(E507*U507,2)</f>
        <v>0</v>
      </c>
      <c r="W507" s="108"/>
      <c r="X507" s="108" t="s">
        <v>501</v>
      </c>
      <c r="Y507" s="108" t="s">
        <v>117</v>
      </c>
      <c r="Z507" s="102"/>
      <c r="AA507" s="102"/>
      <c r="AB507" s="102"/>
      <c r="AC507" s="102"/>
      <c r="AD507" s="102"/>
      <c r="AE507" s="102"/>
      <c r="AF507" s="102"/>
      <c r="AG507" s="102" t="s">
        <v>502</v>
      </c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</row>
    <row r="508" spans="1:60" outlineLevel="2" x14ac:dyDescent="0.2">
      <c r="A508" s="105"/>
      <c r="B508" s="106"/>
      <c r="C508" s="129" t="s">
        <v>566</v>
      </c>
      <c r="D508" s="109"/>
      <c r="E508" s="110">
        <v>182.13800000000001</v>
      </c>
      <c r="F508" s="108"/>
      <c r="G508" s="108"/>
      <c r="H508" s="108"/>
      <c r="I508" s="108"/>
      <c r="J508" s="108"/>
      <c r="K508" s="108"/>
      <c r="L508" s="108"/>
      <c r="M508" s="108"/>
      <c r="N508" s="107"/>
      <c r="O508" s="107"/>
      <c r="P508" s="107"/>
      <c r="Q508" s="107"/>
      <c r="R508" s="108"/>
      <c r="S508" s="108"/>
      <c r="T508" s="108"/>
      <c r="U508" s="108"/>
      <c r="V508" s="108"/>
      <c r="W508" s="108"/>
      <c r="X508" s="108"/>
      <c r="Y508" s="108"/>
      <c r="Z508" s="102"/>
      <c r="AA508" s="102"/>
      <c r="AB508" s="102"/>
      <c r="AC508" s="102"/>
      <c r="AD508" s="102"/>
      <c r="AE508" s="102"/>
      <c r="AF508" s="102"/>
      <c r="AG508" s="102" t="s">
        <v>121</v>
      </c>
      <c r="AH508" s="102">
        <v>0</v>
      </c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</row>
    <row r="509" spans="1:60" outlineLevel="2" x14ac:dyDescent="0.2">
      <c r="A509" s="105"/>
      <c r="B509" s="106"/>
      <c r="C509" s="603"/>
      <c r="D509" s="604"/>
      <c r="E509" s="604"/>
      <c r="F509" s="604"/>
      <c r="G509" s="604"/>
      <c r="H509" s="108"/>
      <c r="I509" s="108"/>
      <c r="J509" s="108"/>
      <c r="K509" s="108"/>
      <c r="L509" s="108"/>
      <c r="M509" s="108"/>
      <c r="N509" s="107"/>
      <c r="O509" s="107"/>
      <c r="P509" s="107"/>
      <c r="Q509" s="107"/>
      <c r="R509" s="108"/>
      <c r="S509" s="108"/>
      <c r="T509" s="108"/>
      <c r="U509" s="108"/>
      <c r="V509" s="108"/>
      <c r="W509" s="108"/>
      <c r="X509" s="108"/>
      <c r="Y509" s="108"/>
      <c r="Z509" s="102"/>
      <c r="AA509" s="102"/>
      <c r="AB509" s="102"/>
      <c r="AC509" s="102"/>
      <c r="AD509" s="102"/>
      <c r="AE509" s="102"/>
      <c r="AF509" s="102"/>
      <c r="AG509" s="102" t="s">
        <v>2212</v>
      </c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</row>
    <row r="510" spans="1:60" outlineLevel="1" x14ac:dyDescent="0.2">
      <c r="A510" s="119">
        <v>128</v>
      </c>
      <c r="B510" s="120" t="s">
        <v>567</v>
      </c>
      <c r="C510" s="128" t="s">
        <v>568</v>
      </c>
      <c r="D510" s="121" t="s">
        <v>159</v>
      </c>
      <c r="E510" s="122">
        <v>13.4094</v>
      </c>
      <c r="F510" s="123"/>
      <c r="G510" s="124">
        <f>ROUND(E510*F510,2)</f>
        <v>0</v>
      </c>
      <c r="H510" s="123">
        <v>0</v>
      </c>
      <c r="I510" s="124">
        <f>ROUND(E510*H510,2)</f>
        <v>0</v>
      </c>
      <c r="J510" s="123">
        <v>1176</v>
      </c>
      <c r="K510" s="124">
        <f>ROUND(E510*J510,2)</f>
        <v>15769.45</v>
      </c>
      <c r="L510" s="124">
        <v>21</v>
      </c>
      <c r="M510" s="124">
        <f>G510*(1+L510/100)</f>
        <v>0</v>
      </c>
      <c r="N510" s="122">
        <v>0</v>
      </c>
      <c r="O510" s="122">
        <f>ROUND(E510*N510,2)</f>
        <v>0</v>
      </c>
      <c r="P510" s="122">
        <v>0</v>
      </c>
      <c r="Q510" s="122">
        <f>ROUND(E510*P510,2)</f>
        <v>0</v>
      </c>
      <c r="R510" s="124" t="s">
        <v>535</v>
      </c>
      <c r="S510" s="124" t="s">
        <v>2211</v>
      </c>
      <c r="T510" s="125" t="s">
        <v>115</v>
      </c>
      <c r="U510" s="108">
        <v>1.831</v>
      </c>
      <c r="V510" s="108">
        <f>ROUND(E510*U510,2)</f>
        <v>24.55</v>
      </c>
      <c r="W510" s="108"/>
      <c r="X510" s="108" t="s">
        <v>433</v>
      </c>
      <c r="Y510" s="108" t="s">
        <v>117</v>
      </c>
      <c r="Z510" s="102"/>
      <c r="AA510" s="102"/>
      <c r="AB510" s="102"/>
      <c r="AC510" s="102"/>
      <c r="AD510" s="102"/>
      <c r="AE510" s="102"/>
      <c r="AF510" s="102"/>
      <c r="AG510" s="102" t="s">
        <v>434</v>
      </c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</row>
    <row r="511" spans="1:60" outlineLevel="2" x14ac:dyDescent="0.2">
      <c r="A511" s="105"/>
      <c r="B511" s="106"/>
      <c r="C511" s="607" t="s">
        <v>532</v>
      </c>
      <c r="D511" s="608"/>
      <c r="E511" s="608"/>
      <c r="F511" s="608"/>
      <c r="G511" s="608"/>
      <c r="H511" s="108"/>
      <c r="I511" s="108"/>
      <c r="J511" s="108"/>
      <c r="K511" s="108"/>
      <c r="L511" s="108"/>
      <c r="M511" s="108"/>
      <c r="N511" s="107"/>
      <c r="O511" s="107"/>
      <c r="P511" s="107"/>
      <c r="Q511" s="107"/>
      <c r="R511" s="108"/>
      <c r="S511" s="108"/>
      <c r="T511" s="108"/>
      <c r="U511" s="108"/>
      <c r="V511" s="108"/>
      <c r="W511" s="108"/>
      <c r="X511" s="108"/>
      <c r="Y511" s="108"/>
      <c r="Z511" s="102"/>
      <c r="AA511" s="102"/>
      <c r="AB511" s="102"/>
      <c r="AC511" s="102"/>
      <c r="AD511" s="102"/>
      <c r="AE511" s="102"/>
      <c r="AF511" s="102"/>
      <c r="AG511" s="102" t="s">
        <v>120</v>
      </c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</row>
    <row r="512" spans="1:60" outlineLevel="2" x14ac:dyDescent="0.2">
      <c r="A512" s="105"/>
      <c r="B512" s="106"/>
      <c r="C512" s="603"/>
      <c r="D512" s="604"/>
      <c r="E512" s="604"/>
      <c r="F512" s="604"/>
      <c r="G512" s="604"/>
      <c r="H512" s="108"/>
      <c r="I512" s="108"/>
      <c r="J512" s="108"/>
      <c r="K512" s="108"/>
      <c r="L512" s="108"/>
      <c r="M512" s="108"/>
      <c r="N512" s="107"/>
      <c r="O512" s="107"/>
      <c r="P512" s="107"/>
      <c r="Q512" s="107"/>
      <c r="R512" s="108"/>
      <c r="S512" s="108"/>
      <c r="T512" s="108"/>
      <c r="U512" s="108"/>
      <c r="V512" s="108"/>
      <c r="W512" s="108"/>
      <c r="X512" s="108"/>
      <c r="Y512" s="108"/>
      <c r="Z512" s="102"/>
      <c r="AA512" s="102"/>
      <c r="AB512" s="102"/>
      <c r="AC512" s="102"/>
      <c r="AD512" s="102"/>
      <c r="AE512" s="102"/>
      <c r="AF512" s="102"/>
      <c r="AG512" s="102" t="s">
        <v>2212</v>
      </c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</row>
    <row r="513" spans="1:60" x14ac:dyDescent="0.2">
      <c r="A513" s="112" t="s">
        <v>109</v>
      </c>
      <c r="B513" s="113" t="s">
        <v>62</v>
      </c>
      <c r="C513" s="127" t="s">
        <v>63</v>
      </c>
      <c r="D513" s="114"/>
      <c r="E513" s="115"/>
      <c r="F513" s="116"/>
      <c r="G513" s="116">
        <f>SUMIF(AG514:AG557,"&lt;&gt;NOR",G514:G557)</f>
        <v>0</v>
      </c>
      <c r="H513" s="116"/>
      <c r="I513" s="116">
        <f>SUM(I514:I557)</f>
        <v>218068.5</v>
      </c>
      <c r="J513" s="116"/>
      <c r="K513" s="116">
        <f>SUM(K514:K557)</f>
        <v>342080.89</v>
      </c>
      <c r="L513" s="116"/>
      <c r="M513" s="116">
        <f>SUM(M514:M557)</f>
        <v>0</v>
      </c>
      <c r="N513" s="115"/>
      <c r="O513" s="115">
        <f>SUM(O514:O557)</f>
        <v>8.01</v>
      </c>
      <c r="P513" s="115"/>
      <c r="Q513" s="115">
        <f>SUM(Q514:Q557)</f>
        <v>0</v>
      </c>
      <c r="R513" s="116"/>
      <c r="S513" s="116"/>
      <c r="T513" s="117"/>
      <c r="U513" s="111"/>
      <c r="V513" s="111">
        <f>SUM(V514:V557)</f>
        <v>337.76000000000005</v>
      </c>
      <c r="W513" s="111"/>
      <c r="X513" s="111"/>
      <c r="Y513" s="111"/>
      <c r="AG513" t="s">
        <v>110</v>
      </c>
    </row>
    <row r="514" spans="1:60" ht="22.5" outlineLevel="1" x14ac:dyDescent="0.2">
      <c r="A514" s="119">
        <v>129</v>
      </c>
      <c r="B514" s="120" t="s">
        <v>569</v>
      </c>
      <c r="C514" s="128" t="s">
        <v>570</v>
      </c>
      <c r="D514" s="121" t="s">
        <v>151</v>
      </c>
      <c r="E514" s="122">
        <v>125.89</v>
      </c>
      <c r="F514" s="123"/>
      <c r="G514" s="124">
        <f>ROUND(E514*F514,2)</f>
        <v>0</v>
      </c>
      <c r="H514" s="123">
        <v>0</v>
      </c>
      <c r="I514" s="124">
        <f>ROUND(E514*H514,2)</f>
        <v>0</v>
      </c>
      <c r="J514" s="123">
        <v>219.5</v>
      </c>
      <c r="K514" s="124">
        <f>ROUND(E514*J514,2)</f>
        <v>27632.86</v>
      </c>
      <c r="L514" s="124">
        <v>21</v>
      </c>
      <c r="M514" s="124">
        <f>G514*(1+L514/100)</f>
        <v>0</v>
      </c>
      <c r="N514" s="122">
        <v>0</v>
      </c>
      <c r="O514" s="122">
        <f>ROUND(E514*N514,2)</f>
        <v>0</v>
      </c>
      <c r="P514" s="122">
        <v>0</v>
      </c>
      <c r="Q514" s="122">
        <f>ROUND(E514*P514,2)</f>
        <v>0</v>
      </c>
      <c r="R514" s="124" t="s">
        <v>571</v>
      </c>
      <c r="S514" s="124" t="s">
        <v>2211</v>
      </c>
      <c r="T514" s="125" t="s">
        <v>115</v>
      </c>
      <c r="U514" s="108">
        <v>0.39400000000000002</v>
      </c>
      <c r="V514" s="108">
        <f>ROUND(E514*U514,2)</f>
        <v>49.6</v>
      </c>
      <c r="W514" s="108"/>
      <c r="X514" s="108" t="s">
        <v>116</v>
      </c>
      <c r="Y514" s="108" t="s">
        <v>117</v>
      </c>
      <c r="Z514" s="102"/>
      <c r="AA514" s="102"/>
      <c r="AB514" s="102"/>
      <c r="AC514" s="102"/>
      <c r="AD514" s="102"/>
      <c r="AE514" s="102"/>
      <c r="AF514" s="102"/>
      <c r="AG514" s="102" t="s">
        <v>118</v>
      </c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</row>
    <row r="515" spans="1:60" outlineLevel="2" x14ac:dyDescent="0.2">
      <c r="A515" s="105"/>
      <c r="B515" s="106"/>
      <c r="C515" s="129" t="s">
        <v>572</v>
      </c>
      <c r="D515" s="109"/>
      <c r="E515" s="110">
        <v>125.89</v>
      </c>
      <c r="F515" s="108"/>
      <c r="G515" s="108"/>
      <c r="H515" s="108"/>
      <c r="I515" s="108"/>
      <c r="J515" s="108"/>
      <c r="K515" s="108"/>
      <c r="L515" s="108"/>
      <c r="M515" s="108"/>
      <c r="N515" s="107"/>
      <c r="O515" s="107"/>
      <c r="P515" s="107"/>
      <c r="Q515" s="107"/>
      <c r="R515" s="108"/>
      <c r="S515" s="108"/>
      <c r="T515" s="108"/>
      <c r="U515" s="108"/>
      <c r="V515" s="108"/>
      <c r="W515" s="108"/>
      <c r="X515" s="108"/>
      <c r="Y515" s="108"/>
      <c r="Z515" s="102"/>
      <c r="AA515" s="102"/>
      <c r="AB515" s="102"/>
      <c r="AC515" s="102"/>
      <c r="AD515" s="102"/>
      <c r="AE515" s="102"/>
      <c r="AF515" s="102"/>
      <c r="AG515" s="102" t="s">
        <v>121</v>
      </c>
      <c r="AH515" s="102">
        <v>0</v>
      </c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</row>
    <row r="516" spans="1:60" outlineLevel="2" x14ac:dyDescent="0.2">
      <c r="A516" s="105"/>
      <c r="B516" s="106"/>
      <c r="C516" s="603"/>
      <c r="D516" s="604"/>
      <c r="E516" s="604"/>
      <c r="F516" s="604"/>
      <c r="G516" s="604"/>
      <c r="H516" s="108"/>
      <c r="I516" s="108"/>
      <c r="J516" s="108"/>
      <c r="K516" s="108"/>
      <c r="L516" s="108"/>
      <c r="M516" s="108"/>
      <c r="N516" s="107"/>
      <c r="O516" s="107"/>
      <c r="P516" s="107"/>
      <c r="Q516" s="107"/>
      <c r="R516" s="108"/>
      <c r="S516" s="108"/>
      <c r="T516" s="108"/>
      <c r="U516" s="108"/>
      <c r="V516" s="108"/>
      <c r="W516" s="108"/>
      <c r="X516" s="108"/>
      <c r="Y516" s="108"/>
      <c r="Z516" s="102"/>
      <c r="AA516" s="102"/>
      <c r="AB516" s="102"/>
      <c r="AC516" s="102"/>
      <c r="AD516" s="102"/>
      <c r="AE516" s="102"/>
      <c r="AF516" s="102"/>
      <c r="AG516" s="102" t="s">
        <v>2212</v>
      </c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</row>
    <row r="517" spans="1:60" ht="22.5" outlineLevel="1" x14ac:dyDescent="0.2">
      <c r="A517" s="119">
        <v>130</v>
      </c>
      <c r="B517" s="120" t="s">
        <v>573</v>
      </c>
      <c r="C517" s="128" t="s">
        <v>574</v>
      </c>
      <c r="D517" s="121" t="s">
        <v>151</v>
      </c>
      <c r="E517" s="122">
        <v>141.22246000000001</v>
      </c>
      <c r="F517" s="123"/>
      <c r="G517" s="124">
        <f>ROUND(E517*F517,2)</f>
        <v>0</v>
      </c>
      <c r="H517" s="123">
        <v>242.84</v>
      </c>
      <c r="I517" s="124">
        <f>ROUND(E517*H517,2)</f>
        <v>34294.46</v>
      </c>
      <c r="J517" s="123">
        <v>205.66</v>
      </c>
      <c r="K517" s="124">
        <f>ROUND(E517*J517,2)</f>
        <v>29043.81</v>
      </c>
      <c r="L517" s="124">
        <v>21</v>
      </c>
      <c r="M517" s="124">
        <f>G517*(1+L517/100)</f>
        <v>0</v>
      </c>
      <c r="N517" s="122">
        <v>9.8099999999999993E-3</v>
      </c>
      <c r="O517" s="122">
        <f>ROUND(E517*N517,2)</f>
        <v>1.39</v>
      </c>
      <c r="P517" s="122">
        <v>0</v>
      </c>
      <c r="Q517" s="122">
        <f>ROUND(E517*P517,2)</f>
        <v>0</v>
      </c>
      <c r="R517" s="124" t="s">
        <v>571</v>
      </c>
      <c r="S517" s="124" t="s">
        <v>2211</v>
      </c>
      <c r="T517" s="125" t="s">
        <v>115</v>
      </c>
      <c r="U517" s="108">
        <v>0.33500000000000002</v>
      </c>
      <c r="V517" s="108">
        <f>ROUND(E517*U517,2)</f>
        <v>47.31</v>
      </c>
      <c r="W517" s="108"/>
      <c r="X517" s="108" t="s">
        <v>116</v>
      </c>
      <c r="Y517" s="108" t="s">
        <v>117</v>
      </c>
      <c r="Z517" s="102"/>
      <c r="AA517" s="102"/>
      <c r="AB517" s="102"/>
      <c r="AC517" s="102"/>
      <c r="AD517" s="102"/>
      <c r="AE517" s="102"/>
      <c r="AF517" s="102"/>
      <c r="AG517" s="102" t="s">
        <v>118</v>
      </c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</row>
    <row r="518" spans="1:60" outlineLevel="2" x14ac:dyDescent="0.2">
      <c r="A518" s="105"/>
      <c r="B518" s="106"/>
      <c r="C518" s="129" t="s">
        <v>575</v>
      </c>
      <c r="D518" s="109"/>
      <c r="E518" s="110">
        <v>42.862000000000002</v>
      </c>
      <c r="F518" s="108"/>
      <c r="G518" s="108"/>
      <c r="H518" s="108"/>
      <c r="I518" s="108"/>
      <c r="J518" s="108"/>
      <c r="K518" s="108"/>
      <c r="L518" s="108"/>
      <c r="M518" s="108"/>
      <c r="N518" s="107"/>
      <c r="O518" s="107"/>
      <c r="P518" s="107"/>
      <c r="Q518" s="107"/>
      <c r="R518" s="108"/>
      <c r="S518" s="108"/>
      <c r="T518" s="108"/>
      <c r="U518" s="108"/>
      <c r="V518" s="108"/>
      <c r="W518" s="108"/>
      <c r="X518" s="108"/>
      <c r="Y518" s="108"/>
      <c r="Z518" s="102"/>
      <c r="AA518" s="102"/>
      <c r="AB518" s="102"/>
      <c r="AC518" s="102"/>
      <c r="AD518" s="102"/>
      <c r="AE518" s="102"/>
      <c r="AF518" s="102"/>
      <c r="AG518" s="102" t="s">
        <v>121</v>
      </c>
      <c r="AH518" s="102">
        <v>0</v>
      </c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</row>
    <row r="519" spans="1:60" outlineLevel="3" x14ac:dyDescent="0.2">
      <c r="A519" s="105"/>
      <c r="B519" s="106"/>
      <c r="C519" s="129" t="s">
        <v>576</v>
      </c>
      <c r="D519" s="109"/>
      <c r="E519" s="110">
        <v>98.360460000000003</v>
      </c>
      <c r="F519" s="108"/>
      <c r="G519" s="108"/>
      <c r="H519" s="108"/>
      <c r="I519" s="108"/>
      <c r="J519" s="108"/>
      <c r="K519" s="108"/>
      <c r="L519" s="108"/>
      <c r="M519" s="108"/>
      <c r="N519" s="107"/>
      <c r="O519" s="107"/>
      <c r="P519" s="107"/>
      <c r="Q519" s="107"/>
      <c r="R519" s="108"/>
      <c r="S519" s="108"/>
      <c r="T519" s="108"/>
      <c r="U519" s="108"/>
      <c r="V519" s="108"/>
      <c r="W519" s="108"/>
      <c r="X519" s="108"/>
      <c r="Y519" s="108"/>
      <c r="Z519" s="102"/>
      <c r="AA519" s="102"/>
      <c r="AB519" s="102"/>
      <c r="AC519" s="102"/>
      <c r="AD519" s="102"/>
      <c r="AE519" s="102"/>
      <c r="AF519" s="102"/>
      <c r="AG519" s="102" t="s">
        <v>121</v>
      </c>
      <c r="AH519" s="102">
        <v>0</v>
      </c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</row>
    <row r="520" spans="1:60" outlineLevel="2" x14ac:dyDescent="0.2">
      <c r="A520" s="105"/>
      <c r="B520" s="106"/>
      <c r="C520" s="603"/>
      <c r="D520" s="604"/>
      <c r="E520" s="604"/>
      <c r="F520" s="604"/>
      <c r="G520" s="604"/>
      <c r="H520" s="108"/>
      <c r="I520" s="108"/>
      <c r="J520" s="108"/>
      <c r="K520" s="108"/>
      <c r="L520" s="108"/>
      <c r="M520" s="108"/>
      <c r="N520" s="107"/>
      <c r="O520" s="107"/>
      <c r="P520" s="107"/>
      <c r="Q520" s="107"/>
      <c r="R520" s="108"/>
      <c r="S520" s="108"/>
      <c r="T520" s="108"/>
      <c r="U520" s="108"/>
      <c r="V520" s="108"/>
      <c r="W520" s="108"/>
      <c r="X520" s="108"/>
      <c r="Y520" s="108"/>
      <c r="Z520" s="102"/>
      <c r="AA520" s="102"/>
      <c r="AB520" s="102"/>
      <c r="AC520" s="102"/>
      <c r="AD520" s="102"/>
      <c r="AE520" s="102"/>
      <c r="AF520" s="102"/>
      <c r="AG520" s="102" t="s">
        <v>2212</v>
      </c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</row>
    <row r="521" spans="1:60" ht="22.5" outlineLevel="1" x14ac:dyDescent="0.2">
      <c r="A521" s="119">
        <v>131</v>
      </c>
      <c r="B521" s="120" t="s">
        <v>577</v>
      </c>
      <c r="C521" s="128" t="s">
        <v>578</v>
      </c>
      <c r="D521" s="121" t="s">
        <v>283</v>
      </c>
      <c r="E521" s="122">
        <v>3.4</v>
      </c>
      <c r="F521" s="123"/>
      <c r="G521" s="124">
        <f>ROUND(E521*F521,2)</f>
        <v>0</v>
      </c>
      <c r="H521" s="123">
        <v>9.86</v>
      </c>
      <c r="I521" s="124">
        <f>ROUND(E521*H521,2)</f>
        <v>33.520000000000003</v>
      </c>
      <c r="J521" s="123">
        <v>395.64</v>
      </c>
      <c r="K521" s="124">
        <f>ROUND(E521*J521,2)</f>
        <v>1345.18</v>
      </c>
      <c r="L521" s="124">
        <v>21</v>
      </c>
      <c r="M521" s="124">
        <f>G521*(1+L521/100)</f>
        <v>0</v>
      </c>
      <c r="N521" s="122">
        <v>2.5500000000000002E-3</v>
      </c>
      <c r="O521" s="122">
        <f>ROUND(E521*N521,2)</f>
        <v>0.01</v>
      </c>
      <c r="P521" s="122">
        <v>0</v>
      </c>
      <c r="Q521" s="122">
        <f>ROUND(E521*P521,2)</f>
        <v>0</v>
      </c>
      <c r="R521" s="124" t="s">
        <v>571</v>
      </c>
      <c r="S521" s="124" t="s">
        <v>2211</v>
      </c>
      <c r="T521" s="125" t="s">
        <v>115</v>
      </c>
      <c r="U521" s="108">
        <v>0.59799999999999998</v>
      </c>
      <c r="V521" s="108">
        <f>ROUND(E521*U521,2)</f>
        <v>2.0299999999999998</v>
      </c>
      <c r="W521" s="108"/>
      <c r="X521" s="108" t="s">
        <v>116</v>
      </c>
      <c r="Y521" s="108" t="s">
        <v>117</v>
      </c>
      <c r="Z521" s="102"/>
      <c r="AA521" s="102"/>
      <c r="AB521" s="102"/>
      <c r="AC521" s="102"/>
      <c r="AD521" s="102"/>
      <c r="AE521" s="102"/>
      <c r="AF521" s="102"/>
      <c r="AG521" s="102" t="s">
        <v>118</v>
      </c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</row>
    <row r="522" spans="1:60" outlineLevel="2" x14ac:dyDescent="0.2">
      <c r="A522" s="105"/>
      <c r="B522" s="106"/>
      <c r="C522" s="607" t="s">
        <v>579</v>
      </c>
      <c r="D522" s="608"/>
      <c r="E522" s="608"/>
      <c r="F522" s="608"/>
      <c r="G522" s="608"/>
      <c r="H522" s="108"/>
      <c r="I522" s="108"/>
      <c r="J522" s="108"/>
      <c r="K522" s="108"/>
      <c r="L522" s="108"/>
      <c r="M522" s="108"/>
      <c r="N522" s="107"/>
      <c r="O522" s="107"/>
      <c r="P522" s="107"/>
      <c r="Q522" s="107"/>
      <c r="R522" s="108"/>
      <c r="S522" s="108"/>
      <c r="T522" s="108"/>
      <c r="U522" s="108"/>
      <c r="V522" s="108"/>
      <c r="W522" s="108"/>
      <c r="X522" s="108"/>
      <c r="Y522" s="108"/>
      <c r="Z522" s="102"/>
      <c r="AA522" s="102"/>
      <c r="AB522" s="102"/>
      <c r="AC522" s="102"/>
      <c r="AD522" s="102"/>
      <c r="AE522" s="102"/>
      <c r="AF522" s="102"/>
      <c r="AG522" s="102" t="s">
        <v>120</v>
      </c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</row>
    <row r="523" spans="1:60" outlineLevel="2" x14ac:dyDescent="0.2">
      <c r="A523" s="105"/>
      <c r="B523" s="106"/>
      <c r="C523" s="129" t="s">
        <v>580</v>
      </c>
      <c r="D523" s="109"/>
      <c r="E523" s="110">
        <v>3.4</v>
      </c>
      <c r="F523" s="108"/>
      <c r="G523" s="108"/>
      <c r="H523" s="108"/>
      <c r="I523" s="108"/>
      <c r="J523" s="108"/>
      <c r="K523" s="108"/>
      <c r="L523" s="108"/>
      <c r="M523" s="108"/>
      <c r="N523" s="107"/>
      <c r="O523" s="107"/>
      <c r="P523" s="107"/>
      <c r="Q523" s="107"/>
      <c r="R523" s="108"/>
      <c r="S523" s="108"/>
      <c r="T523" s="108"/>
      <c r="U523" s="108"/>
      <c r="V523" s="108"/>
      <c r="W523" s="108"/>
      <c r="X523" s="108"/>
      <c r="Y523" s="108"/>
      <c r="Z523" s="102"/>
      <c r="AA523" s="102"/>
      <c r="AB523" s="102"/>
      <c r="AC523" s="102"/>
      <c r="AD523" s="102"/>
      <c r="AE523" s="102"/>
      <c r="AF523" s="102"/>
      <c r="AG523" s="102" t="s">
        <v>121</v>
      </c>
      <c r="AH523" s="102">
        <v>0</v>
      </c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</row>
    <row r="524" spans="1:60" outlineLevel="2" x14ac:dyDescent="0.2">
      <c r="A524" s="105"/>
      <c r="B524" s="106"/>
      <c r="C524" s="603"/>
      <c r="D524" s="604"/>
      <c r="E524" s="604"/>
      <c r="F524" s="604"/>
      <c r="G524" s="604"/>
      <c r="H524" s="108"/>
      <c r="I524" s="108"/>
      <c r="J524" s="108"/>
      <c r="K524" s="108"/>
      <c r="L524" s="108"/>
      <c r="M524" s="108"/>
      <c r="N524" s="107"/>
      <c r="O524" s="107"/>
      <c r="P524" s="107"/>
      <c r="Q524" s="107"/>
      <c r="R524" s="108"/>
      <c r="S524" s="108"/>
      <c r="T524" s="108"/>
      <c r="U524" s="108"/>
      <c r="V524" s="108"/>
      <c r="W524" s="108"/>
      <c r="X524" s="108"/>
      <c r="Y524" s="108"/>
      <c r="Z524" s="102"/>
      <c r="AA524" s="102"/>
      <c r="AB524" s="102"/>
      <c r="AC524" s="102"/>
      <c r="AD524" s="102"/>
      <c r="AE524" s="102"/>
      <c r="AF524" s="102"/>
      <c r="AG524" s="102" t="s">
        <v>2212</v>
      </c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</row>
    <row r="525" spans="1:60" ht="22.5" outlineLevel="1" x14ac:dyDescent="0.2">
      <c r="A525" s="119">
        <v>132</v>
      </c>
      <c r="B525" s="120" t="s">
        <v>581</v>
      </c>
      <c r="C525" s="128" t="s">
        <v>582</v>
      </c>
      <c r="D525" s="121" t="s">
        <v>283</v>
      </c>
      <c r="E525" s="122">
        <v>190.1</v>
      </c>
      <c r="F525" s="123"/>
      <c r="G525" s="124">
        <f>ROUND(E525*F525,2)</f>
        <v>0</v>
      </c>
      <c r="H525" s="123">
        <v>9.86</v>
      </c>
      <c r="I525" s="124">
        <f>ROUND(E525*H525,2)</f>
        <v>1874.39</v>
      </c>
      <c r="J525" s="123">
        <v>548.14</v>
      </c>
      <c r="K525" s="124">
        <f>ROUND(E525*J525,2)</f>
        <v>104201.41</v>
      </c>
      <c r="L525" s="124">
        <v>21</v>
      </c>
      <c r="M525" s="124">
        <f>G525*(1+L525/100)</f>
        <v>0</v>
      </c>
      <c r="N525" s="122">
        <v>2.5500000000000002E-3</v>
      </c>
      <c r="O525" s="122">
        <f>ROUND(E525*N525,2)</f>
        <v>0.48</v>
      </c>
      <c r="P525" s="122">
        <v>0</v>
      </c>
      <c r="Q525" s="122">
        <f>ROUND(E525*P525,2)</f>
        <v>0</v>
      </c>
      <c r="R525" s="124" t="s">
        <v>571</v>
      </c>
      <c r="S525" s="124" t="s">
        <v>2211</v>
      </c>
      <c r="T525" s="125" t="s">
        <v>115</v>
      </c>
      <c r="U525" s="108">
        <v>0.82499999999999996</v>
      </c>
      <c r="V525" s="108">
        <f>ROUND(E525*U525,2)</f>
        <v>156.83000000000001</v>
      </c>
      <c r="W525" s="108"/>
      <c r="X525" s="108" t="s">
        <v>116</v>
      </c>
      <c r="Y525" s="108" t="s">
        <v>117</v>
      </c>
      <c r="Z525" s="102"/>
      <c r="AA525" s="102"/>
      <c r="AB525" s="102"/>
      <c r="AC525" s="102"/>
      <c r="AD525" s="102"/>
      <c r="AE525" s="102"/>
      <c r="AF525" s="102"/>
      <c r="AG525" s="102" t="s">
        <v>118</v>
      </c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</row>
    <row r="526" spans="1:60" outlineLevel="2" x14ac:dyDescent="0.2">
      <c r="A526" s="105"/>
      <c r="B526" s="106"/>
      <c r="C526" s="607" t="s">
        <v>579</v>
      </c>
      <c r="D526" s="608"/>
      <c r="E526" s="608"/>
      <c r="F526" s="608"/>
      <c r="G526" s="608"/>
      <c r="H526" s="108"/>
      <c r="I526" s="108"/>
      <c r="J526" s="108"/>
      <c r="K526" s="108"/>
      <c r="L526" s="108"/>
      <c r="M526" s="108"/>
      <c r="N526" s="107"/>
      <c r="O526" s="107"/>
      <c r="P526" s="107"/>
      <c r="Q526" s="107"/>
      <c r="R526" s="108"/>
      <c r="S526" s="108"/>
      <c r="T526" s="108"/>
      <c r="U526" s="108"/>
      <c r="V526" s="108"/>
      <c r="W526" s="108"/>
      <c r="X526" s="108"/>
      <c r="Y526" s="108"/>
      <c r="Z526" s="102"/>
      <c r="AA526" s="102"/>
      <c r="AB526" s="102"/>
      <c r="AC526" s="102"/>
      <c r="AD526" s="102"/>
      <c r="AE526" s="102"/>
      <c r="AF526" s="102"/>
      <c r="AG526" s="102" t="s">
        <v>120</v>
      </c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</row>
    <row r="527" spans="1:60" outlineLevel="2" x14ac:dyDescent="0.2">
      <c r="A527" s="105"/>
      <c r="B527" s="106"/>
      <c r="C527" s="129" t="s">
        <v>583</v>
      </c>
      <c r="D527" s="109"/>
      <c r="E527" s="110">
        <v>3.4</v>
      </c>
      <c r="F527" s="108"/>
      <c r="G527" s="108"/>
      <c r="H527" s="108"/>
      <c r="I527" s="108"/>
      <c r="J527" s="108"/>
      <c r="K527" s="108"/>
      <c r="L527" s="108"/>
      <c r="M527" s="108"/>
      <c r="N527" s="107"/>
      <c r="O527" s="107"/>
      <c r="P527" s="107"/>
      <c r="Q527" s="107"/>
      <c r="R527" s="108"/>
      <c r="S527" s="108"/>
      <c r="T527" s="108"/>
      <c r="U527" s="108"/>
      <c r="V527" s="108"/>
      <c r="W527" s="108"/>
      <c r="X527" s="108"/>
      <c r="Y527" s="108"/>
      <c r="Z527" s="102"/>
      <c r="AA527" s="102"/>
      <c r="AB527" s="102"/>
      <c r="AC527" s="102"/>
      <c r="AD527" s="102"/>
      <c r="AE527" s="102"/>
      <c r="AF527" s="102"/>
      <c r="AG527" s="102" t="s">
        <v>121</v>
      </c>
      <c r="AH527" s="102">
        <v>0</v>
      </c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</row>
    <row r="528" spans="1:60" outlineLevel="3" x14ac:dyDescent="0.2">
      <c r="A528" s="105"/>
      <c r="B528" s="106"/>
      <c r="C528" s="129" t="s">
        <v>584</v>
      </c>
      <c r="D528" s="109"/>
      <c r="E528" s="110">
        <v>186.7</v>
      </c>
      <c r="F528" s="108"/>
      <c r="G528" s="108"/>
      <c r="H528" s="108"/>
      <c r="I528" s="108"/>
      <c r="J528" s="108"/>
      <c r="K528" s="108"/>
      <c r="L528" s="108"/>
      <c r="M528" s="108"/>
      <c r="N528" s="107"/>
      <c r="O528" s="107"/>
      <c r="P528" s="107"/>
      <c r="Q528" s="107"/>
      <c r="R528" s="108"/>
      <c r="S528" s="108"/>
      <c r="T528" s="108"/>
      <c r="U528" s="108"/>
      <c r="V528" s="108"/>
      <c r="W528" s="108"/>
      <c r="X528" s="108"/>
      <c r="Y528" s="108"/>
      <c r="Z528" s="102"/>
      <c r="AA528" s="102"/>
      <c r="AB528" s="102"/>
      <c r="AC528" s="102"/>
      <c r="AD528" s="102"/>
      <c r="AE528" s="102"/>
      <c r="AF528" s="102"/>
      <c r="AG528" s="102" t="s">
        <v>121</v>
      </c>
      <c r="AH528" s="102">
        <v>0</v>
      </c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</row>
    <row r="529" spans="1:60" outlineLevel="2" x14ac:dyDescent="0.2">
      <c r="A529" s="105"/>
      <c r="B529" s="106"/>
      <c r="C529" s="603"/>
      <c r="D529" s="604"/>
      <c r="E529" s="604"/>
      <c r="F529" s="604"/>
      <c r="G529" s="604"/>
      <c r="H529" s="108"/>
      <c r="I529" s="108"/>
      <c r="J529" s="108"/>
      <c r="K529" s="108"/>
      <c r="L529" s="108"/>
      <c r="M529" s="108"/>
      <c r="N529" s="107"/>
      <c r="O529" s="107"/>
      <c r="P529" s="107"/>
      <c r="Q529" s="107"/>
      <c r="R529" s="108"/>
      <c r="S529" s="108"/>
      <c r="T529" s="108"/>
      <c r="U529" s="108"/>
      <c r="V529" s="108"/>
      <c r="W529" s="108"/>
      <c r="X529" s="108"/>
      <c r="Y529" s="108"/>
      <c r="Z529" s="102"/>
      <c r="AA529" s="102"/>
      <c r="AB529" s="102"/>
      <c r="AC529" s="102"/>
      <c r="AD529" s="102"/>
      <c r="AE529" s="102"/>
      <c r="AF529" s="102"/>
      <c r="AG529" s="102" t="s">
        <v>2212</v>
      </c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</row>
    <row r="530" spans="1:60" ht="22.5" outlineLevel="1" x14ac:dyDescent="0.2">
      <c r="A530" s="119">
        <v>133</v>
      </c>
      <c r="B530" s="120" t="s">
        <v>585</v>
      </c>
      <c r="C530" s="128" t="s">
        <v>586</v>
      </c>
      <c r="D530" s="121" t="s">
        <v>283</v>
      </c>
      <c r="E530" s="122">
        <v>40.75</v>
      </c>
      <c r="F530" s="123"/>
      <c r="G530" s="124">
        <f>ROUND(E530*F530,2)</f>
        <v>0</v>
      </c>
      <c r="H530" s="123">
        <v>9.86</v>
      </c>
      <c r="I530" s="124">
        <f>ROUND(E530*H530,2)</f>
        <v>401.8</v>
      </c>
      <c r="J530" s="123">
        <v>625.14</v>
      </c>
      <c r="K530" s="124">
        <f>ROUND(E530*J530,2)</f>
        <v>25474.46</v>
      </c>
      <c r="L530" s="124">
        <v>21</v>
      </c>
      <c r="M530" s="124">
        <f>G530*(1+L530/100)</f>
        <v>0</v>
      </c>
      <c r="N530" s="122">
        <v>2.5500000000000002E-3</v>
      </c>
      <c r="O530" s="122">
        <f>ROUND(E530*N530,2)</f>
        <v>0.1</v>
      </c>
      <c r="P530" s="122">
        <v>0</v>
      </c>
      <c r="Q530" s="122">
        <f>ROUND(E530*P530,2)</f>
        <v>0</v>
      </c>
      <c r="R530" s="124" t="s">
        <v>571</v>
      </c>
      <c r="S530" s="124" t="s">
        <v>2211</v>
      </c>
      <c r="T530" s="125" t="s">
        <v>115</v>
      </c>
      <c r="U530" s="108">
        <v>0.94</v>
      </c>
      <c r="V530" s="108">
        <f>ROUND(E530*U530,2)</f>
        <v>38.31</v>
      </c>
      <c r="W530" s="108"/>
      <c r="X530" s="108" t="s">
        <v>116</v>
      </c>
      <c r="Y530" s="108" t="s">
        <v>117</v>
      </c>
      <c r="Z530" s="102"/>
      <c r="AA530" s="102"/>
      <c r="AB530" s="102"/>
      <c r="AC530" s="102"/>
      <c r="AD530" s="102"/>
      <c r="AE530" s="102"/>
      <c r="AF530" s="102"/>
      <c r="AG530" s="102" t="s">
        <v>118</v>
      </c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</row>
    <row r="531" spans="1:60" outlineLevel="2" x14ac:dyDescent="0.2">
      <c r="A531" s="105"/>
      <c r="B531" s="106"/>
      <c r="C531" s="607" t="s">
        <v>579</v>
      </c>
      <c r="D531" s="608"/>
      <c r="E531" s="608"/>
      <c r="F531" s="608"/>
      <c r="G531" s="608"/>
      <c r="H531" s="108"/>
      <c r="I531" s="108"/>
      <c r="J531" s="108"/>
      <c r="K531" s="108"/>
      <c r="L531" s="108"/>
      <c r="M531" s="108"/>
      <c r="N531" s="107"/>
      <c r="O531" s="107"/>
      <c r="P531" s="107"/>
      <c r="Q531" s="107"/>
      <c r="R531" s="108"/>
      <c r="S531" s="108"/>
      <c r="T531" s="108"/>
      <c r="U531" s="108"/>
      <c r="V531" s="108"/>
      <c r="W531" s="108"/>
      <c r="X531" s="108"/>
      <c r="Y531" s="108"/>
      <c r="Z531" s="102"/>
      <c r="AA531" s="102"/>
      <c r="AB531" s="102"/>
      <c r="AC531" s="102"/>
      <c r="AD531" s="102"/>
      <c r="AE531" s="102"/>
      <c r="AF531" s="102"/>
      <c r="AG531" s="102" t="s">
        <v>120</v>
      </c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</row>
    <row r="532" spans="1:60" outlineLevel="2" x14ac:dyDescent="0.2">
      <c r="A532" s="105"/>
      <c r="B532" s="106"/>
      <c r="C532" s="129" t="s">
        <v>587</v>
      </c>
      <c r="D532" s="109"/>
      <c r="E532" s="110">
        <v>40.75</v>
      </c>
      <c r="F532" s="108"/>
      <c r="G532" s="108"/>
      <c r="H532" s="108"/>
      <c r="I532" s="108"/>
      <c r="J532" s="108"/>
      <c r="K532" s="108"/>
      <c r="L532" s="108"/>
      <c r="M532" s="108"/>
      <c r="N532" s="107"/>
      <c r="O532" s="107"/>
      <c r="P532" s="107"/>
      <c r="Q532" s="107"/>
      <c r="R532" s="108"/>
      <c r="S532" s="108"/>
      <c r="T532" s="108"/>
      <c r="U532" s="108"/>
      <c r="V532" s="108"/>
      <c r="W532" s="108"/>
      <c r="X532" s="108"/>
      <c r="Y532" s="108"/>
      <c r="Z532" s="102"/>
      <c r="AA532" s="102"/>
      <c r="AB532" s="102"/>
      <c r="AC532" s="102"/>
      <c r="AD532" s="102"/>
      <c r="AE532" s="102"/>
      <c r="AF532" s="102"/>
      <c r="AG532" s="102" t="s">
        <v>121</v>
      </c>
      <c r="AH532" s="102">
        <v>0</v>
      </c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</row>
    <row r="533" spans="1:60" outlineLevel="2" x14ac:dyDescent="0.2">
      <c r="A533" s="105"/>
      <c r="B533" s="106"/>
      <c r="C533" s="603"/>
      <c r="D533" s="604"/>
      <c r="E533" s="604"/>
      <c r="F533" s="604"/>
      <c r="G533" s="604"/>
      <c r="H533" s="108"/>
      <c r="I533" s="108"/>
      <c r="J533" s="108"/>
      <c r="K533" s="108"/>
      <c r="L533" s="108"/>
      <c r="M533" s="108"/>
      <c r="N533" s="107"/>
      <c r="O533" s="107"/>
      <c r="P533" s="107"/>
      <c r="Q533" s="107"/>
      <c r="R533" s="108"/>
      <c r="S533" s="108"/>
      <c r="T533" s="108"/>
      <c r="U533" s="108"/>
      <c r="V533" s="108"/>
      <c r="W533" s="108"/>
      <c r="X533" s="108"/>
      <c r="Y533" s="108"/>
      <c r="Z533" s="102"/>
      <c r="AA533" s="102"/>
      <c r="AB533" s="102"/>
      <c r="AC533" s="102"/>
      <c r="AD533" s="102"/>
      <c r="AE533" s="102"/>
      <c r="AF533" s="102"/>
      <c r="AG533" s="102" t="s">
        <v>2212</v>
      </c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</row>
    <row r="534" spans="1:60" outlineLevel="1" x14ac:dyDescent="0.2">
      <c r="A534" s="119">
        <v>134</v>
      </c>
      <c r="B534" s="120" t="s">
        <v>588</v>
      </c>
      <c r="C534" s="128" t="s">
        <v>589</v>
      </c>
      <c r="D534" s="121" t="s">
        <v>113</v>
      </c>
      <c r="E534" s="122">
        <v>50.316090000000003</v>
      </c>
      <c r="F534" s="123"/>
      <c r="G534" s="124">
        <f>ROUND(E534*F534,2)</f>
        <v>0</v>
      </c>
      <c r="H534" s="123">
        <v>1380</v>
      </c>
      <c r="I534" s="124">
        <f>ROUND(E534*H534,2)</f>
        <v>69436.2</v>
      </c>
      <c r="J534" s="123">
        <v>0</v>
      </c>
      <c r="K534" s="124">
        <f>ROUND(E534*J534,2)</f>
        <v>0</v>
      </c>
      <c r="L534" s="124">
        <v>21</v>
      </c>
      <c r="M534" s="124">
        <f>G534*(1+L534/100)</f>
        <v>0</v>
      </c>
      <c r="N534" s="122">
        <v>2.6839999999999999E-2</v>
      </c>
      <c r="O534" s="122">
        <f>ROUND(E534*N534,2)</f>
        <v>1.35</v>
      </c>
      <c r="P534" s="122">
        <v>0</v>
      </c>
      <c r="Q534" s="122">
        <f>ROUND(E534*P534,2)</f>
        <v>0</v>
      </c>
      <c r="R534" s="124" t="s">
        <v>571</v>
      </c>
      <c r="S534" s="124" t="s">
        <v>2211</v>
      </c>
      <c r="T534" s="125" t="s">
        <v>115</v>
      </c>
      <c r="U534" s="108">
        <v>0</v>
      </c>
      <c r="V534" s="108">
        <f>ROUND(E534*U534,2)</f>
        <v>0</v>
      </c>
      <c r="W534" s="108"/>
      <c r="X534" s="108" t="s">
        <v>116</v>
      </c>
      <c r="Y534" s="108" t="s">
        <v>117</v>
      </c>
      <c r="Z534" s="102"/>
      <c r="AA534" s="102"/>
      <c r="AB534" s="102"/>
      <c r="AC534" s="102"/>
      <c r="AD534" s="102"/>
      <c r="AE534" s="102"/>
      <c r="AF534" s="102"/>
      <c r="AG534" s="102" t="s">
        <v>118</v>
      </c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</row>
    <row r="535" spans="1:60" outlineLevel="2" x14ac:dyDescent="0.2">
      <c r="A535" s="105"/>
      <c r="B535" s="106"/>
      <c r="C535" s="129" t="s">
        <v>590</v>
      </c>
      <c r="D535" s="109"/>
      <c r="E535" s="110">
        <v>9.2416499999999999</v>
      </c>
      <c r="F535" s="108"/>
      <c r="G535" s="108"/>
      <c r="H535" s="108"/>
      <c r="I535" s="108"/>
      <c r="J535" s="108"/>
      <c r="K535" s="108"/>
      <c r="L535" s="108"/>
      <c r="M535" s="108"/>
      <c r="N535" s="107"/>
      <c r="O535" s="107"/>
      <c r="P535" s="107"/>
      <c r="Q535" s="107"/>
      <c r="R535" s="108"/>
      <c r="S535" s="108"/>
      <c r="T535" s="108"/>
      <c r="U535" s="108"/>
      <c r="V535" s="108"/>
      <c r="W535" s="108"/>
      <c r="X535" s="108"/>
      <c r="Y535" s="108"/>
      <c r="Z535" s="102"/>
      <c r="AA535" s="102"/>
      <c r="AB535" s="102"/>
      <c r="AC535" s="102"/>
      <c r="AD535" s="102"/>
      <c r="AE535" s="102"/>
      <c r="AF535" s="102"/>
      <c r="AG535" s="102" t="s">
        <v>121</v>
      </c>
      <c r="AH535" s="102">
        <v>0</v>
      </c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</row>
    <row r="536" spans="1:60" outlineLevel="3" x14ac:dyDescent="0.2">
      <c r="A536" s="105"/>
      <c r="B536" s="106"/>
      <c r="C536" s="129" t="s">
        <v>591</v>
      </c>
      <c r="D536" s="109"/>
      <c r="E536" s="110">
        <v>2.77915</v>
      </c>
      <c r="F536" s="108"/>
      <c r="G536" s="108"/>
      <c r="H536" s="108"/>
      <c r="I536" s="108"/>
      <c r="J536" s="108"/>
      <c r="K536" s="108"/>
      <c r="L536" s="108"/>
      <c r="M536" s="108"/>
      <c r="N536" s="107"/>
      <c r="O536" s="107"/>
      <c r="P536" s="107"/>
      <c r="Q536" s="107"/>
      <c r="R536" s="108"/>
      <c r="S536" s="108"/>
      <c r="T536" s="108"/>
      <c r="U536" s="108"/>
      <c r="V536" s="108"/>
      <c r="W536" s="108"/>
      <c r="X536" s="108"/>
      <c r="Y536" s="108"/>
      <c r="Z536" s="102"/>
      <c r="AA536" s="102"/>
      <c r="AB536" s="102"/>
      <c r="AC536" s="102"/>
      <c r="AD536" s="102"/>
      <c r="AE536" s="102"/>
      <c r="AF536" s="102"/>
      <c r="AG536" s="102" t="s">
        <v>121</v>
      </c>
      <c r="AH536" s="102">
        <v>0</v>
      </c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</row>
    <row r="537" spans="1:60" outlineLevel="3" x14ac:dyDescent="0.2">
      <c r="A537" s="105"/>
      <c r="B537" s="106"/>
      <c r="C537" s="129" t="s">
        <v>592</v>
      </c>
      <c r="D537" s="109"/>
      <c r="E537" s="110">
        <v>0.11219999999999999</v>
      </c>
      <c r="F537" s="108"/>
      <c r="G537" s="108"/>
      <c r="H537" s="108"/>
      <c r="I537" s="108"/>
      <c r="J537" s="108"/>
      <c r="K537" s="108"/>
      <c r="L537" s="108"/>
      <c r="M537" s="108"/>
      <c r="N537" s="107"/>
      <c r="O537" s="107"/>
      <c r="P537" s="107"/>
      <c r="Q537" s="107"/>
      <c r="R537" s="108"/>
      <c r="S537" s="108"/>
      <c r="T537" s="108"/>
      <c r="U537" s="108"/>
      <c r="V537" s="108"/>
      <c r="W537" s="108"/>
      <c r="X537" s="108"/>
      <c r="Y537" s="108"/>
      <c r="Z537" s="102"/>
      <c r="AA537" s="102"/>
      <c r="AB537" s="102"/>
      <c r="AC537" s="102"/>
      <c r="AD537" s="102"/>
      <c r="AE537" s="102"/>
      <c r="AF537" s="102"/>
      <c r="AG537" s="102" t="s">
        <v>121</v>
      </c>
      <c r="AH537" s="102">
        <v>0</v>
      </c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</row>
    <row r="538" spans="1:60" outlineLevel="3" x14ac:dyDescent="0.2">
      <c r="A538" s="105"/>
      <c r="B538" s="106"/>
      <c r="C538" s="129" t="s">
        <v>593</v>
      </c>
      <c r="D538" s="109"/>
      <c r="E538" s="110">
        <v>5.6099999999999997E-2</v>
      </c>
      <c r="F538" s="108"/>
      <c r="G538" s="108"/>
      <c r="H538" s="108"/>
      <c r="I538" s="108"/>
      <c r="J538" s="108"/>
      <c r="K538" s="108"/>
      <c r="L538" s="108"/>
      <c r="M538" s="108"/>
      <c r="N538" s="107"/>
      <c r="O538" s="107"/>
      <c r="P538" s="107"/>
      <c r="Q538" s="107"/>
      <c r="R538" s="108"/>
      <c r="S538" s="108"/>
      <c r="T538" s="108"/>
      <c r="U538" s="108"/>
      <c r="V538" s="108"/>
      <c r="W538" s="108"/>
      <c r="X538" s="108"/>
      <c r="Y538" s="108"/>
      <c r="Z538" s="102"/>
      <c r="AA538" s="102"/>
      <c r="AB538" s="102"/>
      <c r="AC538" s="102"/>
      <c r="AD538" s="102"/>
      <c r="AE538" s="102"/>
      <c r="AF538" s="102"/>
      <c r="AG538" s="102" t="s">
        <v>121</v>
      </c>
      <c r="AH538" s="102">
        <v>0</v>
      </c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</row>
    <row r="539" spans="1:60" outlineLevel="3" x14ac:dyDescent="0.2">
      <c r="A539" s="105"/>
      <c r="B539" s="106"/>
      <c r="C539" s="129" t="s">
        <v>594</v>
      </c>
      <c r="D539" s="109"/>
      <c r="E539" s="110">
        <v>33.511920000000003</v>
      </c>
      <c r="F539" s="108"/>
      <c r="G539" s="108"/>
      <c r="H539" s="108"/>
      <c r="I539" s="108"/>
      <c r="J539" s="108"/>
      <c r="K539" s="108"/>
      <c r="L539" s="108"/>
      <c r="M539" s="108"/>
      <c r="N539" s="107"/>
      <c r="O539" s="107"/>
      <c r="P539" s="107"/>
      <c r="Q539" s="107"/>
      <c r="R539" s="108"/>
      <c r="S539" s="108"/>
      <c r="T539" s="108"/>
      <c r="U539" s="108"/>
      <c r="V539" s="108"/>
      <c r="W539" s="108"/>
      <c r="X539" s="108"/>
      <c r="Y539" s="108"/>
      <c r="Z539" s="102"/>
      <c r="AA539" s="102"/>
      <c r="AB539" s="102"/>
      <c r="AC539" s="102"/>
      <c r="AD539" s="102"/>
      <c r="AE539" s="102"/>
      <c r="AF539" s="102"/>
      <c r="AG539" s="102" t="s">
        <v>121</v>
      </c>
      <c r="AH539" s="102">
        <v>0</v>
      </c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</row>
    <row r="540" spans="1:60" outlineLevel="3" x14ac:dyDescent="0.2">
      <c r="A540" s="105"/>
      <c r="B540" s="106"/>
      <c r="C540" s="129" t="s">
        <v>595</v>
      </c>
      <c r="D540" s="109"/>
      <c r="E540" s="110">
        <v>2.3301699999999999</v>
      </c>
      <c r="F540" s="108"/>
      <c r="G540" s="108"/>
      <c r="H540" s="108"/>
      <c r="I540" s="108"/>
      <c r="J540" s="108"/>
      <c r="K540" s="108"/>
      <c r="L540" s="108"/>
      <c r="M540" s="108"/>
      <c r="N540" s="107"/>
      <c r="O540" s="107"/>
      <c r="P540" s="107"/>
      <c r="Q540" s="107"/>
      <c r="R540" s="108"/>
      <c r="S540" s="108"/>
      <c r="T540" s="108"/>
      <c r="U540" s="108"/>
      <c r="V540" s="108"/>
      <c r="W540" s="108"/>
      <c r="X540" s="108"/>
      <c r="Y540" s="108"/>
      <c r="Z540" s="102"/>
      <c r="AA540" s="102"/>
      <c r="AB540" s="102"/>
      <c r="AC540" s="102"/>
      <c r="AD540" s="102"/>
      <c r="AE540" s="102"/>
      <c r="AF540" s="102"/>
      <c r="AG540" s="102" t="s">
        <v>121</v>
      </c>
      <c r="AH540" s="102">
        <v>0</v>
      </c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</row>
    <row r="541" spans="1:60" outlineLevel="3" x14ac:dyDescent="0.2">
      <c r="A541" s="105"/>
      <c r="B541" s="106"/>
      <c r="C541" s="129" t="s">
        <v>596</v>
      </c>
      <c r="D541" s="109"/>
      <c r="E541" s="110">
        <v>2.2848999999999999</v>
      </c>
      <c r="F541" s="108"/>
      <c r="G541" s="108"/>
      <c r="H541" s="108"/>
      <c r="I541" s="108"/>
      <c r="J541" s="108"/>
      <c r="K541" s="108"/>
      <c r="L541" s="108"/>
      <c r="M541" s="108"/>
      <c r="N541" s="107"/>
      <c r="O541" s="107"/>
      <c r="P541" s="107"/>
      <c r="Q541" s="107"/>
      <c r="R541" s="108"/>
      <c r="S541" s="108"/>
      <c r="T541" s="108"/>
      <c r="U541" s="108"/>
      <c r="V541" s="108"/>
      <c r="W541" s="108"/>
      <c r="X541" s="108"/>
      <c r="Y541" s="108"/>
      <c r="Z541" s="102"/>
      <c r="AA541" s="102"/>
      <c r="AB541" s="102"/>
      <c r="AC541" s="102"/>
      <c r="AD541" s="102"/>
      <c r="AE541" s="102"/>
      <c r="AF541" s="102"/>
      <c r="AG541" s="102" t="s">
        <v>121</v>
      </c>
      <c r="AH541" s="102">
        <v>0</v>
      </c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</row>
    <row r="542" spans="1:60" outlineLevel="2" x14ac:dyDescent="0.2">
      <c r="A542" s="105"/>
      <c r="B542" s="106"/>
      <c r="C542" s="603"/>
      <c r="D542" s="604"/>
      <c r="E542" s="604"/>
      <c r="F542" s="604"/>
      <c r="G542" s="604"/>
      <c r="H542" s="108"/>
      <c r="I542" s="108"/>
      <c r="J542" s="108"/>
      <c r="K542" s="108"/>
      <c r="L542" s="108"/>
      <c r="M542" s="108"/>
      <c r="N542" s="107"/>
      <c r="O542" s="107"/>
      <c r="P542" s="107"/>
      <c r="Q542" s="107"/>
      <c r="R542" s="108"/>
      <c r="S542" s="108"/>
      <c r="T542" s="108"/>
      <c r="U542" s="108"/>
      <c r="V542" s="108"/>
      <c r="W542" s="108"/>
      <c r="X542" s="108"/>
      <c r="Y542" s="108"/>
      <c r="Z542" s="102"/>
      <c r="AA542" s="102"/>
      <c r="AB542" s="102"/>
      <c r="AC542" s="102"/>
      <c r="AD542" s="102"/>
      <c r="AE542" s="102"/>
      <c r="AF542" s="102"/>
      <c r="AG542" s="102" t="s">
        <v>2212</v>
      </c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</row>
    <row r="543" spans="1:60" ht="22.5" outlineLevel="1" x14ac:dyDescent="0.2">
      <c r="A543" s="119">
        <v>135</v>
      </c>
      <c r="B543" s="120" t="s">
        <v>597</v>
      </c>
      <c r="C543" s="128" t="s">
        <v>598</v>
      </c>
      <c r="D543" s="121" t="s">
        <v>151</v>
      </c>
      <c r="E543" s="122">
        <v>138.47900000000001</v>
      </c>
      <c r="F543" s="123"/>
      <c r="G543" s="124">
        <f>ROUND(E543*F543,2)</f>
        <v>0</v>
      </c>
      <c r="H543" s="123">
        <v>4.6900000000000004</v>
      </c>
      <c r="I543" s="124">
        <f>ROUND(E543*H543,2)</f>
        <v>649.47</v>
      </c>
      <c r="J543" s="123">
        <v>131.81</v>
      </c>
      <c r="K543" s="124">
        <f>ROUND(E543*J543,2)</f>
        <v>18252.919999999998</v>
      </c>
      <c r="L543" s="124">
        <v>21</v>
      </c>
      <c r="M543" s="124">
        <f>G543*(1+L543/100)</f>
        <v>0</v>
      </c>
      <c r="N543" s="122">
        <v>1.6000000000000001E-4</v>
      </c>
      <c r="O543" s="122">
        <f>ROUND(E543*N543,2)</f>
        <v>0.02</v>
      </c>
      <c r="P543" s="122">
        <v>0</v>
      </c>
      <c r="Q543" s="122">
        <f>ROUND(E543*P543,2)</f>
        <v>0</v>
      </c>
      <c r="R543" s="124" t="s">
        <v>571</v>
      </c>
      <c r="S543" s="124" t="s">
        <v>2211</v>
      </c>
      <c r="T543" s="125" t="s">
        <v>115</v>
      </c>
      <c r="U543" s="108">
        <v>0.214</v>
      </c>
      <c r="V543" s="108">
        <f>ROUND(E543*U543,2)</f>
        <v>29.63</v>
      </c>
      <c r="W543" s="108"/>
      <c r="X543" s="108" t="s">
        <v>116</v>
      </c>
      <c r="Y543" s="108" t="s">
        <v>117</v>
      </c>
      <c r="Z543" s="102"/>
      <c r="AA543" s="102"/>
      <c r="AB543" s="102"/>
      <c r="AC543" s="102"/>
      <c r="AD543" s="102"/>
      <c r="AE543" s="102"/>
      <c r="AF543" s="102"/>
      <c r="AG543" s="102" t="s">
        <v>118</v>
      </c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</row>
    <row r="544" spans="1:60" outlineLevel="2" x14ac:dyDescent="0.2">
      <c r="A544" s="105"/>
      <c r="B544" s="106"/>
      <c r="C544" s="129" t="s">
        <v>599</v>
      </c>
      <c r="D544" s="109"/>
      <c r="E544" s="110">
        <v>138.47900000000001</v>
      </c>
      <c r="F544" s="108"/>
      <c r="G544" s="108"/>
      <c r="H544" s="108"/>
      <c r="I544" s="108"/>
      <c r="J544" s="108"/>
      <c r="K544" s="108"/>
      <c r="L544" s="108"/>
      <c r="M544" s="108"/>
      <c r="N544" s="107"/>
      <c r="O544" s="107"/>
      <c r="P544" s="107"/>
      <c r="Q544" s="107"/>
      <c r="R544" s="108"/>
      <c r="S544" s="108"/>
      <c r="T544" s="108"/>
      <c r="U544" s="108"/>
      <c r="V544" s="108"/>
      <c r="W544" s="108"/>
      <c r="X544" s="108"/>
      <c r="Y544" s="108"/>
      <c r="Z544" s="102"/>
      <c r="AA544" s="102"/>
      <c r="AB544" s="102"/>
      <c r="AC544" s="102"/>
      <c r="AD544" s="102"/>
      <c r="AE544" s="102"/>
      <c r="AF544" s="102"/>
      <c r="AG544" s="102" t="s">
        <v>121</v>
      </c>
      <c r="AH544" s="102">
        <v>0</v>
      </c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</row>
    <row r="545" spans="1:60" outlineLevel="2" x14ac:dyDescent="0.2">
      <c r="A545" s="105"/>
      <c r="B545" s="106"/>
      <c r="C545" s="603"/>
      <c r="D545" s="604"/>
      <c r="E545" s="604"/>
      <c r="F545" s="604"/>
      <c r="G545" s="604"/>
      <c r="H545" s="108"/>
      <c r="I545" s="108"/>
      <c r="J545" s="108"/>
      <c r="K545" s="108"/>
      <c r="L545" s="108"/>
      <c r="M545" s="108"/>
      <c r="N545" s="107"/>
      <c r="O545" s="107"/>
      <c r="P545" s="107"/>
      <c r="Q545" s="107"/>
      <c r="R545" s="108"/>
      <c r="S545" s="108"/>
      <c r="T545" s="108"/>
      <c r="U545" s="108"/>
      <c r="V545" s="108"/>
      <c r="W545" s="108"/>
      <c r="X545" s="108"/>
      <c r="Y545" s="108"/>
      <c r="Z545" s="102"/>
      <c r="AA545" s="102"/>
      <c r="AB545" s="102"/>
      <c r="AC545" s="102"/>
      <c r="AD545" s="102"/>
      <c r="AE545" s="102"/>
      <c r="AF545" s="102"/>
      <c r="AG545" s="102" t="s">
        <v>2212</v>
      </c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</row>
    <row r="546" spans="1:60" outlineLevel="1" x14ac:dyDescent="0.2">
      <c r="A546" s="119">
        <v>136</v>
      </c>
      <c r="B546" s="120" t="s">
        <v>600</v>
      </c>
      <c r="C546" s="128" t="s">
        <v>601</v>
      </c>
      <c r="D546" s="121" t="s">
        <v>113</v>
      </c>
      <c r="E546" s="122">
        <v>12.1891</v>
      </c>
      <c r="F546" s="123"/>
      <c r="G546" s="124">
        <f>ROUND(E546*F546,2)</f>
        <v>0</v>
      </c>
      <c r="H546" s="123">
        <v>0</v>
      </c>
      <c r="I546" s="124">
        <f>ROUND(E546*H546,2)</f>
        <v>0</v>
      </c>
      <c r="J546" s="123">
        <v>10000</v>
      </c>
      <c r="K546" s="124">
        <f>ROUND(E546*J546,2)</f>
        <v>121891</v>
      </c>
      <c r="L546" s="124">
        <v>21</v>
      </c>
      <c r="M546" s="124">
        <f>G546*(1+L546/100)</f>
        <v>0</v>
      </c>
      <c r="N546" s="122">
        <v>0</v>
      </c>
      <c r="O546" s="122">
        <f>ROUND(E546*N546,2)</f>
        <v>0</v>
      </c>
      <c r="P546" s="122">
        <v>0</v>
      </c>
      <c r="Q546" s="122">
        <f>ROUND(E546*P546,2)</f>
        <v>0</v>
      </c>
      <c r="R546" s="124"/>
      <c r="S546" s="124" t="s">
        <v>177</v>
      </c>
      <c r="T546" s="125" t="s">
        <v>178</v>
      </c>
      <c r="U546" s="108">
        <v>0</v>
      </c>
      <c r="V546" s="108">
        <f>ROUND(E546*U546,2)</f>
        <v>0</v>
      </c>
      <c r="W546" s="108"/>
      <c r="X546" s="108" t="s">
        <v>116</v>
      </c>
      <c r="Y546" s="108" t="s">
        <v>117</v>
      </c>
      <c r="Z546" s="102"/>
      <c r="AA546" s="102"/>
      <c r="AB546" s="102"/>
      <c r="AC546" s="102"/>
      <c r="AD546" s="102"/>
      <c r="AE546" s="102"/>
      <c r="AF546" s="102"/>
      <c r="AG546" s="102" t="s">
        <v>118</v>
      </c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</row>
    <row r="547" spans="1:60" outlineLevel="2" x14ac:dyDescent="0.2">
      <c r="A547" s="105"/>
      <c r="B547" s="106"/>
      <c r="C547" s="129" t="s">
        <v>2272</v>
      </c>
      <c r="D547" s="109"/>
      <c r="E547" s="110">
        <v>12.1891</v>
      </c>
      <c r="F547" s="108"/>
      <c r="G547" s="108"/>
      <c r="H547" s="108"/>
      <c r="I547" s="108"/>
      <c r="J547" s="108"/>
      <c r="K547" s="108"/>
      <c r="L547" s="108"/>
      <c r="M547" s="108"/>
      <c r="N547" s="107"/>
      <c r="O547" s="107"/>
      <c r="P547" s="107"/>
      <c r="Q547" s="107"/>
      <c r="R547" s="108"/>
      <c r="S547" s="108"/>
      <c r="T547" s="108"/>
      <c r="U547" s="108"/>
      <c r="V547" s="108"/>
      <c r="W547" s="108"/>
      <c r="X547" s="108"/>
      <c r="Y547" s="108"/>
      <c r="Z547" s="102"/>
      <c r="AA547" s="102"/>
      <c r="AB547" s="102"/>
      <c r="AC547" s="102"/>
      <c r="AD547" s="102"/>
      <c r="AE547" s="102"/>
      <c r="AF547" s="102"/>
      <c r="AG547" s="102" t="s">
        <v>121</v>
      </c>
      <c r="AH547" s="102">
        <v>0</v>
      </c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</row>
    <row r="548" spans="1:60" outlineLevel="2" x14ac:dyDescent="0.2">
      <c r="A548" s="105"/>
      <c r="B548" s="106"/>
      <c r="C548" s="603"/>
      <c r="D548" s="604"/>
      <c r="E548" s="604"/>
      <c r="F548" s="604"/>
      <c r="G548" s="604"/>
      <c r="H548" s="108"/>
      <c r="I548" s="108"/>
      <c r="J548" s="108"/>
      <c r="K548" s="108"/>
      <c r="L548" s="108"/>
      <c r="M548" s="108"/>
      <c r="N548" s="107"/>
      <c r="O548" s="107"/>
      <c r="P548" s="107"/>
      <c r="Q548" s="107"/>
      <c r="R548" s="108"/>
      <c r="S548" s="108"/>
      <c r="T548" s="108"/>
      <c r="U548" s="108"/>
      <c r="V548" s="108"/>
      <c r="W548" s="108"/>
      <c r="X548" s="108"/>
      <c r="Y548" s="108"/>
      <c r="Z548" s="102"/>
      <c r="AA548" s="102"/>
      <c r="AB548" s="102"/>
      <c r="AC548" s="102"/>
      <c r="AD548" s="102"/>
      <c r="AE548" s="102"/>
      <c r="AF548" s="102"/>
      <c r="AG548" s="102" t="s">
        <v>2212</v>
      </c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</row>
    <row r="549" spans="1:60" ht="22.5" outlineLevel="1" x14ac:dyDescent="0.2">
      <c r="A549" s="119">
        <v>137</v>
      </c>
      <c r="B549" s="120" t="s">
        <v>602</v>
      </c>
      <c r="C549" s="128" t="s">
        <v>603</v>
      </c>
      <c r="D549" s="121" t="s">
        <v>151</v>
      </c>
      <c r="E549" s="122">
        <v>152.32689999999999</v>
      </c>
      <c r="F549" s="123"/>
      <c r="G549" s="124">
        <f>ROUND(E549*F549,2)</f>
        <v>0</v>
      </c>
      <c r="H549" s="123">
        <v>413</v>
      </c>
      <c r="I549" s="124">
        <f>ROUND(E549*H549,2)</f>
        <v>62911.01</v>
      </c>
      <c r="J549" s="123">
        <v>0</v>
      </c>
      <c r="K549" s="124">
        <f>ROUND(E549*J549,2)</f>
        <v>0</v>
      </c>
      <c r="L549" s="124">
        <v>21</v>
      </c>
      <c r="M549" s="124">
        <f>G549*(1+L549/100)</f>
        <v>0</v>
      </c>
      <c r="N549" s="122">
        <v>1.7999999999999999E-2</v>
      </c>
      <c r="O549" s="122">
        <f>ROUND(E549*N549,2)</f>
        <v>2.74</v>
      </c>
      <c r="P549" s="122">
        <v>0</v>
      </c>
      <c r="Q549" s="122">
        <f>ROUND(E549*P549,2)</f>
        <v>0</v>
      </c>
      <c r="R549" s="124" t="s">
        <v>500</v>
      </c>
      <c r="S549" s="124" t="s">
        <v>115</v>
      </c>
      <c r="T549" s="125" t="s">
        <v>115</v>
      </c>
      <c r="U549" s="108">
        <v>0</v>
      </c>
      <c r="V549" s="108">
        <f>ROUND(E549*U549,2)</f>
        <v>0</v>
      </c>
      <c r="W549" s="108"/>
      <c r="X549" s="108" t="s">
        <v>501</v>
      </c>
      <c r="Y549" s="108" t="s">
        <v>117</v>
      </c>
      <c r="Z549" s="102"/>
      <c r="AA549" s="102"/>
      <c r="AB549" s="102"/>
      <c r="AC549" s="102"/>
      <c r="AD549" s="102"/>
      <c r="AE549" s="102"/>
      <c r="AF549" s="102"/>
      <c r="AG549" s="102" t="s">
        <v>502</v>
      </c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</row>
    <row r="550" spans="1:60" outlineLevel="2" x14ac:dyDescent="0.2">
      <c r="A550" s="105"/>
      <c r="B550" s="106"/>
      <c r="C550" s="129" t="s">
        <v>604</v>
      </c>
      <c r="D550" s="109"/>
      <c r="E550" s="110">
        <v>152.32689999999999</v>
      </c>
      <c r="F550" s="108"/>
      <c r="G550" s="108"/>
      <c r="H550" s="108"/>
      <c r="I550" s="108"/>
      <c r="J550" s="108"/>
      <c r="K550" s="108"/>
      <c r="L550" s="108"/>
      <c r="M550" s="108"/>
      <c r="N550" s="107"/>
      <c r="O550" s="107"/>
      <c r="P550" s="107"/>
      <c r="Q550" s="107"/>
      <c r="R550" s="108"/>
      <c r="S550" s="108"/>
      <c r="T550" s="108"/>
      <c r="U550" s="108"/>
      <c r="V550" s="108"/>
      <c r="W550" s="108"/>
      <c r="X550" s="108"/>
      <c r="Y550" s="108"/>
      <c r="Z550" s="102"/>
      <c r="AA550" s="102"/>
      <c r="AB550" s="102"/>
      <c r="AC550" s="102"/>
      <c r="AD550" s="102"/>
      <c r="AE550" s="102"/>
      <c r="AF550" s="102"/>
      <c r="AG550" s="102" t="s">
        <v>121</v>
      </c>
      <c r="AH550" s="102">
        <v>0</v>
      </c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</row>
    <row r="551" spans="1:60" outlineLevel="2" x14ac:dyDescent="0.2">
      <c r="A551" s="105"/>
      <c r="B551" s="106"/>
      <c r="C551" s="603"/>
      <c r="D551" s="604"/>
      <c r="E551" s="604"/>
      <c r="F551" s="604"/>
      <c r="G551" s="604"/>
      <c r="H551" s="108"/>
      <c r="I551" s="108"/>
      <c r="J551" s="108"/>
      <c r="K551" s="108"/>
      <c r="L551" s="108"/>
      <c r="M551" s="108"/>
      <c r="N551" s="107"/>
      <c r="O551" s="107"/>
      <c r="P551" s="107"/>
      <c r="Q551" s="107"/>
      <c r="R551" s="108"/>
      <c r="S551" s="108"/>
      <c r="T551" s="108"/>
      <c r="U551" s="108"/>
      <c r="V551" s="108"/>
      <c r="W551" s="108"/>
      <c r="X551" s="108"/>
      <c r="Y551" s="108"/>
      <c r="Z551" s="102"/>
      <c r="AA551" s="102"/>
      <c r="AB551" s="102"/>
      <c r="AC551" s="102"/>
      <c r="AD551" s="102"/>
      <c r="AE551" s="102"/>
      <c r="AF551" s="102"/>
      <c r="AG551" s="102" t="s">
        <v>2212</v>
      </c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</row>
    <row r="552" spans="1:60" outlineLevel="1" x14ac:dyDescent="0.2">
      <c r="A552" s="119">
        <v>138</v>
      </c>
      <c r="B552" s="120" t="s">
        <v>605</v>
      </c>
      <c r="C552" s="128" t="s">
        <v>606</v>
      </c>
      <c r="D552" s="121" t="s">
        <v>151</v>
      </c>
      <c r="E552" s="122">
        <v>138.47900000000001</v>
      </c>
      <c r="F552" s="123"/>
      <c r="G552" s="124">
        <f>ROUND(E552*F552,2)</f>
        <v>0</v>
      </c>
      <c r="H552" s="123">
        <v>350</v>
      </c>
      <c r="I552" s="124">
        <f>ROUND(E552*H552,2)</f>
        <v>48467.65</v>
      </c>
      <c r="J552" s="123">
        <v>0</v>
      </c>
      <c r="K552" s="124">
        <f>ROUND(E552*J552,2)</f>
        <v>0</v>
      </c>
      <c r="L552" s="124">
        <v>21</v>
      </c>
      <c r="M552" s="124">
        <f>G552*(1+L552/100)</f>
        <v>0</v>
      </c>
      <c r="N552" s="122">
        <v>1.3899999999999999E-2</v>
      </c>
      <c r="O552" s="122">
        <f>ROUND(E552*N552,2)</f>
        <v>1.92</v>
      </c>
      <c r="P552" s="122">
        <v>0</v>
      </c>
      <c r="Q552" s="122">
        <f>ROUND(E552*P552,2)</f>
        <v>0</v>
      </c>
      <c r="R552" s="124" t="s">
        <v>500</v>
      </c>
      <c r="S552" s="124" t="s">
        <v>2211</v>
      </c>
      <c r="T552" s="125" t="s">
        <v>115</v>
      </c>
      <c r="U552" s="108">
        <v>0</v>
      </c>
      <c r="V552" s="108">
        <f>ROUND(E552*U552,2)</f>
        <v>0</v>
      </c>
      <c r="W552" s="108"/>
      <c r="X552" s="108" t="s">
        <v>501</v>
      </c>
      <c r="Y552" s="108" t="s">
        <v>117</v>
      </c>
      <c r="Z552" s="102"/>
      <c r="AA552" s="102"/>
      <c r="AB552" s="102"/>
      <c r="AC552" s="102"/>
      <c r="AD552" s="102"/>
      <c r="AE552" s="102"/>
      <c r="AF552" s="102"/>
      <c r="AG552" s="102" t="s">
        <v>502</v>
      </c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</row>
    <row r="553" spans="1:60" outlineLevel="2" x14ac:dyDescent="0.2">
      <c r="A553" s="105"/>
      <c r="B553" s="106"/>
      <c r="C553" s="129" t="s">
        <v>607</v>
      </c>
      <c r="D553" s="109"/>
      <c r="E553" s="110">
        <v>138.47900000000001</v>
      </c>
      <c r="F553" s="108"/>
      <c r="G553" s="108"/>
      <c r="H553" s="108"/>
      <c r="I553" s="108"/>
      <c r="J553" s="108"/>
      <c r="K553" s="108"/>
      <c r="L553" s="108"/>
      <c r="M553" s="108"/>
      <c r="N553" s="107"/>
      <c r="O553" s="107"/>
      <c r="P553" s="107"/>
      <c r="Q553" s="107"/>
      <c r="R553" s="108"/>
      <c r="S553" s="108"/>
      <c r="T553" s="108"/>
      <c r="U553" s="108"/>
      <c r="V553" s="108"/>
      <c r="W553" s="108"/>
      <c r="X553" s="108"/>
      <c r="Y553" s="108"/>
      <c r="Z553" s="102"/>
      <c r="AA553" s="102"/>
      <c r="AB553" s="102"/>
      <c r="AC553" s="102"/>
      <c r="AD553" s="102"/>
      <c r="AE553" s="102"/>
      <c r="AF553" s="102"/>
      <c r="AG553" s="102" t="s">
        <v>121</v>
      </c>
      <c r="AH553" s="102">
        <v>0</v>
      </c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</row>
    <row r="554" spans="1:60" outlineLevel="2" x14ac:dyDescent="0.2">
      <c r="A554" s="105"/>
      <c r="B554" s="106"/>
      <c r="C554" s="603"/>
      <c r="D554" s="604"/>
      <c r="E554" s="604"/>
      <c r="F554" s="604"/>
      <c r="G554" s="604"/>
      <c r="H554" s="108"/>
      <c r="I554" s="108"/>
      <c r="J554" s="108"/>
      <c r="K554" s="108"/>
      <c r="L554" s="108"/>
      <c r="M554" s="108"/>
      <c r="N554" s="107"/>
      <c r="O554" s="107"/>
      <c r="P554" s="107"/>
      <c r="Q554" s="107"/>
      <c r="R554" s="108"/>
      <c r="S554" s="108"/>
      <c r="T554" s="108"/>
      <c r="U554" s="108"/>
      <c r="V554" s="108"/>
      <c r="W554" s="108"/>
      <c r="X554" s="108"/>
      <c r="Y554" s="108"/>
      <c r="Z554" s="102"/>
      <c r="AA554" s="102"/>
      <c r="AB554" s="102"/>
      <c r="AC554" s="102"/>
      <c r="AD554" s="102"/>
      <c r="AE554" s="102"/>
      <c r="AF554" s="102"/>
      <c r="AG554" s="102" t="s">
        <v>2212</v>
      </c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</row>
    <row r="555" spans="1:60" outlineLevel="1" x14ac:dyDescent="0.2">
      <c r="A555" s="119">
        <v>139</v>
      </c>
      <c r="B555" s="120" t="s">
        <v>608</v>
      </c>
      <c r="C555" s="128" t="s">
        <v>609</v>
      </c>
      <c r="D555" s="121" t="s">
        <v>159</v>
      </c>
      <c r="E555" s="122">
        <v>8.0221099999999996</v>
      </c>
      <c r="F555" s="123"/>
      <c r="G555" s="124">
        <f>ROUND(E555*F555,2)</f>
        <v>0</v>
      </c>
      <c r="H555" s="123">
        <v>0</v>
      </c>
      <c r="I555" s="124">
        <f>ROUND(E555*H555,2)</f>
        <v>0</v>
      </c>
      <c r="J555" s="123">
        <v>1775</v>
      </c>
      <c r="K555" s="124">
        <f>ROUND(E555*J555,2)</f>
        <v>14239.25</v>
      </c>
      <c r="L555" s="124">
        <v>21</v>
      </c>
      <c r="M555" s="124">
        <f>G555*(1+L555/100)</f>
        <v>0</v>
      </c>
      <c r="N555" s="122">
        <v>0</v>
      </c>
      <c r="O555" s="122">
        <f>ROUND(E555*N555,2)</f>
        <v>0</v>
      </c>
      <c r="P555" s="122">
        <v>0</v>
      </c>
      <c r="Q555" s="122">
        <f>ROUND(E555*P555,2)</f>
        <v>0</v>
      </c>
      <c r="R555" s="124" t="s">
        <v>571</v>
      </c>
      <c r="S555" s="124" t="s">
        <v>2211</v>
      </c>
      <c r="T555" s="125" t="s">
        <v>115</v>
      </c>
      <c r="U555" s="108">
        <v>1.7509999999999999</v>
      </c>
      <c r="V555" s="108">
        <f>ROUND(E555*U555,2)</f>
        <v>14.05</v>
      </c>
      <c r="W555" s="108"/>
      <c r="X555" s="108" t="s">
        <v>433</v>
      </c>
      <c r="Y555" s="108" t="s">
        <v>117</v>
      </c>
      <c r="Z555" s="102"/>
      <c r="AA555" s="102"/>
      <c r="AB555" s="102"/>
      <c r="AC555" s="102"/>
      <c r="AD555" s="102"/>
      <c r="AE555" s="102"/>
      <c r="AF555" s="102"/>
      <c r="AG555" s="102" t="s">
        <v>434</v>
      </c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</row>
    <row r="556" spans="1:60" outlineLevel="2" x14ac:dyDescent="0.2">
      <c r="A556" s="105"/>
      <c r="B556" s="106"/>
      <c r="C556" s="607" t="s">
        <v>532</v>
      </c>
      <c r="D556" s="608"/>
      <c r="E556" s="608"/>
      <c r="F556" s="608"/>
      <c r="G556" s="608"/>
      <c r="H556" s="108"/>
      <c r="I556" s="108"/>
      <c r="J556" s="108"/>
      <c r="K556" s="108"/>
      <c r="L556" s="108"/>
      <c r="M556" s="108"/>
      <c r="N556" s="107"/>
      <c r="O556" s="107"/>
      <c r="P556" s="107"/>
      <c r="Q556" s="107"/>
      <c r="R556" s="108"/>
      <c r="S556" s="108"/>
      <c r="T556" s="108"/>
      <c r="U556" s="108"/>
      <c r="V556" s="108"/>
      <c r="W556" s="108"/>
      <c r="X556" s="108"/>
      <c r="Y556" s="108"/>
      <c r="Z556" s="102"/>
      <c r="AA556" s="102"/>
      <c r="AB556" s="102"/>
      <c r="AC556" s="102"/>
      <c r="AD556" s="102"/>
      <c r="AE556" s="102"/>
      <c r="AF556" s="102"/>
      <c r="AG556" s="102" t="s">
        <v>120</v>
      </c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</row>
    <row r="557" spans="1:60" outlineLevel="2" x14ac:dyDescent="0.2">
      <c r="A557" s="105"/>
      <c r="B557" s="106"/>
      <c r="C557" s="603"/>
      <c r="D557" s="604"/>
      <c r="E557" s="604"/>
      <c r="F557" s="604"/>
      <c r="G557" s="604"/>
      <c r="H557" s="108"/>
      <c r="I557" s="108"/>
      <c r="J557" s="108"/>
      <c r="K557" s="108"/>
      <c r="L557" s="108"/>
      <c r="M557" s="108"/>
      <c r="N557" s="107"/>
      <c r="O557" s="107"/>
      <c r="P557" s="107"/>
      <c r="Q557" s="107"/>
      <c r="R557" s="108"/>
      <c r="S557" s="108"/>
      <c r="T557" s="108"/>
      <c r="U557" s="108"/>
      <c r="V557" s="108"/>
      <c r="W557" s="108"/>
      <c r="X557" s="108"/>
      <c r="Y557" s="108"/>
      <c r="Z557" s="102"/>
      <c r="AA557" s="102"/>
      <c r="AB557" s="102"/>
      <c r="AC557" s="102"/>
      <c r="AD557" s="102"/>
      <c r="AE557" s="102"/>
      <c r="AF557" s="102"/>
      <c r="AG557" s="102" t="s">
        <v>2212</v>
      </c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</row>
    <row r="558" spans="1:60" x14ac:dyDescent="0.2">
      <c r="A558" s="112" t="s">
        <v>109</v>
      </c>
      <c r="B558" s="113" t="s">
        <v>64</v>
      </c>
      <c r="C558" s="127" t="s">
        <v>65</v>
      </c>
      <c r="D558" s="114"/>
      <c r="E558" s="115"/>
      <c r="F558" s="116"/>
      <c r="G558" s="116">
        <f>SUMIF(AG559:AG603,"&lt;&gt;NOR",G559:G603)</f>
        <v>0</v>
      </c>
      <c r="H558" s="116"/>
      <c r="I558" s="116">
        <f>SUM(I559:I603)</f>
        <v>307069.62999999995</v>
      </c>
      <c r="J558" s="116"/>
      <c r="K558" s="116">
        <f>SUM(K559:K603)</f>
        <v>319653.04999999993</v>
      </c>
      <c r="L558" s="116"/>
      <c r="M558" s="116">
        <f>SUM(M559:M603)</f>
        <v>0</v>
      </c>
      <c r="N558" s="115"/>
      <c r="O558" s="115">
        <f>SUM(O559:O603)</f>
        <v>3.6700000000000004</v>
      </c>
      <c r="P558" s="115"/>
      <c r="Q558" s="115">
        <f>SUM(Q559:Q603)</f>
        <v>0</v>
      </c>
      <c r="R558" s="116"/>
      <c r="S558" s="116"/>
      <c r="T558" s="117"/>
      <c r="U558" s="111"/>
      <c r="V558" s="111">
        <f>SUM(V559:V603)</f>
        <v>424.11999999999995</v>
      </c>
      <c r="W558" s="111"/>
      <c r="X558" s="111"/>
      <c r="Y558" s="111"/>
      <c r="AG558" t="s">
        <v>110</v>
      </c>
    </row>
    <row r="559" spans="1:60" ht="22.5" outlineLevel="1" x14ac:dyDescent="0.2">
      <c r="A559" s="119">
        <v>140</v>
      </c>
      <c r="B559" s="120" t="s">
        <v>610</v>
      </c>
      <c r="C559" s="128" t="s">
        <v>611</v>
      </c>
      <c r="D559" s="121" t="s">
        <v>151</v>
      </c>
      <c r="E559" s="122">
        <v>101.77</v>
      </c>
      <c r="F559" s="123"/>
      <c r="G559" s="124">
        <f>ROUND(E559*F559,2)</f>
        <v>0</v>
      </c>
      <c r="H559" s="123">
        <v>439.01</v>
      </c>
      <c r="I559" s="124">
        <f>ROUND(E559*H559,2)</f>
        <v>44678.05</v>
      </c>
      <c r="J559" s="123">
        <v>913.99</v>
      </c>
      <c r="K559" s="124">
        <f>ROUND(E559*J559,2)</f>
        <v>93016.76</v>
      </c>
      <c r="L559" s="124">
        <v>21</v>
      </c>
      <c r="M559" s="124">
        <f>G559*(1+L559/100)</f>
        <v>0</v>
      </c>
      <c r="N559" s="122">
        <v>1.8259999999999998E-2</v>
      </c>
      <c r="O559" s="122">
        <f>ROUND(E559*N559,2)</f>
        <v>1.86</v>
      </c>
      <c r="P559" s="122">
        <v>0</v>
      </c>
      <c r="Q559" s="122">
        <f>ROUND(E559*P559,2)</f>
        <v>0</v>
      </c>
      <c r="R559" s="124" t="s">
        <v>612</v>
      </c>
      <c r="S559" s="124" t="s">
        <v>2211</v>
      </c>
      <c r="T559" s="125" t="s">
        <v>115</v>
      </c>
      <c r="U559" s="108">
        <v>1.4632499999999999</v>
      </c>
      <c r="V559" s="108">
        <f>ROUND(E559*U559,2)</f>
        <v>148.91</v>
      </c>
      <c r="W559" s="108"/>
      <c r="X559" s="108" t="s">
        <v>116</v>
      </c>
      <c r="Y559" s="108" t="s">
        <v>117</v>
      </c>
      <c r="Z559" s="102"/>
      <c r="AA559" s="102"/>
      <c r="AB559" s="102"/>
      <c r="AC559" s="102"/>
      <c r="AD559" s="102"/>
      <c r="AE559" s="102"/>
      <c r="AF559" s="102"/>
      <c r="AG559" s="102" t="s">
        <v>118</v>
      </c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</row>
    <row r="560" spans="1:60" outlineLevel="2" x14ac:dyDescent="0.2">
      <c r="A560" s="105"/>
      <c r="B560" s="106"/>
      <c r="C560" s="129" t="s">
        <v>613</v>
      </c>
      <c r="D560" s="109"/>
      <c r="E560" s="110">
        <v>101.77</v>
      </c>
      <c r="F560" s="108"/>
      <c r="G560" s="108"/>
      <c r="H560" s="108"/>
      <c r="I560" s="108"/>
      <c r="J560" s="108"/>
      <c r="K560" s="108"/>
      <c r="L560" s="108"/>
      <c r="M560" s="108"/>
      <c r="N560" s="107"/>
      <c r="O560" s="107"/>
      <c r="P560" s="107"/>
      <c r="Q560" s="107"/>
      <c r="R560" s="108"/>
      <c r="S560" s="108"/>
      <c r="T560" s="108"/>
      <c r="U560" s="108"/>
      <c r="V560" s="108"/>
      <c r="W560" s="108"/>
      <c r="X560" s="108"/>
      <c r="Y560" s="108"/>
      <c r="Z560" s="102"/>
      <c r="AA560" s="102"/>
      <c r="AB560" s="102"/>
      <c r="AC560" s="102"/>
      <c r="AD560" s="102"/>
      <c r="AE560" s="102"/>
      <c r="AF560" s="102"/>
      <c r="AG560" s="102" t="s">
        <v>121</v>
      </c>
      <c r="AH560" s="102">
        <v>0</v>
      </c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</row>
    <row r="561" spans="1:60" outlineLevel="2" x14ac:dyDescent="0.2">
      <c r="A561" s="105"/>
      <c r="B561" s="106"/>
      <c r="C561" s="603"/>
      <c r="D561" s="604"/>
      <c r="E561" s="604"/>
      <c r="F561" s="604"/>
      <c r="G561" s="604"/>
      <c r="H561" s="108"/>
      <c r="I561" s="108"/>
      <c r="J561" s="108"/>
      <c r="K561" s="108"/>
      <c r="L561" s="108"/>
      <c r="M561" s="108"/>
      <c r="N561" s="107"/>
      <c r="O561" s="107"/>
      <c r="P561" s="107"/>
      <c r="Q561" s="107"/>
      <c r="R561" s="108"/>
      <c r="S561" s="108"/>
      <c r="T561" s="108"/>
      <c r="U561" s="108"/>
      <c r="V561" s="108"/>
      <c r="W561" s="108"/>
      <c r="X561" s="108"/>
      <c r="Y561" s="108"/>
      <c r="Z561" s="102"/>
      <c r="AA561" s="102"/>
      <c r="AB561" s="102"/>
      <c r="AC561" s="102"/>
      <c r="AD561" s="102"/>
      <c r="AE561" s="102"/>
      <c r="AF561" s="102"/>
      <c r="AG561" s="102" t="s">
        <v>2212</v>
      </c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</row>
    <row r="562" spans="1:60" ht="33.75" outlineLevel="1" x14ac:dyDescent="0.2">
      <c r="A562" s="119">
        <v>141</v>
      </c>
      <c r="B562" s="120" t="s">
        <v>614</v>
      </c>
      <c r="C562" s="128" t="s">
        <v>615</v>
      </c>
      <c r="D562" s="121" t="s">
        <v>211</v>
      </c>
      <c r="E562" s="122">
        <v>18</v>
      </c>
      <c r="F562" s="123"/>
      <c r="G562" s="124">
        <f>ROUND(E562*F562,2)</f>
        <v>0</v>
      </c>
      <c r="H562" s="123">
        <v>202.71</v>
      </c>
      <c r="I562" s="124">
        <f>ROUND(E562*H562,2)</f>
        <v>3648.78</v>
      </c>
      <c r="J562" s="123">
        <v>331.29</v>
      </c>
      <c r="K562" s="124">
        <f>ROUND(E562*J562,2)</f>
        <v>5963.22</v>
      </c>
      <c r="L562" s="124">
        <v>21</v>
      </c>
      <c r="M562" s="124">
        <f>G562*(1+L562/100)</f>
        <v>0</v>
      </c>
      <c r="N562" s="122">
        <v>2.5400000000000002E-3</v>
      </c>
      <c r="O562" s="122">
        <f>ROUND(E562*N562,2)</f>
        <v>0.05</v>
      </c>
      <c r="P562" s="122">
        <v>0</v>
      </c>
      <c r="Q562" s="122">
        <f>ROUND(E562*P562,2)</f>
        <v>0</v>
      </c>
      <c r="R562" s="124" t="s">
        <v>612</v>
      </c>
      <c r="S562" s="124" t="s">
        <v>2211</v>
      </c>
      <c r="T562" s="125" t="s">
        <v>115</v>
      </c>
      <c r="U562" s="108">
        <v>0.51060000000000005</v>
      </c>
      <c r="V562" s="108">
        <f>ROUND(E562*U562,2)</f>
        <v>9.19</v>
      </c>
      <c r="W562" s="108"/>
      <c r="X562" s="108" t="s">
        <v>116</v>
      </c>
      <c r="Y562" s="108" t="s">
        <v>117</v>
      </c>
      <c r="Z562" s="102"/>
      <c r="AA562" s="102"/>
      <c r="AB562" s="102"/>
      <c r="AC562" s="102"/>
      <c r="AD562" s="102"/>
      <c r="AE562" s="102"/>
      <c r="AF562" s="102"/>
      <c r="AG562" s="102" t="s">
        <v>118</v>
      </c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</row>
    <row r="563" spans="1:60" outlineLevel="2" x14ac:dyDescent="0.2">
      <c r="A563" s="105"/>
      <c r="B563" s="106"/>
      <c r="C563" s="129" t="s">
        <v>2273</v>
      </c>
      <c r="D563" s="109"/>
      <c r="E563" s="110">
        <v>18</v>
      </c>
      <c r="F563" s="108"/>
      <c r="G563" s="108"/>
      <c r="H563" s="108"/>
      <c r="I563" s="108"/>
      <c r="J563" s="108"/>
      <c r="K563" s="108"/>
      <c r="L563" s="108"/>
      <c r="M563" s="108"/>
      <c r="N563" s="107"/>
      <c r="O563" s="107"/>
      <c r="P563" s="107"/>
      <c r="Q563" s="107"/>
      <c r="R563" s="108"/>
      <c r="S563" s="108"/>
      <c r="T563" s="108"/>
      <c r="U563" s="108"/>
      <c r="V563" s="108"/>
      <c r="W563" s="108"/>
      <c r="X563" s="108"/>
      <c r="Y563" s="108"/>
      <c r="Z563" s="102"/>
      <c r="AA563" s="102"/>
      <c r="AB563" s="102"/>
      <c r="AC563" s="102"/>
      <c r="AD563" s="102"/>
      <c r="AE563" s="102"/>
      <c r="AF563" s="102"/>
      <c r="AG563" s="102" t="s">
        <v>121</v>
      </c>
      <c r="AH563" s="102">
        <v>0</v>
      </c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</row>
    <row r="564" spans="1:60" outlineLevel="2" x14ac:dyDescent="0.2">
      <c r="A564" s="105"/>
      <c r="B564" s="106"/>
      <c r="C564" s="603"/>
      <c r="D564" s="604"/>
      <c r="E564" s="604"/>
      <c r="F564" s="604"/>
      <c r="G564" s="604"/>
      <c r="H564" s="108"/>
      <c r="I564" s="108"/>
      <c r="J564" s="108"/>
      <c r="K564" s="108"/>
      <c r="L564" s="108"/>
      <c r="M564" s="108"/>
      <c r="N564" s="107"/>
      <c r="O564" s="107"/>
      <c r="P564" s="107"/>
      <c r="Q564" s="107"/>
      <c r="R564" s="108"/>
      <c r="S564" s="108"/>
      <c r="T564" s="108"/>
      <c r="U564" s="108"/>
      <c r="V564" s="108"/>
      <c r="W564" s="108"/>
      <c r="X564" s="108"/>
      <c r="Y564" s="108"/>
      <c r="Z564" s="102"/>
      <c r="AA564" s="102"/>
      <c r="AB564" s="102"/>
      <c r="AC564" s="102"/>
      <c r="AD564" s="102"/>
      <c r="AE564" s="102"/>
      <c r="AF564" s="102"/>
      <c r="AG564" s="102" t="s">
        <v>2212</v>
      </c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</row>
    <row r="565" spans="1:60" ht="33.75" outlineLevel="1" x14ac:dyDescent="0.2">
      <c r="A565" s="119">
        <v>142</v>
      </c>
      <c r="B565" s="120" t="s">
        <v>616</v>
      </c>
      <c r="C565" s="128" t="s">
        <v>617</v>
      </c>
      <c r="D565" s="121" t="s">
        <v>211</v>
      </c>
      <c r="E565" s="122">
        <v>7</v>
      </c>
      <c r="F565" s="123"/>
      <c r="G565" s="124">
        <f>ROUND(E565*F565,2)</f>
        <v>0</v>
      </c>
      <c r="H565" s="123">
        <v>299.86</v>
      </c>
      <c r="I565" s="124">
        <f>ROUND(E565*H565,2)</f>
        <v>2099.02</v>
      </c>
      <c r="J565" s="123">
        <v>382.14</v>
      </c>
      <c r="K565" s="124">
        <f>ROUND(E565*J565,2)</f>
        <v>2674.98</v>
      </c>
      <c r="L565" s="124">
        <v>21</v>
      </c>
      <c r="M565" s="124">
        <f>G565*(1+L565/100)</f>
        <v>0</v>
      </c>
      <c r="N565" s="122">
        <v>3.7399999999999998E-3</v>
      </c>
      <c r="O565" s="122">
        <f>ROUND(E565*N565,2)</f>
        <v>0.03</v>
      </c>
      <c r="P565" s="122">
        <v>0</v>
      </c>
      <c r="Q565" s="122">
        <f>ROUND(E565*P565,2)</f>
        <v>0</v>
      </c>
      <c r="R565" s="124" t="s">
        <v>612</v>
      </c>
      <c r="S565" s="124" t="s">
        <v>2211</v>
      </c>
      <c r="T565" s="125" t="s">
        <v>115</v>
      </c>
      <c r="U565" s="108">
        <v>0.58650000000000002</v>
      </c>
      <c r="V565" s="108">
        <f>ROUND(E565*U565,2)</f>
        <v>4.1100000000000003</v>
      </c>
      <c r="W565" s="108"/>
      <c r="X565" s="108" t="s">
        <v>116</v>
      </c>
      <c r="Y565" s="108" t="s">
        <v>117</v>
      </c>
      <c r="Z565" s="102"/>
      <c r="AA565" s="102"/>
      <c r="AB565" s="102"/>
      <c r="AC565" s="102"/>
      <c r="AD565" s="102"/>
      <c r="AE565" s="102"/>
      <c r="AF565" s="102"/>
      <c r="AG565" s="102" t="s">
        <v>118</v>
      </c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</row>
    <row r="566" spans="1:60" outlineLevel="2" x14ac:dyDescent="0.2">
      <c r="A566" s="105"/>
      <c r="B566" s="106"/>
      <c r="C566" s="129" t="s">
        <v>2274</v>
      </c>
      <c r="D566" s="109"/>
      <c r="E566" s="110">
        <v>7</v>
      </c>
      <c r="F566" s="108"/>
      <c r="G566" s="108"/>
      <c r="H566" s="108"/>
      <c r="I566" s="108"/>
      <c r="J566" s="108"/>
      <c r="K566" s="108"/>
      <c r="L566" s="108"/>
      <c r="M566" s="108"/>
      <c r="N566" s="107"/>
      <c r="O566" s="107"/>
      <c r="P566" s="107"/>
      <c r="Q566" s="107"/>
      <c r="R566" s="108"/>
      <c r="S566" s="108"/>
      <c r="T566" s="108"/>
      <c r="U566" s="108"/>
      <c r="V566" s="108"/>
      <c r="W566" s="108"/>
      <c r="X566" s="108"/>
      <c r="Y566" s="108"/>
      <c r="Z566" s="102"/>
      <c r="AA566" s="102"/>
      <c r="AB566" s="102"/>
      <c r="AC566" s="102"/>
      <c r="AD566" s="102"/>
      <c r="AE566" s="102"/>
      <c r="AF566" s="102"/>
      <c r="AG566" s="102" t="s">
        <v>121</v>
      </c>
      <c r="AH566" s="102">
        <v>0</v>
      </c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</row>
    <row r="567" spans="1:60" outlineLevel="2" x14ac:dyDescent="0.2">
      <c r="A567" s="105"/>
      <c r="B567" s="106"/>
      <c r="C567" s="603"/>
      <c r="D567" s="604"/>
      <c r="E567" s="604"/>
      <c r="F567" s="604"/>
      <c r="G567" s="604"/>
      <c r="H567" s="108"/>
      <c r="I567" s="108"/>
      <c r="J567" s="108"/>
      <c r="K567" s="108"/>
      <c r="L567" s="108"/>
      <c r="M567" s="108"/>
      <c r="N567" s="107"/>
      <c r="O567" s="107"/>
      <c r="P567" s="107"/>
      <c r="Q567" s="107"/>
      <c r="R567" s="108"/>
      <c r="S567" s="108"/>
      <c r="T567" s="108"/>
      <c r="U567" s="108"/>
      <c r="V567" s="108"/>
      <c r="W567" s="108"/>
      <c r="X567" s="108"/>
      <c r="Y567" s="108"/>
      <c r="Z567" s="102"/>
      <c r="AA567" s="102"/>
      <c r="AB567" s="102"/>
      <c r="AC567" s="102"/>
      <c r="AD567" s="102"/>
      <c r="AE567" s="102"/>
      <c r="AF567" s="102"/>
      <c r="AG567" s="102" t="s">
        <v>2212</v>
      </c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</row>
    <row r="568" spans="1:60" ht="33.75" outlineLevel="1" x14ac:dyDescent="0.2">
      <c r="A568" s="119">
        <v>143</v>
      </c>
      <c r="B568" s="120" t="s">
        <v>618</v>
      </c>
      <c r="C568" s="128" t="s">
        <v>2275</v>
      </c>
      <c r="D568" s="121" t="s">
        <v>283</v>
      </c>
      <c r="E568" s="122">
        <v>3.238</v>
      </c>
      <c r="F568" s="123"/>
      <c r="G568" s="124">
        <f>ROUND(E568*F568,2)</f>
        <v>0</v>
      </c>
      <c r="H568" s="123">
        <v>336.92</v>
      </c>
      <c r="I568" s="124">
        <f>ROUND(E568*H568,2)</f>
        <v>1090.95</v>
      </c>
      <c r="J568" s="123">
        <v>315.08</v>
      </c>
      <c r="K568" s="124">
        <f>ROUND(E568*J568,2)</f>
        <v>1020.23</v>
      </c>
      <c r="L568" s="124">
        <v>21</v>
      </c>
      <c r="M568" s="124">
        <f>G568*(1+L568/100)</f>
        <v>0</v>
      </c>
      <c r="N568" s="122">
        <v>2.4199999999999998E-3</v>
      </c>
      <c r="O568" s="122">
        <f>ROUND(E568*N568,2)</f>
        <v>0.01</v>
      </c>
      <c r="P568" s="122">
        <v>0</v>
      </c>
      <c r="Q568" s="122">
        <f>ROUND(E568*P568,2)</f>
        <v>0</v>
      </c>
      <c r="R568" s="124" t="s">
        <v>612</v>
      </c>
      <c r="S568" s="124" t="s">
        <v>2211</v>
      </c>
      <c r="T568" s="125" t="s">
        <v>115</v>
      </c>
      <c r="U568" s="108">
        <v>0.50760000000000005</v>
      </c>
      <c r="V568" s="108">
        <f>ROUND(E568*U568,2)</f>
        <v>1.64</v>
      </c>
      <c r="W568" s="108"/>
      <c r="X568" s="108" t="s">
        <v>116</v>
      </c>
      <c r="Y568" s="108" t="s">
        <v>117</v>
      </c>
      <c r="Z568" s="102"/>
      <c r="AA568" s="102"/>
      <c r="AB568" s="102"/>
      <c r="AC568" s="102"/>
      <c r="AD568" s="102"/>
      <c r="AE568" s="102"/>
      <c r="AF568" s="102"/>
      <c r="AG568" s="102" t="s">
        <v>118</v>
      </c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</row>
    <row r="569" spans="1:60" outlineLevel="2" x14ac:dyDescent="0.2">
      <c r="A569" s="105"/>
      <c r="B569" s="106"/>
      <c r="C569" s="129" t="s">
        <v>2276</v>
      </c>
      <c r="D569" s="109"/>
      <c r="E569" s="110">
        <v>3.238</v>
      </c>
      <c r="F569" s="108"/>
      <c r="G569" s="108"/>
      <c r="H569" s="108"/>
      <c r="I569" s="108"/>
      <c r="J569" s="108"/>
      <c r="K569" s="108"/>
      <c r="L569" s="108"/>
      <c r="M569" s="108"/>
      <c r="N569" s="107"/>
      <c r="O569" s="107"/>
      <c r="P569" s="107"/>
      <c r="Q569" s="107"/>
      <c r="R569" s="108"/>
      <c r="S569" s="108"/>
      <c r="T569" s="108"/>
      <c r="U569" s="108"/>
      <c r="V569" s="108"/>
      <c r="W569" s="108"/>
      <c r="X569" s="108"/>
      <c r="Y569" s="108"/>
      <c r="Z569" s="102"/>
      <c r="AA569" s="102"/>
      <c r="AB569" s="102"/>
      <c r="AC569" s="102"/>
      <c r="AD569" s="102"/>
      <c r="AE569" s="102"/>
      <c r="AF569" s="102"/>
      <c r="AG569" s="102" t="s">
        <v>121</v>
      </c>
      <c r="AH569" s="102">
        <v>0</v>
      </c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</row>
    <row r="570" spans="1:60" outlineLevel="2" x14ac:dyDescent="0.2">
      <c r="A570" s="105"/>
      <c r="B570" s="106"/>
      <c r="C570" s="603"/>
      <c r="D570" s="604"/>
      <c r="E570" s="604"/>
      <c r="F570" s="604"/>
      <c r="G570" s="604"/>
      <c r="H570" s="108"/>
      <c r="I570" s="108"/>
      <c r="J570" s="108"/>
      <c r="K570" s="108"/>
      <c r="L570" s="108"/>
      <c r="M570" s="108"/>
      <c r="N570" s="107"/>
      <c r="O570" s="107"/>
      <c r="P570" s="107"/>
      <c r="Q570" s="107"/>
      <c r="R570" s="108"/>
      <c r="S570" s="108"/>
      <c r="T570" s="108"/>
      <c r="U570" s="108"/>
      <c r="V570" s="108"/>
      <c r="W570" s="108"/>
      <c r="X570" s="108"/>
      <c r="Y570" s="108"/>
      <c r="Z570" s="102"/>
      <c r="AA570" s="102"/>
      <c r="AB570" s="102"/>
      <c r="AC570" s="102"/>
      <c r="AD570" s="102"/>
      <c r="AE570" s="102"/>
      <c r="AF570" s="102"/>
      <c r="AG570" s="102" t="s">
        <v>2212</v>
      </c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</row>
    <row r="571" spans="1:60" ht="33.75" outlineLevel="1" x14ac:dyDescent="0.2">
      <c r="A571" s="119">
        <v>144</v>
      </c>
      <c r="B571" s="120" t="s">
        <v>619</v>
      </c>
      <c r="C571" s="128" t="s">
        <v>2277</v>
      </c>
      <c r="D571" s="121" t="s">
        <v>283</v>
      </c>
      <c r="E571" s="122">
        <v>24.913</v>
      </c>
      <c r="F571" s="123"/>
      <c r="G571" s="124">
        <f>ROUND(E571*F571,2)</f>
        <v>0</v>
      </c>
      <c r="H571" s="123">
        <v>370.33</v>
      </c>
      <c r="I571" s="124">
        <f>ROUND(E571*H571,2)</f>
        <v>9226.0300000000007</v>
      </c>
      <c r="J571" s="123">
        <v>270.67</v>
      </c>
      <c r="K571" s="124">
        <f>ROUND(E571*J571,2)</f>
        <v>6743.2</v>
      </c>
      <c r="L571" s="124">
        <v>21</v>
      </c>
      <c r="M571" s="124">
        <f>G571*(1+L571/100)</f>
        <v>0</v>
      </c>
      <c r="N571" s="122">
        <v>3.3300000000000001E-3</v>
      </c>
      <c r="O571" s="122">
        <f>ROUND(E571*N571,2)</f>
        <v>0.08</v>
      </c>
      <c r="P571" s="122">
        <v>0</v>
      </c>
      <c r="Q571" s="122">
        <f>ROUND(E571*P571,2)</f>
        <v>0</v>
      </c>
      <c r="R571" s="124" t="s">
        <v>612</v>
      </c>
      <c r="S571" s="124" t="s">
        <v>2211</v>
      </c>
      <c r="T571" s="125" t="s">
        <v>115</v>
      </c>
      <c r="U571" s="108">
        <v>0.43722</v>
      </c>
      <c r="V571" s="108">
        <f>ROUND(E571*U571,2)</f>
        <v>10.89</v>
      </c>
      <c r="W571" s="108"/>
      <c r="X571" s="108" t="s">
        <v>116</v>
      </c>
      <c r="Y571" s="108" t="s">
        <v>117</v>
      </c>
      <c r="Z571" s="102"/>
      <c r="AA571" s="102"/>
      <c r="AB571" s="102"/>
      <c r="AC571" s="102"/>
      <c r="AD571" s="102"/>
      <c r="AE571" s="102"/>
      <c r="AF571" s="102"/>
      <c r="AG571" s="102" t="s">
        <v>118</v>
      </c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</row>
    <row r="572" spans="1:60" outlineLevel="2" x14ac:dyDescent="0.2">
      <c r="A572" s="105"/>
      <c r="B572" s="106"/>
      <c r="C572" s="129" t="s">
        <v>2278</v>
      </c>
      <c r="D572" s="109"/>
      <c r="E572" s="110">
        <v>24.913</v>
      </c>
      <c r="F572" s="108"/>
      <c r="G572" s="108"/>
      <c r="H572" s="108"/>
      <c r="I572" s="108"/>
      <c r="J572" s="108"/>
      <c r="K572" s="108"/>
      <c r="L572" s="108"/>
      <c r="M572" s="108"/>
      <c r="N572" s="107"/>
      <c r="O572" s="107"/>
      <c r="P572" s="107"/>
      <c r="Q572" s="107"/>
      <c r="R572" s="108"/>
      <c r="S572" s="108"/>
      <c r="T572" s="108"/>
      <c r="U572" s="108"/>
      <c r="V572" s="108"/>
      <c r="W572" s="108"/>
      <c r="X572" s="108"/>
      <c r="Y572" s="108"/>
      <c r="Z572" s="102"/>
      <c r="AA572" s="102"/>
      <c r="AB572" s="102"/>
      <c r="AC572" s="102"/>
      <c r="AD572" s="102"/>
      <c r="AE572" s="102"/>
      <c r="AF572" s="102"/>
      <c r="AG572" s="102" t="s">
        <v>121</v>
      </c>
      <c r="AH572" s="102">
        <v>0</v>
      </c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</row>
    <row r="573" spans="1:60" outlineLevel="2" x14ac:dyDescent="0.2">
      <c r="A573" s="105"/>
      <c r="B573" s="106"/>
      <c r="C573" s="603"/>
      <c r="D573" s="604"/>
      <c r="E573" s="604"/>
      <c r="F573" s="604"/>
      <c r="G573" s="604"/>
      <c r="H573" s="108"/>
      <c r="I573" s="108"/>
      <c r="J573" s="108"/>
      <c r="K573" s="108"/>
      <c r="L573" s="108"/>
      <c r="M573" s="108"/>
      <c r="N573" s="107"/>
      <c r="O573" s="107"/>
      <c r="P573" s="107"/>
      <c r="Q573" s="107"/>
      <c r="R573" s="108"/>
      <c r="S573" s="108"/>
      <c r="T573" s="108"/>
      <c r="U573" s="108"/>
      <c r="V573" s="108"/>
      <c r="W573" s="108"/>
      <c r="X573" s="108"/>
      <c r="Y573" s="108"/>
      <c r="Z573" s="102"/>
      <c r="AA573" s="102"/>
      <c r="AB573" s="102"/>
      <c r="AC573" s="102"/>
      <c r="AD573" s="102"/>
      <c r="AE573" s="102"/>
      <c r="AF573" s="102"/>
      <c r="AG573" s="102" t="s">
        <v>2212</v>
      </c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</row>
    <row r="574" spans="1:60" ht="22.5" outlineLevel="1" x14ac:dyDescent="0.2">
      <c r="A574" s="119">
        <v>145</v>
      </c>
      <c r="B574" s="120" t="s">
        <v>620</v>
      </c>
      <c r="C574" s="128" t="s">
        <v>621</v>
      </c>
      <c r="D574" s="121" t="s">
        <v>283</v>
      </c>
      <c r="E574" s="122">
        <v>20.75</v>
      </c>
      <c r="F574" s="123"/>
      <c r="G574" s="124">
        <f>ROUND(E574*F574,2)</f>
        <v>0</v>
      </c>
      <c r="H574" s="123">
        <v>343.63</v>
      </c>
      <c r="I574" s="124">
        <f>ROUND(E574*H574,2)</f>
        <v>7130.32</v>
      </c>
      <c r="J574" s="123">
        <v>511.37</v>
      </c>
      <c r="K574" s="124">
        <f>ROUND(E574*J574,2)</f>
        <v>10610.93</v>
      </c>
      <c r="L574" s="124">
        <v>21</v>
      </c>
      <c r="M574" s="124">
        <f>G574*(1+L574/100)</f>
        <v>0</v>
      </c>
      <c r="N574" s="122">
        <v>1.98E-3</v>
      </c>
      <c r="O574" s="122">
        <f>ROUND(E574*N574,2)</f>
        <v>0.04</v>
      </c>
      <c r="P574" s="122">
        <v>0</v>
      </c>
      <c r="Q574" s="122">
        <f>ROUND(E574*P574,2)</f>
        <v>0</v>
      </c>
      <c r="R574" s="124" t="s">
        <v>612</v>
      </c>
      <c r="S574" s="124" t="s">
        <v>2211</v>
      </c>
      <c r="T574" s="125" t="s">
        <v>115</v>
      </c>
      <c r="U574" s="108">
        <v>0.77395000000000003</v>
      </c>
      <c r="V574" s="108">
        <f>ROUND(E574*U574,2)</f>
        <v>16.059999999999999</v>
      </c>
      <c r="W574" s="108"/>
      <c r="X574" s="108" t="s">
        <v>116</v>
      </c>
      <c r="Y574" s="108" t="s">
        <v>117</v>
      </c>
      <c r="Z574" s="102"/>
      <c r="AA574" s="102"/>
      <c r="AB574" s="102"/>
      <c r="AC574" s="102"/>
      <c r="AD574" s="102"/>
      <c r="AE574" s="102"/>
      <c r="AF574" s="102"/>
      <c r="AG574" s="102" t="s">
        <v>118</v>
      </c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</row>
    <row r="575" spans="1:60" outlineLevel="2" x14ac:dyDescent="0.2">
      <c r="A575" s="105"/>
      <c r="B575" s="106"/>
      <c r="C575" s="601" t="s">
        <v>622</v>
      </c>
      <c r="D575" s="602"/>
      <c r="E575" s="602"/>
      <c r="F575" s="602"/>
      <c r="G575" s="602"/>
      <c r="H575" s="108"/>
      <c r="I575" s="108"/>
      <c r="J575" s="108"/>
      <c r="K575" s="108"/>
      <c r="L575" s="108"/>
      <c r="M575" s="108"/>
      <c r="N575" s="107"/>
      <c r="O575" s="107"/>
      <c r="P575" s="107"/>
      <c r="Q575" s="107"/>
      <c r="R575" s="108"/>
      <c r="S575" s="108"/>
      <c r="T575" s="108"/>
      <c r="U575" s="108"/>
      <c r="V575" s="108"/>
      <c r="W575" s="108"/>
      <c r="X575" s="108"/>
      <c r="Y575" s="108"/>
      <c r="Z575" s="102"/>
      <c r="AA575" s="102"/>
      <c r="AB575" s="102"/>
      <c r="AC575" s="102"/>
      <c r="AD575" s="102"/>
      <c r="AE575" s="102"/>
      <c r="AF575" s="102"/>
      <c r="AG575" s="102" t="s">
        <v>141</v>
      </c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</row>
    <row r="576" spans="1:60" outlineLevel="2" x14ac:dyDescent="0.2">
      <c r="A576" s="105"/>
      <c r="B576" s="106"/>
      <c r="C576" s="129" t="s">
        <v>623</v>
      </c>
      <c r="D576" s="109"/>
      <c r="E576" s="110">
        <v>20.75</v>
      </c>
      <c r="F576" s="108"/>
      <c r="G576" s="108"/>
      <c r="H576" s="108"/>
      <c r="I576" s="108"/>
      <c r="J576" s="108"/>
      <c r="K576" s="108"/>
      <c r="L576" s="108"/>
      <c r="M576" s="108"/>
      <c r="N576" s="107"/>
      <c r="O576" s="107"/>
      <c r="P576" s="107"/>
      <c r="Q576" s="107"/>
      <c r="R576" s="108"/>
      <c r="S576" s="108"/>
      <c r="T576" s="108"/>
      <c r="U576" s="108"/>
      <c r="V576" s="108"/>
      <c r="W576" s="108"/>
      <c r="X576" s="108"/>
      <c r="Y576" s="108"/>
      <c r="Z576" s="102"/>
      <c r="AA576" s="102"/>
      <c r="AB576" s="102"/>
      <c r="AC576" s="102"/>
      <c r="AD576" s="102"/>
      <c r="AE576" s="102"/>
      <c r="AF576" s="102"/>
      <c r="AG576" s="102" t="s">
        <v>121</v>
      </c>
      <c r="AH576" s="102">
        <v>0</v>
      </c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</row>
    <row r="577" spans="1:60" outlineLevel="2" x14ac:dyDescent="0.2">
      <c r="A577" s="105"/>
      <c r="B577" s="106"/>
      <c r="C577" s="603"/>
      <c r="D577" s="604"/>
      <c r="E577" s="604"/>
      <c r="F577" s="604"/>
      <c r="G577" s="604"/>
      <c r="H577" s="108"/>
      <c r="I577" s="108"/>
      <c r="J577" s="108"/>
      <c r="K577" s="108"/>
      <c r="L577" s="108"/>
      <c r="M577" s="108"/>
      <c r="N577" s="107"/>
      <c r="O577" s="107"/>
      <c r="P577" s="107"/>
      <c r="Q577" s="107"/>
      <c r="R577" s="108"/>
      <c r="S577" s="108"/>
      <c r="T577" s="108"/>
      <c r="U577" s="108"/>
      <c r="V577" s="108"/>
      <c r="W577" s="108"/>
      <c r="X577" s="108"/>
      <c r="Y577" s="108"/>
      <c r="Z577" s="102"/>
      <c r="AA577" s="102"/>
      <c r="AB577" s="102"/>
      <c r="AC577" s="102"/>
      <c r="AD577" s="102"/>
      <c r="AE577" s="102"/>
      <c r="AF577" s="102"/>
      <c r="AG577" s="102" t="s">
        <v>2212</v>
      </c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</row>
    <row r="578" spans="1:60" ht="22.5" outlineLevel="1" x14ac:dyDescent="0.2">
      <c r="A578" s="119">
        <v>146</v>
      </c>
      <c r="B578" s="120" t="s">
        <v>624</v>
      </c>
      <c r="C578" s="128" t="s">
        <v>625</v>
      </c>
      <c r="D578" s="121" t="s">
        <v>283</v>
      </c>
      <c r="E578" s="122">
        <v>54.305</v>
      </c>
      <c r="F578" s="123"/>
      <c r="G578" s="124">
        <f>ROUND(E578*F578,2)</f>
        <v>0</v>
      </c>
      <c r="H578" s="123">
        <v>453.56</v>
      </c>
      <c r="I578" s="124">
        <f>ROUND(E578*H578,2)</f>
        <v>24630.58</v>
      </c>
      <c r="J578" s="123">
        <v>415.44</v>
      </c>
      <c r="K578" s="124">
        <f>ROUND(E578*J578,2)</f>
        <v>22560.47</v>
      </c>
      <c r="L578" s="124">
        <v>21</v>
      </c>
      <c r="M578" s="124">
        <f>G578*(1+L578/100)</f>
        <v>0</v>
      </c>
      <c r="N578" s="122">
        <v>3.7499999999999999E-3</v>
      </c>
      <c r="O578" s="122">
        <f>ROUND(E578*N578,2)</f>
        <v>0.2</v>
      </c>
      <c r="P578" s="122">
        <v>0</v>
      </c>
      <c r="Q578" s="122">
        <f>ROUND(E578*P578,2)</f>
        <v>0</v>
      </c>
      <c r="R578" s="124" t="s">
        <v>612</v>
      </c>
      <c r="S578" s="124" t="s">
        <v>2211</v>
      </c>
      <c r="T578" s="125" t="s">
        <v>115</v>
      </c>
      <c r="U578" s="108">
        <v>0.74119999999999997</v>
      </c>
      <c r="V578" s="108">
        <f>ROUND(E578*U578,2)</f>
        <v>40.25</v>
      </c>
      <c r="W578" s="108"/>
      <c r="X578" s="108" t="s">
        <v>116</v>
      </c>
      <c r="Y578" s="108" t="s">
        <v>117</v>
      </c>
      <c r="Z578" s="102"/>
      <c r="AA578" s="102"/>
      <c r="AB578" s="102"/>
      <c r="AC578" s="102"/>
      <c r="AD578" s="102"/>
      <c r="AE578" s="102"/>
      <c r="AF578" s="102"/>
      <c r="AG578" s="102" t="s">
        <v>118</v>
      </c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</row>
    <row r="579" spans="1:60" outlineLevel="2" x14ac:dyDescent="0.2">
      <c r="A579" s="105"/>
      <c r="B579" s="106"/>
      <c r="C579" s="607" t="s">
        <v>626</v>
      </c>
      <c r="D579" s="608"/>
      <c r="E579" s="608"/>
      <c r="F579" s="608"/>
      <c r="G579" s="608"/>
      <c r="H579" s="108"/>
      <c r="I579" s="108"/>
      <c r="J579" s="108"/>
      <c r="K579" s="108"/>
      <c r="L579" s="108"/>
      <c r="M579" s="108"/>
      <c r="N579" s="107"/>
      <c r="O579" s="107"/>
      <c r="P579" s="107"/>
      <c r="Q579" s="107"/>
      <c r="R579" s="108"/>
      <c r="S579" s="108"/>
      <c r="T579" s="108"/>
      <c r="U579" s="108"/>
      <c r="V579" s="108"/>
      <c r="W579" s="108"/>
      <c r="X579" s="108"/>
      <c r="Y579" s="108"/>
      <c r="Z579" s="102"/>
      <c r="AA579" s="102"/>
      <c r="AB579" s="102"/>
      <c r="AC579" s="102"/>
      <c r="AD579" s="102"/>
      <c r="AE579" s="102"/>
      <c r="AF579" s="102"/>
      <c r="AG579" s="102" t="s">
        <v>120</v>
      </c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</row>
    <row r="580" spans="1:60" outlineLevel="2" x14ac:dyDescent="0.2">
      <c r="A580" s="105"/>
      <c r="B580" s="106"/>
      <c r="C580" s="609" t="s">
        <v>622</v>
      </c>
      <c r="D580" s="610"/>
      <c r="E580" s="610"/>
      <c r="F580" s="610"/>
      <c r="G580" s="610"/>
      <c r="H580" s="108"/>
      <c r="I580" s="108"/>
      <c r="J580" s="108"/>
      <c r="K580" s="108"/>
      <c r="L580" s="108"/>
      <c r="M580" s="108"/>
      <c r="N580" s="107"/>
      <c r="O580" s="107"/>
      <c r="P580" s="107"/>
      <c r="Q580" s="107"/>
      <c r="R580" s="108"/>
      <c r="S580" s="108"/>
      <c r="T580" s="108"/>
      <c r="U580" s="108"/>
      <c r="V580" s="108"/>
      <c r="W580" s="108"/>
      <c r="X580" s="108"/>
      <c r="Y580" s="108"/>
      <c r="Z580" s="102"/>
      <c r="AA580" s="102"/>
      <c r="AB580" s="102"/>
      <c r="AC580" s="102"/>
      <c r="AD580" s="102"/>
      <c r="AE580" s="102"/>
      <c r="AF580" s="102"/>
      <c r="AG580" s="102" t="s">
        <v>141</v>
      </c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</row>
    <row r="581" spans="1:60" outlineLevel="2" x14ac:dyDescent="0.2">
      <c r="A581" s="105"/>
      <c r="B581" s="106"/>
      <c r="C581" s="129" t="s">
        <v>2279</v>
      </c>
      <c r="D581" s="109"/>
      <c r="E581" s="110">
        <v>7.48</v>
      </c>
      <c r="F581" s="108"/>
      <c r="G581" s="108"/>
      <c r="H581" s="108"/>
      <c r="I581" s="108"/>
      <c r="J581" s="108"/>
      <c r="K581" s="108"/>
      <c r="L581" s="108"/>
      <c r="M581" s="108"/>
      <c r="N581" s="107"/>
      <c r="O581" s="107"/>
      <c r="P581" s="107"/>
      <c r="Q581" s="107"/>
      <c r="R581" s="108"/>
      <c r="S581" s="108"/>
      <c r="T581" s="108"/>
      <c r="U581" s="108"/>
      <c r="V581" s="108"/>
      <c r="W581" s="108"/>
      <c r="X581" s="108"/>
      <c r="Y581" s="108"/>
      <c r="Z581" s="102"/>
      <c r="AA581" s="102"/>
      <c r="AB581" s="102"/>
      <c r="AC581" s="102"/>
      <c r="AD581" s="102"/>
      <c r="AE581" s="102"/>
      <c r="AF581" s="102"/>
      <c r="AG581" s="102" t="s">
        <v>121</v>
      </c>
      <c r="AH581" s="102">
        <v>0</v>
      </c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</row>
    <row r="582" spans="1:60" outlineLevel="3" x14ac:dyDescent="0.2">
      <c r="A582" s="105"/>
      <c r="B582" s="106"/>
      <c r="C582" s="129" t="s">
        <v>2280</v>
      </c>
      <c r="D582" s="109"/>
      <c r="E582" s="110">
        <v>13.956</v>
      </c>
      <c r="F582" s="108"/>
      <c r="G582" s="108"/>
      <c r="H582" s="108"/>
      <c r="I582" s="108"/>
      <c r="J582" s="108"/>
      <c r="K582" s="108"/>
      <c r="L582" s="108"/>
      <c r="M582" s="108"/>
      <c r="N582" s="107"/>
      <c r="O582" s="107"/>
      <c r="P582" s="107"/>
      <c r="Q582" s="107"/>
      <c r="R582" s="108"/>
      <c r="S582" s="108"/>
      <c r="T582" s="108"/>
      <c r="U582" s="108"/>
      <c r="V582" s="108"/>
      <c r="W582" s="108"/>
      <c r="X582" s="108"/>
      <c r="Y582" s="108"/>
      <c r="Z582" s="102"/>
      <c r="AA582" s="102"/>
      <c r="AB582" s="102"/>
      <c r="AC582" s="102"/>
      <c r="AD582" s="102"/>
      <c r="AE582" s="102"/>
      <c r="AF582" s="102"/>
      <c r="AG582" s="102" t="s">
        <v>121</v>
      </c>
      <c r="AH582" s="102">
        <v>0</v>
      </c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</row>
    <row r="583" spans="1:60" outlineLevel="3" x14ac:dyDescent="0.2">
      <c r="A583" s="105"/>
      <c r="B583" s="106"/>
      <c r="C583" s="129" t="s">
        <v>2281</v>
      </c>
      <c r="D583" s="109"/>
      <c r="E583" s="110">
        <v>32.869</v>
      </c>
      <c r="F583" s="108"/>
      <c r="G583" s="108"/>
      <c r="H583" s="108"/>
      <c r="I583" s="108"/>
      <c r="J583" s="108"/>
      <c r="K583" s="108"/>
      <c r="L583" s="108"/>
      <c r="M583" s="108"/>
      <c r="N583" s="107"/>
      <c r="O583" s="107"/>
      <c r="P583" s="107"/>
      <c r="Q583" s="107"/>
      <c r="R583" s="108"/>
      <c r="S583" s="108"/>
      <c r="T583" s="108"/>
      <c r="U583" s="108"/>
      <c r="V583" s="108"/>
      <c r="W583" s="108"/>
      <c r="X583" s="108"/>
      <c r="Y583" s="108"/>
      <c r="Z583" s="102"/>
      <c r="AA583" s="102"/>
      <c r="AB583" s="102"/>
      <c r="AC583" s="102"/>
      <c r="AD583" s="102"/>
      <c r="AE583" s="102"/>
      <c r="AF583" s="102"/>
      <c r="AG583" s="102" t="s">
        <v>121</v>
      </c>
      <c r="AH583" s="102">
        <v>0</v>
      </c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</row>
    <row r="584" spans="1:60" outlineLevel="2" x14ac:dyDescent="0.2">
      <c r="A584" s="105"/>
      <c r="B584" s="106"/>
      <c r="C584" s="603"/>
      <c r="D584" s="604"/>
      <c r="E584" s="604"/>
      <c r="F584" s="604"/>
      <c r="G584" s="604"/>
      <c r="H584" s="108"/>
      <c r="I584" s="108"/>
      <c r="J584" s="108"/>
      <c r="K584" s="108"/>
      <c r="L584" s="108"/>
      <c r="M584" s="108"/>
      <c r="N584" s="107"/>
      <c r="O584" s="107"/>
      <c r="P584" s="107"/>
      <c r="Q584" s="107"/>
      <c r="R584" s="108"/>
      <c r="S584" s="108"/>
      <c r="T584" s="108"/>
      <c r="U584" s="108"/>
      <c r="V584" s="108"/>
      <c r="W584" s="108"/>
      <c r="X584" s="108"/>
      <c r="Y584" s="108"/>
      <c r="Z584" s="102"/>
      <c r="AA584" s="102"/>
      <c r="AB584" s="102"/>
      <c r="AC584" s="102"/>
      <c r="AD584" s="102"/>
      <c r="AE584" s="102"/>
      <c r="AF584" s="102"/>
      <c r="AG584" s="102" t="s">
        <v>2212</v>
      </c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</row>
    <row r="585" spans="1:60" ht="22.5" outlineLevel="1" x14ac:dyDescent="0.2">
      <c r="A585" s="119">
        <v>147</v>
      </c>
      <c r="B585" s="120" t="s">
        <v>627</v>
      </c>
      <c r="C585" s="128" t="s">
        <v>628</v>
      </c>
      <c r="D585" s="121" t="s">
        <v>283</v>
      </c>
      <c r="E585" s="122">
        <v>223.364</v>
      </c>
      <c r="F585" s="123"/>
      <c r="G585" s="124">
        <f>ROUND(E585*F585,2)</f>
        <v>0</v>
      </c>
      <c r="H585" s="123">
        <v>937.08</v>
      </c>
      <c r="I585" s="124">
        <f>ROUND(E585*H585,2)</f>
        <v>209309.94</v>
      </c>
      <c r="J585" s="123">
        <v>444.92</v>
      </c>
      <c r="K585" s="124">
        <f>ROUND(E585*J585,2)</f>
        <v>99379.11</v>
      </c>
      <c r="L585" s="124">
        <v>21</v>
      </c>
      <c r="M585" s="124">
        <f>G585*(1+L585/100)</f>
        <v>0</v>
      </c>
      <c r="N585" s="122">
        <v>6.1500000000000001E-3</v>
      </c>
      <c r="O585" s="122">
        <f>ROUND(E585*N585,2)</f>
        <v>1.37</v>
      </c>
      <c r="P585" s="122">
        <v>0</v>
      </c>
      <c r="Q585" s="122">
        <f>ROUND(E585*P585,2)</f>
        <v>0</v>
      </c>
      <c r="R585" s="124" t="s">
        <v>612</v>
      </c>
      <c r="S585" s="124" t="s">
        <v>2211</v>
      </c>
      <c r="T585" s="125" t="s">
        <v>115</v>
      </c>
      <c r="U585" s="108">
        <v>0.76</v>
      </c>
      <c r="V585" s="108">
        <f>ROUND(E585*U585,2)</f>
        <v>169.76</v>
      </c>
      <c r="W585" s="108"/>
      <c r="X585" s="108" t="s">
        <v>116</v>
      </c>
      <c r="Y585" s="108" t="s">
        <v>117</v>
      </c>
      <c r="Z585" s="102"/>
      <c r="AA585" s="102"/>
      <c r="AB585" s="102"/>
      <c r="AC585" s="102"/>
      <c r="AD585" s="102"/>
      <c r="AE585" s="102"/>
      <c r="AF585" s="102"/>
      <c r="AG585" s="102" t="s">
        <v>118</v>
      </c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</row>
    <row r="586" spans="1:60" outlineLevel="2" x14ac:dyDescent="0.2">
      <c r="A586" s="105"/>
      <c r="B586" s="106"/>
      <c r="C586" s="607" t="s">
        <v>626</v>
      </c>
      <c r="D586" s="608"/>
      <c r="E586" s="608"/>
      <c r="F586" s="608"/>
      <c r="G586" s="608"/>
      <c r="H586" s="108"/>
      <c r="I586" s="108"/>
      <c r="J586" s="108"/>
      <c r="K586" s="108"/>
      <c r="L586" s="108"/>
      <c r="M586" s="108"/>
      <c r="N586" s="107"/>
      <c r="O586" s="107"/>
      <c r="P586" s="107"/>
      <c r="Q586" s="107"/>
      <c r="R586" s="108"/>
      <c r="S586" s="108"/>
      <c r="T586" s="108"/>
      <c r="U586" s="108"/>
      <c r="V586" s="108"/>
      <c r="W586" s="108"/>
      <c r="X586" s="108"/>
      <c r="Y586" s="108"/>
      <c r="Z586" s="102"/>
      <c r="AA586" s="102"/>
      <c r="AB586" s="102"/>
      <c r="AC586" s="102"/>
      <c r="AD586" s="102"/>
      <c r="AE586" s="102"/>
      <c r="AF586" s="102"/>
      <c r="AG586" s="102" t="s">
        <v>120</v>
      </c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</row>
    <row r="587" spans="1:60" outlineLevel="2" x14ac:dyDescent="0.2">
      <c r="A587" s="105"/>
      <c r="B587" s="106"/>
      <c r="C587" s="129" t="s">
        <v>2282</v>
      </c>
      <c r="D587" s="109"/>
      <c r="E587" s="110">
        <v>223.364</v>
      </c>
      <c r="F587" s="108"/>
      <c r="G587" s="108"/>
      <c r="H587" s="108"/>
      <c r="I587" s="108"/>
      <c r="J587" s="108"/>
      <c r="K587" s="108"/>
      <c r="L587" s="108"/>
      <c r="M587" s="108"/>
      <c r="N587" s="107"/>
      <c r="O587" s="107"/>
      <c r="P587" s="107"/>
      <c r="Q587" s="107"/>
      <c r="R587" s="108"/>
      <c r="S587" s="108"/>
      <c r="T587" s="108"/>
      <c r="U587" s="108"/>
      <c r="V587" s="108"/>
      <c r="W587" s="108"/>
      <c r="X587" s="108"/>
      <c r="Y587" s="108"/>
      <c r="Z587" s="102"/>
      <c r="AA587" s="102"/>
      <c r="AB587" s="102"/>
      <c r="AC587" s="102"/>
      <c r="AD587" s="102"/>
      <c r="AE587" s="102"/>
      <c r="AF587" s="102"/>
      <c r="AG587" s="102" t="s">
        <v>121</v>
      </c>
      <c r="AH587" s="102">
        <v>0</v>
      </c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</row>
    <row r="588" spans="1:60" outlineLevel="2" x14ac:dyDescent="0.2">
      <c r="A588" s="105"/>
      <c r="B588" s="106"/>
      <c r="C588" s="603"/>
      <c r="D588" s="604"/>
      <c r="E588" s="604"/>
      <c r="F588" s="604"/>
      <c r="G588" s="604"/>
      <c r="H588" s="108"/>
      <c r="I588" s="108"/>
      <c r="J588" s="108"/>
      <c r="K588" s="108"/>
      <c r="L588" s="108"/>
      <c r="M588" s="108"/>
      <c r="N588" s="107"/>
      <c r="O588" s="107"/>
      <c r="P588" s="107"/>
      <c r="Q588" s="107"/>
      <c r="R588" s="108"/>
      <c r="S588" s="108"/>
      <c r="T588" s="108"/>
      <c r="U588" s="108"/>
      <c r="V588" s="108"/>
      <c r="W588" s="108"/>
      <c r="X588" s="108"/>
      <c r="Y588" s="108"/>
      <c r="Z588" s="102"/>
      <c r="AA588" s="102"/>
      <c r="AB588" s="102"/>
      <c r="AC588" s="102"/>
      <c r="AD588" s="102"/>
      <c r="AE588" s="102"/>
      <c r="AF588" s="102"/>
      <c r="AG588" s="102" t="s">
        <v>2212</v>
      </c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</row>
    <row r="589" spans="1:60" ht="45" outlineLevel="1" x14ac:dyDescent="0.2">
      <c r="A589" s="119">
        <v>148</v>
      </c>
      <c r="B589" s="120" t="s">
        <v>629</v>
      </c>
      <c r="C589" s="128" t="s">
        <v>2283</v>
      </c>
      <c r="D589" s="121" t="s">
        <v>283</v>
      </c>
      <c r="E589" s="122">
        <v>8.82</v>
      </c>
      <c r="F589" s="123"/>
      <c r="G589" s="124">
        <f>ROUND(E589*F589,2)</f>
        <v>0</v>
      </c>
      <c r="H589" s="123">
        <v>507.02</v>
      </c>
      <c r="I589" s="124">
        <f>ROUND(E589*H589,2)</f>
        <v>4471.92</v>
      </c>
      <c r="J589" s="123">
        <v>322.98</v>
      </c>
      <c r="K589" s="124">
        <f>ROUND(E589*J589,2)</f>
        <v>2848.68</v>
      </c>
      <c r="L589" s="124">
        <v>21</v>
      </c>
      <c r="M589" s="124">
        <f>G589*(1+L589/100)</f>
        <v>0</v>
      </c>
      <c r="N589" s="122">
        <v>2.63E-3</v>
      </c>
      <c r="O589" s="122">
        <f>ROUND(E589*N589,2)</f>
        <v>0.02</v>
      </c>
      <c r="P589" s="122">
        <v>0</v>
      </c>
      <c r="Q589" s="122">
        <f>ROUND(E589*P589,2)</f>
        <v>0</v>
      </c>
      <c r="R589" s="124" t="s">
        <v>612</v>
      </c>
      <c r="S589" s="124" t="s">
        <v>2211</v>
      </c>
      <c r="T589" s="125" t="s">
        <v>115</v>
      </c>
      <c r="U589" s="108">
        <v>0.52600000000000002</v>
      </c>
      <c r="V589" s="108">
        <f>ROUND(E589*U589,2)</f>
        <v>4.6399999999999997</v>
      </c>
      <c r="W589" s="108"/>
      <c r="X589" s="108" t="s">
        <v>116</v>
      </c>
      <c r="Y589" s="108" t="s">
        <v>117</v>
      </c>
      <c r="Z589" s="102"/>
      <c r="AA589" s="102"/>
      <c r="AB589" s="102"/>
      <c r="AC589" s="102"/>
      <c r="AD589" s="102"/>
      <c r="AE589" s="102"/>
      <c r="AF589" s="102"/>
      <c r="AG589" s="102" t="s">
        <v>118</v>
      </c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</row>
    <row r="590" spans="1:60" outlineLevel="2" x14ac:dyDescent="0.2">
      <c r="A590" s="105"/>
      <c r="B590" s="106"/>
      <c r="C590" s="129" t="s">
        <v>2284</v>
      </c>
      <c r="D590" s="109"/>
      <c r="E590" s="110">
        <v>2.78</v>
      </c>
      <c r="F590" s="108"/>
      <c r="G590" s="108"/>
      <c r="H590" s="108"/>
      <c r="I590" s="108"/>
      <c r="J590" s="108"/>
      <c r="K590" s="108"/>
      <c r="L590" s="108"/>
      <c r="M590" s="108"/>
      <c r="N590" s="107"/>
      <c r="O590" s="107"/>
      <c r="P590" s="107"/>
      <c r="Q590" s="107"/>
      <c r="R590" s="108"/>
      <c r="S590" s="108"/>
      <c r="T590" s="108"/>
      <c r="U590" s="108"/>
      <c r="V590" s="108"/>
      <c r="W590" s="108"/>
      <c r="X590" s="108"/>
      <c r="Y590" s="108"/>
      <c r="Z590" s="102"/>
      <c r="AA590" s="102"/>
      <c r="AB590" s="102"/>
      <c r="AC590" s="102"/>
      <c r="AD590" s="102"/>
      <c r="AE590" s="102"/>
      <c r="AF590" s="102"/>
      <c r="AG590" s="102" t="s">
        <v>121</v>
      </c>
      <c r="AH590" s="102">
        <v>0</v>
      </c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</row>
    <row r="591" spans="1:60" outlineLevel="3" x14ac:dyDescent="0.2">
      <c r="A591" s="105"/>
      <c r="B591" s="106"/>
      <c r="C591" s="129" t="s">
        <v>2285</v>
      </c>
      <c r="D591" s="109"/>
      <c r="E591" s="110">
        <v>6.04</v>
      </c>
      <c r="F591" s="108"/>
      <c r="G591" s="108"/>
      <c r="H591" s="108"/>
      <c r="I591" s="108"/>
      <c r="J591" s="108"/>
      <c r="K591" s="108"/>
      <c r="L591" s="108"/>
      <c r="M591" s="108"/>
      <c r="N591" s="107"/>
      <c r="O591" s="107"/>
      <c r="P591" s="107"/>
      <c r="Q591" s="107"/>
      <c r="R591" s="108"/>
      <c r="S591" s="108"/>
      <c r="T591" s="108"/>
      <c r="U591" s="108"/>
      <c r="V591" s="108"/>
      <c r="W591" s="108"/>
      <c r="X591" s="108"/>
      <c r="Y591" s="108"/>
      <c r="Z591" s="102"/>
      <c r="AA591" s="102"/>
      <c r="AB591" s="102"/>
      <c r="AC591" s="102"/>
      <c r="AD591" s="102"/>
      <c r="AE591" s="102"/>
      <c r="AF591" s="102"/>
      <c r="AG591" s="102" t="s">
        <v>121</v>
      </c>
      <c r="AH591" s="102">
        <v>0</v>
      </c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</row>
    <row r="592" spans="1:60" outlineLevel="2" x14ac:dyDescent="0.2">
      <c r="A592" s="105"/>
      <c r="B592" s="106"/>
      <c r="C592" s="603"/>
      <c r="D592" s="604"/>
      <c r="E592" s="604"/>
      <c r="F592" s="604"/>
      <c r="G592" s="604"/>
      <c r="H592" s="108"/>
      <c r="I592" s="108"/>
      <c r="J592" s="108"/>
      <c r="K592" s="108"/>
      <c r="L592" s="108"/>
      <c r="M592" s="108"/>
      <c r="N592" s="107"/>
      <c r="O592" s="107"/>
      <c r="P592" s="107"/>
      <c r="Q592" s="107"/>
      <c r="R592" s="108"/>
      <c r="S592" s="108"/>
      <c r="T592" s="108"/>
      <c r="U592" s="108"/>
      <c r="V592" s="108"/>
      <c r="W592" s="108"/>
      <c r="X592" s="108"/>
      <c r="Y592" s="108"/>
      <c r="Z592" s="102"/>
      <c r="AA592" s="102"/>
      <c r="AB592" s="102"/>
      <c r="AC592" s="102"/>
      <c r="AD592" s="102"/>
      <c r="AE592" s="102"/>
      <c r="AF592" s="102"/>
      <c r="AG592" s="102" t="s">
        <v>2212</v>
      </c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</row>
    <row r="593" spans="1:60" outlineLevel="1" x14ac:dyDescent="0.2">
      <c r="A593" s="119">
        <v>149</v>
      </c>
      <c r="B593" s="120" t="s">
        <v>630</v>
      </c>
      <c r="C593" s="128" t="s">
        <v>631</v>
      </c>
      <c r="D593" s="121" t="s">
        <v>283</v>
      </c>
      <c r="E593" s="122">
        <v>39.417000000000002</v>
      </c>
      <c r="F593" s="123"/>
      <c r="G593" s="124">
        <f>ROUND(E593*F593,2)</f>
        <v>0</v>
      </c>
      <c r="H593" s="123">
        <v>0</v>
      </c>
      <c r="I593" s="124">
        <f>ROUND(E593*H593,2)</f>
        <v>0</v>
      </c>
      <c r="J593" s="123">
        <v>300</v>
      </c>
      <c r="K593" s="124">
        <f>ROUND(E593*J593,2)</f>
        <v>11825.1</v>
      </c>
      <c r="L593" s="124">
        <v>21</v>
      </c>
      <c r="M593" s="124">
        <f>G593*(1+L593/100)</f>
        <v>0</v>
      </c>
      <c r="N593" s="122">
        <v>0</v>
      </c>
      <c r="O593" s="122">
        <f>ROUND(E593*N593,2)</f>
        <v>0</v>
      </c>
      <c r="P593" s="122">
        <v>0</v>
      </c>
      <c r="Q593" s="122">
        <f>ROUND(E593*P593,2)</f>
        <v>0</v>
      </c>
      <c r="R593" s="124"/>
      <c r="S593" s="124" t="s">
        <v>177</v>
      </c>
      <c r="T593" s="125" t="s">
        <v>178</v>
      </c>
      <c r="U593" s="108">
        <v>0</v>
      </c>
      <c r="V593" s="108">
        <f>ROUND(E593*U593,2)</f>
        <v>0</v>
      </c>
      <c r="W593" s="108"/>
      <c r="X593" s="108" t="s">
        <v>116</v>
      </c>
      <c r="Y593" s="108" t="s">
        <v>117</v>
      </c>
      <c r="Z593" s="102"/>
      <c r="AA593" s="102"/>
      <c r="AB593" s="102"/>
      <c r="AC593" s="102"/>
      <c r="AD593" s="102"/>
      <c r="AE593" s="102"/>
      <c r="AF593" s="102"/>
      <c r="AG593" s="102" t="s">
        <v>118</v>
      </c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</row>
    <row r="594" spans="1:60" outlineLevel="2" x14ac:dyDescent="0.2">
      <c r="A594" s="105"/>
      <c r="B594" s="106"/>
      <c r="C594" s="605"/>
      <c r="D594" s="606"/>
      <c r="E594" s="606"/>
      <c r="F594" s="606"/>
      <c r="G594" s="606"/>
      <c r="H594" s="108"/>
      <c r="I594" s="108"/>
      <c r="J594" s="108"/>
      <c r="K594" s="108"/>
      <c r="L594" s="108"/>
      <c r="M594" s="108"/>
      <c r="N594" s="107"/>
      <c r="O594" s="107"/>
      <c r="P594" s="107"/>
      <c r="Q594" s="107"/>
      <c r="R594" s="108"/>
      <c r="S594" s="108"/>
      <c r="T594" s="108"/>
      <c r="U594" s="108"/>
      <c r="V594" s="108"/>
      <c r="W594" s="108"/>
      <c r="X594" s="108"/>
      <c r="Y594" s="108"/>
      <c r="Z594" s="102"/>
      <c r="AA594" s="102"/>
      <c r="AB594" s="102"/>
      <c r="AC594" s="102"/>
      <c r="AD594" s="102"/>
      <c r="AE594" s="102"/>
      <c r="AF594" s="102"/>
      <c r="AG594" s="102" t="s">
        <v>2212</v>
      </c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</row>
    <row r="595" spans="1:60" outlineLevel="1" x14ac:dyDescent="0.2">
      <c r="A595" s="119">
        <v>150</v>
      </c>
      <c r="B595" s="120" t="s">
        <v>632</v>
      </c>
      <c r="C595" s="128" t="s">
        <v>633</v>
      </c>
      <c r="D595" s="121" t="s">
        <v>283</v>
      </c>
      <c r="E595" s="122">
        <v>178.73500000000001</v>
      </c>
      <c r="F595" s="123"/>
      <c r="G595" s="124">
        <f>ROUND(E595*F595,2)</f>
        <v>0</v>
      </c>
      <c r="H595" s="123">
        <v>0</v>
      </c>
      <c r="I595" s="124">
        <f>ROUND(E595*H595,2)</f>
        <v>0</v>
      </c>
      <c r="J595" s="123">
        <v>300</v>
      </c>
      <c r="K595" s="124">
        <f>ROUND(E595*J595,2)</f>
        <v>53620.5</v>
      </c>
      <c r="L595" s="124">
        <v>21</v>
      </c>
      <c r="M595" s="124">
        <f>G595*(1+L595/100)</f>
        <v>0</v>
      </c>
      <c r="N595" s="122">
        <v>0</v>
      </c>
      <c r="O595" s="122">
        <f>ROUND(E595*N595,2)</f>
        <v>0</v>
      </c>
      <c r="P595" s="122">
        <v>0</v>
      </c>
      <c r="Q595" s="122">
        <f>ROUND(E595*P595,2)</f>
        <v>0</v>
      </c>
      <c r="R595" s="124"/>
      <c r="S595" s="124" t="s">
        <v>177</v>
      </c>
      <c r="T595" s="125" t="s">
        <v>178</v>
      </c>
      <c r="U595" s="108">
        <v>0</v>
      </c>
      <c r="V595" s="108">
        <f>ROUND(E595*U595,2)</f>
        <v>0</v>
      </c>
      <c r="W595" s="108"/>
      <c r="X595" s="108" t="s">
        <v>116</v>
      </c>
      <c r="Y595" s="108" t="s">
        <v>117</v>
      </c>
      <c r="Z595" s="102"/>
      <c r="AA595" s="102"/>
      <c r="AB595" s="102"/>
      <c r="AC595" s="102"/>
      <c r="AD595" s="102"/>
      <c r="AE595" s="102"/>
      <c r="AF595" s="102"/>
      <c r="AG595" s="102" t="s">
        <v>118</v>
      </c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</row>
    <row r="596" spans="1:60" outlineLevel="2" x14ac:dyDescent="0.2">
      <c r="A596" s="105"/>
      <c r="B596" s="106"/>
      <c r="C596" s="605"/>
      <c r="D596" s="606"/>
      <c r="E596" s="606"/>
      <c r="F596" s="606"/>
      <c r="G596" s="606"/>
      <c r="H596" s="108"/>
      <c r="I596" s="108"/>
      <c r="J596" s="108"/>
      <c r="K596" s="108"/>
      <c r="L596" s="108"/>
      <c r="M596" s="108"/>
      <c r="N596" s="107"/>
      <c r="O596" s="107"/>
      <c r="P596" s="107"/>
      <c r="Q596" s="107"/>
      <c r="R596" s="108"/>
      <c r="S596" s="108"/>
      <c r="T596" s="108"/>
      <c r="U596" s="108"/>
      <c r="V596" s="108"/>
      <c r="W596" s="108"/>
      <c r="X596" s="108"/>
      <c r="Y596" s="108"/>
      <c r="Z596" s="102"/>
      <c r="AA596" s="102"/>
      <c r="AB596" s="102"/>
      <c r="AC596" s="102"/>
      <c r="AD596" s="102"/>
      <c r="AE596" s="102"/>
      <c r="AF596" s="102"/>
      <c r="AG596" s="102" t="s">
        <v>2212</v>
      </c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</row>
    <row r="597" spans="1:60" ht="33.75" outlineLevel="1" x14ac:dyDescent="0.2">
      <c r="A597" s="119">
        <v>151</v>
      </c>
      <c r="B597" s="120" t="s">
        <v>634</v>
      </c>
      <c r="C597" s="128" t="s">
        <v>2286</v>
      </c>
      <c r="D597" s="121" t="s">
        <v>211</v>
      </c>
      <c r="E597" s="122">
        <v>2</v>
      </c>
      <c r="F597" s="123"/>
      <c r="G597" s="124">
        <f>ROUND(E597*F597,2)</f>
        <v>0</v>
      </c>
      <c r="H597" s="123">
        <v>392.02</v>
      </c>
      <c r="I597" s="124">
        <f>ROUND(E597*H597,2)</f>
        <v>784.04</v>
      </c>
      <c r="J597" s="123">
        <v>463.98</v>
      </c>
      <c r="K597" s="124">
        <f>ROUND(E597*J597,2)</f>
        <v>927.96</v>
      </c>
      <c r="L597" s="124">
        <v>21</v>
      </c>
      <c r="M597" s="124">
        <f>G597*(1+L597/100)</f>
        <v>0</v>
      </c>
      <c r="N597" s="122">
        <v>4.2399999999999998E-3</v>
      </c>
      <c r="O597" s="122">
        <f>ROUND(E597*N597,2)</f>
        <v>0.01</v>
      </c>
      <c r="P597" s="122">
        <v>0</v>
      </c>
      <c r="Q597" s="122">
        <f>ROUND(E597*P597,2)</f>
        <v>0</v>
      </c>
      <c r="R597" s="124"/>
      <c r="S597" s="124" t="s">
        <v>177</v>
      </c>
      <c r="T597" s="125" t="s">
        <v>178</v>
      </c>
      <c r="U597" s="108">
        <v>0.64170000000000005</v>
      </c>
      <c r="V597" s="108">
        <f>ROUND(E597*U597,2)</f>
        <v>1.28</v>
      </c>
      <c r="W597" s="108"/>
      <c r="X597" s="108" t="s">
        <v>116</v>
      </c>
      <c r="Y597" s="108" t="s">
        <v>117</v>
      </c>
      <c r="Z597" s="102"/>
      <c r="AA597" s="102"/>
      <c r="AB597" s="102"/>
      <c r="AC597" s="102"/>
      <c r="AD597" s="102"/>
      <c r="AE597" s="102"/>
      <c r="AF597" s="102"/>
      <c r="AG597" s="102" t="s">
        <v>118</v>
      </c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</row>
    <row r="598" spans="1:60" outlineLevel="2" x14ac:dyDescent="0.2">
      <c r="A598" s="105"/>
      <c r="B598" s="106"/>
      <c r="C598" s="129" t="s">
        <v>2287</v>
      </c>
      <c r="D598" s="109"/>
      <c r="E598" s="110">
        <v>1</v>
      </c>
      <c r="F598" s="108"/>
      <c r="G598" s="108"/>
      <c r="H598" s="108"/>
      <c r="I598" s="108"/>
      <c r="J598" s="108"/>
      <c r="K598" s="108"/>
      <c r="L598" s="108"/>
      <c r="M598" s="108"/>
      <c r="N598" s="107"/>
      <c r="O598" s="107"/>
      <c r="P598" s="107"/>
      <c r="Q598" s="107"/>
      <c r="R598" s="108"/>
      <c r="S598" s="108"/>
      <c r="T598" s="108"/>
      <c r="U598" s="108"/>
      <c r="V598" s="108"/>
      <c r="W598" s="108"/>
      <c r="X598" s="108"/>
      <c r="Y598" s="108"/>
      <c r="Z598" s="102"/>
      <c r="AA598" s="102"/>
      <c r="AB598" s="102"/>
      <c r="AC598" s="102"/>
      <c r="AD598" s="102"/>
      <c r="AE598" s="102"/>
      <c r="AF598" s="102"/>
      <c r="AG598" s="102" t="s">
        <v>121</v>
      </c>
      <c r="AH598" s="102">
        <v>0</v>
      </c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</row>
    <row r="599" spans="1:60" outlineLevel="3" x14ac:dyDescent="0.2">
      <c r="A599" s="105"/>
      <c r="B599" s="106"/>
      <c r="C599" s="129" t="s">
        <v>2288</v>
      </c>
      <c r="D599" s="109"/>
      <c r="E599" s="110">
        <v>1</v>
      </c>
      <c r="F599" s="108"/>
      <c r="G599" s="108"/>
      <c r="H599" s="108"/>
      <c r="I599" s="108"/>
      <c r="J599" s="108"/>
      <c r="K599" s="108"/>
      <c r="L599" s="108"/>
      <c r="M599" s="108"/>
      <c r="N599" s="107"/>
      <c r="O599" s="107"/>
      <c r="P599" s="107"/>
      <c r="Q599" s="107"/>
      <c r="R599" s="108"/>
      <c r="S599" s="108"/>
      <c r="T599" s="108"/>
      <c r="U599" s="108"/>
      <c r="V599" s="108"/>
      <c r="W599" s="108"/>
      <c r="X599" s="108"/>
      <c r="Y599" s="108"/>
      <c r="Z599" s="102"/>
      <c r="AA599" s="102"/>
      <c r="AB599" s="102"/>
      <c r="AC599" s="102"/>
      <c r="AD599" s="102"/>
      <c r="AE599" s="102"/>
      <c r="AF599" s="102"/>
      <c r="AG599" s="102" t="s">
        <v>121</v>
      </c>
      <c r="AH599" s="102">
        <v>0</v>
      </c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</row>
    <row r="600" spans="1:60" outlineLevel="2" x14ac:dyDescent="0.2">
      <c r="A600" s="105"/>
      <c r="B600" s="106"/>
      <c r="C600" s="603"/>
      <c r="D600" s="604"/>
      <c r="E600" s="604"/>
      <c r="F600" s="604"/>
      <c r="G600" s="604"/>
      <c r="H600" s="108"/>
      <c r="I600" s="108"/>
      <c r="J600" s="108"/>
      <c r="K600" s="108"/>
      <c r="L600" s="108"/>
      <c r="M600" s="108"/>
      <c r="N600" s="107"/>
      <c r="O600" s="107"/>
      <c r="P600" s="107"/>
      <c r="Q600" s="107"/>
      <c r="R600" s="108"/>
      <c r="S600" s="108"/>
      <c r="T600" s="108"/>
      <c r="U600" s="108"/>
      <c r="V600" s="108"/>
      <c r="W600" s="108"/>
      <c r="X600" s="108"/>
      <c r="Y600" s="108"/>
      <c r="Z600" s="102"/>
      <c r="AA600" s="102"/>
      <c r="AB600" s="102"/>
      <c r="AC600" s="102"/>
      <c r="AD600" s="102"/>
      <c r="AE600" s="102"/>
      <c r="AF600" s="102"/>
      <c r="AG600" s="102" t="s">
        <v>2212</v>
      </c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</row>
    <row r="601" spans="1:60" outlineLevel="1" x14ac:dyDescent="0.2">
      <c r="A601" s="119">
        <v>152</v>
      </c>
      <c r="B601" s="120" t="s">
        <v>635</v>
      </c>
      <c r="C601" s="128" t="s">
        <v>636</v>
      </c>
      <c r="D601" s="121" t="s">
        <v>159</v>
      </c>
      <c r="E601" s="122">
        <v>3.6711100000000001</v>
      </c>
      <c r="F601" s="123"/>
      <c r="G601" s="124">
        <f>ROUND(E601*F601,2)</f>
        <v>0</v>
      </c>
      <c r="H601" s="123">
        <v>0</v>
      </c>
      <c r="I601" s="124">
        <f>ROUND(E601*H601,2)</f>
        <v>0</v>
      </c>
      <c r="J601" s="123">
        <v>2305</v>
      </c>
      <c r="K601" s="124">
        <f>ROUND(E601*J601,2)</f>
        <v>8461.91</v>
      </c>
      <c r="L601" s="124">
        <v>21</v>
      </c>
      <c r="M601" s="124">
        <f>G601*(1+L601/100)</f>
        <v>0</v>
      </c>
      <c r="N601" s="122">
        <v>0</v>
      </c>
      <c r="O601" s="122">
        <f>ROUND(E601*N601,2)</f>
        <v>0</v>
      </c>
      <c r="P601" s="122">
        <v>0</v>
      </c>
      <c r="Q601" s="122">
        <f>ROUND(E601*P601,2)</f>
        <v>0</v>
      </c>
      <c r="R601" s="124" t="s">
        <v>612</v>
      </c>
      <c r="S601" s="124" t="s">
        <v>2211</v>
      </c>
      <c r="T601" s="125" t="s">
        <v>115</v>
      </c>
      <c r="U601" s="108">
        <v>4.7370000000000001</v>
      </c>
      <c r="V601" s="108">
        <f>ROUND(E601*U601,2)</f>
        <v>17.39</v>
      </c>
      <c r="W601" s="108"/>
      <c r="X601" s="108" t="s">
        <v>433</v>
      </c>
      <c r="Y601" s="108" t="s">
        <v>117</v>
      </c>
      <c r="Z601" s="102"/>
      <c r="AA601" s="102"/>
      <c r="AB601" s="102"/>
      <c r="AC601" s="102"/>
      <c r="AD601" s="102"/>
      <c r="AE601" s="102"/>
      <c r="AF601" s="102"/>
      <c r="AG601" s="102" t="s">
        <v>434</v>
      </c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</row>
    <row r="602" spans="1:60" outlineLevel="2" x14ac:dyDescent="0.2">
      <c r="A602" s="105"/>
      <c r="B602" s="106"/>
      <c r="C602" s="607" t="s">
        <v>532</v>
      </c>
      <c r="D602" s="608"/>
      <c r="E602" s="608"/>
      <c r="F602" s="608"/>
      <c r="G602" s="608"/>
      <c r="H602" s="108"/>
      <c r="I602" s="108"/>
      <c r="J602" s="108"/>
      <c r="K602" s="108"/>
      <c r="L602" s="108"/>
      <c r="M602" s="108"/>
      <c r="N602" s="107"/>
      <c r="O602" s="107"/>
      <c r="P602" s="107"/>
      <c r="Q602" s="107"/>
      <c r="R602" s="108"/>
      <c r="S602" s="108"/>
      <c r="T602" s="108"/>
      <c r="U602" s="108"/>
      <c r="V602" s="108"/>
      <c r="W602" s="108"/>
      <c r="X602" s="108"/>
      <c r="Y602" s="108"/>
      <c r="Z602" s="102"/>
      <c r="AA602" s="102"/>
      <c r="AB602" s="102"/>
      <c r="AC602" s="102"/>
      <c r="AD602" s="102"/>
      <c r="AE602" s="102"/>
      <c r="AF602" s="102"/>
      <c r="AG602" s="102" t="s">
        <v>120</v>
      </c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</row>
    <row r="603" spans="1:60" outlineLevel="2" x14ac:dyDescent="0.2">
      <c r="A603" s="105"/>
      <c r="B603" s="106"/>
      <c r="C603" s="603"/>
      <c r="D603" s="604"/>
      <c r="E603" s="604"/>
      <c r="F603" s="604"/>
      <c r="G603" s="604"/>
      <c r="H603" s="108"/>
      <c r="I603" s="108"/>
      <c r="J603" s="108"/>
      <c r="K603" s="108"/>
      <c r="L603" s="108"/>
      <c r="M603" s="108"/>
      <c r="N603" s="107"/>
      <c r="O603" s="107"/>
      <c r="P603" s="107"/>
      <c r="Q603" s="107"/>
      <c r="R603" s="108"/>
      <c r="S603" s="108"/>
      <c r="T603" s="108"/>
      <c r="U603" s="108"/>
      <c r="V603" s="108"/>
      <c r="W603" s="108"/>
      <c r="X603" s="108"/>
      <c r="Y603" s="108"/>
      <c r="Z603" s="102"/>
      <c r="AA603" s="102"/>
      <c r="AB603" s="102"/>
      <c r="AC603" s="102"/>
      <c r="AD603" s="102"/>
      <c r="AE603" s="102"/>
      <c r="AF603" s="102"/>
      <c r="AG603" s="102" t="s">
        <v>2212</v>
      </c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</row>
    <row r="604" spans="1:60" x14ac:dyDescent="0.2">
      <c r="A604" s="112" t="s">
        <v>109</v>
      </c>
      <c r="B604" s="113" t="s">
        <v>66</v>
      </c>
      <c r="C604" s="127" t="s">
        <v>67</v>
      </c>
      <c r="D604" s="114"/>
      <c r="E604" s="115"/>
      <c r="F604" s="116"/>
      <c r="G604" s="116">
        <f>SUMIF(AG605:AG680,"&lt;&gt;NOR",G605:G680)</f>
        <v>0</v>
      </c>
      <c r="H604" s="116"/>
      <c r="I604" s="116">
        <f>SUM(I605:I680)</f>
        <v>0</v>
      </c>
      <c r="J604" s="116"/>
      <c r="K604" s="116">
        <f>SUM(K605:K680)</f>
        <v>595000</v>
      </c>
      <c r="L604" s="116"/>
      <c r="M604" s="116">
        <f>SUM(M605:M680)</f>
        <v>0</v>
      </c>
      <c r="N604" s="115"/>
      <c r="O604" s="115">
        <f>SUM(O605:O680)</f>
        <v>0</v>
      </c>
      <c r="P604" s="115"/>
      <c r="Q604" s="115">
        <f>SUM(Q605:Q680)</f>
        <v>0</v>
      </c>
      <c r="R604" s="116"/>
      <c r="S604" s="116"/>
      <c r="T604" s="117"/>
      <c r="U604" s="111"/>
      <c r="V604" s="111">
        <f>SUM(V605:V680)</f>
        <v>0</v>
      </c>
      <c r="W604" s="111"/>
      <c r="X604" s="111"/>
      <c r="Y604" s="111"/>
      <c r="AG604" t="s">
        <v>110</v>
      </c>
    </row>
    <row r="605" spans="1:60" ht="22.5" outlineLevel="1" x14ac:dyDescent="0.2">
      <c r="A605" s="119">
        <v>153</v>
      </c>
      <c r="B605" s="120" t="s">
        <v>637</v>
      </c>
      <c r="C605" s="128" t="s">
        <v>638</v>
      </c>
      <c r="D605" s="121" t="s">
        <v>176</v>
      </c>
      <c r="E605" s="122">
        <v>1</v>
      </c>
      <c r="F605" s="123"/>
      <c r="G605" s="124">
        <f>ROUND(E605*F605,2)</f>
        <v>0</v>
      </c>
      <c r="H605" s="123">
        <v>0</v>
      </c>
      <c r="I605" s="124">
        <f>ROUND(E605*H605,2)</f>
        <v>0</v>
      </c>
      <c r="J605" s="123">
        <v>20000</v>
      </c>
      <c r="K605" s="124">
        <f>ROUND(E605*J605,2)</f>
        <v>20000</v>
      </c>
      <c r="L605" s="124">
        <v>21</v>
      </c>
      <c r="M605" s="124">
        <f>G605*(1+L605/100)</f>
        <v>0</v>
      </c>
      <c r="N605" s="122">
        <v>0</v>
      </c>
      <c r="O605" s="122">
        <f>ROUND(E605*N605,2)</f>
        <v>0</v>
      </c>
      <c r="P605" s="122">
        <v>0</v>
      </c>
      <c r="Q605" s="122">
        <f>ROUND(E605*P605,2)</f>
        <v>0</v>
      </c>
      <c r="R605" s="124"/>
      <c r="S605" s="124" t="s">
        <v>177</v>
      </c>
      <c r="T605" s="125" t="s">
        <v>178</v>
      </c>
      <c r="U605" s="108">
        <v>0</v>
      </c>
      <c r="V605" s="108">
        <f>ROUND(E605*U605,2)</f>
        <v>0</v>
      </c>
      <c r="W605" s="108"/>
      <c r="X605" s="108" t="s">
        <v>116</v>
      </c>
      <c r="Y605" s="108" t="s">
        <v>117</v>
      </c>
      <c r="Z605" s="102"/>
      <c r="AA605" s="102"/>
      <c r="AB605" s="102"/>
      <c r="AC605" s="102"/>
      <c r="AD605" s="102"/>
      <c r="AE605" s="102"/>
      <c r="AF605" s="102"/>
      <c r="AG605" s="102" t="s">
        <v>118</v>
      </c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</row>
    <row r="606" spans="1:60" outlineLevel="2" x14ac:dyDescent="0.2">
      <c r="A606" s="105"/>
      <c r="B606" s="106"/>
      <c r="C606" s="605"/>
      <c r="D606" s="606"/>
      <c r="E606" s="606"/>
      <c r="F606" s="606"/>
      <c r="G606" s="606"/>
      <c r="H606" s="108"/>
      <c r="I606" s="108"/>
      <c r="J606" s="108"/>
      <c r="K606" s="108"/>
      <c r="L606" s="108"/>
      <c r="M606" s="108"/>
      <c r="N606" s="107"/>
      <c r="O606" s="107"/>
      <c r="P606" s="107"/>
      <c r="Q606" s="107"/>
      <c r="R606" s="108"/>
      <c r="S606" s="108"/>
      <c r="T606" s="108"/>
      <c r="U606" s="108"/>
      <c r="V606" s="108"/>
      <c r="W606" s="108"/>
      <c r="X606" s="108"/>
      <c r="Y606" s="108"/>
      <c r="Z606" s="102"/>
      <c r="AA606" s="102"/>
      <c r="AB606" s="102"/>
      <c r="AC606" s="102"/>
      <c r="AD606" s="102"/>
      <c r="AE606" s="102"/>
      <c r="AF606" s="102"/>
      <c r="AG606" s="102" t="s">
        <v>2212</v>
      </c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</row>
    <row r="607" spans="1:60" ht="22.5" outlineLevel="1" x14ac:dyDescent="0.2">
      <c r="A607" s="119">
        <v>154</v>
      </c>
      <c r="B607" s="120" t="s">
        <v>639</v>
      </c>
      <c r="C607" s="128" t="s">
        <v>640</v>
      </c>
      <c r="D607" s="121" t="s">
        <v>176</v>
      </c>
      <c r="E607" s="122">
        <v>1</v>
      </c>
      <c r="F607" s="123"/>
      <c r="G607" s="124">
        <f>ROUND(E607*F607,2)</f>
        <v>0</v>
      </c>
      <c r="H607" s="123">
        <v>0</v>
      </c>
      <c r="I607" s="124">
        <f>ROUND(E607*H607,2)</f>
        <v>0</v>
      </c>
      <c r="J607" s="123">
        <v>20000</v>
      </c>
      <c r="K607" s="124">
        <f>ROUND(E607*J607,2)</f>
        <v>20000</v>
      </c>
      <c r="L607" s="124">
        <v>21</v>
      </c>
      <c r="M607" s="124">
        <f>G607*(1+L607/100)</f>
        <v>0</v>
      </c>
      <c r="N607" s="122">
        <v>0</v>
      </c>
      <c r="O607" s="122">
        <f>ROUND(E607*N607,2)</f>
        <v>0</v>
      </c>
      <c r="P607" s="122">
        <v>0</v>
      </c>
      <c r="Q607" s="122">
        <f>ROUND(E607*P607,2)</f>
        <v>0</v>
      </c>
      <c r="R607" s="124"/>
      <c r="S607" s="124" t="s">
        <v>177</v>
      </c>
      <c r="T607" s="125" t="s">
        <v>178</v>
      </c>
      <c r="U607" s="108">
        <v>0</v>
      </c>
      <c r="V607" s="108">
        <f>ROUND(E607*U607,2)</f>
        <v>0</v>
      </c>
      <c r="W607" s="108"/>
      <c r="X607" s="108" t="s">
        <v>116</v>
      </c>
      <c r="Y607" s="108" t="s">
        <v>117</v>
      </c>
      <c r="Z607" s="102"/>
      <c r="AA607" s="102"/>
      <c r="AB607" s="102"/>
      <c r="AC607" s="102"/>
      <c r="AD607" s="102"/>
      <c r="AE607" s="102"/>
      <c r="AF607" s="102"/>
      <c r="AG607" s="102" t="s">
        <v>118</v>
      </c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</row>
    <row r="608" spans="1:60" outlineLevel="2" x14ac:dyDescent="0.2">
      <c r="A608" s="105"/>
      <c r="B608" s="106"/>
      <c r="C608" s="605"/>
      <c r="D608" s="606"/>
      <c r="E608" s="606"/>
      <c r="F608" s="606"/>
      <c r="G608" s="606"/>
      <c r="H608" s="108"/>
      <c r="I608" s="108"/>
      <c r="J608" s="108"/>
      <c r="K608" s="108"/>
      <c r="L608" s="108"/>
      <c r="M608" s="108"/>
      <c r="N608" s="107"/>
      <c r="O608" s="107"/>
      <c r="P608" s="107"/>
      <c r="Q608" s="107"/>
      <c r="R608" s="108"/>
      <c r="S608" s="108"/>
      <c r="T608" s="108"/>
      <c r="U608" s="108"/>
      <c r="V608" s="108"/>
      <c r="W608" s="108"/>
      <c r="X608" s="108"/>
      <c r="Y608" s="108"/>
      <c r="Z608" s="102"/>
      <c r="AA608" s="102"/>
      <c r="AB608" s="102"/>
      <c r="AC608" s="102"/>
      <c r="AD608" s="102"/>
      <c r="AE608" s="102"/>
      <c r="AF608" s="102"/>
      <c r="AG608" s="102" t="s">
        <v>2212</v>
      </c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</row>
    <row r="609" spans="1:60" outlineLevel="1" x14ac:dyDescent="0.2">
      <c r="A609" s="119">
        <v>155</v>
      </c>
      <c r="B609" s="120" t="s">
        <v>641</v>
      </c>
      <c r="C609" s="128" t="s">
        <v>642</v>
      </c>
      <c r="D609" s="121" t="s">
        <v>176</v>
      </c>
      <c r="E609" s="122">
        <v>1</v>
      </c>
      <c r="F609" s="123"/>
      <c r="G609" s="124">
        <f>ROUND(E609*F609,2)</f>
        <v>0</v>
      </c>
      <c r="H609" s="123">
        <v>0</v>
      </c>
      <c r="I609" s="124">
        <f>ROUND(E609*H609,2)</f>
        <v>0</v>
      </c>
      <c r="J609" s="123">
        <v>18000</v>
      </c>
      <c r="K609" s="124">
        <f>ROUND(E609*J609,2)</f>
        <v>18000</v>
      </c>
      <c r="L609" s="124">
        <v>21</v>
      </c>
      <c r="M609" s="124">
        <f>G609*(1+L609/100)</f>
        <v>0</v>
      </c>
      <c r="N609" s="122">
        <v>0</v>
      </c>
      <c r="O609" s="122">
        <f>ROUND(E609*N609,2)</f>
        <v>0</v>
      </c>
      <c r="P609" s="122">
        <v>0</v>
      </c>
      <c r="Q609" s="122">
        <f>ROUND(E609*P609,2)</f>
        <v>0</v>
      </c>
      <c r="R609" s="124"/>
      <c r="S609" s="124" t="s">
        <v>177</v>
      </c>
      <c r="T609" s="125" t="s">
        <v>178</v>
      </c>
      <c r="U609" s="108">
        <v>0</v>
      </c>
      <c r="V609" s="108">
        <f>ROUND(E609*U609,2)</f>
        <v>0</v>
      </c>
      <c r="W609" s="108"/>
      <c r="X609" s="108" t="s">
        <v>116</v>
      </c>
      <c r="Y609" s="108" t="s">
        <v>117</v>
      </c>
      <c r="Z609" s="102"/>
      <c r="AA609" s="102"/>
      <c r="AB609" s="102"/>
      <c r="AC609" s="102"/>
      <c r="AD609" s="102"/>
      <c r="AE609" s="102"/>
      <c r="AF609" s="102"/>
      <c r="AG609" s="102" t="s">
        <v>118</v>
      </c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</row>
    <row r="610" spans="1:60" outlineLevel="2" x14ac:dyDescent="0.2">
      <c r="A610" s="105"/>
      <c r="B610" s="106"/>
      <c r="C610" s="605"/>
      <c r="D610" s="606"/>
      <c r="E610" s="606"/>
      <c r="F610" s="606"/>
      <c r="G610" s="606"/>
      <c r="H610" s="108"/>
      <c r="I610" s="108"/>
      <c r="J610" s="108"/>
      <c r="K610" s="108"/>
      <c r="L610" s="108"/>
      <c r="M610" s="108"/>
      <c r="N610" s="107"/>
      <c r="O610" s="107"/>
      <c r="P610" s="107"/>
      <c r="Q610" s="107"/>
      <c r="R610" s="108"/>
      <c r="S610" s="108"/>
      <c r="T610" s="108"/>
      <c r="U610" s="108"/>
      <c r="V610" s="108"/>
      <c r="W610" s="108"/>
      <c r="X610" s="108"/>
      <c r="Y610" s="108"/>
      <c r="Z610" s="102"/>
      <c r="AA610" s="102"/>
      <c r="AB610" s="102"/>
      <c r="AC610" s="102"/>
      <c r="AD610" s="102"/>
      <c r="AE610" s="102"/>
      <c r="AF610" s="102"/>
      <c r="AG610" s="102" t="s">
        <v>2212</v>
      </c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</row>
    <row r="611" spans="1:60" outlineLevel="1" x14ac:dyDescent="0.2">
      <c r="A611" s="119">
        <v>156</v>
      </c>
      <c r="B611" s="120" t="s">
        <v>643</v>
      </c>
      <c r="C611" s="128" t="s">
        <v>644</v>
      </c>
      <c r="D611" s="121" t="s">
        <v>176</v>
      </c>
      <c r="E611" s="122">
        <v>1</v>
      </c>
      <c r="F611" s="123"/>
      <c r="G611" s="124">
        <f>ROUND(E611*F611,2)</f>
        <v>0</v>
      </c>
      <c r="H611" s="123">
        <v>0</v>
      </c>
      <c r="I611" s="124">
        <f>ROUND(E611*H611,2)</f>
        <v>0</v>
      </c>
      <c r="J611" s="123">
        <v>12000</v>
      </c>
      <c r="K611" s="124">
        <f>ROUND(E611*J611,2)</f>
        <v>12000</v>
      </c>
      <c r="L611" s="124">
        <v>21</v>
      </c>
      <c r="M611" s="124">
        <f>G611*(1+L611/100)</f>
        <v>0</v>
      </c>
      <c r="N611" s="122">
        <v>0</v>
      </c>
      <c r="O611" s="122">
        <f>ROUND(E611*N611,2)</f>
        <v>0</v>
      </c>
      <c r="P611" s="122">
        <v>0</v>
      </c>
      <c r="Q611" s="122">
        <f>ROUND(E611*P611,2)</f>
        <v>0</v>
      </c>
      <c r="R611" s="124"/>
      <c r="S611" s="124" t="s">
        <v>177</v>
      </c>
      <c r="T611" s="125" t="s">
        <v>178</v>
      </c>
      <c r="U611" s="108">
        <v>0</v>
      </c>
      <c r="V611" s="108">
        <f>ROUND(E611*U611,2)</f>
        <v>0</v>
      </c>
      <c r="W611" s="108"/>
      <c r="X611" s="108" t="s">
        <v>116</v>
      </c>
      <c r="Y611" s="108" t="s">
        <v>117</v>
      </c>
      <c r="Z611" s="102"/>
      <c r="AA611" s="102"/>
      <c r="AB611" s="102"/>
      <c r="AC611" s="102"/>
      <c r="AD611" s="102"/>
      <c r="AE611" s="102"/>
      <c r="AF611" s="102"/>
      <c r="AG611" s="102" t="s">
        <v>118</v>
      </c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</row>
    <row r="612" spans="1:60" outlineLevel="2" x14ac:dyDescent="0.2">
      <c r="A612" s="105"/>
      <c r="B612" s="106"/>
      <c r="C612" s="605"/>
      <c r="D612" s="606"/>
      <c r="E612" s="606"/>
      <c r="F612" s="606"/>
      <c r="G612" s="606"/>
      <c r="H612" s="108"/>
      <c r="I612" s="108"/>
      <c r="J612" s="108"/>
      <c r="K612" s="108"/>
      <c r="L612" s="108"/>
      <c r="M612" s="108"/>
      <c r="N612" s="107"/>
      <c r="O612" s="107"/>
      <c r="P612" s="107"/>
      <c r="Q612" s="107"/>
      <c r="R612" s="108"/>
      <c r="S612" s="108"/>
      <c r="T612" s="108"/>
      <c r="U612" s="108"/>
      <c r="V612" s="108"/>
      <c r="W612" s="108"/>
      <c r="X612" s="108"/>
      <c r="Y612" s="108"/>
      <c r="Z612" s="102"/>
      <c r="AA612" s="102"/>
      <c r="AB612" s="102"/>
      <c r="AC612" s="102"/>
      <c r="AD612" s="102"/>
      <c r="AE612" s="102"/>
      <c r="AF612" s="102"/>
      <c r="AG612" s="102" t="s">
        <v>2212</v>
      </c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</row>
    <row r="613" spans="1:60" outlineLevel="1" x14ac:dyDescent="0.2">
      <c r="A613" s="119">
        <v>157</v>
      </c>
      <c r="B613" s="120" t="s">
        <v>645</v>
      </c>
      <c r="C613" s="128" t="s">
        <v>646</v>
      </c>
      <c r="D613" s="121" t="s">
        <v>176</v>
      </c>
      <c r="E613" s="122">
        <v>1</v>
      </c>
      <c r="F613" s="123"/>
      <c r="G613" s="124">
        <f>ROUND(E613*F613,2)</f>
        <v>0</v>
      </c>
      <c r="H613" s="123">
        <v>0</v>
      </c>
      <c r="I613" s="124">
        <f>ROUND(E613*H613,2)</f>
        <v>0</v>
      </c>
      <c r="J613" s="123">
        <v>12000</v>
      </c>
      <c r="K613" s="124">
        <f>ROUND(E613*J613,2)</f>
        <v>12000</v>
      </c>
      <c r="L613" s="124">
        <v>21</v>
      </c>
      <c r="M613" s="124">
        <f>G613*(1+L613/100)</f>
        <v>0</v>
      </c>
      <c r="N613" s="122">
        <v>0</v>
      </c>
      <c r="O613" s="122">
        <f>ROUND(E613*N613,2)</f>
        <v>0</v>
      </c>
      <c r="P613" s="122">
        <v>0</v>
      </c>
      <c r="Q613" s="122">
        <f>ROUND(E613*P613,2)</f>
        <v>0</v>
      </c>
      <c r="R613" s="124"/>
      <c r="S613" s="124" t="s">
        <v>177</v>
      </c>
      <c r="T613" s="125" t="s">
        <v>178</v>
      </c>
      <c r="U613" s="108">
        <v>0</v>
      </c>
      <c r="V613" s="108">
        <f>ROUND(E613*U613,2)</f>
        <v>0</v>
      </c>
      <c r="W613" s="108"/>
      <c r="X613" s="108" t="s">
        <v>116</v>
      </c>
      <c r="Y613" s="108" t="s">
        <v>117</v>
      </c>
      <c r="Z613" s="102"/>
      <c r="AA613" s="102"/>
      <c r="AB613" s="102"/>
      <c r="AC613" s="102"/>
      <c r="AD613" s="102"/>
      <c r="AE613" s="102"/>
      <c r="AF613" s="102"/>
      <c r="AG613" s="102" t="s">
        <v>118</v>
      </c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</row>
    <row r="614" spans="1:60" outlineLevel="2" x14ac:dyDescent="0.2">
      <c r="A614" s="105"/>
      <c r="B614" s="106"/>
      <c r="C614" s="605"/>
      <c r="D614" s="606"/>
      <c r="E614" s="606"/>
      <c r="F614" s="606"/>
      <c r="G614" s="606"/>
      <c r="H614" s="108"/>
      <c r="I614" s="108"/>
      <c r="J614" s="108"/>
      <c r="K614" s="108"/>
      <c r="L614" s="108"/>
      <c r="M614" s="108"/>
      <c r="N614" s="107"/>
      <c r="O614" s="107"/>
      <c r="P614" s="107"/>
      <c r="Q614" s="107"/>
      <c r="R614" s="108"/>
      <c r="S614" s="108"/>
      <c r="T614" s="108"/>
      <c r="U614" s="108"/>
      <c r="V614" s="108"/>
      <c r="W614" s="108"/>
      <c r="X614" s="108"/>
      <c r="Y614" s="108"/>
      <c r="Z614" s="102"/>
      <c r="AA614" s="102"/>
      <c r="AB614" s="102"/>
      <c r="AC614" s="102"/>
      <c r="AD614" s="102"/>
      <c r="AE614" s="102"/>
      <c r="AF614" s="102"/>
      <c r="AG614" s="102" t="s">
        <v>2212</v>
      </c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</row>
    <row r="615" spans="1:60" outlineLevel="1" x14ac:dyDescent="0.2">
      <c r="A615" s="119">
        <v>158</v>
      </c>
      <c r="B615" s="120" t="s">
        <v>647</v>
      </c>
      <c r="C615" s="128" t="s">
        <v>648</v>
      </c>
      <c r="D615" s="121" t="s">
        <v>176</v>
      </c>
      <c r="E615" s="122">
        <v>1</v>
      </c>
      <c r="F615" s="123"/>
      <c r="G615" s="124">
        <f>ROUND(E615*F615,2)</f>
        <v>0</v>
      </c>
      <c r="H615" s="123">
        <v>0</v>
      </c>
      <c r="I615" s="124">
        <f>ROUND(E615*H615,2)</f>
        <v>0</v>
      </c>
      <c r="J615" s="123">
        <v>12000</v>
      </c>
      <c r="K615" s="124">
        <f>ROUND(E615*J615,2)</f>
        <v>12000</v>
      </c>
      <c r="L615" s="124">
        <v>21</v>
      </c>
      <c r="M615" s="124">
        <f>G615*(1+L615/100)</f>
        <v>0</v>
      </c>
      <c r="N615" s="122">
        <v>0</v>
      </c>
      <c r="O615" s="122">
        <f>ROUND(E615*N615,2)</f>
        <v>0</v>
      </c>
      <c r="P615" s="122">
        <v>0</v>
      </c>
      <c r="Q615" s="122">
        <f>ROUND(E615*P615,2)</f>
        <v>0</v>
      </c>
      <c r="R615" s="124"/>
      <c r="S615" s="124" t="s">
        <v>177</v>
      </c>
      <c r="T615" s="125" t="s">
        <v>178</v>
      </c>
      <c r="U615" s="108">
        <v>0</v>
      </c>
      <c r="V615" s="108">
        <f>ROUND(E615*U615,2)</f>
        <v>0</v>
      </c>
      <c r="W615" s="108"/>
      <c r="X615" s="108" t="s">
        <v>116</v>
      </c>
      <c r="Y615" s="108" t="s">
        <v>117</v>
      </c>
      <c r="Z615" s="102"/>
      <c r="AA615" s="102"/>
      <c r="AB615" s="102"/>
      <c r="AC615" s="102"/>
      <c r="AD615" s="102"/>
      <c r="AE615" s="102"/>
      <c r="AF615" s="102"/>
      <c r="AG615" s="102" t="s">
        <v>118</v>
      </c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</row>
    <row r="616" spans="1:60" outlineLevel="2" x14ac:dyDescent="0.2">
      <c r="A616" s="105"/>
      <c r="B616" s="106"/>
      <c r="C616" s="605"/>
      <c r="D616" s="606"/>
      <c r="E616" s="606"/>
      <c r="F616" s="606"/>
      <c r="G616" s="606"/>
      <c r="H616" s="108"/>
      <c r="I616" s="108"/>
      <c r="J616" s="108"/>
      <c r="K616" s="108"/>
      <c r="L616" s="108"/>
      <c r="M616" s="108"/>
      <c r="N616" s="107"/>
      <c r="O616" s="107"/>
      <c r="P616" s="107"/>
      <c r="Q616" s="107"/>
      <c r="R616" s="108"/>
      <c r="S616" s="108"/>
      <c r="T616" s="108"/>
      <c r="U616" s="108"/>
      <c r="V616" s="108"/>
      <c r="W616" s="108"/>
      <c r="X616" s="108"/>
      <c r="Y616" s="108"/>
      <c r="Z616" s="102"/>
      <c r="AA616" s="102"/>
      <c r="AB616" s="102"/>
      <c r="AC616" s="102"/>
      <c r="AD616" s="102"/>
      <c r="AE616" s="102"/>
      <c r="AF616" s="102"/>
      <c r="AG616" s="102" t="s">
        <v>2212</v>
      </c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</row>
    <row r="617" spans="1:60" outlineLevel="1" x14ac:dyDescent="0.2">
      <c r="A617" s="119">
        <v>159</v>
      </c>
      <c r="B617" s="120" t="s">
        <v>649</v>
      </c>
      <c r="C617" s="128" t="s">
        <v>650</v>
      </c>
      <c r="D617" s="121" t="s">
        <v>176</v>
      </c>
      <c r="E617" s="122">
        <v>1</v>
      </c>
      <c r="F617" s="123"/>
      <c r="G617" s="124">
        <f>ROUND(E617*F617,2)</f>
        <v>0</v>
      </c>
      <c r="H617" s="123">
        <v>0</v>
      </c>
      <c r="I617" s="124">
        <f>ROUND(E617*H617,2)</f>
        <v>0</v>
      </c>
      <c r="J617" s="123">
        <v>12000</v>
      </c>
      <c r="K617" s="124">
        <f>ROUND(E617*J617,2)</f>
        <v>12000</v>
      </c>
      <c r="L617" s="124">
        <v>21</v>
      </c>
      <c r="M617" s="124">
        <f>G617*(1+L617/100)</f>
        <v>0</v>
      </c>
      <c r="N617" s="122">
        <v>0</v>
      </c>
      <c r="O617" s="122">
        <f>ROUND(E617*N617,2)</f>
        <v>0</v>
      </c>
      <c r="P617" s="122">
        <v>0</v>
      </c>
      <c r="Q617" s="122">
        <f>ROUND(E617*P617,2)</f>
        <v>0</v>
      </c>
      <c r="R617" s="124"/>
      <c r="S617" s="124" t="s">
        <v>177</v>
      </c>
      <c r="T617" s="125" t="s">
        <v>178</v>
      </c>
      <c r="U617" s="108">
        <v>0</v>
      </c>
      <c r="V617" s="108">
        <f>ROUND(E617*U617,2)</f>
        <v>0</v>
      </c>
      <c r="W617" s="108"/>
      <c r="X617" s="108" t="s">
        <v>116</v>
      </c>
      <c r="Y617" s="108" t="s">
        <v>117</v>
      </c>
      <c r="Z617" s="102"/>
      <c r="AA617" s="102"/>
      <c r="AB617" s="102"/>
      <c r="AC617" s="102"/>
      <c r="AD617" s="102"/>
      <c r="AE617" s="102"/>
      <c r="AF617" s="102"/>
      <c r="AG617" s="102" t="s">
        <v>118</v>
      </c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</row>
    <row r="618" spans="1:60" outlineLevel="2" x14ac:dyDescent="0.2">
      <c r="A618" s="105"/>
      <c r="B618" s="106"/>
      <c r="C618" s="605"/>
      <c r="D618" s="606"/>
      <c r="E618" s="606"/>
      <c r="F618" s="606"/>
      <c r="G618" s="606"/>
      <c r="H618" s="108"/>
      <c r="I618" s="108"/>
      <c r="J618" s="108"/>
      <c r="K618" s="108"/>
      <c r="L618" s="108"/>
      <c r="M618" s="108"/>
      <c r="N618" s="107"/>
      <c r="O618" s="107"/>
      <c r="P618" s="107"/>
      <c r="Q618" s="107"/>
      <c r="R618" s="108"/>
      <c r="S618" s="108"/>
      <c r="T618" s="108"/>
      <c r="U618" s="108"/>
      <c r="V618" s="108"/>
      <c r="W618" s="108"/>
      <c r="X618" s="108"/>
      <c r="Y618" s="108"/>
      <c r="Z618" s="102"/>
      <c r="AA618" s="102"/>
      <c r="AB618" s="102"/>
      <c r="AC618" s="102"/>
      <c r="AD618" s="102"/>
      <c r="AE618" s="102"/>
      <c r="AF618" s="102"/>
      <c r="AG618" s="102" t="s">
        <v>2212</v>
      </c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</row>
    <row r="619" spans="1:60" outlineLevel="1" x14ac:dyDescent="0.2">
      <c r="A619" s="119">
        <v>160</v>
      </c>
      <c r="B619" s="120" t="s">
        <v>651</v>
      </c>
      <c r="C619" s="128" t="s">
        <v>652</v>
      </c>
      <c r="D619" s="121" t="s">
        <v>176</v>
      </c>
      <c r="E619" s="122">
        <v>1</v>
      </c>
      <c r="F619" s="123"/>
      <c r="G619" s="124">
        <f>ROUND(E619*F619,2)</f>
        <v>0</v>
      </c>
      <c r="H619" s="123">
        <v>0</v>
      </c>
      <c r="I619" s="124">
        <f>ROUND(E619*H619,2)</f>
        <v>0</v>
      </c>
      <c r="J619" s="123">
        <v>12000</v>
      </c>
      <c r="K619" s="124">
        <f>ROUND(E619*J619,2)</f>
        <v>12000</v>
      </c>
      <c r="L619" s="124">
        <v>21</v>
      </c>
      <c r="M619" s="124">
        <f>G619*(1+L619/100)</f>
        <v>0</v>
      </c>
      <c r="N619" s="122">
        <v>0</v>
      </c>
      <c r="O619" s="122">
        <f>ROUND(E619*N619,2)</f>
        <v>0</v>
      </c>
      <c r="P619" s="122">
        <v>0</v>
      </c>
      <c r="Q619" s="122">
        <f>ROUND(E619*P619,2)</f>
        <v>0</v>
      </c>
      <c r="R619" s="124"/>
      <c r="S619" s="124" t="s">
        <v>177</v>
      </c>
      <c r="T619" s="125" t="s">
        <v>178</v>
      </c>
      <c r="U619" s="108">
        <v>0</v>
      </c>
      <c r="V619" s="108">
        <f>ROUND(E619*U619,2)</f>
        <v>0</v>
      </c>
      <c r="W619" s="108"/>
      <c r="X619" s="108" t="s">
        <v>116</v>
      </c>
      <c r="Y619" s="108" t="s">
        <v>117</v>
      </c>
      <c r="Z619" s="102"/>
      <c r="AA619" s="102"/>
      <c r="AB619" s="102"/>
      <c r="AC619" s="102"/>
      <c r="AD619" s="102"/>
      <c r="AE619" s="102"/>
      <c r="AF619" s="102"/>
      <c r="AG619" s="102" t="s">
        <v>118</v>
      </c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</row>
    <row r="620" spans="1:60" outlineLevel="2" x14ac:dyDescent="0.2">
      <c r="A620" s="105"/>
      <c r="B620" s="106"/>
      <c r="C620" s="605"/>
      <c r="D620" s="606"/>
      <c r="E620" s="606"/>
      <c r="F620" s="606"/>
      <c r="G620" s="606"/>
      <c r="H620" s="108"/>
      <c r="I620" s="108"/>
      <c r="J620" s="108"/>
      <c r="K620" s="108"/>
      <c r="L620" s="108"/>
      <c r="M620" s="108"/>
      <c r="N620" s="107"/>
      <c r="O620" s="107"/>
      <c r="P620" s="107"/>
      <c r="Q620" s="107"/>
      <c r="R620" s="108"/>
      <c r="S620" s="108"/>
      <c r="T620" s="108"/>
      <c r="U620" s="108"/>
      <c r="V620" s="108"/>
      <c r="W620" s="108"/>
      <c r="X620" s="108"/>
      <c r="Y620" s="108"/>
      <c r="Z620" s="102"/>
      <c r="AA620" s="102"/>
      <c r="AB620" s="102"/>
      <c r="AC620" s="102"/>
      <c r="AD620" s="102"/>
      <c r="AE620" s="102"/>
      <c r="AF620" s="102"/>
      <c r="AG620" s="102" t="s">
        <v>2212</v>
      </c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</row>
    <row r="621" spans="1:60" outlineLevel="1" x14ac:dyDescent="0.2">
      <c r="A621" s="119">
        <v>161</v>
      </c>
      <c r="B621" s="120" t="s">
        <v>653</v>
      </c>
      <c r="C621" s="128" t="s">
        <v>654</v>
      </c>
      <c r="D621" s="121" t="s">
        <v>176</v>
      </c>
      <c r="E621" s="122">
        <v>1</v>
      </c>
      <c r="F621" s="123"/>
      <c r="G621" s="124">
        <f>ROUND(E621*F621,2)</f>
        <v>0</v>
      </c>
      <c r="H621" s="123">
        <v>0</v>
      </c>
      <c r="I621" s="124">
        <f>ROUND(E621*H621,2)</f>
        <v>0</v>
      </c>
      <c r="J621" s="123">
        <v>12000</v>
      </c>
      <c r="K621" s="124">
        <f>ROUND(E621*J621,2)</f>
        <v>12000</v>
      </c>
      <c r="L621" s="124">
        <v>21</v>
      </c>
      <c r="M621" s="124">
        <f>G621*(1+L621/100)</f>
        <v>0</v>
      </c>
      <c r="N621" s="122">
        <v>0</v>
      </c>
      <c r="O621" s="122">
        <f>ROUND(E621*N621,2)</f>
        <v>0</v>
      </c>
      <c r="P621" s="122">
        <v>0</v>
      </c>
      <c r="Q621" s="122">
        <f>ROUND(E621*P621,2)</f>
        <v>0</v>
      </c>
      <c r="R621" s="124"/>
      <c r="S621" s="124" t="s">
        <v>177</v>
      </c>
      <c r="T621" s="125" t="s">
        <v>178</v>
      </c>
      <c r="U621" s="108">
        <v>0</v>
      </c>
      <c r="V621" s="108">
        <f>ROUND(E621*U621,2)</f>
        <v>0</v>
      </c>
      <c r="W621" s="108"/>
      <c r="X621" s="108" t="s">
        <v>116</v>
      </c>
      <c r="Y621" s="108" t="s">
        <v>117</v>
      </c>
      <c r="Z621" s="102"/>
      <c r="AA621" s="102"/>
      <c r="AB621" s="102"/>
      <c r="AC621" s="102"/>
      <c r="AD621" s="102"/>
      <c r="AE621" s="102"/>
      <c r="AF621" s="102"/>
      <c r="AG621" s="102" t="s">
        <v>118</v>
      </c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</row>
    <row r="622" spans="1:60" outlineLevel="2" x14ac:dyDescent="0.2">
      <c r="A622" s="105"/>
      <c r="B622" s="106"/>
      <c r="C622" s="605"/>
      <c r="D622" s="606"/>
      <c r="E622" s="606"/>
      <c r="F622" s="606"/>
      <c r="G622" s="606"/>
      <c r="H622" s="108"/>
      <c r="I622" s="108"/>
      <c r="J622" s="108"/>
      <c r="K622" s="108"/>
      <c r="L622" s="108"/>
      <c r="M622" s="108"/>
      <c r="N622" s="107"/>
      <c r="O622" s="107"/>
      <c r="P622" s="107"/>
      <c r="Q622" s="107"/>
      <c r="R622" s="108"/>
      <c r="S622" s="108"/>
      <c r="T622" s="108"/>
      <c r="U622" s="108"/>
      <c r="V622" s="108"/>
      <c r="W622" s="108"/>
      <c r="X622" s="108"/>
      <c r="Y622" s="108"/>
      <c r="Z622" s="102"/>
      <c r="AA622" s="102"/>
      <c r="AB622" s="102"/>
      <c r="AC622" s="102"/>
      <c r="AD622" s="102"/>
      <c r="AE622" s="102"/>
      <c r="AF622" s="102"/>
      <c r="AG622" s="102" t="s">
        <v>2212</v>
      </c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</row>
    <row r="623" spans="1:60" outlineLevel="1" x14ac:dyDescent="0.2">
      <c r="A623" s="119">
        <v>162</v>
      </c>
      <c r="B623" s="120" t="s">
        <v>655</v>
      </c>
      <c r="C623" s="128" t="s">
        <v>656</v>
      </c>
      <c r="D623" s="121" t="s">
        <v>176</v>
      </c>
      <c r="E623" s="122">
        <v>1</v>
      </c>
      <c r="F623" s="123"/>
      <c r="G623" s="124">
        <f>ROUND(E623*F623,2)</f>
        <v>0</v>
      </c>
      <c r="H623" s="123">
        <v>0</v>
      </c>
      <c r="I623" s="124">
        <f>ROUND(E623*H623,2)</f>
        <v>0</v>
      </c>
      <c r="J623" s="123">
        <v>12000</v>
      </c>
      <c r="K623" s="124">
        <f>ROUND(E623*J623,2)</f>
        <v>12000</v>
      </c>
      <c r="L623" s="124">
        <v>21</v>
      </c>
      <c r="M623" s="124">
        <f>G623*(1+L623/100)</f>
        <v>0</v>
      </c>
      <c r="N623" s="122">
        <v>0</v>
      </c>
      <c r="O623" s="122">
        <f>ROUND(E623*N623,2)</f>
        <v>0</v>
      </c>
      <c r="P623" s="122">
        <v>0</v>
      </c>
      <c r="Q623" s="122">
        <f>ROUND(E623*P623,2)</f>
        <v>0</v>
      </c>
      <c r="R623" s="124"/>
      <c r="S623" s="124" t="s">
        <v>177</v>
      </c>
      <c r="T623" s="125" t="s">
        <v>178</v>
      </c>
      <c r="U623" s="108">
        <v>0</v>
      </c>
      <c r="V623" s="108">
        <f>ROUND(E623*U623,2)</f>
        <v>0</v>
      </c>
      <c r="W623" s="108"/>
      <c r="X623" s="108" t="s">
        <v>116</v>
      </c>
      <c r="Y623" s="108" t="s">
        <v>117</v>
      </c>
      <c r="Z623" s="102"/>
      <c r="AA623" s="102"/>
      <c r="AB623" s="102"/>
      <c r="AC623" s="102"/>
      <c r="AD623" s="102"/>
      <c r="AE623" s="102"/>
      <c r="AF623" s="102"/>
      <c r="AG623" s="102" t="s">
        <v>118</v>
      </c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</row>
    <row r="624" spans="1:60" outlineLevel="2" x14ac:dyDescent="0.2">
      <c r="A624" s="105"/>
      <c r="B624" s="106"/>
      <c r="C624" s="605"/>
      <c r="D624" s="606"/>
      <c r="E624" s="606"/>
      <c r="F624" s="606"/>
      <c r="G624" s="606"/>
      <c r="H624" s="108"/>
      <c r="I624" s="108"/>
      <c r="J624" s="108"/>
      <c r="K624" s="108"/>
      <c r="L624" s="108"/>
      <c r="M624" s="108"/>
      <c r="N624" s="107"/>
      <c r="O624" s="107"/>
      <c r="P624" s="107"/>
      <c r="Q624" s="107"/>
      <c r="R624" s="108"/>
      <c r="S624" s="108"/>
      <c r="T624" s="108"/>
      <c r="U624" s="108"/>
      <c r="V624" s="108"/>
      <c r="W624" s="108"/>
      <c r="X624" s="108"/>
      <c r="Y624" s="108"/>
      <c r="Z624" s="102"/>
      <c r="AA624" s="102"/>
      <c r="AB624" s="102"/>
      <c r="AC624" s="102"/>
      <c r="AD624" s="102"/>
      <c r="AE624" s="102"/>
      <c r="AF624" s="102"/>
      <c r="AG624" s="102" t="s">
        <v>2212</v>
      </c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</row>
    <row r="625" spans="1:60" outlineLevel="1" x14ac:dyDescent="0.2">
      <c r="A625" s="119">
        <v>163</v>
      </c>
      <c r="B625" s="120" t="s">
        <v>657</v>
      </c>
      <c r="C625" s="128" t="s">
        <v>658</v>
      </c>
      <c r="D625" s="121" t="s">
        <v>176</v>
      </c>
      <c r="E625" s="122">
        <v>1</v>
      </c>
      <c r="F625" s="123"/>
      <c r="G625" s="124">
        <f>ROUND(E625*F625,2)</f>
        <v>0</v>
      </c>
      <c r="H625" s="123">
        <v>0</v>
      </c>
      <c r="I625" s="124">
        <f>ROUND(E625*H625,2)</f>
        <v>0</v>
      </c>
      <c r="J625" s="123">
        <v>12000</v>
      </c>
      <c r="K625" s="124">
        <f>ROUND(E625*J625,2)</f>
        <v>12000</v>
      </c>
      <c r="L625" s="124">
        <v>21</v>
      </c>
      <c r="M625" s="124">
        <f>G625*(1+L625/100)</f>
        <v>0</v>
      </c>
      <c r="N625" s="122">
        <v>0</v>
      </c>
      <c r="O625" s="122">
        <f>ROUND(E625*N625,2)</f>
        <v>0</v>
      </c>
      <c r="P625" s="122">
        <v>0</v>
      </c>
      <c r="Q625" s="122">
        <f>ROUND(E625*P625,2)</f>
        <v>0</v>
      </c>
      <c r="R625" s="124"/>
      <c r="S625" s="124" t="s">
        <v>177</v>
      </c>
      <c r="T625" s="125" t="s">
        <v>178</v>
      </c>
      <c r="U625" s="108">
        <v>0</v>
      </c>
      <c r="V625" s="108">
        <f>ROUND(E625*U625,2)</f>
        <v>0</v>
      </c>
      <c r="W625" s="108"/>
      <c r="X625" s="108" t="s">
        <v>116</v>
      </c>
      <c r="Y625" s="108" t="s">
        <v>117</v>
      </c>
      <c r="Z625" s="102"/>
      <c r="AA625" s="102"/>
      <c r="AB625" s="102"/>
      <c r="AC625" s="102"/>
      <c r="AD625" s="102"/>
      <c r="AE625" s="102"/>
      <c r="AF625" s="102"/>
      <c r="AG625" s="102" t="s">
        <v>118</v>
      </c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</row>
    <row r="626" spans="1:60" outlineLevel="2" x14ac:dyDescent="0.2">
      <c r="A626" s="105"/>
      <c r="B626" s="106"/>
      <c r="C626" s="605"/>
      <c r="D626" s="606"/>
      <c r="E626" s="606"/>
      <c r="F626" s="606"/>
      <c r="G626" s="606"/>
      <c r="H626" s="108"/>
      <c r="I626" s="108"/>
      <c r="J626" s="108"/>
      <c r="K626" s="108"/>
      <c r="L626" s="108"/>
      <c r="M626" s="108"/>
      <c r="N626" s="107"/>
      <c r="O626" s="107"/>
      <c r="P626" s="107"/>
      <c r="Q626" s="107"/>
      <c r="R626" s="108"/>
      <c r="S626" s="108"/>
      <c r="T626" s="108"/>
      <c r="U626" s="108"/>
      <c r="V626" s="108"/>
      <c r="W626" s="108"/>
      <c r="X626" s="108"/>
      <c r="Y626" s="108"/>
      <c r="Z626" s="102"/>
      <c r="AA626" s="102"/>
      <c r="AB626" s="102"/>
      <c r="AC626" s="102"/>
      <c r="AD626" s="102"/>
      <c r="AE626" s="102"/>
      <c r="AF626" s="102"/>
      <c r="AG626" s="102" t="s">
        <v>2212</v>
      </c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</row>
    <row r="627" spans="1:60" outlineLevel="1" x14ac:dyDescent="0.2">
      <c r="A627" s="119">
        <v>164</v>
      </c>
      <c r="B627" s="120" t="s">
        <v>659</v>
      </c>
      <c r="C627" s="128" t="s">
        <v>660</v>
      </c>
      <c r="D627" s="121" t="s">
        <v>176</v>
      </c>
      <c r="E627" s="122">
        <v>1</v>
      </c>
      <c r="F627" s="123"/>
      <c r="G627" s="124">
        <f>ROUND(E627*F627,2)</f>
        <v>0</v>
      </c>
      <c r="H627" s="123">
        <v>0</v>
      </c>
      <c r="I627" s="124">
        <f>ROUND(E627*H627,2)</f>
        <v>0</v>
      </c>
      <c r="J627" s="123">
        <v>12000</v>
      </c>
      <c r="K627" s="124">
        <f>ROUND(E627*J627,2)</f>
        <v>12000</v>
      </c>
      <c r="L627" s="124">
        <v>21</v>
      </c>
      <c r="M627" s="124">
        <f>G627*(1+L627/100)</f>
        <v>0</v>
      </c>
      <c r="N627" s="122">
        <v>0</v>
      </c>
      <c r="O627" s="122">
        <f>ROUND(E627*N627,2)</f>
        <v>0</v>
      </c>
      <c r="P627" s="122">
        <v>0</v>
      </c>
      <c r="Q627" s="122">
        <f>ROUND(E627*P627,2)</f>
        <v>0</v>
      </c>
      <c r="R627" s="124"/>
      <c r="S627" s="124" t="s">
        <v>177</v>
      </c>
      <c r="T627" s="125" t="s">
        <v>178</v>
      </c>
      <c r="U627" s="108">
        <v>0</v>
      </c>
      <c r="V627" s="108">
        <f>ROUND(E627*U627,2)</f>
        <v>0</v>
      </c>
      <c r="W627" s="108"/>
      <c r="X627" s="108" t="s">
        <v>116</v>
      </c>
      <c r="Y627" s="108" t="s">
        <v>117</v>
      </c>
      <c r="Z627" s="102"/>
      <c r="AA627" s="102"/>
      <c r="AB627" s="102"/>
      <c r="AC627" s="102"/>
      <c r="AD627" s="102"/>
      <c r="AE627" s="102"/>
      <c r="AF627" s="102"/>
      <c r="AG627" s="102" t="s">
        <v>118</v>
      </c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</row>
    <row r="628" spans="1:60" outlineLevel="2" x14ac:dyDescent="0.2">
      <c r="A628" s="105"/>
      <c r="B628" s="106"/>
      <c r="C628" s="605"/>
      <c r="D628" s="606"/>
      <c r="E628" s="606"/>
      <c r="F628" s="606"/>
      <c r="G628" s="606"/>
      <c r="H628" s="108"/>
      <c r="I628" s="108"/>
      <c r="J628" s="108"/>
      <c r="K628" s="108"/>
      <c r="L628" s="108"/>
      <c r="M628" s="108"/>
      <c r="N628" s="107"/>
      <c r="O628" s="107"/>
      <c r="P628" s="107"/>
      <c r="Q628" s="107"/>
      <c r="R628" s="108"/>
      <c r="S628" s="108"/>
      <c r="T628" s="108"/>
      <c r="U628" s="108"/>
      <c r="V628" s="108"/>
      <c r="W628" s="108"/>
      <c r="X628" s="108"/>
      <c r="Y628" s="108"/>
      <c r="Z628" s="102"/>
      <c r="AA628" s="102"/>
      <c r="AB628" s="102"/>
      <c r="AC628" s="102"/>
      <c r="AD628" s="102"/>
      <c r="AE628" s="102"/>
      <c r="AF628" s="102"/>
      <c r="AG628" s="102" t="s">
        <v>2212</v>
      </c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</row>
    <row r="629" spans="1:60" outlineLevel="1" x14ac:dyDescent="0.2">
      <c r="A629" s="119">
        <v>165</v>
      </c>
      <c r="B629" s="120" t="s">
        <v>661</v>
      </c>
      <c r="C629" s="128" t="s">
        <v>662</v>
      </c>
      <c r="D629" s="121" t="s">
        <v>176</v>
      </c>
      <c r="E629" s="122">
        <v>1</v>
      </c>
      <c r="F629" s="123"/>
      <c r="G629" s="124">
        <f>ROUND(E629*F629,2)</f>
        <v>0</v>
      </c>
      <c r="H629" s="123">
        <v>0</v>
      </c>
      <c r="I629" s="124">
        <f>ROUND(E629*H629,2)</f>
        <v>0</v>
      </c>
      <c r="J629" s="123">
        <v>12000</v>
      </c>
      <c r="K629" s="124">
        <f>ROUND(E629*J629,2)</f>
        <v>12000</v>
      </c>
      <c r="L629" s="124">
        <v>21</v>
      </c>
      <c r="M629" s="124">
        <f>G629*(1+L629/100)</f>
        <v>0</v>
      </c>
      <c r="N629" s="122">
        <v>0</v>
      </c>
      <c r="O629" s="122">
        <f>ROUND(E629*N629,2)</f>
        <v>0</v>
      </c>
      <c r="P629" s="122">
        <v>0</v>
      </c>
      <c r="Q629" s="122">
        <f>ROUND(E629*P629,2)</f>
        <v>0</v>
      </c>
      <c r="R629" s="124"/>
      <c r="S629" s="124" t="s">
        <v>177</v>
      </c>
      <c r="T629" s="125" t="s">
        <v>178</v>
      </c>
      <c r="U629" s="108">
        <v>0</v>
      </c>
      <c r="V629" s="108">
        <f>ROUND(E629*U629,2)</f>
        <v>0</v>
      </c>
      <c r="W629" s="108"/>
      <c r="X629" s="108" t="s">
        <v>116</v>
      </c>
      <c r="Y629" s="108" t="s">
        <v>117</v>
      </c>
      <c r="Z629" s="102"/>
      <c r="AA629" s="102"/>
      <c r="AB629" s="102"/>
      <c r="AC629" s="102"/>
      <c r="AD629" s="102"/>
      <c r="AE629" s="102"/>
      <c r="AF629" s="102"/>
      <c r="AG629" s="102" t="s">
        <v>118</v>
      </c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</row>
    <row r="630" spans="1:60" outlineLevel="2" x14ac:dyDescent="0.2">
      <c r="A630" s="105"/>
      <c r="B630" s="106"/>
      <c r="C630" s="605"/>
      <c r="D630" s="606"/>
      <c r="E630" s="606"/>
      <c r="F630" s="606"/>
      <c r="G630" s="606"/>
      <c r="H630" s="108"/>
      <c r="I630" s="108"/>
      <c r="J630" s="108"/>
      <c r="K630" s="108"/>
      <c r="L630" s="108"/>
      <c r="M630" s="108"/>
      <c r="N630" s="107"/>
      <c r="O630" s="107"/>
      <c r="P630" s="107"/>
      <c r="Q630" s="107"/>
      <c r="R630" s="108"/>
      <c r="S630" s="108"/>
      <c r="T630" s="108"/>
      <c r="U630" s="108"/>
      <c r="V630" s="108"/>
      <c r="W630" s="108"/>
      <c r="X630" s="108"/>
      <c r="Y630" s="108"/>
      <c r="Z630" s="102"/>
      <c r="AA630" s="102"/>
      <c r="AB630" s="102"/>
      <c r="AC630" s="102"/>
      <c r="AD630" s="102"/>
      <c r="AE630" s="102"/>
      <c r="AF630" s="102"/>
      <c r="AG630" s="102" t="s">
        <v>2212</v>
      </c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</row>
    <row r="631" spans="1:60" outlineLevel="1" x14ac:dyDescent="0.2">
      <c r="A631" s="119">
        <v>166</v>
      </c>
      <c r="B631" s="120" t="s">
        <v>663</v>
      </c>
      <c r="C631" s="128" t="s">
        <v>664</v>
      </c>
      <c r="D631" s="121" t="s">
        <v>176</v>
      </c>
      <c r="E631" s="122">
        <v>1</v>
      </c>
      <c r="F631" s="123"/>
      <c r="G631" s="124">
        <f>ROUND(E631*F631,2)</f>
        <v>0</v>
      </c>
      <c r="H631" s="123">
        <v>0</v>
      </c>
      <c r="I631" s="124">
        <f>ROUND(E631*H631,2)</f>
        <v>0</v>
      </c>
      <c r="J631" s="123">
        <v>12000</v>
      </c>
      <c r="K631" s="124">
        <f>ROUND(E631*J631,2)</f>
        <v>12000</v>
      </c>
      <c r="L631" s="124">
        <v>21</v>
      </c>
      <c r="M631" s="124">
        <f>G631*(1+L631/100)</f>
        <v>0</v>
      </c>
      <c r="N631" s="122">
        <v>0</v>
      </c>
      <c r="O631" s="122">
        <f>ROUND(E631*N631,2)</f>
        <v>0</v>
      </c>
      <c r="P631" s="122">
        <v>0</v>
      </c>
      <c r="Q631" s="122">
        <f>ROUND(E631*P631,2)</f>
        <v>0</v>
      </c>
      <c r="R631" s="124"/>
      <c r="S631" s="124" t="s">
        <v>177</v>
      </c>
      <c r="T631" s="125" t="s">
        <v>178</v>
      </c>
      <c r="U631" s="108">
        <v>0</v>
      </c>
      <c r="V631" s="108">
        <f>ROUND(E631*U631,2)</f>
        <v>0</v>
      </c>
      <c r="W631" s="108"/>
      <c r="X631" s="108" t="s">
        <v>116</v>
      </c>
      <c r="Y631" s="108" t="s">
        <v>117</v>
      </c>
      <c r="Z631" s="102"/>
      <c r="AA631" s="102"/>
      <c r="AB631" s="102"/>
      <c r="AC631" s="102"/>
      <c r="AD631" s="102"/>
      <c r="AE631" s="102"/>
      <c r="AF631" s="102"/>
      <c r="AG631" s="102" t="s">
        <v>118</v>
      </c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</row>
    <row r="632" spans="1:60" outlineLevel="2" x14ac:dyDescent="0.2">
      <c r="A632" s="105"/>
      <c r="B632" s="106"/>
      <c r="C632" s="605"/>
      <c r="D632" s="606"/>
      <c r="E632" s="606"/>
      <c r="F632" s="606"/>
      <c r="G632" s="606"/>
      <c r="H632" s="108"/>
      <c r="I632" s="108"/>
      <c r="J632" s="108"/>
      <c r="K632" s="108"/>
      <c r="L632" s="108"/>
      <c r="M632" s="108"/>
      <c r="N632" s="107"/>
      <c r="O632" s="107"/>
      <c r="P632" s="107"/>
      <c r="Q632" s="107"/>
      <c r="R632" s="108"/>
      <c r="S632" s="108"/>
      <c r="T632" s="108"/>
      <c r="U632" s="108"/>
      <c r="V632" s="108"/>
      <c r="W632" s="108"/>
      <c r="X632" s="108"/>
      <c r="Y632" s="108"/>
      <c r="Z632" s="102"/>
      <c r="AA632" s="102"/>
      <c r="AB632" s="102"/>
      <c r="AC632" s="102"/>
      <c r="AD632" s="102"/>
      <c r="AE632" s="102"/>
      <c r="AF632" s="102"/>
      <c r="AG632" s="102" t="s">
        <v>2212</v>
      </c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</row>
    <row r="633" spans="1:60" outlineLevel="1" x14ac:dyDescent="0.2">
      <c r="A633" s="119">
        <v>167</v>
      </c>
      <c r="B633" s="120" t="s">
        <v>665</v>
      </c>
      <c r="C633" s="128" t="s">
        <v>666</v>
      </c>
      <c r="D633" s="121" t="s">
        <v>176</v>
      </c>
      <c r="E633" s="122">
        <v>1</v>
      </c>
      <c r="F633" s="123"/>
      <c r="G633" s="124">
        <f>ROUND(E633*F633,2)</f>
        <v>0</v>
      </c>
      <c r="H633" s="123">
        <v>0</v>
      </c>
      <c r="I633" s="124">
        <f>ROUND(E633*H633,2)</f>
        <v>0</v>
      </c>
      <c r="J633" s="123">
        <v>12000</v>
      </c>
      <c r="K633" s="124">
        <f>ROUND(E633*J633,2)</f>
        <v>12000</v>
      </c>
      <c r="L633" s="124">
        <v>21</v>
      </c>
      <c r="M633" s="124">
        <f>G633*(1+L633/100)</f>
        <v>0</v>
      </c>
      <c r="N633" s="122">
        <v>0</v>
      </c>
      <c r="O633" s="122">
        <f>ROUND(E633*N633,2)</f>
        <v>0</v>
      </c>
      <c r="P633" s="122">
        <v>0</v>
      </c>
      <c r="Q633" s="122">
        <f>ROUND(E633*P633,2)</f>
        <v>0</v>
      </c>
      <c r="R633" s="124"/>
      <c r="S633" s="124" t="s">
        <v>177</v>
      </c>
      <c r="T633" s="125" t="s">
        <v>178</v>
      </c>
      <c r="U633" s="108">
        <v>0</v>
      </c>
      <c r="V633" s="108">
        <f>ROUND(E633*U633,2)</f>
        <v>0</v>
      </c>
      <c r="W633" s="108"/>
      <c r="X633" s="108" t="s">
        <v>116</v>
      </c>
      <c r="Y633" s="108" t="s">
        <v>117</v>
      </c>
      <c r="Z633" s="102"/>
      <c r="AA633" s="102"/>
      <c r="AB633" s="102"/>
      <c r="AC633" s="102"/>
      <c r="AD633" s="102"/>
      <c r="AE633" s="102"/>
      <c r="AF633" s="102"/>
      <c r="AG633" s="102" t="s">
        <v>118</v>
      </c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</row>
    <row r="634" spans="1:60" outlineLevel="2" x14ac:dyDescent="0.2">
      <c r="A634" s="105"/>
      <c r="B634" s="106"/>
      <c r="C634" s="605"/>
      <c r="D634" s="606"/>
      <c r="E634" s="606"/>
      <c r="F634" s="606"/>
      <c r="G634" s="606"/>
      <c r="H634" s="108"/>
      <c r="I634" s="108"/>
      <c r="J634" s="108"/>
      <c r="K634" s="108"/>
      <c r="L634" s="108"/>
      <c r="M634" s="108"/>
      <c r="N634" s="107"/>
      <c r="O634" s="107"/>
      <c r="P634" s="107"/>
      <c r="Q634" s="107"/>
      <c r="R634" s="108"/>
      <c r="S634" s="108"/>
      <c r="T634" s="108"/>
      <c r="U634" s="108"/>
      <c r="V634" s="108"/>
      <c r="W634" s="108"/>
      <c r="X634" s="108"/>
      <c r="Y634" s="108"/>
      <c r="Z634" s="102"/>
      <c r="AA634" s="102"/>
      <c r="AB634" s="102"/>
      <c r="AC634" s="102"/>
      <c r="AD634" s="102"/>
      <c r="AE634" s="102"/>
      <c r="AF634" s="102"/>
      <c r="AG634" s="102" t="s">
        <v>2212</v>
      </c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</row>
    <row r="635" spans="1:60" outlineLevel="1" x14ac:dyDescent="0.2">
      <c r="A635" s="119">
        <v>168</v>
      </c>
      <c r="B635" s="120" t="s">
        <v>667</v>
      </c>
      <c r="C635" s="128" t="s">
        <v>668</v>
      </c>
      <c r="D635" s="121" t="s">
        <v>176</v>
      </c>
      <c r="E635" s="122">
        <v>1</v>
      </c>
      <c r="F635" s="123"/>
      <c r="G635" s="124">
        <f>ROUND(E635*F635,2)</f>
        <v>0</v>
      </c>
      <c r="H635" s="123">
        <v>0</v>
      </c>
      <c r="I635" s="124">
        <f>ROUND(E635*H635,2)</f>
        <v>0</v>
      </c>
      <c r="J635" s="123">
        <v>12000</v>
      </c>
      <c r="K635" s="124">
        <f>ROUND(E635*J635,2)</f>
        <v>12000</v>
      </c>
      <c r="L635" s="124">
        <v>21</v>
      </c>
      <c r="M635" s="124">
        <f>G635*(1+L635/100)</f>
        <v>0</v>
      </c>
      <c r="N635" s="122">
        <v>0</v>
      </c>
      <c r="O635" s="122">
        <f>ROUND(E635*N635,2)</f>
        <v>0</v>
      </c>
      <c r="P635" s="122">
        <v>0</v>
      </c>
      <c r="Q635" s="122">
        <f>ROUND(E635*P635,2)</f>
        <v>0</v>
      </c>
      <c r="R635" s="124"/>
      <c r="S635" s="124" t="s">
        <v>177</v>
      </c>
      <c r="T635" s="125" t="s">
        <v>178</v>
      </c>
      <c r="U635" s="108">
        <v>0</v>
      </c>
      <c r="V635" s="108">
        <f>ROUND(E635*U635,2)</f>
        <v>0</v>
      </c>
      <c r="W635" s="108"/>
      <c r="X635" s="108" t="s">
        <v>116</v>
      </c>
      <c r="Y635" s="108" t="s">
        <v>117</v>
      </c>
      <c r="Z635" s="102"/>
      <c r="AA635" s="102"/>
      <c r="AB635" s="102"/>
      <c r="AC635" s="102"/>
      <c r="AD635" s="102"/>
      <c r="AE635" s="102"/>
      <c r="AF635" s="102"/>
      <c r="AG635" s="102" t="s">
        <v>118</v>
      </c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</row>
    <row r="636" spans="1:60" outlineLevel="2" x14ac:dyDescent="0.2">
      <c r="A636" s="105"/>
      <c r="B636" s="106"/>
      <c r="C636" s="605"/>
      <c r="D636" s="606"/>
      <c r="E636" s="606"/>
      <c r="F636" s="606"/>
      <c r="G636" s="606"/>
      <c r="H636" s="108"/>
      <c r="I636" s="108"/>
      <c r="J636" s="108"/>
      <c r="K636" s="108"/>
      <c r="L636" s="108"/>
      <c r="M636" s="108"/>
      <c r="N636" s="107"/>
      <c r="O636" s="107"/>
      <c r="P636" s="107"/>
      <c r="Q636" s="107"/>
      <c r="R636" s="108"/>
      <c r="S636" s="108"/>
      <c r="T636" s="108"/>
      <c r="U636" s="108"/>
      <c r="V636" s="108"/>
      <c r="W636" s="108"/>
      <c r="X636" s="108"/>
      <c r="Y636" s="108"/>
      <c r="Z636" s="102"/>
      <c r="AA636" s="102"/>
      <c r="AB636" s="102"/>
      <c r="AC636" s="102"/>
      <c r="AD636" s="102"/>
      <c r="AE636" s="102"/>
      <c r="AF636" s="102"/>
      <c r="AG636" s="102" t="s">
        <v>2212</v>
      </c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</row>
    <row r="637" spans="1:60" outlineLevel="1" x14ac:dyDescent="0.2">
      <c r="A637" s="119">
        <v>169</v>
      </c>
      <c r="B637" s="120" t="s">
        <v>669</v>
      </c>
      <c r="C637" s="128" t="s">
        <v>670</v>
      </c>
      <c r="D637" s="121" t="s">
        <v>176</v>
      </c>
      <c r="E637" s="122">
        <v>1</v>
      </c>
      <c r="F637" s="123"/>
      <c r="G637" s="124">
        <f>ROUND(E637*F637,2)</f>
        <v>0</v>
      </c>
      <c r="H637" s="123">
        <v>0</v>
      </c>
      <c r="I637" s="124">
        <f>ROUND(E637*H637,2)</f>
        <v>0</v>
      </c>
      <c r="J637" s="123">
        <v>12000</v>
      </c>
      <c r="K637" s="124">
        <f>ROUND(E637*J637,2)</f>
        <v>12000</v>
      </c>
      <c r="L637" s="124">
        <v>21</v>
      </c>
      <c r="M637" s="124">
        <f>G637*(1+L637/100)</f>
        <v>0</v>
      </c>
      <c r="N637" s="122">
        <v>0</v>
      </c>
      <c r="O637" s="122">
        <f>ROUND(E637*N637,2)</f>
        <v>0</v>
      </c>
      <c r="P637" s="122">
        <v>0</v>
      </c>
      <c r="Q637" s="122">
        <f>ROUND(E637*P637,2)</f>
        <v>0</v>
      </c>
      <c r="R637" s="124"/>
      <c r="S637" s="124" t="s">
        <v>177</v>
      </c>
      <c r="T637" s="125" t="s">
        <v>178</v>
      </c>
      <c r="U637" s="108">
        <v>0</v>
      </c>
      <c r="V637" s="108">
        <f>ROUND(E637*U637,2)</f>
        <v>0</v>
      </c>
      <c r="W637" s="108"/>
      <c r="X637" s="108" t="s">
        <v>116</v>
      </c>
      <c r="Y637" s="108" t="s">
        <v>117</v>
      </c>
      <c r="Z637" s="102"/>
      <c r="AA637" s="102"/>
      <c r="AB637" s="102"/>
      <c r="AC637" s="102"/>
      <c r="AD637" s="102"/>
      <c r="AE637" s="102"/>
      <c r="AF637" s="102"/>
      <c r="AG637" s="102" t="s">
        <v>118</v>
      </c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</row>
    <row r="638" spans="1:60" outlineLevel="2" x14ac:dyDescent="0.2">
      <c r="A638" s="105"/>
      <c r="B638" s="106"/>
      <c r="C638" s="605"/>
      <c r="D638" s="606"/>
      <c r="E638" s="606"/>
      <c r="F638" s="606"/>
      <c r="G638" s="606"/>
      <c r="H638" s="108"/>
      <c r="I638" s="108"/>
      <c r="J638" s="108"/>
      <c r="K638" s="108"/>
      <c r="L638" s="108"/>
      <c r="M638" s="108"/>
      <c r="N638" s="107"/>
      <c r="O638" s="107"/>
      <c r="P638" s="107"/>
      <c r="Q638" s="107"/>
      <c r="R638" s="108"/>
      <c r="S638" s="108"/>
      <c r="T638" s="108"/>
      <c r="U638" s="108"/>
      <c r="V638" s="108"/>
      <c r="W638" s="108"/>
      <c r="X638" s="108"/>
      <c r="Y638" s="108"/>
      <c r="Z638" s="102"/>
      <c r="AA638" s="102"/>
      <c r="AB638" s="102"/>
      <c r="AC638" s="102"/>
      <c r="AD638" s="102"/>
      <c r="AE638" s="102"/>
      <c r="AF638" s="102"/>
      <c r="AG638" s="102" t="s">
        <v>2212</v>
      </c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</row>
    <row r="639" spans="1:60" outlineLevel="1" x14ac:dyDescent="0.2">
      <c r="A639" s="119">
        <v>170</v>
      </c>
      <c r="B639" s="120" t="s">
        <v>671</v>
      </c>
      <c r="C639" s="128" t="s">
        <v>672</v>
      </c>
      <c r="D639" s="121" t="s">
        <v>176</v>
      </c>
      <c r="E639" s="122">
        <v>1</v>
      </c>
      <c r="F639" s="123"/>
      <c r="G639" s="124">
        <f>ROUND(E639*F639,2)</f>
        <v>0</v>
      </c>
      <c r="H639" s="123">
        <v>0</v>
      </c>
      <c r="I639" s="124">
        <f>ROUND(E639*H639,2)</f>
        <v>0</v>
      </c>
      <c r="J639" s="123">
        <v>12000</v>
      </c>
      <c r="K639" s="124">
        <f>ROUND(E639*J639,2)</f>
        <v>12000</v>
      </c>
      <c r="L639" s="124">
        <v>21</v>
      </c>
      <c r="M639" s="124">
        <f>G639*(1+L639/100)</f>
        <v>0</v>
      </c>
      <c r="N639" s="122">
        <v>0</v>
      </c>
      <c r="O639" s="122">
        <f>ROUND(E639*N639,2)</f>
        <v>0</v>
      </c>
      <c r="P639" s="122">
        <v>0</v>
      </c>
      <c r="Q639" s="122">
        <f>ROUND(E639*P639,2)</f>
        <v>0</v>
      </c>
      <c r="R639" s="124"/>
      <c r="S639" s="124" t="s">
        <v>177</v>
      </c>
      <c r="T639" s="125" t="s">
        <v>178</v>
      </c>
      <c r="U639" s="108">
        <v>0</v>
      </c>
      <c r="V639" s="108">
        <f>ROUND(E639*U639,2)</f>
        <v>0</v>
      </c>
      <c r="W639" s="108"/>
      <c r="X639" s="108" t="s">
        <v>116</v>
      </c>
      <c r="Y639" s="108" t="s">
        <v>117</v>
      </c>
      <c r="Z639" s="102"/>
      <c r="AA639" s="102"/>
      <c r="AB639" s="102"/>
      <c r="AC639" s="102"/>
      <c r="AD639" s="102"/>
      <c r="AE639" s="102"/>
      <c r="AF639" s="102"/>
      <c r="AG639" s="102" t="s">
        <v>118</v>
      </c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</row>
    <row r="640" spans="1:60" outlineLevel="2" x14ac:dyDescent="0.2">
      <c r="A640" s="105"/>
      <c r="B640" s="106"/>
      <c r="C640" s="605"/>
      <c r="D640" s="606"/>
      <c r="E640" s="606"/>
      <c r="F640" s="606"/>
      <c r="G640" s="606"/>
      <c r="H640" s="108"/>
      <c r="I640" s="108"/>
      <c r="J640" s="108"/>
      <c r="K640" s="108"/>
      <c r="L640" s="108"/>
      <c r="M640" s="108"/>
      <c r="N640" s="107"/>
      <c r="O640" s="107"/>
      <c r="P640" s="107"/>
      <c r="Q640" s="107"/>
      <c r="R640" s="108"/>
      <c r="S640" s="108"/>
      <c r="T640" s="108"/>
      <c r="U640" s="108"/>
      <c r="V640" s="108"/>
      <c r="W640" s="108"/>
      <c r="X640" s="108"/>
      <c r="Y640" s="108"/>
      <c r="Z640" s="102"/>
      <c r="AA640" s="102"/>
      <c r="AB640" s="102"/>
      <c r="AC640" s="102"/>
      <c r="AD640" s="102"/>
      <c r="AE640" s="102"/>
      <c r="AF640" s="102"/>
      <c r="AG640" s="102" t="s">
        <v>2212</v>
      </c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</row>
    <row r="641" spans="1:60" outlineLevel="1" x14ac:dyDescent="0.2">
      <c r="A641" s="119">
        <v>171</v>
      </c>
      <c r="B641" s="120" t="s">
        <v>673</v>
      </c>
      <c r="C641" s="128" t="s">
        <v>674</v>
      </c>
      <c r="D641" s="121" t="s">
        <v>176</v>
      </c>
      <c r="E641" s="122">
        <v>1</v>
      </c>
      <c r="F641" s="123"/>
      <c r="G641" s="124">
        <f>ROUND(E641*F641,2)</f>
        <v>0</v>
      </c>
      <c r="H641" s="123">
        <v>0</v>
      </c>
      <c r="I641" s="124">
        <f>ROUND(E641*H641,2)</f>
        <v>0</v>
      </c>
      <c r="J641" s="123">
        <v>14000</v>
      </c>
      <c r="K641" s="124">
        <f>ROUND(E641*J641,2)</f>
        <v>14000</v>
      </c>
      <c r="L641" s="124">
        <v>21</v>
      </c>
      <c r="M641" s="124">
        <f>G641*(1+L641/100)</f>
        <v>0</v>
      </c>
      <c r="N641" s="122">
        <v>0</v>
      </c>
      <c r="O641" s="122">
        <f>ROUND(E641*N641,2)</f>
        <v>0</v>
      </c>
      <c r="P641" s="122">
        <v>0</v>
      </c>
      <c r="Q641" s="122">
        <f>ROUND(E641*P641,2)</f>
        <v>0</v>
      </c>
      <c r="R641" s="124"/>
      <c r="S641" s="124" t="s">
        <v>177</v>
      </c>
      <c r="T641" s="125" t="s">
        <v>178</v>
      </c>
      <c r="U641" s="108">
        <v>0</v>
      </c>
      <c r="V641" s="108">
        <f>ROUND(E641*U641,2)</f>
        <v>0</v>
      </c>
      <c r="W641" s="108"/>
      <c r="X641" s="108" t="s">
        <v>116</v>
      </c>
      <c r="Y641" s="108" t="s">
        <v>117</v>
      </c>
      <c r="Z641" s="102"/>
      <c r="AA641" s="102"/>
      <c r="AB641" s="102"/>
      <c r="AC641" s="102"/>
      <c r="AD641" s="102"/>
      <c r="AE641" s="102"/>
      <c r="AF641" s="102"/>
      <c r="AG641" s="102" t="s">
        <v>118</v>
      </c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</row>
    <row r="642" spans="1:60" outlineLevel="2" x14ac:dyDescent="0.2">
      <c r="A642" s="105"/>
      <c r="B642" s="106"/>
      <c r="C642" s="605"/>
      <c r="D642" s="606"/>
      <c r="E642" s="606"/>
      <c r="F642" s="606"/>
      <c r="G642" s="606"/>
      <c r="H642" s="108"/>
      <c r="I642" s="108"/>
      <c r="J642" s="108"/>
      <c r="K642" s="108"/>
      <c r="L642" s="108"/>
      <c r="M642" s="108"/>
      <c r="N642" s="107"/>
      <c r="O642" s="107"/>
      <c r="P642" s="107"/>
      <c r="Q642" s="107"/>
      <c r="R642" s="108"/>
      <c r="S642" s="108"/>
      <c r="T642" s="108"/>
      <c r="U642" s="108"/>
      <c r="V642" s="108"/>
      <c r="W642" s="108"/>
      <c r="X642" s="108"/>
      <c r="Y642" s="108"/>
      <c r="Z642" s="102"/>
      <c r="AA642" s="102"/>
      <c r="AB642" s="102"/>
      <c r="AC642" s="102"/>
      <c r="AD642" s="102"/>
      <c r="AE642" s="102"/>
      <c r="AF642" s="102"/>
      <c r="AG642" s="102" t="s">
        <v>2212</v>
      </c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</row>
    <row r="643" spans="1:60" outlineLevel="1" x14ac:dyDescent="0.2">
      <c r="A643" s="119">
        <v>172</v>
      </c>
      <c r="B643" s="120" t="s">
        <v>675</v>
      </c>
      <c r="C643" s="128" t="s">
        <v>676</v>
      </c>
      <c r="D643" s="121" t="s">
        <v>176</v>
      </c>
      <c r="E643" s="122">
        <v>1</v>
      </c>
      <c r="F643" s="123"/>
      <c r="G643" s="124">
        <f>ROUND(E643*F643,2)</f>
        <v>0</v>
      </c>
      <c r="H643" s="123">
        <v>0</v>
      </c>
      <c r="I643" s="124">
        <f>ROUND(E643*H643,2)</f>
        <v>0</v>
      </c>
      <c r="J643" s="123">
        <v>12000</v>
      </c>
      <c r="K643" s="124">
        <f>ROUND(E643*J643,2)</f>
        <v>12000</v>
      </c>
      <c r="L643" s="124">
        <v>21</v>
      </c>
      <c r="M643" s="124">
        <f>G643*(1+L643/100)</f>
        <v>0</v>
      </c>
      <c r="N643" s="122">
        <v>0</v>
      </c>
      <c r="O643" s="122">
        <f>ROUND(E643*N643,2)</f>
        <v>0</v>
      </c>
      <c r="P643" s="122">
        <v>0</v>
      </c>
      <c r="Q643" s="122">
        <f>ROUND(E643*P643,2)</f>
        <v>0</v>
      </c>
      <c r="R643" s="124"/>
      <c r="S643" s="124" t="s">
        <v>177</v>
      </c>
      <c r="T643" s="125" t="s">
        <v>178</v>
      </c>
      <c r="U643" s="108">
        <v>0</v>
      </c>
      <c r="V643" s="108">
        <f>ROUND(E643*U643,2)</f>
        <v>0</v>
      </c>
      <c r="W643" s="108"/>
      <c r="X643" s="108" t="s">
        <v>116</v>
      </c>
      <c r="Y643" s="108" t="s">
        <v>117</v>
      </c>
      <c r="Z643" s="102"/>
      <c r="AA643" s="102"/>
      <c r="AB643" s="102"/>
      <c r="AC643" s="102"/>
      <c r="AD643" s="102"/>
      <c r="AE643" s="102"/>
      <c r="AF643" s="102"/>
      <c r="AG643" s="102" t="s">
        <v>118</v>
      </c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</row>
    <row r="644" spans="1:60" outlineLevel="2" x14ac:dyDescent="0.2">
      <c r="A644" s="105"/>
      <c r="B644" s="106"/>
      <c r="C644" s="605"/>
      <c r="D644" s="606"/>
      <c r="E644" s="606"/>
      <c r="F644" s="606"/>
      <c r="G644" s="606"/>
      <c r="H644" s="108"/>
      <c r="I644" s="108"/>
      <c r="J644" s="108"/>
      <c r="K644" s="108"/>
      <c r="L644" s="108"/>
      <c r="M644" s="108"/>
      <c r="N644" s="107"/>
      <c r="O644" s="107"/>
      <c r="P644" s="107"/>
      <c r="Q644" s="107"/>
      <c r="R644" s="108"/>
      <c r="S644" s="108"/>
      <c r="T644" s="108"/>
      <c r="U644" s="108"/>
      <c r="V644" s="108"/>
      <c r="W644" s="108"/>
      <c r="X644" s="108"/>
      <c r="Y644" s="108"/>
      <c r="Z644" s="102"/>
      <c r="AA644" s="102"/>
      <c r="AB644" s="102"/>
      <c r="AC644" s="102"/>
      <c r="AD644" s="102"/>
      <c r="AE644" s="102"/>
      <c r="AF644" s="102"/>
      <c r="AG644" s="102" t="s">
        <v>2212</v>
      </c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</row>
    <row r="645" spans="1:60" outlineLevel="1" x14ac:dyDescent="0.2">
      <c r="A645" s="119">
        <v>173</v>
      </c>
      <c r="B645" s="120" t="s">
        <v>677</v>
      </c>
      <c r="C645" s="128" t="s">
        <v>2571</v>
      </c>
      <c r="D645" s="121" t="s">
        <v>176</v>
      </c>
      <c r="E645" s="122">
        <v>1</v>
      </c>
      <c r="F645" s="123"/>
      <c r="G645" s="124">
        <f>ROUND(E645*F645,2)</f>
        <v>0</v>
      </c>
      <c r="H645" s="123">
        <v>0</v>
      </c>
      <c r="I645" s="124">
        <f>ROUND(E645*H645,2)</f>
        <v>0</v>
      </c>
      <c r="J645" s="123">
        <v>12000</v>
      </c>
      <c r="K645" s="124">
        <f>ROUND(E645*J645,2)</f>
        <v>12000</v>
      </c>
      <c r="L645" s="124">
        <v>21</v>
      </c>
      <c r="M645" s="124">
        <f>G645*(1+L645/100)</f>
        <v>0</v>
      </c>
      <c r="N645" s="122">
        <v>0</v>
      </c>
      <c r="O645" s="122">
        <f>ROUND(E645*N645,2)</f>
        <v>0</v>
      </c>
      <c r="P645" s="122">
        <v>0</v>
      </c>
      <c r="Q645" s="122">
        <f>ROUND(E645*P645,2)</f>
        <v>0</v>
      </c>
      <c r="R645" s="124"/>
      <c r="S645" s="124" t="s">
        <v>177</v>
      </c>
      <c r="T645" s="125" t="s">
        <v>178</v>
      </c>
      <c r="U645" s="108">
        <v>0</v>
      </c>
      <c r="V645" s="108">
        <f>ROUND(E645*U645,2)</f>
        <v>0</v>
      </c>
      <c r="W645" s="108"/>
      <c r="X645" s="108" t="s">
        <v>116</v>
      </c>
      <c r="Y645" s="108" t="s">
        <v>117</v>
      </c>
      <c r="Z645" s="102"/>
      <c r="AA645" s="102"/>
      <c r="AB645" s="102"/>
      <c r="AC645" s="102"/>
      <c r="AD645" s="102"/>
      <c r="AE645" s="102"/>
      <c r="AF645" s="102"/>
      <c r="AG645" s="102" t="s">
        <v>118</v>
      </c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</row>
    <row r="646" spans="1:60" outlineLevel="2" x14ac:dyDescent="0.2">
      <c r="A646" s="105"/>
      <c r="B646" s="106"/>
      <c r="C646" s="605"/>
      <c r="D646" s="606"/>
      <c r="E646" s="606"/>
      <c r="F646" s="606"/>
      <c r="G646" s="606"/>
      <c r="H646" s="108"/>
      <c r="I646" s="108"/>
      <c r="J646" s="108"/>
      <c r="K646" s="108"/>
      <c r="L646" s="108"/>
      <c r="M646" s="108"/>
      <c r="N646" s="107"/>
      <c r="O646" s="107"/>
      <c r="P646" s="107"/>
      <c r="Q646" s="107"/>
      <c r="R646" s="108"/>
      <c r="S646" s="108"/>
      <c r="T646" s="108"/>
      <c r="U646" s="108"/>
      <c r="V646" s="108"/>
      <c r="W646" s="108"/>
      <c r="X646" s="108"/>
      <c r="Y646" s="108"/>
      <c r="Z646" s="102"/>
      <c r="AA646" s="102"/>
      <c r="AB646" s="102"/>
      <c r="AC646" s="102"/>
      <c r="AD646" s="102"/>
      <c r="AE646" s="102"/>
      <c r="AF646" s="102"/>
      <c r="AG646" s="102" t="s">
        <v>2212</v>
      </c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</row>
    <row r="647" spans="1:60" outlineLevel="1" x14ac:dyDescent="0.2">
      <c r="A647" s="119">
        <v>174</v>
      </c>
      <c r="B647" s="120" t="s">
        <v>678</v>
      </c>
      <c r="C647" s="128" t="s">
        <v>679</v>
      </c>
      <c r="D647" s="121" t="s">
        <v>176</v>
      </c>
      <c r="E647" s="122">
        <v>1</v>
      </c>
      <c r="F647" s="123"/>
      <c r="G647" s="124">
        <f>ROUND(E647*F647,2)</f>
        <v>0</v>
      </c>
      <c r="H647" s="123">
        <v>0</v>
      </c>
      <c r="I647" s="124">
        <f>ROUND(E647*H647,2)</f>
        <v>0</v>
      </c>
      <c r="J647" s="123">
        <v>12000</v>
      </c>
      <c r="K647" s="124">
        <f>ROUND(E647*J647,2)</f>
        <v>12000</v>
      </c>
      <c r="L647" s="124">
        <v>21</v>
      </c>
      <c r="M647" s="124">
        <f>G647*(1+L647/100)</f>
        <v>0</v>
      </c>
      <c r="N647" s="122">
        <v>0</v>
      </c>
      <c r="O647" s="122">
        <f>ROUND(E647*N647,2)</f>
        <v>0</v>
      </c>
      <c r="P647" s="122">
        <v>0</v>
      </c>
      <c r="Q647" s="122">
        <f>ROUND(E647*P647,2)</f>
        <v>0</v>
      </c>
      <c r="R647" s="124"/>
      <c r="S647" s="124" t="s">
        <v>177</v>
      </c>
      <c r="T647" s="125" t="s">
        <v>178</v>
      </c>
      <c r="U647" s="108">
        <v>0</v>
      </c>
      <c r="V647" s="108">
        <f>ROUND(E647*U647,2)</f>
        <v>0</v>
      </c>
      <c r="W647" s="108"/>
      <c r="X647" s="108" t="s">
        <v>116</v>
      </c>
      <c r="Y647" s="108" t="s">
        <v>117</v>
      </c>
      <c r="Z647" s="102"/>
      <c r="AA647" s="102"/>
      <c r="AB647" s="102"/>
      <c r="AC647" s="102"/>
      <c r="AD647" s="102"/>
      <c r="AE647" s="102"/>
      <c r="AF647" s="102"/>
      <c r="AG647" s="102" t="s">
        <v>118</v>
      </c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</row>
    <row r="648" spans="1:60" outlineLevel="2" x14ac:dyDescent="0.2">
      <c r="A648" s="105"/>
      <c r="B648" s="106"/>
      <c r="C648" s="605"/>
      <c r="D648" s="606"/>
      <c r="E648" s="606"/>
      <c r="F648" s="606"/>
      <c r="G648" s="606"/>
      <c r="H648" s="108"/>
      <c r="I648" s="108"/>
      <c r="J648" s="108"/>
      <c r="K648" s="108"/>
      <c r="L648" s="108"/>
      <c r="M648" s="108"/>
      <c r="N648" s="107"/>
      <c r="O648" s="107"/>
      <c r="P648" s="107"/>
      <c r="Q648" s="107"/>
      <c r="R648" s="108"/>
      <c r="S648" s="108"/>
      <c r="T648" s="108"/>
      <c r="U648" s="108"/>
      <c r="V648" s="108"/>
      <c r="W648" s="108"/>
      <c r="X648" s="108"/>
      <c r="Y648" s="108"/>
      <c r="Z648" s="102"/>
      <c r="AA648" s="102"/>
      <c r="AB648" s="102"/>
      <c r="AC648" s="102"/>
      <c r="AD648" s="102"/>
      <c r="AE648" s="102"/>
      <c r="AF648" s="102"/>
      <c r="AG648" s="102" t="s">
        <v>2212</v>
      </c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</row>
    <row r="649" spans="1:60" outlineLevel="1" x14ac:dyDescent="0.2">
      <c r="A649" s="119">
        <v>175</v>
      </c>
      <c r="B649" s="120" t="s">
        <v>680</v>
      </c>
      <c r="C649" s="128" t="s">
        <v>681</v>
      </c>
      <c r="D649" s="121" t="s">
        <v>176</v>
      </c>
      <c r="E649" s="122">
        <v>1</v>
      </c>
      <c r="F649" s="123"/>
      <c r="G649" s="124">
        <f>ROUND(E649*F649,2)</f>
        <v>0</v>
      </c>
      <c r="H649" s="123">
        <v>0</v>
      </c>
      <c r="I649" s="124">
        <f>ROUND(E649*H649,2)</f>
        <v>0</v>
      </c>
      <c r="J649" s="123">
        <v>12000</v>
      </c>
      <c r="K649" s="124">
        <f>ROUND(E649*J649,2)</f>
        <v>12000</v>
      </c>
      <c r="L649" s="124">
        <v>21</v>
      </c>
      <c r="M649" s="124">
        <f>G649*(1+L649/100)</f>
        <v>0</v>
      </c>
      <c r="N649" s="122">
        <v>0</v>
      </c>
      <c r="O649" s="122">
        <f>ROUND(E649*N649,2)</f>
        <v>0</v>
      </c>
      <c r="P649" s="122">
        <v>0</v>
      </c>
      <c r="Q649" s="122">
        <f>ROUND(E649*P649,2)</f>
        <v>0</v>
      </c>
      <c r="R649" s="124"/>
      <c r="S649" s="124" t="s">
        <v>177</v>
      </c>
      <c r="T649" s="125" t="s">
        <v>178</v>
      </c>
      <c r="U649" s="108">
        <v>0</v>
      </c>
      <c r="V649" s="108">
        <f>ROUND(E649*U649,2)</f>
        <v>0</v>
      </c>
      <c r="W649" s="108"/>
      <c r="X649" s="108" t="s">
        <v>116</v>
      </c>
      <c r="Y649" s="108" t="s">
        <v>117</v>
      </c>
      <c r="Z649" s="102"/>
      <c r="AA649" s="102"/>
      <c r="AB649" s="102"/>
      <c r="AC649" s="102"/>
      <c r="AD649" s="102"/>
      <c r="AE649" s="102"/>
      <c r="AF649" s="102"/>
      <c r="AG649" s="102" t="s">
        <v>118</v>
      </c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</row>
    <row r="650" spans="1:60" outlineLevel="2" x14ac:dyDescent="0.2">
      <c r="A650" s="105"/>
      <c r="B650" s="106"/>
      <c r="C650" s="605"/>
      <c r="D650" s="606"/>
      <c r="E650" s="606"/>
      <c r="F650" s="606"/>
      <c r="G650" s="606"/>
      <c r="H650" s="108"/>
      <c r="I650" s="108"/>
      <c r="J650" s="108"/>
      <c r="K650" s="108"/>
      <c r="L650" s="108"/>
      <c r="M650" s="108"/>
      <c r="N650" s="107"/>
      <c r="O650" s="107"/>
      <c r="P650" s="107"/>
      <c r="Q650" s="107"/>
      <c r="R650" s="108"/>
      <c r="S650" s="108"/>
      <c r="T650" s="108"/>
      <c r="U650" s="108"/>
      <c r="V650" s="108"/>
      <c r="W650" s="108"/>
      <c r="X650" s="108"/>
      <c r="Y650" s="108"/>
      <c r="Z650" s="102"/>
      <c r="AA650" s="102"/>
      <c r="AB650" s="102"/>
      <c r="AC650" s="102"/>
      <c r="AD650" s="102"/>
      <c r="AE650" s="102"/>
      <c r="AF650" s="102"/>
      <c r="AG650" s="102" t="s">
        <v>2212</v>
      </c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</row>
    <row r="651" spans="1:60" outlineLevel="1" x14ac:dyDescent="0.2">
      <c r="A651" s="119">
        <v>176</v>
      </c>
      <c r="B651" s="120" t="s">
        <v>682</v>
      </c>
      <c r="C651" s="128" t="s">
        <v>683</v>
      </c>
      <c r="D651" s="121" t="s">
        <v>176</v>
      </c>
      <c r="E651" s="122">
        <v>1</v>
      </c>
      <c r="F651" s="123"/>
      <c r="G651" s="124">
        <f>ROUND(E651*F651,2)</f>
        <v>0</v>
      </c>
      <c r="H651" s="123">
        <v>0</v>
      </c>
      <c r="I651" s="124">
        <f>ROUND(E651*H651,2)</f>
        <v>0</v>
      </c>
      <c r="J651" s="123">
        <v>12000</v>
      </c>
      <c r="K651" s="124">
        <f>ROUND(E651*J651,2)</f>
        <v>12000</v>
      </c>
      <c r="L651" s="124">
        <v>21</v>
      </c>
      <c r="M651" s="124">
        <f>G651*(1+L651/100)</f>
        <v>0</v>
      </c>
      <c r="N651" s="122">
        <v>0</v>
      </c>
      <c r="O651" s="122">
        <f>ROUND(E651*N651,2)</f>
        <v>0</v>
      </c>
      <c r="P651" s="122">
        <v>0</v>
      </c>
      <c r="Q651" s="122">
        <f>ROUND(E651*P651,2)</f>
        <v>0</v>
      </c>
      <c r="R651" s="124"/>
      <c r="S651" s="124" t="s">
        <v>177</v>
      </c>
      <c r="T651" s="125" t="s">
        <v>178</v>
      </c>
      <c r="U651" s="108">
        <v>0</v>
      </c>
      <c r="V651" s="108">
        <f>ROUND(E651*U651,2)</f>
        <v>0</v>
      </c>
      <c r="W651" s="108"/>
      <c r="X651" s="108" t="s">
        <v>116</v>
      </c>
      <c r="Y651" s="108" t="s">
        <v>117</v>
      </c>
      <c r="Z651" s="102"/>
      <c r="AA651" s="102"/>
      <c r="AB651" s="102"/>
      <c r="AC651" s="102"/>
      <c r="AD651" s="102"/>
      <c r="AE651" s="102"/>
      <c r="AF651" s="102"/>
      <c r="AG651" s="102" t="s">
        <v>118</v>
      </c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</row>
    <row r="652" spans="1:60" outlineLevel="2" x14ac:dyDescent="0.2">
      <c r="A652" s="105"/>
      <c r="B652" s="106"/>
      <c r="C652" s="605"/>
      <c r="D652" s="606"/>
      <c r="E652" s="606"/>
      <c r="F652" s="606"/>
      <c r="G652" s="606"/>
      <c r="H652" s="108"/>
      <c r="I652" s="108"/>
      <c r="J652" s="108"/>
      <c r="K652" s="108"/>
      <c r="L652" s="108"/>
      <c r="M652" s="108"/>
      <c r="N652" s="107"/>
      <c r="O652" s="107"/>
      <c r="P652" s="107"/>
      <c r="Q652" s="107"/>
      <c r="R652" s="108"/>
      <c r="S652" s="108"/>
      <c r="T652" s="108"/>
      <c r="U652" s="108"/>
      <c r="V652" s="108"/>
      <c r="W652" s="108"/>
      <c r="X652" s="108"/>
      <c r="Y652" s="108"/>
      <c r="Z652" s="102"/>
      <c r="AA652" s="102"/>
      <c r="AB652" s="102"/>
      <c r="AC652" s="102"/>
      <c r="AD652" s="102"/>
      <c r="AE652" s="102"/>
      <c r="AF652" s="102"/>
      <c r="AG652" s="102" t="s">
        <v>2212</v>
      </c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</row>
    <row r="653" spans="1:60" outlineLevel="1" x14ac:dyDescent="0.2">
      <c r="A653" s="119">
        <v>177</v>
      </c>
      <c r="B653" s="120" t="s">
        <v>684</v>
      </c>
      <c r="C653" s="128" t="s">
        <v>685</v>
      </c>
      <c r="D653" s="121" t="s">
        <v>176</v>
      </c>
      <c r="E653" s="122">
        <v>1</v>
      </c>
      <c r="F653" s="123"/>
      <c r="G653" s="124">
        <f>ROUND(E653*F653,2)</f>
        <v>0</v>
      </c>
      <c r="H653" s="123">
        <v>0</v>
      </c>
      <c r="I653" s="124">
        <f>ROUND(E653*H653,2)</f>
        <v>0</v>
      </c>
      <c r="J653" s="123">
        <v>12000</v>
      </c>
      <c r="K653" s="124">
        <f>ROUND(E653*J653,2)</f>
        <v>12000</v>
      </c>
      <c r="L653" s="124">
        <v>21</v>
      </c>
      <c r="M653" s="124">
        <f>G653*(1+L653/100)</f>
        <v>0</v>
      </c>
      <c r="N653" s="122">
        <v>0</v>
      </c>
      <c r="O653" s="122">
        <f>ROUND(E653*N653,2)</f>
        <v>0</v>
      </c>
      <c r="P653" s="122">
        <v>0</v>
      </c>
      <c r="Q653" s="122">
        <f>ROUND(E653*P653,2)</f>
        <v>0</v>
      </c>
      <c r="R653" s="124"/>
      <c r="S653" s="124" t="s">
        <v>177</v>
      </c>
      <c r="T653" s="125" t="s">
        <v>178</v>
      </c>
      <c r="U653" s="108">
        <v>0</v>
      </c>
      <c r="V653" s="108">
        <f>ROUND(E653*U653,2)</f>
        <v>0</v>
      </c>
      <c r="W653" s="108"/>
      <c r="X653" s="108" t="s">
        <v>116</v>
      </c>
      <c r="Y653" s="108" t="s">
        <v>117</v>
      </c>
      <c r="Z653" s="102"/>
      <c r="AA653" s="102"/>
      <c r="AB653" s="102"/>
      <c r="AC653" s="102"/>
      <c r="AD653" s="102"/>
      <c r="AE653" s="102"/>
      <c r="AF653" s="102"/>
      <c r="AG653" s="102" t="s">
        <v>118</v>
      </c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</row>
    <row r="654" spans="1:60" outlineLevel="2" x14ac:dyDescent="0.2">
      <c r="A654" s="105"/>
      <c r="B654" s="106"/>
      <c r="C654" s="605"/>
      <c r="D654" s="606"/>
      <c r="E654" s="606"/>
      <c r="F654" s="606"/>
      <c r="G654" s="606"/>
      <c r="H654" s="108"/>
      <c r="I654" s="108"/>
      <c r="J654" s="108"/>
      <c r="K654" s="108"/>
      <c r="L654" s="108"/>
      <c r="M654" s="108"/>
      <c r="N654" s="107"/>
      <c r="O654" s="107"/>
      <c r="P654" s="107"/>
      <c r="Q654" s="107"/>
      <c r="R654" s="108"/>
      <c r="S654" s="108"/>
      <c r="T654" s="108"/>
      <c r="U654" s="108"/>
      <c r="V654" s="108"/>
      <c r="W654" s="108"/>
      <c r="X654" s="108"/>
      <c r="Y654" s="108"/>
      <c r="Z654" s="102"/>
      <c r="AA654" s="102"/>
      <c r="AB654" s="102"/>
      <c r="AC654" s="102"/>
      <c r="AD654" s="102"/>
      <c r="AE654" s="102"/>
      <c r="AF654" s="102"/>
      <c r="AG654" s="102" t="s">
        <v>2212</v>
      </c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</row>
    <row r="655" spans="1:60" outlineLevel="1" x14ac:dyDescent="0.2">
      <c r="A655" s="119">
        <v>178</v>
      </c>
      <c r="B655" s="120" t="s">
        <v>686</v>
      </c>
      <c r="C655" s="128" t="s">
        <v>687</v>
      </c>
      <c r="D655" s="121" t="s">
        <v>176</v>
      </c>
      <c r="E655" s="122">
        <v>1</v>
      </c>
      <c r="F655" s="123"/>
      <c r="G655" s="124">
        <f>ROUND(E655*F655,2)</f>
        <v>0</v>
      </c>
      <c r="H655" s="123">
        <v>0</v>
      </c>
      <c r="I655" s="124">
        <f>ROUND(E655*H655,2)</f>
        <v>0</v>
      </c>
      <c r="J655" s="123">
        <v>12000</v>
      </c>
      <c r="K655" s="124">
        <f>ROUND(E655*J655,2)</f>
        <v>12000</v>
      </c>
      <c r="L655" s="124">
        <v>21</v>
      </c>
      <c r="M655" s="124">
        <f>G655*(1+L655/100)</f>
        <v>0</v>
      </c>
      <c r="N655" s="122">
        <v>0</v>
      </c>
      <c r="O655" s="122">
        <f>ROUND(E655*N655,2)</f>
        <v>0</v>
      </c>
      <c r="P655" s="122">
        <v>0</v>
      </c>
      <c r="Q655" s="122">
        <f>ROUND(E655*P655,2)</f>
        <v>0</v>
      </c>
      <c r="R655" s="124"/>
      <c r="S655" s="124" t="s">
        <v>177</v>
      </c>
      <c r="T655" s="125" t="s">
        <v>178</v>
      </c>
      <c r="U655" s="108">
        <v>0</v>
      </c>
      <c r="V655" s="108">
        <f>ROUND(E655*U655,2)</f>
        <v>0</v>
      </c>
      <c r="W655" s="108"/>
      <c r="X655" s="108" t="s">
        <v>116</v>
      </c>
      <c r="Y655" s="108" t="s">
        <v>117</v>
      </c>
      <c r="Z655" s="102"/>
      <c r="AA655" s="102"/>
      <c r="AB655" s="102"/>
      <c r="AC655" s="102"/>
      <c r="AD655" s="102"/>
      <c r="AE655" s="102"/>
      <c r="AF655" s="102"/>
      <c r="AG655" s="102" t="s">
        <v>118</v>
      </c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</row>
    <row r="656" spans="1:60" outlineLevel="2" x14ac:dyDescent="0.2">
      <c r="A656" s="105"/>
      <c r="B656" s="106"/>
      <c r="C656" s="605"/>
      <c r="D656" s="606"/>
      <c r="E656" s="606"/>
      <c r="F656" s="606"/>
      <c r="G656" s="606"/>
      <c r="H656" s="108"/>
      <c r="I656" s="108"/>
      <c r="J656" s="108"/>
      <c r="K656" s="108"/>
      <c r="L656" s="108"/>
      <c r="M656" s="108"/>
      <c r="N656" s="107"/>
      <c r="O656" s="107"/>
      <c r="P656" s="107"/>
      <c r="Q656" s="107"/>
      <c r="R656" s="108"/>
      <c r="S656" s="108"/>
      <c r="T656" s="108"/>
      <c r="U656" s="108"/>
      <c r="V656" s="108"/>
      <c r="W656" s="108"/>
      <c r="X656" s="108"/>
      <c r="Y656" s="108"/>
      <c r="Z656" s="102"/>
      <c r="AA656" s="102"/>
      <c r="AB656" s="102"/>
      <c r="AC656" s="102"/>
      <c r="AD656" s="102"/>
      <c r="AE656" s="102"/>
      <c r="AF656" s="102"/>
      <c r="AG656" s="102" t="s">
        <v>2212</v>
      </c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</row>
    <row r="657" spans="1:60" outlineLevel="1" x14ac:dyDescent="0.2">
      <c r="A657" s="119">
        <v>179</v>
      </c>
      <c r="B657" s="120" t="s">
        <v>688</v>
      </c>
      <c r="C657" s="128" t="s">
        <v>689</v>
      </c>
      <c r="D657" s="121" t="s">
        <v>176</v>
      </c>
      <c r="E657" s="122">
        <v>1</v>
      </c>
      <c r="F657" s="123"/>
      <c r="G657" s="124">
        <f>ROUND(E657*F657,2)</f>
        <v>0</v>
      </c>
      <c r="H657" s="123">
        <v>0</v>
      </c>
      <c r="I657" s="124">
        <f>ROUND(E657*H657,2)</f>
        <v>0</v>
      </c>
      <c r="J657" s="123">
        <v>15000</v>
      </c>
      <c r="K657" s="124">
        <f>ROUND(E657*J657,2)</f>
        <v>15000</v>
      </c>
      <c r="L657" s="124">
        <v>21</v>
      </c>
      <c r="M657" s="124">
        <f>G657*(1+L657/100)</f>
        <v>0</v>
      </c>
      <c r="N657" s="122">
        <v>0</v>
      </c>
      <c r="O657" s="122">
        <f>ROUND(E657*N657,2)</f>
        <v>0</v>
      </c>
      <c r="P657" s="122">
        <v>0</v>
      </c>
      <c r="Q657" s="122">
        <f>ROUND(E657*P657,2)</f>
        <v>0</v>
      </c>
      <c r="R657" s="124"/>
      <c r="S657" s="124" t="s">
        <v>177</v>
      </c>
      <c r="T657" s="125" t="s">
        <v>178</v>
      </c>
      <c r="U657" s="108">
        <v>0</v>
      </c>
      <c r="V657" s="108">
        <f>ROUND(E657*U657,2)</f>
        <v>0</v>
      </c>
      <c r="W657" s="108"/>
      <c r="X657" s="108" t="s">
        <v>116</v>
      </c>
      <c r="Y657" s="108" t="s">
        <v>117</v>
      </c>
      <c r="Z657" s="102"/>
      <c r="AA657" s="102"/>
      <c r="AB657" s="102"/>
      <c r="AC657" s="102"/>
      <c r="AD657" s="102"/>
      <c r="AE657" s="102"/>
      <c r="AF657" s="102"/>
      <c r="AG657" s="102" t="s">
        <v>118</v>
      </c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</row>
    <row r="658" spans="1:60" outlineLevel="2" x14ac:dyDescent="0.2">
      <c r="A658" s="105"/>
      <c r="B658" s="106"/>
      <c r="C658" s="605"/>
      <c r="D658" s="606"/>
      <c r="E658" s="606"/>
      <c r="F658" s="606"/>
      <c r="G658" s="606"/>
      <c r="H658" s="108"/>
      <c r="I658" s="108"/>
      <c r="J658" s="108"/>
      <c r="K658" s="108"/>
      <c r="L658" s="108"/>
      <c r="M658" s="108"/>
      <c r="N658" s="107"/>
      <c r="O658" s="107"/>
      <c r="P658" s="107"/>
      <c r="Q658" s="107"/>
      <c r="R658" s="108"/>
      <c r="S658" s="108"/>
      <c r="T658" s="108"/>
      <c r="U658" s="108"/>
      <c r="V658" s="108"/>
      <c r="W658" s="108"/>
      <c r="X658" s="108"/>
      <c r="Y658" s="108"/>
      <c r="Z658" s="102"/>
      <c r="AA658" s="102"/>
      <c r="AB658" s="102"/>
      <c r="AC658" s="102"/>
      <c r="AD658" s="102"/>
      <c r="AE658" s="102"/>
      <c r="AF658" s="102"/>
      <c r="AG658" s="102" t="s">
        <v>2212</v>
      </c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</row>
    <row r="659" spans="1:60" outlineLevel="1" x14ac:dyDescent="0.2">
      <c r="A659" s="119">
        <v>180</v>
      </c>
      <c r="B659" s="120" t="s">
        <v>690</v>
      </c>
      <c r="C659" s="128" t="s">
        <v>691</v>
      </c>
      <c r="D659" s="121" t="s">
        <v>176</v>
      </c>
      <c r="E659" s="122">
        <v>1</v>
      </c>
      <c r="F659" s="123"/>
      <c r="G659" s="124">
        <f>ROUND(E659*F659,2)</f>
        <v>0</v>
      </c>
      <c r="H659" s="123">
        <v>0</v>
      </c>
      <c r="I659" s="124">
        <f>ROUND(E659*H659,2)</f>
        <v>0</v>
      </c>
      <c r="J659" s="123">
        <v>15000</v>
      </c>
      <c r="K659" s="124">
        <f>ROUND(E659*J659,2)</f>
        <v>15000</v>
      </c>
      <c r="L659" s="124">
        <v>21</v>
      </c>
      <c r="M659" s="124">
        <f>G659*(1+L659/100)</f>
        <v>0</v>
      </c>
      <c r="N659" s="122">
        <v>0</v>
      </c>
      <c r="O659" s="122">
        <f>ROUND(E659*N659,2)</f>
        <v>0</v>
      </c>
      <c r="P659" s="122">
        <v>0</v>
      </c>
      <c r="Q659" s="122">
        <f>ROUND(E659*P659,2)</f>
        <v>0</v>
      </c>
      <c r="R659" s="124"/>
      <c r="S659" s="124" t="s">
        <v>177</v>
      </c>
      <c r="T659" s="125" t="s">
        <v>178</v>
      </c>
      <c r="U659" s="108">
        <v>0</v>
      </c>
      <c r="V659" s="108">
        <f>ROUND(E659*U659,2)</f>
        <v>0</v>
      </c>
      <c r="W659" s="108"/>
      <c r="X659" s="108" t="s">
        <v>116</v>
      </c>
      <c r="Y659" s="108" t="s">
        <v>117</v>
      </c>
      <c r="Z659" s="102"/>
      <c r="AA659" s="102"/>
      <c r="AB659" s="102"/>
      <c r="AC659" s="102"/>
      <c r="AD659" s="102"/>
      <c r="AE659" s="102"/>
      <c r="AF659" s="102"/>
      <c r="AG659" s="102" t="s">
        <v>118</v>
      </c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</row>
    <row r="660" spans="1:60" outlineLevel="2" x14ac:dyDescent="0.2">
      <c r="A660" s="105"/>
      <c r="B660" s="106"/>
      <c r="C660" s="605"/>
      <c r="D660" s="606"/>
      <c r="E660" s="606"/>
      <c r="F660" s="606"/>
      <c r="G660" s="606"/>
      <c r="H660" s="108"/>
      <c r="I660" s="108"/>
      <c r="J660" s="108"/>
      <c r="K660" s="108"/>
      <c r="L660" s="108"/>
      <c r="M660" s="108"/>
      <c r="N660" s="107"/>
      <c r="O660" s="107"/>
      <c r="P660" s="107"/>
      <c r="Q660" s="107"/>
      <c r="R660" s="108"/>
      <c r="S660" s="108"/>
      <c r="T660" s="108"/>
      <c r="U660" s="108"/>
      <c r="V660" s="108"/>
      <c r="W660" s="108"/>
      <c r="X660" s="108"/>
      <c r="Y660" s="108"/>
      <c r="Z660" s="102"/>
      <c r="AA660" s="102"/>
      <c r="AB660" s="102"/>
      <c r="AC660" s="102"/>
      <c r="AD660" s="102"/>
      <c r="AE660" s="102"/>
      <c r="AF660" s="102"/>
      <c r="AG660" s="102" t="s">
        <v>2212</v>
      </c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</row>
    <row r="661" spans="1:60" outlineLevel="1" x14ac:dyDescent="0.2">
      <c r="A661" s="119">
        <v>181</v>
      </c>
      <c r="B661" s="120" t="s">
        <v>692</v>
      </c>
      <c r="C661" s="128" t="s">
        <v>693</v>
      </c>
      <c r="D661" s="121" t="s">
        <v>176</v>
      </c>
      <c r="E661" s="122">
        <v>1</v>
      </c>
      <c r="F661" s="123"/>
      <c r="G661" s="124">
        <f>ROUND(E661*F661,2)</f>
        <v>0</v>
      </c>
      <c r="H661" s="123">
        <v>0</v>
      </c>
      <c r="I661" s="124">
        <f>ROUND(E661*H661,2)</f>
        <v>0</v>
      </c>
      <c r="J661" s="123">
        <v>8000</v>
      </c>
      <c r="K661" s="124">
        <f>ROUND(E661*J661,2)</f>
        <v>8000</v>
      </c>
      <c r="L661" s="124">
        <v>21</v>
      </c>
      <c r="M661" s="124">
        <f>G661*(1+L661/100)</f>
        <v>0</v>
      </c>
      <c r="N661" s="122">
        <v>0</v>
      </c>
      <c r="O661" s="122">
        <f>ROUND(E661*N661,2)</f>
        <v>0</v>
      </c>
      <c r="P661" s="122">
        <v>0</v>
      </c>
      <c r="Q661" s="122">
        <f>ROUND(E661*P661,2)</f>
        <v>0</v>
      </c>
      <c r="R661" s="124"/>
      <c r="S661" s="124" t="s">
        <v>177</v>
      </c>
      <c r="T661" s="125" t="s">
        <v>178</v>
      </c>
      <c r="U661" s="108">
        <v>0</v>
      </c>
      <c r="V661" s="108">
        <f>ROUND(E661*U661,2)</f>
        <v>0</v>
      </c>
      <c r="W661" s="108"/>
      <c r="X661" s="108" t="s">
        <v>116</v>
      </c>
      <c r="Y661" s="108" t="s">
        <v>117</v>
      </c>
      <c r="Z661" s="102"/>
      <c r="AA661" s="102"/>
      <c r="AB661" s="102"/>
      <c r="AC661" s="102"/>
      <c r="AD661" s="102"/>
      <c r="AE661" s="102"/>
      <c r="AF661" s="102"/>
      <c r="AG661" s="102" t="s">
        <v>118</v>
      </c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</row>
    <row r="662" spans="1:60" outlineLevel="2" x14ac:dyDescent="0.2">
      <c r="A662" s="105"/>
      <c r="B662" s="106"/>
      <c r="C662" s="605"/>
      <c r="D662" s="606"/>
      <c r="E662" s="606"/>
      <c r="F662" s="606"/>
      <c r="G662" s="606"/>
      <c r="H662" s="108"/>
      <c r="I662" s="108"/>
      <c r="J662" s="108"/>
      <c r="K662" s="108"/>
      <c r="L662" s="108"/>
      <c r="M662" s="108"/>
      <c r="N662" s="107"/>
      <c r="O662" s="107"/>
      <c r="P662" s="107"/>
      <c r="Q662" s="107"/>
      <c r="R662" s="108"/>
      <c r="S662" s="108"/>
      <c r="T662" s="108"/>
      <c r="U662" s="108"/>
      <c r="V662" s="108"/>
      <c r="W662" s="108"/>
      <c r="X662" s="108"/>
      <c r="Y662" s="108"/>
      <c r="Z662" s="102"/>
      <c r="AA662" s="102"/>
      <c r="AB662" s="102"/>
      <c r="AC662" s="102"/>
      <c r="AD662" s="102"/>
      <c r="AE662" s="102"/>
      <c r="AF662" s="102"/>
      <c r="AG662" s="102" t="s">
        <v>2212</v>
      </c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</row>
    <row r="663" spans="1:60" outlineLevel="1" x14ac:dyDescent="0.2">
      <c r="A663" s="119">
        <v>182</v>
      </c>
      <c r="B663" s="120" t="s">
        <v>694</v>
      </c>
      <c r="C663" s="128" t="s">
        <v>695</v>
      </c>
      <c r="D663" s="121" t="s">
        <v>176</v>
      </c>
      <c r="E663" s="122">
        <v>1</v>
      </c>
      <c r="F663" s="123"/>
      <c r="G663" s="124">
        <f>ROUND(E663*F663,2)</f>
        <v>0</v>
      </c>
      <c r="H663" s="123">
        <v>0</v>
      </c>
      <c r="I663" s="124">
        <f>ROUND(E663*H663,2)</f>
        <v>0</v>
      </c>
      <c r="J663" s="123">
        <v>8000</v>
      </c>
      <c r="K663" s="124">
        <f>ROUND(E663*J663,2)</f>
        <v>8000</v>
      </c>
      <c r="L663" s="124">
        <v>21</v>
      </c>
      <c r="M663" s="124">
        <f>G663*(1+L663/100)</f>
        <v>0</v>
      </c>
      <c r="N663" s="122">
        <v>0</v>
      </c>
      <c r="O663" s="122">
        <f>ROUND(E663*N663,2)</f>
        <v>0</v>
      </c>
      <c r="P663" s="122">
        <v>0</v>
      </c>
      <c r="Q663" s="122">
        <f>ROUND(E663*P663,2)</f>
        <v>0</v>
      </c>
      <c r="R663" s="124"/>
      <c r="S663" s="124" t="s">
        <v>177</v>
      </c>
      <c r="T663" s="125" t="s">
        <v>178</v>
      </c>
      <c r="U663" s="108">
        <v>0</v>
      </c>
      <c r="V663" s="108">
        <f>ROUND(E663*U663,2)</f>
        <v>0</v>
      </c>
      <c r="W663" s="108"/>
      <c r="X663" s="108" t="s">
        <v>116</v>
      </c>
      <c r="Y663" s="108" t="s">
        <v>117</v>
      </c>
      <c r="Z663" s="102"/>
      <c r="AA663" s="102"/>
      <c r="AB663" s="102"/>
      <c r="AC663" s="102"/>
      <c r="AD663" s="102"/>
      <c r="AE663" s="102"/>
      <c r="AF663" s="102"/>
      <c r="AG663" s="102" t="s">
        <v>118</v>
      </c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</row>
    <row r="664" spans="1:60" outlineLevel="2" x14ac:dyDescent="0.2">
      <c r="A664" s="105"/>
      <c r="B664" s="106"/>
      <c r="C664" s="605"/>
      <c r="D664" s="606"/>
      <c r="E664" s="606"/>
      <c r="F664" s="606"/>
      <c r="G664" s="606"/>
      <c r="H664" s="108"/>
      <c r="I664" s="108"/>
      <c r="J664" s="108"/>
      <c r="K664" s="108"/>
      <c r="L664" s="108"/>
      <c r="M664" s="108"/>
      <c r="N664" s="107"/>
      <c r="O664" s="107"/>
      <c r="P664" s="107"/>
      <c r="Q664" s="107"/>
      <c r="R664" s="108"/>
      <c r="S664" s="108"/>
      <c r="T664" s="108"/>
      <c r="U664" s="108"/>
      <c r="V664" s="108"/>
      <c r="W664" s="108"/>
      <c r="X664" s="108"/>
      <c r="Y664" s="108"/>
      <c r="Z664" s="102"/>
      <c r="AA664" s="102"/>
      <c r="AB664" s="102"/>
      <c r="AC664" s="102"/>
      <c r="AD664" s="102"/>
      <c r="AE664" s="102"/>
      <c r="AF664" s="102"/>
      <c r="AG664" s="102" t="s">
        <v>2212</v>
      </c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</row>
    <row r="665" spans="1:60" outlineLevel="1" x14ac:dyDescent="0.2">
      <c r="A665" s="119">
        <v>183</v>
      </c>
      <c r="B665" s="120" t="s">
        <v>696</v>
      </c>
      <c r="C665" s="128" t="s">
        <v>697</v>
      </c>
      <c r="D665" s="121" t="s">
        <v>176</v>
      </c>
      <c r="E665" s="122">
        <v>4</v>
      </c>
      <c r="F665" s="123"/>
      <c r="G665" s="124">
        <f>ROUND(E665*F665,2)</f>
        <v>0</v>
      </c>
      <c r="H665" s="123">
        <v>0</v>
      </c>
      <c r="I665" s="124">
        <f>ROUND(E665*H665,2)</f>
        <v>0</v>
      </c>
      <c r="J665" s="123">
        <v>4000</v>
      </c>
      <c r="K665" s="124">
        <f>ROUND(E665*J665,2)</f>
        <v>16000</v>
      </c>
      <c r="L665" s="124">
        <v>21</v>
      </c>
      <c r="M665" s="124">
        <f>G665*(1+L665/100)</f>
        <v>0</v>
      </c>
      <c r="N665" s="122">
        <v>0</v>
      </c>
      <c r="O665" s="122">
        <f>ROUND(E665*N665,2)</f>
        <v>0</v>
      </c>
      <c r="P665" s="122">
        <v>0</v>
      </c>
      <c r="Q665" s="122">
        <f>ROUND(E665*P665,2)</f>
        <v>0</v>
      </c>
      <c r="R665" s="124"/>
      <c r="S665" s="124" t="s">
        <v>177</v>
      </c>
      <c r="T665" s="125" t="s">
        <v>178</v>
      </c>
      <c r="U665" s="108">
        <v>0</v>
      </c>
      <c r="V665" s="108">
        <f>ROUND(E665*U665,2)</f>
        <v>0</v>
      </c>
      <c r="W665" s="108"/>
      <c r="X665" s="108" t="s">
        <v>116</v>
      </c>
      <c r="Y665" s="108" t="s">
        <v>117</v>
      </c>
      <c r="Z665" s="102"/>
      <c r="AA665" s="102"/>
      <c r="AB665" s="102"/>
      <c r="AC665" s="102"/>
      <c r="AD665" s="102"/>
      <c r="AE665" s="102"/>
      <c r="AF665" s="102"/>
      <c r="AG665" s="102" t="s">
        <v>118</v>
      </c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</row>
    <row r="666" spans="1:60" outlineLevel="2" x14ac:dyDescent="0.2">
      <c r="A666" s="105"/>
      <c r="B666" s="106"/>
      <c r="C666" s="605"/>
      <c r="D666" s="606"/>
      <c r="E666" s="606"/>
      <c r="F666" s="606"/>
      <c r="G666" s="606"/>
      <c r="H666" s="108"/>
      <c r="I666" s="108"/>
      <c r="J666" s="108"/>
      <c r="K666" s="108"/>
      <c r="L666" s="108"/>
      <c r="M666" s="108"/>
      <c r="N666" s="107"/>
      <c r="O666" s="107"/>
      <c r="P666" s="107"/>
      <c r="Q666" s="107"/>
      <c r="R666" s="108"/>
      <c r="S666" s="108"/>
      <c r="T666" s="108"/>
      <c r="U666" s="108"/>
      <c r="V666" s="108"/>
      <c r="W666" s="108"/>
      <c r="X666" s="108"/>
      <c r="Y666" s="108"/>
      <c r="Z666" s="102"/>
      <c r="AA666" s="102"/>
      <c r="AB666" s="102"/>
      <c r="AC666" s="102"/>
      <c r="AD666" s="102"/>
      <c r="AE666" s="102"/>
      <c r="AF666" s="102"/>
      <c r="AG666" s="102" t="s">
        <v>2212</v>
      </c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</row>
    <row r="667" spans="1:60" outlineLevel="1" x14ac:dyDescent="0.2">
      <c r="A667" s="119">
        <v>184</v>
      </c>
      <c r="B667" s="120" t="s">
        <v>698</v>
      </c>
      <c r="C667" s="128" t="s">
        <v>699</v>
      </c>
      <c r="D667" s="121" t="s">
        <v>176</v>
      </c>
      <c r="E667" s="122">
        <v>2</v>
      </c>
      <c r="F667" s="123"/>
      <c r="G667" s="124">
        <f>ROUND(E667*F667,2)</f>
        <v>0</v>
      </c>
      <c r="H667" s="123">
        <v>0</v>
      </c>
      <c r="I667" s="124">
        <f>ROUND(E667*H667,2)</f>
        <v>0</v>
      </c>
      <c r="J667" s="123">
        <v>8000</v>
      </c>
      <c r="K667" s="124">
        <f>ROUND(E667*J667,2)</f>
        <v>16000</v>
      </c>
      <c r="L667" s="124">
        <v>21</v>
      </c>
      <c r="M667" s="124">
        <f>G667*(1+L667/100)</f>
        <v>0</v>
      </c>
      <c r="N667" s="122">
        <v>0</v>
      </c>
      <c r="O667" s="122">
        <f>ROUND(E667*N667,2)</f>
        <v>0</v>
      </c>
      <c r="P667" s="122">
        <v>0</v>
      </c>
      <c r="Q667" s="122">
        <f>ROUND(E667*P667,2)</f>
        <v>0</v>
      </c>
      <c r="R667" s="124"/>
      <c r="S667" s="124" t="s">
        <v>177</v>
      </c>
      <c r="T667" s="125" t="s">
        <v>178</v>
      </c>
      <c r="U667" s="108">
        <v>0</v>
      </c>
      <c r="V667" s="108">
        <f>ROUND(E667*U667,2)</f>
        <v>0</v>
      </c>
      <c r="W667" s="108"/>
      <c r="X667" s="108" t="s">
        <v>116</v>
      </c>
      <c r="Y667" s="108" t="s">
        <v>117</v>
      </c>
      <c r="Z667" s="102"/>
      <c r="AA667" s="102"/>
      <c r="AB667" s="102"/>
      <c r="AC667" s="102"/>
      <c r="AD667" s="102"/>
      <c r="AE667" s="102"/>
      <c r="AF667" s="102"/>
      <c r="AG667" s="102" t="s">
        <v>118</v>
      </c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</row>
    <row r="668" spans="1:60" outlineLevel="2" x14ac:dyDescent="0.2">
      <c r="A668" s="105"/>
      <c r="B668" s="106"/>
      <c r="C668" s="605"/>
      <c r="D668" s="606"/>
      <c r="E668" s="606"/>
      <c r="F668" s="606"/>
      <c r="G668" s="606"/>
      <c r="H668" s="108"/>
      <c r="I668" s="108"/>
      <c r="J668" s="108"/>
      <c r="K668" s="108"/>
      <c r="L668" s="108"/>
      <c r="M668" s="108"/>
      <c r="N668" s="107"/>
      <c r="O668" s="107"/>
      <c r="P668" s="107"/>
      <c r="Q668" s="107"/>
      <c r="R668" s="108"/>
      <c r="S668" s="108"/>
      <c r="T668" s="108"/>
      <c r="U668" s="108"/>
      <c r="V668" s="108"/>
      <c r="W668" s="108"/>
      <c r="X668" s="108"/>
      <c r="Y668" s="108"/>
      <c r="Z668" s="102"/>
      <c r="AA668" s="102"/>
      <c r="AB668" s="102"/>
      <c r="AC668" s="102"/>
      <c r="AD668" s="102"/>
      <c r="AE668" s="102"/>
      <c r="AF668" s="102"/>
      <c r="AG668" s="102" t="s">
        <v>2212</v>
      </c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</row>
    <row r="669" spans="1:60" outlineLevel="1" x14ac:dyDescent="0.2">
      <c r="A669" s="119">
        <v>185</v>
      </c>
      <c r="B669" s="120" t="s">
        <v>700</v>
      </c>
      <c r="C669" s="128" t="s">
        <v>701</v>
      </c>
      <c r="D669" s="121" t="s">
        <v>176</v>
      </c>
      <c r="E669" s="122">
        <v>2</v>
      </c>
      <c r="F669" s="123"/>
      <c r="G669" s="124">
        <f>ROUND(E669*F669,2)</f>
        <v>0</v>
      </c>
      <c r="H669" s="123">
        <v>0</v>
      </c>
      <c r="I669" s="124">
        <f>ROUND(E669*H669,2)</f>
        <v>0</v>
      </c>
      <c r="J669" s="123">
        <v>16000</v>
      </c>
      <c r="K669" s="124">
        <f>ROUND(E669*J669,2)</f>
        <v>32000</v>
      </c>
      <c r="L669" s="124">
        <v>21</v>
      </c>
      <c r="M669" s="124">
        <f>G669*(1+L669/100)</f>
        <v>0</v>
      </c>
      <c r="N669" s="122">
        <v>0</v>
      </c>
      <c r="O669" s="122">
        <f>ROUND(E669*N669,2)</f>
        <v>0</v>
      </c>
      <c r="P669" s="122">
        <v>0</v>
      </c>
      <c r="Q669" s="122">
        <f>ROUND(E669*P669,2)</f>
        <v>0</v>
      </c>
      <c r="R669" s="124"/>
      <c r="S669" s="124" t="s">
        <v>177</v>
      </c>
      <c r="T669" s="125" t="s">
        <v>178</v>
      </c>
      <c r="U669" s="108">
        <v>0</v>
      </c>
      <c r="V669" s="108">
        <f>ROUND(E669*U669,2)</f>
        <v>0</v>
      </c>
      <c r="W669" s="108"/>
      <c r="X669" s="108" t="s">
        <v>116</v>
      </c>
      <c r="Y669" s="108" t="s">
        <v>117</v>
      </c>
      <c r="Z669" s="102"/>
      <c r="AA669" s="102"/>
      <c r="AB669" s="102"/>
      <c r="AC669" s="102"/>
      <c r="AD669" s="102"/>
      <c r="AE669" s="102"/>
      <c r="AF669" s="102"/>
      <c r="AG669" s="102" t="s">
        <v>118</v>
      </c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</row>
    <row r="670" spans="1:60" outlineLevel="2" x14ac:dyDescent="0.2">
      <c r="A670" s="105"/>
      <c r="B670" s="106"/>
      <c r="C670" s="605"/>
      <c r="D670" s="606"/>
      <c r="E670" s="606"/>
      <c r="F670" s="606"/>
      <c r="G670" s="606"/>
      <c r="H670" s="108"/>
      <c r="I670" s="108"/>
      <c r="J670" s="108"/>
      <c r="K670" s="108"/>
      <c r="L670" s="108"/>
      <c r="M670" s="108"/>
      <c r="N670" s="107"/>
      <c r="O670" s="107"/>
      <c r="P670" s="107"/>
      <c r="Q670" s="107"/>
      <c r="R670" s="108"/>
      <c r="S670" s="108"/>
      <c r="T670" s="108"/>
      <c r="U670" s="108"/>
      <c r="V670" s="108"/>
      <c r="W670" s="108"/>
      <c r="X670" s="108"/>
      <c r="Y670" s="108"/>
      <c r="Z670" s="102"/>
      <c r="AA670" s="102"/>
      <c r="AB670" s="102"/>
      <c r="AC670" s="102"/>
      <c r="AD670" s="102"/>
      <c r="AE670" s="102"/>
      <c r="AF670" s="102"/>
      <c r="AG670" s="102" t="s">
        <v>2212</v>
      </c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</row>
    <row r="671" spans="1:60" ht="22.5" outlineLevel="1" x14ac:dyDescent="0.2">
      <c r="A671" s="119">
        <v>186</v>
      </c>
      <c r="B671" s="120" t="s">
        <v>702</v>
      </c>
      <c r="C671" s="128" t="s">
        <v>703</v>
      </c>
      <c r="D671" s="121" t="s">
        <v>176</v>
      </c>
      <c r="E671" s="122">
        <v>2</v>
      </c>
      <c r="F671" s="123"/>
      <c r="G671" s="124">
        <f>ROUND(E671*F671,2)</f>
        <v>0</v>
      </c>
      <c r="H671" s="123">
        <v>0</v>
      </c>
      <c r="I671" s="124">
        <f>ROUND(E671*H671,2)</f>
        <v>0</v>
      </c>
      <c r="J671" s="123">
        <v>20000</v>
      </c>
      <c r="K671" s="124">
        <f>ROUND(E671*J671,2)</f>
        <v>40000</v>
      </c>
      <c r="L671" s="124">
        <v>21</v>
      </c>
      <c r="M671" s="124">
        <f>G671*(1+L671/100)</f>
        <v>0</v>
      </c>
      <c r="N671" s="122">
        <v>0</v>
      </c>
      <c r="O671" s="122">
        <f>ROUND(E671*N671,2)</f>
        <v>0</v>
      </c>
      <c r="P671" s="122">
        <v>0</v>
      </c>
      <c r="Q671" s="122">
        <f>ROUND(E671*P671,2)</f>
        <v>0</v>
      </c>
      <c r="R671" s="124"/>
      <c r="S671" s="124" t="s">
        <v>177</v>
      </c>
      <c r="T671" s="125" t="s">
        <v>178</v>
      </c>
      <c r="U671" s="108">
        <v>0</v>
      </c>
      <c r="V671" s="108">
        <f>ROUND(E671*U671,2)</f>
        <v>0</v>
      </c>
      <c r="W671" s="108"/>
      <c r="X671" s="108" t="s">
        <v>116</v>
      </c>
      <c r="Y671" s="108" t="s">
        <v>117</v>
      </c>
      <c r="Z671" s="102"/>
      <c r="AA671" s="102"/>
      <c r="AB671" s="102"/>
      <c r="AC671" s="102"/>
      <c r="AD671" s="102"/>
      <c r="AE671" s="102"/>
      <c r="AF671" s="102"/>
      <c r="AG671" s="102" t="s">
        <v>118</v>
      </c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</row>
    <row r="672" spans="1:60" outlineLevel="2" x14ac:dyDescent="0.2">
      <c r="A672" s="105"/>
      <c r="B672" s="106"/>
      <c r="C672" s="605"/>
      <c r="D672" s="606"/>
      <c r="E672" s="606"/>
      <c r="F672" s="606"/>
      <c r="G672" s="606"/>
      <c r="H672" s="108"/>
      <c r="I672" s="108"/>
      <c r="J672" s="108"/>
      <c r="K672" s="108"/>
      <c r="L672" s="108"/>
      <c r="M672" s="108"/>
      <c r="N672" s="107"/>
      <c r="O672" s="107"/>
      <c r="P672" s="107"/>
      <c r="Q672" s="107"/>
      <c r="R672" s="108"/>
      <c r="S672" s="108"/>
      <c r="T672" s="108"/>
      <c r="U672" s="108"/>
      <c r="V672" s="108"/>
      <c r="W672" s="108"/>
      <c r="X672" s="108"/>
      <c r="Y672" s="108"/>
      <c r="Z672" s="102"/>
      <c r="AA672" s="102"/>
      <c r="AB672" s="102"/>
      <c r="AC672" s="102"/>
      <c r="AD672" s="102"/>
      <c r="AE672" s="102"/>
      <c r="AF672" s="102"/>
      <c r="AG672" s="102" t="s">
        <v>2212</v>
      </c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</row>
    <row r="673" spans="1:60" outlineLevel="1" x14ac:dyDescent="0.2">
      <c r="A673" s="119">
        <v>187</v>
      </c>
      <c r="B673" s="120" t="s">
        <v>704</v>
      </c>
      <c r="C673" s="128" t="s">
        <v>705</v>
      </c>
      <c r="D673" s="121" t="s">
        <v>176</v>
      </c>
      <c r="E673" s="122">
        <v>9</v>
      </c>
      <c r="F673" s="123"/>
      <c r="G673" s="124">
        <f>ROUND(E673*F673,2)</f>
        <v>0</v>
      </c>
      <c r="H673" s="123">
        <v>0</v>
      </c>
      <c r="I673" s="124">
        <f>ROUND(E673*H673,2)</f>
        <v>0</v>
      </c>
      <c r="J673" s="123">
        <v>6000</v>
      </c>
      <c r="K673" s="124">
        <f>ROUND(E673*J673,2)</f>
        <v>54000</v>
      </c>
      <c r="L673" s="124">
        <v>21</v>
      </c>
      <c r="M673" s="124">
        <f>G673*(1+L673/100)</f>
        <v>0</v>
      </c>
      <c r="N673" s="122">
        <v>0</v>
      </c>
      <c r="O673" s="122">
        <f>ROUND(E673*N673,2)</f>
        <v>0</v>
      </c>
      <c r="P673" s="122">
        <v>0</v>
      </c>
      <c r="Q673" s="122">
        <f>ROUND(E673*P673,2)</f>
        <v>0</v>
      </c>
      <c r="R673" s="124"/>
      <c r="S673" s="124" t="s">
        <v>177</v>
      </c>
      <c r="T673" s="125" t="s">
        <v>178</v>
      </c>
      <c r="U673" s="108">
        <v>0</v>
      </c>
      <c r="V673" s="108">
        <f>ROUND(E673*U673,2)</f>
        <v>0</v>
      </c>
      <c r="W673" s="108"/>
      <c r="X673" s="108" t="s">
        <v>116</v>
      </c>
      <c r="Y673" s="108" t="s">
        <v>117</v>
      </c>
      <c r="Z673" s="102"/>
      <c r="AA673" s="102"/>
      <c r="AB673" s="102"/>
      <c r="AC673" s="102"/>
      <c r="AD673" s="102"/>
      <c r="AE673" s="102"/>
      <c r="AF673" s="102"/>
      <c r="AG673" s="102" t="s">
        <v>118</v>
      </c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</row>
    <row r="674" spans="1:60" outlineLevel="2" x14ac:dyDescent="0.2">
      <c r="A674" s="105"/>
      <c r="B674" s="106"/>
      <c r="C674" s="605"/>
      <c r="D674" s="606"/>
      <c r="E674" s="606"/>
      <c r="F674" s="606"/>
      <c r="G674" s="606"/>
      <c r="H674" s="108"/>
      <c r="I674" s="108"/>
      <c r="J674" s="108"/>
      <c r="K674" s="108"/>
      <c r="L674" s="108"/>
      <c r="M674" s="108"/>
      <c r="N674" s="107"/>
      <c r="O674" s="107"/>
      <c r="P674" s="107"/>
      <c r="Q674" s="107"/>
      <c r="R674" s="108"/>
      <c r="S674" s="108"/>
      <c r="T674" s="108"/>
      <c r="U674" s="108"/>
      <c r="V674" s="108"/>
      <c r="W674" s="108"/>
      <c r="X674" s="108"/>
      <c r="Y674" s="108"/>
      <c r="Z674" s="102"/>
      <c r="AA674" s="102"/>
      <c r="AB674" s="102"/>
      <c r="AC674" s="102"/>
      <c r="AD674" s="102"/>
      <c r="AE674" s="102"/>
      <c r="AF674" s="102"/>
      <c r="AG674" s="102" t="s">
        <v>2212</v>
      </c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</row>
    <row r="675" spans="1:60" outlineLevel="1" x14ac:dyDescent="0.2">
      <c r="A675" s="119">
        <v>188</v>
      </c>
      <c r="B675" s="120" t="s">
        <v>706</v>
      </c>
      <c r="C675" s="128" t="s">
        <v>707</v>
      </c>
      <c r="D675" s="121" t="s">
        <v>176</v>
      </c>
      <c r="E675" s="122">
        <v>1</v>
      </c>
      <c r="F675" s="123"/>
      <c r="G675" s="124">
        <f>ROUND(E675*F675,2)</f>
        <v>0</v>
      </c>
      <c r="H675" s="123">
        <v>0</v>
      </c>
      <c r="I675" s="124">
        <f>ROUND(E675*H675,2)</f>
        <v>0</v>
      </c>
      <c r="J675" s="123">
        <v>20000</v>
      </c>
      <c r="K675" s="124">
        <f>ROUND(E675*J675,2)</f>
        <v>20000</v>
      </c>
      <c r="L675" s="124">
        <v>21</v>
      </c>
      <c r="M675" s="124">
        <f>G675*(1+L675/100)</f>
        <v>0</v>
      </c>
      <c r="N675" s="122">
        <v>0</v>
      </c>
      <c r="O675" s="122">
        <f>ROUND(E675*N675,2)</f>
        <v>0</v>
      </c>
      <c r="P675" s="122">
        <v>0</v>
      </c>
      <c r="Q675" s="122">
        <f>ROUND(E675*P675,2)</f>
        <v>0</v>
      </c>
      <c r="R675" s="124"/>
      <c r="S675" s="124" t="s">
        <v>177</v>
      </c>
      <c r="T675" s="125" t="s">
        <v>178</v>
      </c>
      <c r="U675" s="108">
        <v>0</v>
      </c>
      <c r="V675" s="108">
        <f>ROUND(E675*U675,2)</f>
        <v>0</v>
      </c>
      <c r="W675" s="108"/>
      <c r="X675" s="108" t="s">
        <v>116</v>
      </c>
      <c r="Y675" s="108" t="s">
        <v>117</v>
      </c>
      <c r="Z675" s="102"/>
      <c r="AA675" s="102"/>
      <c r="AB675" s="102"/>
      <c r="AC675" s="102"/>
      <c r="AD675" s="102"/>
      <c r="AE675" s="102"/>
      <c r="AF675" s="102"/>
      <c r="AG675" s="102" t="s">
        <v>118</v>
      </c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</row>
    <row r="676" spans="1:60" outlineLevel="2" x14ac:dyDescent="0.2">
      <c r="A676" s="105"/>
      <c r="B676" s="106"/>
      <c r="C676" s="605"/>
      <c r="D676" s="606"/>
      <c r="E676" s="606"/>
      <c r="F676" s="606"/>
      <c r="G676" s="606"/>
      <c r="H676" s="108"/>
      <c r="I676" s="108"/>
      <c r="J676" s="108"/>
      <c r="K676" s="108"/>
      <c r="L676" s="108"/>
      <c r="M676" s="108"/>
      <c r="N676" s="107"/>
      <c r="O676" s="107"/>
      <c r="P676" s="107"/>
      <c r="Q676" s="107"/>
      <c r="R676" s="108"/>
      <c r="S676" s="108"/>
      <c r="T676" s="108"/>
      <c r="U676" s="108"/>
      <c r="V676" s="108"/>
      <c r="W676" s="108"/>
      <c r="X676" s="108"/>
      <c r="Y676" s="108"/>
      <c r="Z676" s="102"/>
      <c r="AA676" s="102"/>
      <c r="AB676" s="102"/>
      <c r="AC676" s="102"/>
      <c r="AD676" s="102"/>
      <c r="AE676" s="102"/>
      <c r="AF676" s="102"/>
      <c r="AG676" s="102" t="s">
        <v>2212</v>
      </c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</row>
    <row r="677" spans="1:60" outlineLevel="1" x14ac:dyDescent="0.2">
      <c r="A677" s="119">
        <v>189</v>
      </c>
      <c r="B677" s="120" t="s">
        <v>708</v>
      </c>
      <c r="C677" s="128" t="s">
        <v>709</v>
      </c>
      <c r="D677" s="121" t="s">
        <v>176</v>
      </c>
      <c r="E677" s="122">
        <v>1</v>
      </c>
      <c r="F677" s="123"/>
      <c r="G677" s="124">
        <f>ROUND(E677*F677,2)</f>
        <v>0</v>
      </c>
      <c r="H677" s="123">
        <v>0</v>
      </c>
      <c r="I677" s="124">
        <f>ROUND(E677*H677,2)</f>
        <v>0</v>
      </c>
      <c r="J677" s="123">
        <v>20000</v>
      </c>
      <c r="K677" s="124">
        <f>ROUND(E677*J677,2)</f>
        <v>20000</v>
      </c>
      <c r="L677" s="124">
        <v>21</v>
      </c>
      <c r="M677" s="124">
        <f>G677*(1+L677/100)</f>
        <v>0</v>
      </c>
      <c r="N677" s="122">
        <v>0</v>
      </c>
      <c r="O677" s="122">
        <f>ROUND(E677*N677,2)</f>
        <v>0</v>
      </c>
      <c r="P677" s="122">
        <v>0</v>
      </c>
      <c r="Q677" s="122">
        <f>ROUND(E677*P677,2)</f>
        <v>0</v>
      </c>
      <c r="R677" s="124"/>
      <c r="S677" s="124" t="s">
        <v>177</v>
      </c>
      <c r="T677" s="125" t="s">
        <v>178</v>
      </c>
      <c r="U677" s="108">
        <v>0</v>
      </c>
      <c r="V677" s="108">
        <f>ROUND(E677*U677,2)</f>
        <v>0</v>
      </c>
      <c r="W677" s="108"/>
      <c r="X677" s="108" t="s">
        <v>116</v>
      </c>
      <c r="Y677" s="108" t="s">
        <v>117</v>
      </c>
      <c r="Z677" s="102"/>
      <c r="AA677" s="102"/>
      <c r="AB677" s="102"/>
      <c r="AC677" s="102"/>
      <c r="AD677" s="102"/>
      <c r="AE677" s="102"/>
      <c r="AF677" s="102"/>
      <c r="AG677" s="102" t="s">
        <v>118</v>
      </c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</row>
    <row r="678" spans="1:60" outlineLevel="2" x14ac:dyDescent="0.2">
      <c r="A678" s="105"/>
      <c r="B678" s="106"/>
      <c r="C678" s="605"/>
      <c r="D678" s="606"/>
      <c r="E678" s="606"/>
      <c r="F678" s="606"/>
      <c r="G678" s="606"/>
      <c r="H678" s="108"/>
      <c r="I678" s="108"/>
      <c r="J678" s="108"/>
      <c r="K678" s="108"/>
      <c r="L678" s="108"/>
      <c r="M678" s="108"/>
      <c r="N678" s="107"/>
      <c r="O678" s="107"/>
      <c r="P678" s="107"/>
      <c r="Q678" s="107"/>
      <c r="R678" s="108"/>
      <c r="S678" s="108"/>
      <c r="T678" s="108"/>
      <c r="U678" s="108"/>
      <c r="V678" s="108"/>
      <c r="W678" s="108"/>
      <c r="X678" s="108"/>
      <c r="Y678" s="108"/>
      <c r="Z678" s="102"/>
      <c r="AA678" s="102"/>
      <c r="AB678" s="102"/>
      <c r="AC678" s="102"/>
      <c r="AD678" s="102"/>
      <c r="AE678" s="102"/>
      <c r="AF678" s="102"/>
      <c r="AG678" s="102" t="s">
        <v>2212</v>
      </c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</row>
    <row r="679" spans="1:60" outlineLevel="1" x14ac:dyDescent="0.2">
      <c r="A679" s="119">
        <v>190</v>
      </c>
      <c r="B679" s="120" t="s">
        <v>710</v>
      </c>
      <c r="C679" s="128" t="s">
        <v>711</v>
      </c>
      <c r="D679" s="121" t="s">
        <v>176</v>
      </c>
      <c r="E679" s="122">
        <v>1</v>
      </c>
      <c r="F679" s="123"/>
      <c r="G679" s="124">
        <f>ROUND(E679*F679,2)</f>
        <v>0</v>
      </c>
      <c r="H679" s="123">
        <v>0</v>
      </c>
      <c r="I679" s="124">
        <f>ROUND(E679*H679,2)</f>
        <v>0</v>
      </c>
      <c r="J679" s="123">
        <v>15000</v>
      </c>
      <c r="K679" s="124">
        <f>ROUND(E679*J679,2)</f>
        <v>15000</v>
      </c>
      <c r="L679" s="124">
        <v>21</v>
      </c>
      <c r="M679" s="124">
        <f>G679*(1+L679/100)</f>
        <v>0</v>
      </c>
      <c r="N679" s="122">
        <v>0</v>
      </c>
      <c r="O679" s="122">
        <f>ROUND(E679*N679,2)</f>
        <v>0</v>
      </c>
      <c r="P679" s="122">
        <v>0</v>
      </c>
      <c r="Q679" s="122">
        <f>ROUND(E679*P679,2)</f>
        <v>0</v>
      </c>
      <c r="R679" s="124"/>
      <c r="S679" s="124" t="s">
        <v>177</v>
      </c>
      <c r="T679" s="125" t="s">
        <v>178</v>
      </c>
      <c r="U679" s="108">
        <v>0</v>
      </c>
      <c r="V679" s="108">
        <f>ROUND(E679*U679,2)</f>
        <v>0</v>
      </c>
      <c r="W679" s="108"/>
      <c r="X679" s="108" t="s">
        <v>116</v>
      </c>
      <c r="Y679" s="108" t="s">
        <v>117</v>
      </c>
      <c r="Z679" s="102"/>
      <c r="AA679" s="102"/>
      <c r="AB679" s="102"/>
      <c r="AC679" s="102"/>
      <c r="AD679" s="102"/>
      <c r="AE679" s="102"/>
      <c r="AF679" s="102"/>
      <c r="AG679" s="102" t="s">
        <v>118</v>
      </c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</row>
    <row r="680" spans="1:60" outlineLevel="2" x14ac:dyDescent="0.2">
      <c r="A680" s="105"/>
      <c r="B680" s="106"/>
      <c r="C680" s="605"/>
      <c r="D680" s="606"/>
      <c r="E680" s="606"/>
      <c r="F680" s="606"/>
      <c r="G680" s="606"/>
      <c r="H680" s="108"/>
      <c r="I680" s="108"/>
      <c r="J680" s="108"/>
      <c r="K680" s="108"/>
      <c r="L680" s="108"/>
      <c r="M680" s="108"/>
      <c r="N680" s="107"/>
      <c r="O680" s="107"/>
      <c r="P680" s="107"/>
      <c r="Q680" s="107"/>
      <c r="R680" s="108"/>
      <c r="S680" s="108"/>
      <c r="T680" s="108"/>
      <c r="U680" s="108"/>
      <c r="V680" s="108"/>
      <c r="W680" s="108"/>
      <c r="X680" s="108"/>
      <c r="Y680" s="108"/>
      <c r="Z680" s="102"/>
      <c r="AA680" s="102"/>
      <c r="AB680" s="102"/>
      <c r="AC680" s="102"/>
      <c r="AD680" s="102"/>
      <c r="AE680" s="102"/>
      <c r="AF680" s="102"/>
      <c r="AG680" s="102" t="s">
        <v>2212</v>
      </c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</row>
    <row r="681" spans="1:60" x14ac:dyDescent="0.2">
      <c r="A681" s="112" t="s">
        <v>109</v>
      </c>
      <c r="B681" s="113" t="s">
        <v>68</v>
      </c>
      <c r="C681" s="127" t="s">
        <v>69</v>
      </c>
      <c r="D681" s="114"/>
      <c r="E681" s="115"/>
      <c r="F681" s="116"/>
      <c r="G681" s="116">
        <f>SUMIF(AG682:AG735,"&lt;&gt;NOR",G682:G735)</f>
        <v>0</v>
      </c>
      <c r="H681" s="116"/>
      <c r="I681" s="116">
        <f>SUM(I682:I735)</f>
        <v>0</v>
      </c>
      <c r="J681" s="116"/>
      <c r="K681" s="116">
        <f>SUM(K682:K735)</f>
        <v>1037550</v>
      </c>
      <c r="L681" s="116"/>
      <c r="M681" s="116">
        <f>SUM(M682:M735)</f>
        <v>0</v>
      </c>
      <c r="N681" s="115"/>
      <c r="O681" s="115">
        <f>SUM(O682:O735)</f>
        <v>0</v>
      </c>
      <c r="P681" s="115"/>
      <c r="Q681" s="115">
        <f>SUM(Q682:Q735)</f>
        <v>0</v>
      </c>
      <c r="R681" s="116"/>
      <c r="S681" s="116"/>
      <c r="T681" s="117"/>
      <c r="U681" s="111"/>
      <c r="V681" s="111">
        <f>SUM(V682:V735)</f>
        <v>0</v>
      </c>
      <c r="W681" s="111"/>
      <c r="X681" s="111"/>
      <c r="Y681" s="111"/>
      <c r="AG681" t="s">
        <v>110</v>
      </c>
    </row>
    <row r="682" spans="1:60" outlineLevel="1" x14ac:dyDescent="0.2">
      <c r="A682" s="119">
        <v>191</v>
      </c>
      <c r="B682" s="120" t="s">
        <v>712</v>
      </c>
      <c r="C682" s="128" t="s">
        <v>713</v>
      </c>
      <c r="D682" s="121" t="s">
        <v>176</v>
      </c>
      <c r="E682" s="122">
        <v>1</v>
      </c>
      <c r="F682" s="123"/>
      <c r="G682" s="124">
        <f>ROUND(E682*F682,2)</f>
        <v>0</v>
      </c>
      <c r="H682" s="123">
        <v>0</v>
      </c>
      <c r="I682" s="124">
        <f>ROUND(E682*H682,2)</f>
        <v>0</v>
      </c>
      <c r="J682" s="123">
        <v>5000</v>
      </c>
      <c r="K682" s="124">
        <f>ROUND(E682*J682,2)</f>
        <v>5000</v>
      </c>
      <c r="L682" s="124">
        <v>21</v>
      </c>
      <c r="M682" s="124">
        <f>G682*(1+L682/100)</f>
        <v>0</v>
      </c>
      <c r="N682" s="122">
        <v>0</v>
      </c>
      <c r="O682" s="122">
        <f>ROUND(E682*N682,2)</f>
        <v>0</v>
      </c>
      <c r="P682" s="122">
        <v>0</v>
      </c>
      <c r="Q682" s="122">
        <f>ROUND(E682*P682,2)</f>
        <v>0</v>
      </c>
      <c r="R682" s="124"/>
      <c r="S682" s="124" t="s">
        <v>177</v>
      </c>
      <c r="T682" s="125" t="s">
        <v>178</v>
      </c>
      <c r="U682" s="108">
        <v>0</v>
      </c>
      <c r="V682" s="108">
        <f>ROUND(E682*U682,2)</f>
        <v>0</v>
      </c>
      <c r="W682" s="108"/>
      <c r="X682" s="108" t="s">
        <v>116</v>
      </c>
      <c r="Y682" s="108" t="s">
        <v>117</v>
      </c>
      <c r="Z682" s="102"/>
      <c r="AA682" s="102"/>
      <c r="AB682" s="102"/>
      <c r="AC682" s="102"/>
      <c r="AD682" s="102"/>
      <c r="AE682" s="102"/>
      <c r="AF682" s="102"/>
      <c r="AG682" s="102" t="s">
        <v>118</v>
      </c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</row>
    <row r="683" spans="1:60" outlineLevel="2" x14ac:dyDescent="0.2">
      <c r="A683" s="105"/>
      <c r="B683" s="106"/>
      <c r="C683" s="605"/>
      <c r="D683" s="606"/>
      <c r="E683" s="606"/>
      <c r="F683" s="606"/>
      <c r="G683" s="606"/>
      <c r="H683" s="108"/>
      <c r="I683" s="108"/>
      <c r="J683" s="108"/>
      <c r="K683" s="108"/>
      <c r="L683" s="108"/>
      <c r="M683" s="108"/>
      <c r="N683" s="107"/>
      <c r="O683" s="107"/>
      <c r="P683" s="107"/>
      <c r="Q683" s="107"/>
      <c r="R683" s="108"/>
      <c r="S683" s="108"/>
      <c r="T683" s="108"/>
      <c r="U683" s="108"/>
      <c r="V683" s="108"/>
      <c r="W683" s="108"/>
      <c r="X683" s="108"/>
      <c r="Y683" s="108"/>
      <c r="Z683" s="102"/>
      <c r="AA683" s="102"/>
      <c r="AB683" s="102"/>
      <c r="AC683" s="102"/>
      <c r="AD683" s="102"/>
      <c r="AE683" s="102"/>
      <c r="AF683" s="102"/>
      <c r="AG683" s="102" t="s">
        <v>2212</v>
      </c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</row>
    <row r="684" spans="1:60" outlineLevel="1" x14ac:dyDescent="0.2">
      <c r="A684" s="119">
        <v>192</v>
      </c>
      <c r="B684" s="120" t="s">
        <v>714</v>
      </c>
      <c r="C684" s="128" t="s">
        <v>715</v>
      </c>
      <c r="D684" s="121" t="s">
        <v>176</v>
      </c>
      <c r="E684" s="122">
        <v>1</v>
      </c>
      <c r="F684" s="123"/>
      <c r="G684" s="124">
        <f>ROUND(E684*F684,2)</f>
        <v>0</v>
      </c>
      <c r="H684" s="123">
        <v>0</v>
      </c>
      <c r="I684" s="124">
        <f>ROUND(E684*H684,2)</f>
        <v>0</v>
      </c>
      <c r="J684" s="123">
        <v>35000</v>
      </c>
      <c r="K684" s="124">
        <f>ROUND(E684*J684,2)</f>
        <v>35000</v>
      </c>
      <c r="L684" s="124">
        <v>21</v>
      </c>
      <c r="M684" s="124">
        <f>G684*(1+L684/100)</f>
        <v>0</v>
      </c>
      <c r="N684" s="122">
        <v>0</v>
      </c>
      <c r="O684" s="122">
        <f>ROUND(E684*N684,2)</f>
        <v>0</v>
      </c>
      <c r="P684" s="122">
        <v>0</v>
      </c>
      <c r="Q684" s="122">
        <f>ROUND(E684*P684,2)</f>
        <v>0</v>
      </c>
      <c r="R684" s="124"/>
      <c r="S684" s="124" t="s">
        <v>177</v>
      </c>
      <c r="T684" s="125" t="s">
        <v>178</v>
      </c>
      <c r="U684" s="108">
        <v>0</v>
      </c>
      <c r="V684" s="108">
        <f>ROUND(E684*U684,2)</f>
        <v>0</v>
      </c>
      <c r="W684" s="108"/>
      <c r="X684" s="108" t="s">
        <v>116</v>
      </c>
      <c r="Y684" s="108" t="s">
        <v>117</v>
      </c>
      <c r="Z684" s="102"/>
      <c r="AA684" s="102"/>
      <c r="AB684" s="102"/>
      <c r="AC684" s="102"/>
      <c r="AD684" s="102"/>
      <c r="AE684" s="102"/>
      <c r="AF684" s="102"/>
      <c r="AG684" s="102" t="s">
        <v>118</v>
      </c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</row>
    <row r="685" spans="1:60" outlineLevel="2" x14ac:dyDescent="0.2">
      <c r="A685" s="105"/>
      <c r="B685" s="106"/>
      <c r="C685" s="605"/>
      <c r="D685" s="606"/>
      <c r="E685" s="606"/>
      <c r="F685" s="606"/>
      <c r="G685" s="606"/>
      <c r="H685" s="108"/>
      <c r="I685" s="108"/>
      <c r="J685" s="108"/>
      <c r="K685" s="108"/>
      <c r="L685" s="108"/>
      <c r="M685" s="108"/>
      <c r="N685" s="107"/>
      <c r="O685" s="107"/>
      <c r="P685" s="107"/>
      <c r="Q685" s="107"/>
      <c r="R685" s="108"/>
      <c r="S685" s="108"/>
      <c r="T685" s="108"/>
      <c r="U685" s="108"/>
      <c r="V685" s="108"/>
      <c r="W685" s="108"/>
      <c r="X685" s="108"/>
      <c r="Y685" s="108"/>
      <c r="Z685" s="102"/>
      <c r="AA685" s="102"/>
      <c r="AB685" s="102"/>
      <c r="AC685" s="102"/>
      <c r="AD685" s="102"/>
      <c r="AE685" s="102"/>
      <c r="AF685" s="102"/>
      <c r="AG685" s="102" t="s">
        <v>2212</v>
      </c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</row>
    <row r="686" spans="1:60" ht="22.5" outlineLevel="1" x14ac:dyDescent="0.2">
      <c r="A686" s="119">
        <v>193</v>
      </c>
      <c r="B686" s="120" t="s">
        <v>716</v>
      </c>
      <c r="C686" s="128" t="s">
        <v>717</v>
      </c>
      <c r="D686" s="121" t="s">
        <v>176</v>
      </c>
      <c r="E686" s="122">
        <v>1</v>
      </c>
      <c r="F686" s="123"/>
      <c r="G686" s="124">
        <f>ROUND(E686*F686,2)</f>
        <v>0</v>
      </c>
      <c r="H686" s="123">
        <v>0</v>
      </c>
      <c r="I686" s="124">
        <f>ROUND(E686*H686,2)</f>
        <v>0</v>
      </c>
      <c r="J686" s="123">
        <v>2000</v>
      </c>
      <c r="K686" s="124">
        <f>ROUND(E686*J686,2)</f>
        <v>2000</v>
      </c>
      <c r="L686" s="124">
        <v>21</v>
      </c>
      <c r="M686" s="124">
        <f>G686*(1+L686/100)</f>
        <v>0</v>
      </c>
      <c r="N686" s="122">
        <v>0</v>
      </c>
      <c r="O686" s="122">
        <f>ROUND(E686*N686,2)</f>
        <v>0</v>
      </c>
      <c r="P686" s="122">
        <v>0</v>
      </c>
      <c r="Q686" s="122">
        <f>ROUND(E686*P686,2)</f>
        <v>0</v>
      </c>
      <c r="R686" s="124"/>
      <c r="S686" s="124" t="s">
        <v>177</v>
      </c>
      <c r="T686" s="125" t="s">
        <v>178</v>
      </c>
      <c r="U686" s="108">
        <v>0</v>
      </c>
      <c r="V686" s="108">
        <f>ROUND(E686*U686,2)</f>
        <v>0</v>
      </c>
      <c r="W686" s="108"/>
      <c r="X686" s="108" t="s">
        <v>116</v>
      </c>
      <c r="Y686" s="108" t="s">
        <v>117</v>
      </c>
      <c r="Z686" s="102"/>
      <c r="AA686" s="102"/>
      <c r="AB686" s="102"/>
      <c r="AC686" s="102"/>
      <c r="AD686" s="102"/>
      <c r="AE686" s="102"/>
      <c r="AF686" s="102"/>
      <c r="AG686" s="102" t="s">
        <v>118</v>
      </c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</row>
    <row r="687" spans="1:60" outlineLevel="2" x14ac:dyDescent="0.2">
      <c r="A687" s="105"/>
      <c r="B687" s="106"/>
      <c r="C687" s="605"/>
      <c r="D687" s="606"/>
      <c r="E687" s="606"/>
      <c r="F687" s="606"/>
      <c r="G687" s="606"/>
      <c r="H687" s="108"/>
      <c r="I687" s="108"/>
      <c r="J687" s="108"/>
      <c r="K687" s="108"/>
      <c r="L687" s="108"/>
      <c r="M687" s="108"/>
      <c r="N687" s="107"/>
      <c r="O687" s="107"/>
      <c r="P687" s="107"/>
      <c r="Q687" s="107"/>
      <c r="R687" s="108"/>
      <c r="S687" s="108"/>
      <c r="T687" s="108"/>
      <c r="U687" s="108"/>
      <c r="V687" s="108"/>
      <c r="W687" s="108"/>
      <c r="X687" s="108"/>
      <c r="Y687" s="108"/>
      <c r="Z687" s="102"/>
      <c r="AA687" s="102"/>
      <c r="AB687" s="102"/>
      <c r="AC687" s="102"/>
      <c r="AD687" s="102"/>
      <c r="AE687" s="102"/>
      <c r="AF687" s="102"/>
      <c r="AG687" s="102" t="s">
        <v>2212</v>
      </c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</row>
    <row r="688" spans="1:60" outlineLevel="1" x14ac:dyDescent="0.2">
      <c r="A688" s="119">
        <v>194</v>
      </c>
      <c r="B688" s="120" t="s">
        <v>718</v>
      </c>
      <c r="C688" s="128" t="s">
        <v>719</v>
      </c>
      <c r="D688" s="121" t="s">
        <v>176</v>
      </c>
      <c r="E688" s="122">
        <v>1</v>
      </c>
      <c r="F688" s="123"/>
      <c r="G688" s="124">
        <f>ROUND(E688*F688,2)</f>
        <v>0</v>
      </c>
      <c r="H688" s="123">
        <v>0</v>
      </c>
      <c r="I688" s="124">
        <f>ROUND(E688*H688,2)</f>
        <v>0</v>
      </c>
      <c r="J688" s="123">
        <v>800</v>
      </c>
      <c r="K688" s="124">
        <f>ROUND(E688*J688,2)</f>
        <v>800</v>
      </c>
      <c r="L688" s="124">
        <v>21</v>
      </c>
      <c r="M688" s="124">
        <f>G688*(1+L688/100)</f>
        <v>0</v>
      </c>
      <c r="N688" s="122">
        <v>0</v>
      </c>
      <c r="O688" s="122">
        <f>ROUND(E688*N688,2)</f>
        <v>0</v>
      </c>
      <c r="P688" s="122">
        <v>0</v>
      </c>
      <c r="Q688" s="122">
        <f>ROUND(E688*P688,2)</f>
        <v>0</v>
      </c>
      <c r="R688" s="124"/>
      <c r="S688" s="124" t="s">
        <v>177</v>
      </c>
      <c r="T688" s="125" t="s">
        <v>178</v>
      </c>
      <c r="U688" s="108">
        <v>0</v>
      </c>
      <c r="V688" s="108">
        <f>ROUND(E688*U688,2)</f>
        <v>0</v>
      </c>
      <c r="W688" s="108"/>
      <c r="X688" s="108" t="s">
        <v>116</v>
      </c>
      <c r="Y688" s="108" t="s">
        <v>117</v>
      </c>
      <c r="Z688" s="102"/>
      <c r="AA688" s="102"/>
      <c r="AB688" s="102"/>
      <c r="AC688" s="102"/>
      <c r="AD688" s="102"/>
      <c r="AE688" s="102"/>
      <c r="AF688" s="102"/>
      <c r="AG688" s="102" t="s">
        <v>118</v>
      </c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</row>
    <row r="689" spans="1:60" outlineLevel="2" x14ac:dyDescent="0.2">
      <c r="A689" s="105"/>
      <c r="B689" s="106"/>
      <c r="C689" s="605"/>
      <c r="D689" s="606"/>
      <c r="E689" s="606"/>
      <c r="F689" s="606"/>
      <c r="G689" s="606"/>
      <c r="H689" s="108"/>
      <c r="I689" s="108"/>
      <c r="J689" s="108"/>
      <c r="K689" s="108"/>
      <c r="L689" s="108"/>
      <c r="M689" s="108"/>
      <c r="N689" s="107"/>
      <c r="O689" s="107"/>
      <c r="P689" s="107"/>
      <c r="Q689" s="107"/>
      <c r="R689" s="108"/>
      <c r="S689" s="108"/>
      <c r="T689" s="108"/>
      <c r="U689" s="108"/>
      <c r="V689" s="108"/>
      <c r="W689" s="108"/>
      <c r="X689" s="108"/>
      <c r="Y689" s="108"/>
      <c r="Z689" s="102"/>
      <c r="AA689" s="102"/>
      <c r="AB689" s="102"/>
      <c r="AC689" s="102"/>
      <c r="AD689" s="102"/>
      <c r="AE689" s="102"/>
      <c r="AF689" s="102"/>
      <c r="AG689" s="102" t="s">
        <v>2212</v>
      </c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</row>
    <row r="690" spans="1:60" ht="22.5" outlineLevel="1" x14ac:dyDescent="0.2">
      <c r="A690" s="119">
        <v>195</v>
      </c>
      <c r="B690" s="120" t="s">
        <v>720</v>
      </c>
      <c r="C690" s="128" t="s">
        <v>721</v>
      </c>
      <c r="D690" s="121" t="s">
        <v>176</v>
      </c>
      <c r="E690" s="122">
        <v>1</v>
      </c>
      <c r="F690" s="123"/>
      <c r="G690" s="124">
        <f>ROUND(E690*F690,2)</f>
        <v>0</v>
      </c>
      <c r="H690" s="123">
        <v>0</v>
      </c>
      <c r="I690" s="124">
        <f>ROUND(E690*H690,2)</f>
        <v>0</v>
      </c>
      <c r="J690" s="123">
        <v>16000</v>
      </c>
      <c r="K690" s="124">
        <f>ROUND(E690*J690,2)</f>
        <v>16000</v>
      </c>
      <c r="L690" s="124">
        <v>21</v>
      </c>
      <c r="M690" s="124">
        <f>G690*(1+L690/100)</f>
        <v>0</v>
      </c>
      <c r="N690" s="122">
        <v>0</v>
      </c>
      <c r="O690" s="122">
        <f>ROUND(E690*N690,2)</f>
        <v>0</v>
      </c>
      <c r="P690" s="122">
        <v>0</v>
      </c>
      <c r="Q690" s="122">
        <f>ROUND(E690*P690,2)</f>
        <v>0</v>
      </c>
      <c r="R690" s="124"/>
      <c r="S690" s="124" t="s">
        <v>177</v>
      </c>
      <c r="T690" s="125" t="s">
        <v>178</v>
      </c>
      <c r="U690" s="108">
        <v>0</v>
      </c>
      <c r="V690" s="108">
        <f>ROUND(E690*U690,2)</f>
        <v>0</v>
      </c>
      <c r="W690" s="108"/>
      <c r="X690" s="108" t="s">
        <v>116</v>
      </c>
      <c r="Y690" s="108" t="s">
        <v>117</v>
      </c>
      <c r="Z690" s="102"/>
      <c r="AA690" s="102"/>
      <c r="AB690" s="102"/>
      <c r="AC690" s="102"/>
      <c r="AD690" s="102"/>
      <c r="AE690" s="102"/>
      <c r="AF690" s="102"/>
      <c r="AG690" s="102" t="s">
        <v>118</v>
      </c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</row>
    <row r="691" spans="1:60" outlineLevel="2" x14ac:dyDescent="0.2">
      <c r="A691" s="105"/>
      <c r="B691" s="106"/>
      <c r="C691" s="605"/>
      <c r="D691" s="606"/>
      <c r="E691" s="606"/>
      <c r="F691" s="606"/>
      <c r="G691" s="606"/>
      <c r="H691" s="108"/>
      <c r="I691" s="108"/>
      <c r="J691" s="108"/>
      <c r="K691" s="108"/>
      <c r="L691" s="108"/>
      <c r="M691" s="108"/>
      <c r="N691" s="107"/>
      <c r="O691" s="107"/>
      <c r="P691" s="107"/>
      <c r="Q691" s="107"/>
      <c r="R691" s="108"/>
      <c r="S691" s="108"/>
      <c r="T691" s="108"/>
      <c r="U691" s="108"/>
      <c r="V691" s="108"/>
      <c r="W691" s="108"/>
      <c r="X691" s="108"/>
      <c r="Y691" s="108"/>
      <c r="Z691" s="102"/>
      <c r="AA691" s="102"/>
      <c r="AB691" s="102"/>
      <c r="AC691" s="102"/>
      <c r="AD691" s="102"/>
      <c r="AE691" s="102"/>
      <c r="AF691" s="102"/>
      <c r="AG691" s="102" t="s">
        <v>2212</v>
      </c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</row>
    <row r="692" spans="1:60" ht="22.5" outlineLevel="1" x14ac:dyDescent="0.2">
      <c r="A692" s="119">
        <v>196</v>
      </c>
      <c r="B692" s="120" t="s">
        <v>722</v>
      </c>
      <c r="C692" s="128" t="s">
        <v>723</v>
      </c>
      <c r="D692" s="121" t="s">
        <v>176</v>
      </c>
      <c r="E692" s="122">
        <v>1</v>
      </c>
      <c r="F692" s="123"/>
      <c r="G692" s="124">
        <f>ROUND(E692*F692,2)</f>
        <v>0</v>
      </c>
      <c r="H692" s="123">
        <v>0</v>
      </c>
      <c r="I692" s="124">
        <f>ROUND(E692*H692,2)</f>
        <v>0</v>
      </c>
      <c r="J692" s="123">
        <v>5000</v>
      </c>
      <c r="K692" s="124">
        <f>ROUND(E692*J692,2)</f>
        <v>5000</v>
      </c>
      <c r="L692" s="124">
        <v>21</v>
      </c>
      <c r="M692" s="124">
        <f>G692*(1+L692/100)</f>
        <v>0</v>
      </c>
      <c r="N692" s="122">
        <v>0</v>
      </c>
      <c r="O692" s="122">
        <f>ROUND(E692*N692,2)</f>
        <v>0</v>
      </c>
      <c r="P692" s="122">
        <v>0</v>
      </c>
      <c r="Q692" s="122">
        <f>ROUND(E692*P692,2)</f>
        <v>0</v>
      </c>
      <c r="R692" s="124"/>
      <c r="S692" s="124" t="s">
        <v>177</v>
      </c>
      <c r="T692" s="125" t="s">
        <v>178</v>
      </c>
      <c r="U692" s="108">
        <v>0</v>
      </c>
      <c r="V692" s="108">
        <f>ROUND(E692*U692,2)</f>
        <v>0</v>
      </c>
      <c r="W692" s="108"/>
      <c r="X692" s="108" t="s">
        <v>116</v>
      </c>
      <c r="Y692" s="108" t="s">
        <v>117</v>
      </c>
      <c r="Z692" s="102"/>
      <c r="AA692" s="102"/>
      <c r="AB692" s="102"/>
      <c r="AC692" s="102"/>
      <c r="AD692" s="102"/>
      <c r="AE692" s="102"/>
      <c r="AF692" s="102"/>
      <c r="AG692" s="102" t="s">
        <v>118</v>
      </c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</row>
    <row r="693" spans="1:60" outlineLevel="2" x14ac:dyDescent="0.2">
      <c r="A693" s="105"/>
      <c r="B693" s="106"/>
      <c r="C693" s="605"/>
      <c r="D693" s="606"/>
      <c r="E693" s="606"/>
      <c r="F693" s="606"/>
      <c r="G693" s="606"/>
      <c r="H693" s="108"/>
      <c r="I693" s="108"/>
      <c r="J693" s="108"/>
      <c r="K693" s="108"/>
      <c r="L693" s="108"/>
      <c r="M693" s="108"/>
      <c r="N693" s="107"/>
      <c r="O693" s="107"/>
      <c r="P693" s="107"/>
      <c r="Q693" s="107"/>
      <c r="R693" s="108"/>
      <c r="S693" s="108"/>
      <c r="T693" s="108"/>
      <c r="U693" s="108"/>
      <c r="V693" s="108"/>
      <c r="W693" s="108"/>
      <c r="X693" s="108"/>
      <c r="Y693" s="108"/>
      <c r="Z693" s="102"/>
      <c r="AA693" s="102"/>
      <c r="AB693" s="102"/>
      <c r="AC693" s="102"/>
      <c r="AD693" s="102"/>
      <c r="AE693" s="102"/>
      <c r="AF693" s="102"/>
      <c r="AG693" s="102" t="s">
        <v>2212</v>
      </c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</row>
    <row r="694" spans="1:60" ht="22.5" outlineLevel="1" x14ac:dyDescent="0.2">
      <c r="A694" s="119">
        <v>197</v>
      </c>
      <c r="B694" s="120" t="s">
        <v>724</v>
      </c>
      <c r="C694" s="128" t="s">
        <v>725</v>
      </c>
      <c r="D694" s="121" t="s">
        <v>176</v>
      </c>
      <c r="E694" s="122">
        <v>1</v>
      </c>
      <c r="F694" s="123"/>
      <c r="G694" s="124">
        <f>ROUND(E694*F694,2)</f>
        <v>0</v>
      </c>
      <c r="H694" s="123">
        <v>0</v>
      </c>
      <c r="I694" s="124">
        <f>ROUND(E694*H694,2)</f>
        <v>0</v>
      </c>
      <c r="J694" s="123">
        <v>250000</v>
      </c>
      <c r="K694" s="124">
        <f>ROUND(E694*J694,2)</f>
        <v>250000</v>
      </c>
      <c r="L694" s="124">
        <v>21</v>
      </c>
      <c r="M694" s="124">
        <f>G694*(1+L694/100)</f>
        <v>0</v>
      </c>
      <c r="N694" s="122">
        <v>0</v>
      </c>
      <c r="O694" s="122">
        <f>ROUND(E694*N694,2)</f>
        <v>0</v>
      </c>
      <c r="P694" s="122">
        <v>0</v>
      </c>
      <c r="Q694" s="122">
        <f>ROUND(E694*P694,2)</f>
        <v>0</v>
      </c>
      <c r="R694" s="124"/>
      <c r="S694" s="124" t="s">
        <v>177</v>
      </c>
      <c r="T694" s="125" t="s">
        <v>178</v>
      </c>
      <c r="U694" s="108">
        <v>0</v>
      </c>
      <c r="V694" s="108">
        <f>ROUND(E694*U694,2)</f>
        <v>0</v>
      </c>
      <c r="W694" s="108"/>
      <c r="X694" s="108" t="s">
        <v>116</v>
      </c>
      <c r="Y694" s="108" t="s">
        <v>117</v>
      </c>
      <c r="Z694" s="102"/>
      <c r="AA694" s="102"/>
      <c r="AB694" s="102"/>
      <c r="AC694" s="102"/>
      <c r="AD694" s="102"/>
      <c r="AE694" s="102"/>
      <c r="AF694" s="102"/>
      <c r="AG694" s="102" t="s">
        <v>118</v>
      </c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</row>
    <row r="695" spans="1:60" outlineLevel="2" x14ac:dyDescent="0.2">
      <c r="A695" s="105"/>
      <c r="B695" s="106"/>
      <c r="C695" s="605"/>
      <c r="D695" s="606"/>
      <c r="E695" s="606"/>
      <c r="F695" s="606"/>
      <c r="G695" s="606"/>
      <c r="H695" s="108"/>
      <c r="I695" s="108"/>
      <c r="J695" s="108"/>
      <c r="K695" s="108"/>
      <c r="L695" s="108"/>
      <c r="M695" s="108"/>
      <c r="N695" s="107"/>
      <c r="O695" s="107"/>
      <c r="P695" s="107"/>
      <c r="Q695" s="107"/>
      <c r="R695" s="108"/>
      <c r="S695" s="108"/>
      <c r="T695" s="108"/>
      <c r="U695" s="108"/>
      <c r="V695" s="108"/>
      <c r="W695" s="108"/>
      <c r="X695" s="108"/>
      <c r="Y695" s="108"/>
      <c r="Z695" s="102"/>
      <c r="AA695" s="102"/>
      <c r="AB695" s="102"/>
      <c r="AC695" s="102"/>
      <c r="AD695" s="102"/>
      <c r="AE695" s="102"/>
      <c r="AF695" s="102"/>
      <c r="AG695" s="102" t="s">
        <v>2212</v>
      </c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</row>
    <row r="696" spans="1:60" outlineLevel="1" x14ac:dyDescent="0.2">
      <c r="A696" s="119">
        <v>198</v>
      </c>
      <c r="B696" s="120" t="s">
        <v>726</v>
      </c>
      <c r="C696" s="128" t="s">
        <v>727</v>
      </c>
      <c r="D696" s="121" t="s">
        <v>176</v>
      </c>
      <c r="E696" s="122">
        <v>3</v>
      </c>
      <c r="F696" s="123"/>
      <c r="G696" s="124">
        <f>ROUND(E696*F696,2)</f>
        <v>0</v>
      </c>
      <c r="H696" s="123">
        <v>0</v>
      </c>
      <c r="I696" s="124">
        <f>ROUND(E696*H696,2)</f>
        <v>0</v>
      </c>
      <c r="J696" s="123">
        <v>12000</v>
      </c>
      <c r="K696" s="124">
        <f>ROUND(E696*J696,2)</f>
        <v>36000</v>
      </c>
      <c r="L696" s="124">
        <v>21</v>
      </c>
      <c r="M696" s="124">
        <f>G696*(1+L696/100)</f>
        <v>0</v>
      </c>
      <c r="N696" s="122">
        <v>0</v>
      </c>
      <c r="O696" s="122">
        <f>ROUND(E696*N696,2)</f>
        <v>0</v>
      </c>
      <c r="P696" s="122">
        <v>0</v>
      </c>
      <c r="Q696" s="122">
        <f>ROUND(E696*P696,2)</f>
        <v>0</v>
      </c>
      <c r="R696" s="124"/>
      <c r="S696" s="124" t="s">
        <v>177</v>
      </c>
      <c r="T696" s="125" t="s">
        <v>178</v>
      </c>
      <c r="U696" s="108">
        <v>0</v>
      </c>
      <c r="V696" s="108">
        <f>ROUND(E696*U696,2)</f>
        <v>0</v>
      </c>
      <c r="W696" s="108"/>
      <c r="X696" s="108" t="s">
        <v>116</v>
      </c>
      <c r="Y696" s="108" t="s">
        <v>117</v>
      </c>
      <c r="Z696" s="102"/>
      <c r="AA696" s="102"/>
      <c r="AB696" s="102"/>
      <c r="AC696" s="102"/>
      <c r="AD696" s="102"/>
      <c r="AE696" s="102"/>
      <c r="AF696" s="102"/>
      <c r="AG696" s="102" t="s">
        <v>118</v>
      </c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</row>
    <row r="697" spans="1:60" outlineLevel="2" x14ac:dyDescent="0.2">
      <c r="A697" s="105"/>
      <c r="B697" s="106"/>
      <c r="C697" s="605"/>
      <c r="D697" s="606"/>
      <c r="E697" s="606"/>
      <c r="F697" s="606"/>
      <c r="G697" s="606"/>
      <c r="H697" s="108"/>
      <c r="I697" s="108"/>
      <c r="J697" s="108"/>
      <c r="K697" s="108"/>
      <c r="L697" s="108"/>
      <c r="M697" s="108"/>
      <c r="N697" s="107"/>
      <c r="O697" s="107"/>
      <c r="P697" s="107"/>
      <c r="Q697" s="107"/>
      <c r="R697" s="108"/>
      <c r="S697" s="108"/>
      <c r="T697" s="108"/>
      <c r="U697" s="108"/>
      <c r="V697" s="108"/>
      <c r="W697" s="108"/>
      <c r="X697" s="108"/>
      <c r="Y697" s="108"/>
      <c r="Z697" s="102"/>
      <c r="AA697" s="102"/>
      <c r="AB697" s="102"/>
      <c r="AC697" s="102"/>
      <c r="AD697" s="102"/>
      <c r="AE697" s="102"/>
      <c r="AF697" s="102"/>
      <c r="AG697" s="102" t="s">
        <v>2212</v>
      </c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</row>
    <row r="698" spans="1:60" outlineLevel="1" x14ac:dyDescent="0.2">
      <c r="A698" s="119">
        <v>199</v>
      </c>
      <c r="B698" s="120" t="s">
        <v>728</v>
      </c>
      <c r="C698" s="128" t="s">
        <v>729</v>
      </c>
      <c r="D698" s="121" t="s">
        <v>176</v>
      </c>
      <c r="E698" s="122">
        <v>4</v>
      </c>
      <c r="F698" s="123"/>
      <c r="G698" s="124">
        <f>ROUND(E698*F698,2)</f>
        <v>0</v>
      </c>
      <c r="H698" s="123">
        <v>0</v>
      </c>
      <c r="I698" s="124">
        <f>ROUND(E698*H698,2)</f>
        <v>0</v>
      </c>
      <c r="J698" s="123">
        <v>800</v>
      </c>
      <c r="K698" s="124">
        <f>ROUND(E698*J698,2)</f>
        <v>3200</v>
      </c>
      <c r="L698" s="124">
        <v>21</v>
      </c>
      <c r="M698" s="124">
        <f>G698*(1+L698/100)</f>
        <v>0</v>
      </c>
      <c r="N698" s="122">
        <v>0</v>
      </c>
      <c r="O698" s="122">
        <f>ROUND(E698*N698,2)</f>
        <v>0</v>
      </c>
      <c r="P698" s="122">
        <v>0</v>
      </c>
      <c r="Q698" s="122">
        <f>ROUND(E698*P698,2)</f>
        <v>0</v>
      </c>
      <c r="R698" s="124"/>
      <c r="S698" s="124" t="s">
        <v>177</v>
      </c>
      <c r="T698" s="125" t="s">
        <v>178</v>
      </c>
      <c r="U698" s="108">
        <v>0</v>
      </c>
      <c r="V698" s="108">
        <f>ROUND(E698*U698,2)</f>
        <v>0</v>
      </c>
      <c r="W698" s="108"/>
      <c r="X698" s="108" t="s">
        <v>116</v>
      </c>
      <c r="Y698" s="108" t="s">
        <v>117</v>
      </c>
      <c r="Z698" s="102"/>
      <c r="AA698" s="102"/>
      <c r="AB698" s="102"/>
      <c r="AC698" s="102"/>
      <c r="AD698" s="102"/>
      <c r="AE698" s="102"/>
      <c r="AF698" s="102"/>
      <c r="AG698" s="102" t="s">
        <v>118</v>
      </c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</row>
    <row r="699" spans="1:60" outlineLevel="2" x14ac:dyDescent="0.2">
      <c r="A699" s="105"/>
      <c r="B699" s="106"/>
      <c r="C699" s="605"/>
      <c r="D699" s="606"/>
      <c r="E699" s="606"/>
      <c r="F699" s="606"/>
      <c r="G699" s="606"/>
      <c r="H699" s="108"/>
      <c r="I699" s="108"/>
      <c r="J699" s="108"/>
      <c r="K699" s="108"/>
      <c r="L699" s="108"/>
      <c r="M699" s="108"/>
      <c r="N699" s="107"/>
      <c r="O699" s="107"/>
      <c r="P699" s="107"/>
      <c r="Q699" s="107"/>
      <c r="R699" s="108"/>
      <c r="S699" s="108"/>
      <c r="T699" s="108"/>
      <c r="U699" s="108"/>
      <c r="V699" s="108"/>
      <c r="W699" s="108"/>
      <c r="X699" s="108"/>
      <c r="Y699" s="108"/>
      <c r="Z699" s="102"/>
      <c r="AA699" s="102"/>
      <c r="AB699" s="102"/>
      <c r="AC699" s="102"/>
      <c r="AD699" s="102"/>
      <c r="AE699" s="102"/>
      <c r="AF699" s="102"/>
      <c r="AG699" s="102" t="s">
        <v>2212</v>
      </c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</row>
    <row r="700" spans="1:60" outlineLevel="1" x14ac:dyDescent="0.2">
      <c r="A700" s="119">
        <v>200</v>
      </c>
      <c r="B700" s="120" t="s">
        <v>730</v>
      </c>
      <c r="C700" s="128" t="s">
        <v>731</v>
      </c>
      <c r="D700" s="121" t="s">
        <v>176</v>
      </c>
      <c r="E700" s="122">
        <v>6</v>
      </c>
      <c r="F700" s="123"/>
      <c r="G700" s="124">
        <f>ROUND(E700*F700,2)</f>
        <v>0</v>
      </c>
      <c r="H700" s="123">
        <v>0</v>
      </c>
      <c r="I700" s="124">
        <f>ROUND(E700*H700,2)</f>
        <v>0</v>
      </c>
      <c r="J700" s="123">
        <v>800</v>
      </c>
      <c r="K700" s="124">
        <f>ROUND(E700*J700,2)</f>
        <v>4800</v>
      </c>
      <c r="L700" s="124">
        <v>21</v>
      </c>
      <c r="M700" s="124">
        <f>G700*(1+L700/100)</f>
        <v>0</v>
      </c>
      <c r="N700" s="122">
        <v>0</v>
      </c>
      <c r="O700" s="122">
        <f>ROUND(E700*N700,2)</f>
        <v>0</v>
      </c>
      <c r="P700" s="122">
        <v>0</v>
      </c>
      <c r="Q700" s="122">
        <f>ROUND(E700*P700,2)</f>
        <v>0</v>
      </c>
      <c r="R700" s="124"/>
      <c r="S700" s="124" t="s">
        <v>177</v>
      </c>
      <c r="T700" s="125" t="s">
        <v>178</v>
      </c>
      <c r="U700" s="108">
        <v>0</v>
      </c>
      <c r="V700" s="108">
        <f>ROUND(E700*U700,2)</f>
        <v>0</v>
      </c>
      <c r="W700" s="108"/>
      <c r="X700" s="108" t="s">
        <v>116</v>
      </c>
      <c r="Y700" s="108" t="s">
        <v>117</v>
      </c>
      <c r="Z700" s="102"/>
      <c r="AA700" s="102"/>
      <c r="AB700" s="102"/>
      <c r="AC700" s="102"/>
      <c r="AD700" s="102"/>
      <c r="AE700" s="102"/>
      <c r="AF700" s="102"/>
      <c r="AG700" s="102" t="s">
        <v>118</v>
      </c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</row>
    <row r="701" spans="1:60" outlineLevel="2" x14ac:dyDescent="0.2">
      <c r="A701" s="105"/>
      <c r="B701" s="106"/>
      <c r="C701" s="605"/>
      <c r="D701" s="606"/>
      <c r="E701" s="606"/>
      <c r="F701" s="606"/>
      <c r="G701" s="606"/>
      <c r="H701" s="108"/>
      <c r="I701" s="108"/>
      <c r="J701" s="108"/>
      <c r="K701" s="108"/>
      <c r="L701" s="108"/>
      <c r="M701" s="108"/>
      <c r="N701" s="107"/>
      <c r="O701" s="107"/>
      <c r="P701" s="107"/>
      <c r="Q701" s="107"/>
      <c r="R701" s="108"/>
      <c r="S701" s="108"/>
      <c r="T701" s="108"/>
      <c r="U701" s="108"/>
      <c r="V701" s="108"/>
      <c r="W701" s="108"/>
      <c r="X701" s="108"/>
      <c r="Y701" s="108"/>
      <c r="Z701" s="102"/>
      <c r="AA701" s="102"/>
      <c r="AB701" s="102"/>
      <c r="AC701" s="102"/>
      <c r="AD701" s="102"/>
      <c r="AE701" s="102"/>
      <c r="AF701" s="102"/>
      <c r="AG701" s="102" t="s">
        <v>2212</v>
      </c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</row>
    <row r="702" spans="1:60" outlineLevel="1" x14ac:dyDescent="0.2">
      <c r="A702" s="119">
        <v>201</v>
      </c>
      <c r="B702" s="120" t="s">
        <v>732</v>
      </c>
      <c r="C702" s="128" t="s">
        <v>733</v>
      </c>
      <c r="D702" s="121" t="s">
        <v>176</v>
      </c>
      <c r="E702" s="122">
        <v>12</v>
      </c>
      <c r="F702" s="123"/>
      <c r="G702" s="124">
        <f>ROUND(E702*F702,2)</f>
        <v>0</v>
      </c>
      <c r="H702" s="123">
        <v>0</v>
      </c>
      <c r="I702" s="124">
        <f>ROUND(E702*H702,2)</f>
        <v>0</v>
      </c>
      <c r="J702" s="123">
        <v>22000</v>
      </c>
      <c r="K702" s="124">
        <f>ROUND(E702*J702,2)</f>
        <v>264000</v>
      </c>
      <c r="L702" s="124">
        <v>21</v>
      </c>
      <c r="M702" s="124">
        <f>G702*(1+L702/100)</f>
        <v>0</v>
      </c>
      <c r="N702" s="122">
        <v>0</v>
      </c>
      <c r="O702" s="122">
        <f>ROUND(E702*N702,2)</f>
        <v>0</v>
      </c>
      <c r="P702" s="122">
        <v>0</v>
      </c>
      <c r="Q702" s="122">
        <f>ROUND(E702*P702,2)</f>
        <v>0</v>
      </c>
      <c r="R702" s="124"/>
      <c r="S702" s="124" t="s">
        <v>177</v>
      </c>
      <c r="T702" s="125" t="s">
        <v>178</v>
      </c>
      <c r="U702" s="108">
        <v>0</v>
      </c>
      <c r="V702" s="108">
        <f>ROUND(E702*U702,2)</f>
        <v>0</v>
      </c>
      <c r="W702" s="108"/>
      <c r="X702" s="108" t="s">
        <v>116</v>
      </c>
      <c r="Y702" s="108" t="s">
        <v>117</v>
      </c>
      <c r="Z702" s="102"/>
      <c r="AA702" s="102"/>
      <c r="AB702" s="102"/>
      <c r="AC702" s="102"/>
      <c r="AD702" s="102"/>
      <c r="AE702" s="102"/>
      <c r="AF702" s="102"/>
      <c r="AG702" s="102" t="s">
        <v>118</v>
      </c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</row>
    <row r="703" spans="1:60" outlineLevel="2" x14ac:dyDescent="0.2">
      <c r="A703" s="105"/>
      <c r="B703" s="106"/>
      <c r="C703" s="605"/>
      <c r="D703" s="606"/>
      <c r="E703" s="606"/>
      <c r="F703" s="606"/>
      <c r="G703" s="606"/>
      <c r="H703" s="108"/>
      <c r="I703" s="108"/>
      <c r="J703" s="108"/>
      <c r="K703" s="108"/>
      <c r="L703" s="108"/>
      <c r="M703" s="108"/>
      <c r="N703" s="107"/>
      <c r="O703" s="107"/>
      <c r="P703" s="107"/>
      <c r="Q703" s="107"/>
      <c r="R703" s="108"/>
      <c r="S703" s="108"/>
      <c r="T703" s="108"/>
      <c r="U703" s="108"/>
      <c r="V703" s="108"/>
      <c r="W703" s="108"/>
      <c r="X703" s="108"/>
      <c r="Y703" s="108"/>
      <c r="Z703" s="102"/>
      <c r="AA703" s="102"/>
      <c r="AB703" s="102"/>
      <c r="AC703" s="102"/>
      <c r="AD703" s="102"/>
      <c r="AE703" s="102"/>
      <c r="AF703" s="102"/>
      <c r="AG703" s="102" t="s">
        <v>2212</v>
      </c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</row>
    <row r="704" spans="1:60" ht="22.5" outlineLevel="1" x14ac:dyDescent="0.2">
      <c r="A704" s="119">
        <v>202</v>
      </c>
      <c r="B704" s="120" t="s">
        <v>734</v>
      </c>
      <c r="C704" s="128" t="s">
        <v>735</v>
      </c>
      <c r="D704" s="121" t="s">
        <v>176</v>
      </c>
      <c r="E704" s="122">
        <v>1</v>
      </c>
      <c r="F704" s="123"/>
      <c r="G704" s="124">
        <f>ROUND(E704*F704,2)</f>
        <v>0</v>
      </c>
      <c r="H704" s="123">
        <v>0</v>
      </c>
      <c r="I704" s="124">
        <f>ROUND(E704*H704,2)</f>
        <v>0</v>
      </c>
      <c r="J704" s="123">
        <v>30000</v>
      </c>
      <c r="K704" s="124">
        <f>ROUND(E704*J704,2)</f>
        <v>30000</v>
      </c>
      <c r="L704" s="124">
        <v>21</v>
      </c>
      <c r="M704" s="124">
        <f>G704*(1+L704/100)</f>
        <v>0</v>
      </c>
      <c r="N704" s="122">
        <v>0</v>
      </c>
      <c r="O704" s="122">
        <f>ROUND(E704*N704,2)</f>
        <v>0</v>
      </c>
      <c r="P704" s="122">
        <v>0</v>
      </c>
      <c r="Q704" s="122">
        <f>ROUND(E704*P704,2)</f>
        <v>0</v>
      </c>
      <c r="R704" s="124"/>
      <c r="S704" s="124" t="s">
        <v>177</v>
      </c>
      <c r="T704" s="125" t="s">
        <v>178</v>
      </c>
      <c r="U704" s="108">
        <v>0</v>
      </c>
      <c r="V704" s="108">
        <f>ROUND(E704*U704,2)</f>
        <v>0</v>
      </c>
      <c r="W704" s="108"/>
      <c r="X704" s="108" t="s">
        <v>116</v>
      </c>
      <c r="Y704" s="108" t="s">
        <v>117</v>
      </c>
      <c r="Z704" s="102"/>
      <c r="AA704" s="102"/>
      <c r="AB704" s="102"/>
      <c r="AC704" s="102"/>
      <c r="AD704" s="102"/>
      <c r="AE704" s="102"/>
      <c r="AF704" s="102"/>
      <c r="AG704" s="102" t="s">
        <v>118</v>
      </c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</row>
    <row r="705" spans="1:60" outlineLevel="2" x14ac:dyDescent="0.2">
      <c r="A705" s="105"/>
      <c r="B705" s="106"/>
      <c r="C705" s="605"/>
      <c r="D705" s="606"/>
      <c r="E705" s="606"/>
      <c r="F705" s="606"/>
      <c r="G705" s="606"/>
      <c r="H705" s="108"/>
      <c r="I705" s="108"/>
      <c r="J705" s="108"/>
      <c r="K705" s="108"/>
      <c r="L705" s="108"/>
      <c r="M705" s="108"/>
      <c r="N705" s="107"/>
      <c r="O705" s="107"/>
      <c r="P705" s="107"/>
      <c r="Q705" s="107"/>
      <c r="R705" s="108"/>
      <c r="S705" s="108"/>
      <c r="T705" s="108"/>
      <c r="U705" s="108"/>
      <c r="V705" s="108"/>
      <c r="W705" s="108"/>
      <c r="X705" s="108"/>
      <c r="Y705" s="108"/>
      <c r="Z705" s="102"/>
      <c r="AA705" s="102"/>
      <c r="AB705" s="102"/>
      <c r="AC705" s="102"/>
      <c r="AD705" s="102"/>
      <c r="AE705" s="102"/>
      <c r="AF705" s="102"/>
      <c r="AG705" s="102" t="s">
        <v>2212</v>
      </c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</row>
    <row r="706" spans="1:60" ht="22.5" outlineLevel="1" x14ac:dyDescent="0.2">
      <c r="A706" s="119">
        <v>203</v>
      </c>
      <c r="B706" s="120" t="s">
        <v>736</v>
      </c>
      <c r="C706" s="128" t="s">
        <v>737</v>
      </c>
      <c r="D706" s="121" t="s">
        <v>176</v>
      </c>
      <c r="E706" s="122">
        <v>1</v>
      </c>
      <c r="F706" s="123"/>
      <c r="G706" s="124">
        <f>ROUND(E706*F706,2)</f>
        <v>0</v>
      </c>
      <c r="H706" s="123">
        <v>0</v>
      </c>
      <c r="I706" s="124">
        <f>ROUND(E706*H706,2)</f>
        <v>0</v>
      </c>
      <c r="J706" s="123">
        <v>50000</v>
      </c>
      <c r="K706" s="124">
        <f>ROUND(E706*J706,2)</f>
        <v>50000</v>
      </c>
      <c r="L706" s="124">
        <v>21</v>
      </c>
      <c r="M706" s="124">
        <f>G706*(1+L706/100)</f>
        <v>0</v>
      </c>
      <c r="N706" s="122">
        <v>0</v>
      </c>
      <c r="O706" s="122">
        <f>ROUND(E706*N706,2)</f>
        <v>0</v>
      </c>
      <c r="P706" s="122">
        <v>0</v>
      </c>
      <c r="Q706" s="122">
        <f>ROUND(E706*P706,2)</f>
        <v>0</v>
      </c>
      <c r="R706" s="124"/>
      <c r="S706" s="124" t="s">
        <v>177</v>
      </c>
      <c r="T706" s="125" t="s">
        <v>178</v>
      </c>
      <c r="U706" s="108">
        <v>0</v>
      </c>
      <c r="V706" s="108">
        <f>ROUND(E706*U706,2)</f>
        <v>0</v>
      </c>
      <c r="W706" s="108"/>
      <c r="X706" s="108" t="s">
        <v>116</v>
      </c>
      <c r="Y706" s="108" t="s">
        <v>117</v>
      </c>
      <c r="Z706" s="102"/>
      <c r="AA706" s="102"/>
      <c r="AB706" s="102"/>
      <c r="AC706" s="102"/>
      <c r="AD706" s="102"/>
      <c r="AE706" s="102"/>
      <c r="AF706" s="102"/>
      <c r="AG706" s="102" t="s">
        <v>118</v>
      </c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</row>
    <row r="707" spans="1:60" outlineLevel="2" x14ac:dyDescent="0.2">
      <c r="A707" s="105"/>
      <c r="B707" s="106"/>
      <c r="C707" s="605"/>
      <c r="D707" s="606"/>
      <c r="E707" s="606"/>
      <c r="F707" s="606"/>
      <c r="G707" s="606"/>
      <c r="H707" s="108"/>
      <c r="I707" s="108"/>
      <c r="J707" s="108"/>
      <c r="K707" s="108"/>
      <c r="L707" s="108"/>
      <c r="M707" s="108"/>
      <c r="N707" s="107"/>
      <c r="O707" s="107"/>
      <c r="P707" s="107"/>
      <c r="Q707" s="107"/>
      <c r="R707" s="108"/>
      <c r="S707" s="108"/>
      <c r="T707" s="108"/>
      <c r="U707" s="108"/>
      <c r="V707" s="108"/>
      <c r="W707" s="108"/>
      <c r="X707" s="108"/>
      <c r="Y707" s="108"/>
      <c r="Z707" s="102"/>
      <c r="AA707" s="102"/>
      <c r="AB707" s="102"/>
      <c r="AC707" s="102"/>
      <c r="AD707" s="102"/>
      <c r="AE707" s="102"/>
      <c r="AF707" s="102"/>
      <c r="AG707" s="102" t="s">
        <v>2212</v>
      </c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</row>
    <row r="708" spans="1:60" outlineLevel="1" x14ac:dyDescent="0.2">
      <c r="A708" s="119">
        <v>204</v>
      </c>
      <c r="B708" s="120" t="s">
        <v>738</v>
      </c>
      <c r="C708" s="128" t="s">
        <v>739</v>
      </c>
      <c r="D708" s="121" t="s">
        <v>176</v>
      </c>
      <c r="E708" s="122">
        <v>1</v>
      </c>
      <c r="F708" s="123"/>
      <c r="G708" s="124">
        <f>ROUND(E708*F708,2)</f>
        <v>0</v>
      </c>
      <c r="H708" s="123">
        <v>0</v>
      </c>
      <c r="I708" s="124">
        <f>ROUND(E708*H708,2)</f>
        <v>0</v>
      </c>
      <c r="J708" s="123">
        <v>200000</v>
      </c>
      <c r="K708" s="124">
        <f>ROUND(E708*J708,2)</f>
        <v>200000</v>
      </c>
      <c r="L708" s="124">
        <v>21</v>
      </c>
      <c r="M708" s="124">
        <f>G708*(1+L708/100)</f>
        <v>0</v>
      </c>
      <c r="N708" s="122">
        <v>0</v>
      </c>
      <c r="O708" s="122">
        <f>ROUND(E708*N708,2)</f>
        <v>0</v>
      </c>
      <c r="P708" s="122">
        <v>0</v>
      </c>
      <c r="Q708" s="122">
        <f>ROUND(E708*P708,2)</f>
        <v>0</v>
      </c>
      <c r="R708" s="124"/>
      <c r="S708" s="124" t="s">
        <v>177</v>
      </c>
      <c r="T708" s="125" t="s">
        <v>178</v>
      </c>
      <c r="U708" s="108">
        <v>0</v>
      </c>
      <c r="V708" s="108">
        <f>ROUND(E708*U708,2)</f>
        <v>0</v>
      </c>
      <c r="W708" s="108"/>
      <c r="X708" s="108" t="s">
        <v>116</v>
      </c>
      <c r="Y708" s="108" t="s">
        <v>117</v>
      </c>
      <c r="Z708" s="102"/>
      <c r="AA708" s="102"/>
      <c r="AB708" s="102"/>
      <c r="AC708" s="102"/>
      <c r="AD708" s="102"/>
      <c r="AE708" s="102"/>
      <c r="AF708" s="102"/>
      <c r="AG708" s="102" t="s">
        <v>118</v>
      </c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</row>
    <row r="709" spans="1:60" outlineLevel="2" x14ac:dyDescent="0.2">
      <c r="A709" s="105"/>
      <c r="B709" s="106"/>
      <c r="C709" s="605"/>
      <c r="D709" s="606"/>
      <c r="E709" s="606"/>
      <c r="F709" s="606"/>
      <c r="G709" s="606"/>
      <c r="H709" s="108"/>
      <c r="I709" s="108"/>
      <c r="J709" s="108"/>
      <c r="K709" s="108"/>
      <c r="L709" s="108"/>
      <c r="M709" s="108"/>
      <c r="N709" s="107"/>
      <c r="O709" s="107"/>
      <c r="P709" s="107"/>
      <c r="Q709" s="107"/>
      <c r="R709" s="108"/>
      <c r="S709" s="108"/>
      <c r="T709" s="108"/>
      <c r="U709" s="108"/>
      <c r="V709" s="108"/>
      <c r="W709" s="108"/>
      <c r="X709" s="108"/>
      <c r="Y709" s="108"/>
      <c r="Z709" s="102"/>
      <c r="AA709" s="102"/>
      <c r="AB709" s="102"/>
      <c r="AC709" s="102"/>
      <c r="AD709" s="102"/>
      <c r="AE709" s="102"/>
      <c r="AF709" s="102"/>
      <c r="AG709" s="102" t="s">
        <v>2212</v>
      </c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</row>
    <row r="710" spans="1:60" outlineLevel="1" x14ac:dyDescent="0.2">
      <c r="A710" s="119">
        <v>205</v>
      </c>
      <c r="B710" s="120" t="s">
        <v>740</v>
      </c>
      <c r="C710" s="128" t="s">
        <v>2289</v>
      </c>
      <c r="D710" s="121" t="s">
        <v>176</v>
      </c>
      <c r="E710" s="122">
        <v>1</v>
      </c>
      <c r="F710" s="123"/>
      <c r="G710" s="124">
        <f>ROUND(E710*F710,2)</f>
        <v>0</v>
      </c>
      <c r="H710" s="123">
        <v>0</v>
      </c>
      <c r="I710" s="124">
        <f>ROUND(E710*H710,2)</f>
        <v>0</v>
      </c>
      <c r="J710" s="123">
        <v>15000</v>
      </c>
      <c r="K710" s="124">
        <f>ROUND(E710*J710,2)</f>
        <v>15000</v>
      </c>
      <c r="L710" s="124">
        <v>21</v>
      </c>
      <c r="M710" s="124">
        <f>G710*(1+L710/100)</f>
        <v>0</v>
      </c>
      <c r="N710" s="122">
        <v>0</v>
      </c>
      <c r="O710" s="122">
        <f>ROUND(E710*N710,2)</f>
        <v>0</v>
      </c>
      <c r="P710" s="122">
        <v>0</v>
      </c>
      <c r="Q710" s="122">
        <f>ROUND(E710*P710,2)</f>
        <v>0</v>
      </c>
      <c r="R710" s="124"/>
      <c r="S710" s="124" t="s">
        <v>177</v>
      </c>
      <c r="T710" s="125" t="s">
        <v>178</v>
      </c>
      <c r="U710" s="108">
        <v>0</v>
      </c>
      <c r="V710" s="108">
        <f>ROUND(E710*U710,2)</f>
        <v>0</v>
      </c>
      <c r="W710" s="108"/>
      <c r="X710" s="108" t="s">
        <v>116</v>
      </c>
      <c r="Y710" s="108" t="s">
        <v>117</v>
      </c>
      <c r="Z710" s="102"/>
      <c r="AA710" s="102"/>
      <c r="AB710" s="102"/>
      <c r="AC710" s="102"/>
      <c r="AD710" s="102"/>
      <c r="AE710" s="102"/>
      <c r="AF710" s="102"/>
      <c r="AG710" s="102" t="s">
        <v>118</v>
      </c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</row>
    <row r="711" spans="1:60" outlineLevel="2" x14ac:dyDescent="0.2">
      <c r="A711" s="105"/>
      <c r="B711" s="106"/>
      <c r="C711" s="605"/>
      <c r="D711" s="606"/>
      <c r="E711" s="606"/>
      <c r="F711" s="606"/>
      <c r="G711" s="606"/>
      <c r="H711" s="108"/>
      <c r="I711" s="108"/>
      <c r="J711" s="108"/>
      <c r="K711" s="108"/>
      <c r="L711" s="108"/>
      <c r="M711" s="108"/>
      <c r="N711" s="107"/>
      <c r="O711" s="107"/>
      <c r="P711" s="107"/>
      <c r="Q711" s="107"/>
      <c r="R711" s="108"/>
      <c r="S711" s="108"/>
      <c r="T711" s="108"/>
      <c r="U711" s="108"/>
      <c r="V711" s="108"/>
      <c r="W711" s="108"/>
      <c r="X711" s="108"/>
      <c r="Y711" s="108"/>
      <c r="Z711" s="102"/>
      <c r="AA711" s="102"/>
      <c r="AB711" s="102"/>
      <c r="AC711" s="102"/>
      <c r="AD711" s="102"/>
      <c r="AE711" s="102"/>
      <c r="AF711" s="102"/>
      <c r="AG711" s="102" t="s">
        <v>2212</v>
      </c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</row>
    <row r="712" spans="1:60" ht="22.5" outlineLevel="1" x14ac:dyDescent="0.2">
      <c r="A712" s="119">
        <v>206</v>
      </c>
      <c r="B712" s="120" t="s">
        <v>741</v>
      </c>
      <c r="C712" s="128" t="s">
        <v>2290</v>
      </c>
      <c r="D712" s="121" t="s">
        <v>176</v>
      </c>
      <c r="E712" s="122">
        <v>1</v>
      </c>
      <c r="F712" s="123"/>
      <c r="G712" s="124">
        <f>ROUND(E712*F712,2)</f>
        <v>0</v>
      </c>
      <c r="H712" s="123">
        <v>0</v>
      </c>
      <c r="I712" s="124">
        <f>ROUND(E712*H712,2)</f>
        <v>0</v>
      </c>
      <c r="J712" s="123">
        <v>20000</v>
      </c>
      <c r="K712" s="124">
        <f>ROUND(E712*J712,2)</f>
        <v>20000</v>
      </c>
      <c r="L712" s="124">
        <v>21</v>
      </c>
      <c r="M712" s="124">
        <f>G712*(1+L712/100)</f>
        <v>0</v>
      </c>
      <c r="N712" s="122">
        <v>0</v>
      </c>
      <c r="O712" s="122">
        <f>ROUND(E712*N712,2)</f>
        <v>0</v>
      </c>
      <c r="P712" s="122">
        <v>0</v>
      </c>
      <c r="Q712" s="122">
        <f>ROUND(E712*P712,2)</f>
        <v>0</v>
      </c>
      <c r="R712" s="124"/>
      <c r="S712" s="124" t="s">
        <v>177</v>
      </c>
      <c r="T712" s="125" t="s">
        <v>178</v>
      </c>
      <c r="U712" s="108">
        <v>0</v>
      </c>
      <c r="V712" s="108">
        <f>ROUND(E712*U712,2)</f>
        <v>0</v>
      </c>
      <c r="W712" s="108"/>
      <c r="X712" s="108" t="s">
        <v>116</v>
      </c>
      <c r="Y712" s="108" t="s">
        <v>117</v>
      </c>
      <c r="Z712" s="102"/>
      <c r="AA712" s="102"/>
      <c r="AB712" s="102"/>
      <c r="AC712" s="102"/>
      <c r="AD712" s="102"/>
      <c r="AE712" s="102"/>
      <c r="AF712" s="102"/>
      <c r="AG712" s="102" t="s">
        <v>118</v>
      </c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</row>
    <row r="713" spans="1:60" outlineLevel="2" x14ac:dyDescent="0.2">
      <c r="A713" s="105"/>
      <c r="B713" s="106"/>
      <c r="C713" s="605"/>
      <c r="D713" s="606"/>
      <c r="E713" s="606"/>
      <c r="F713" s="606"/>
      <c r="G713" s="606"/>
      <c r="H713" s="108"/>
      <c r="I713" s="108"/>
      <c r="J713" s="108"/>
      <c r="K713" s="108"/>
      <c r="L713" s="108"/>
      <c r="M713" s="108"/>
      <c r="N713" s="107"/>
      <c r="O713" s="107"/>
      <c r="P713" s="107"/>
      <c r="Q713" s="107"/>
      <c r="R713" s="108"/>
      <c r="S713" s="108"/>
      <c r="T713" s="108"/>
      <c r="U713" s="108"/>
      <c r="V713" s="108"/>
      <c r="W713" s="108"/>
      <c r="X713" s="108"/>
      <c r="Y713" s="108"/>
      <c r="Z713" s="102"/>
      <c r="AA713" s="102"/>
      <c r="AB713" s="102"/>
      <c r="AC713" s="102"/>
      <c r="AD713" s="102"/>
      <c r="AE713" s="102"/>
      <c r="AF713" s="102"/>
      <c r="AG713" s="102" t="s">
        <v>2212</v>
      </c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</row>
    <row r="714" spans="1:60" outlineLevel="1" x14ac:dyDescent="0.2">
      <c r="A714" s="119">
        <v>207</v>
      </c>
      <c r="B714" s="120" t="s">
        <v>742</v>
      </c>
      <c r="C714" s="128" t="s">
        <v>743</v>
      </c>
      <c r="D714" s="121" t="s">
        <v>176</v>
      </c>
      <c r="E714" s="122">
        <v>22</v>
      </c>
      <c r="F714" s="123"/>
      <c r="G714" s="124">
        <f>ROUND(E714*F714,2)</f>
        <v>0</v>
      </c>
      <c r="H714" s="123">
        <v>0</v>
      </c>
      <c r="I714" s="124">
        <f>ROUND(E714*H714,2)</f>
        <v>0</v>
      </c>
      <c r="J714" s="123">
        <v>250</v>
      </c>
      <c r="K714" s="124">
        <f>ROUND(E714*J714,2)</f>
        <v>5500</v>
      </c>
      <c r="L714" s="124">
        <v>21</v>
      </c>
      <c r="M714" s="124">
        <f>G714*(1+L714/100)</f>
        <v>0</v>
      </c>
      <c r="N714" s="122">
        <v>0</v>
      </c>
      <c r="O714" s="122">
        <f>ROUND(E714*N714,2)</f>
        <v>0</v>
      </c>
      <c r="P714" s="122">
        <v>0</v>
      </c>
      <c r="Q714" s="122">
        <f>ROUND(E714*P714,2)</f>
        <v>0</v>
      </c>
      <c r="R714" s="124"/>
      <c r="S714" s="124" t="s">
        <v>177</v>
      </c>
      <c r="T714" s="125" t="s">
        <v>178</v>
      </c>
      <c r="U714" s="108">
        <v>0</v>
      </c>
      <c r="V714" s="108">
        <f>ROUND(E714*U714,2)</f>
        <v>0</v>
      </c>
      <c r="W714" s="108"/>
      <c r="X714" s="108" t="s">
        <v>116</v>
      </c>
      <c r="Y714" s="108" t="s">
        <v>117</v>
      </c>
      <c r="Z714" s="102"/>
      <c r="AA714" s="102"/>
      <c r="AB714" s="102"/>
      <c r="AC714" s="102"/>
      <c r="AD714" s="102"/>
      <c r="AE714" s="102"/>
      <c r="AF714" s="102"/>
      <c r="AG714" s="102" t="s">
        <v>118</v>
      </c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</row>
    <row r="715" spans="1:60" outlineLevel="2" x14ac:dyDescent="0.2">
      <c r="A715" s="105"/>
      <c r="B715" s="106"/>
      <c r="C715" s="605"/>
      <c r="D715" s="606"/>
      <c r="E715" s="606"/>
      <c r="F715" s="606"/>
      <c r="G715" s="606"/>
      <c r="H715" s="108"/>
      <c r="I715" s="108"/>
      <c r="J715" s="108"/>
      <c r="K715" s="108"/>
      <c r="L715" s="108"/>
      <c r="M715" s="108"/>
      <c r="N715" s="107"/>
      <c r="O715" s="107"/>
      <c r="P715" s="107"/>
      <c r="Q715" s="107"/>
      <c r="R715" s="108"/>
      <c r="S715" s="108"/>
      <c r="T715" s="108"/>
      <c r="U715" s="108"/>
      <c r="V715" s="108"/>
      <c r="W715" s="108"/>
      <c r="X715" s="108"/>
      <c r="Y715" s="108"/>
      <c r="Z715" s="102"/>
      <c r="AA715" s="102"/>
      <c r="AB715" s="102"/>
      <c r="AC715" s="102"/>
      <c r="AD715" s="102"/>
      <c r="AE715" s="102"/>
      <c r="AF715" s="102"/>
      <c r="AG715" s="102" t="s">
        <v>2212</v>
      </c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</row>
    <row r="716" spans="1:60" outlineLevel="1" x14ac:dyDescent="0.2">
      <c r="A716" s="119">
        <v>208</v>
      </c>
      <c r="B716" s="120" t="s">
        <v>744</v>
      </c>
      <c r="C716" s="128" t="s">
        <v>745</v>
      </c>
      <c r="D716" s="121" t="s">
        <v>176</v>
      </c>
      <c r="E716" s="122">
        <v>2</v>
      </c>
      <c r="F716" s="123"/>
      <c r="G716" s="124">
        <f>ROUND(E716*F716,2)</f>
        <v>0</v>
      </c>
      <c r="H716" s="123">
        <v>0</v>
      </c>
      <c r="I716" s="124">
        <f>ROUND(E716*H716,2)</f>
        <v>0</v>
      </c>
      <c r="J716" s="123">
        <v>1500</v>
      </c>
      <c r="K716" s="124">
        <f>ROUND(E716*J716,2)</f>
        <v>3000</v>
      </c>
      <c r="L716" s="124">
        <v>21</v>
      </c>
      <c r="M716" s="124">
        <f>G716*(1+L716/100)</f>
        <v>0</v>
      </c>
      <c r="N716" s="122">
        <v>0</v>
      </c>
      <c r="O716" s="122">
        <f>ROUND(E716*N716,2)</f>
        <v>0</v>
      </c>
      <c r="P716" s="122">
        <v>0</v>
      </c>
      <c r="Q716" s="122">
        <f>ROUND(E716*P716,2)</f>
        <v>0</v>
      </c>
      <c r="R716" s="124"/>
      <c r="S716" s="124" t="s">
        <v>177</v>
      </c>
      <c r="T716" s="125" t="s">
        <v>178</v>
      </c>
      <c r="U716" s="108">
        <v>0</v>
      </c>
      <c r="V716" s="108">
        <f>ROUND(E716*U716,2)</f>
        <v>0</v>
      </c>
      <c r="W716" s="108"/>
      <c r="X716" s="108" t="s">
        <v>116</v>
      </c>
      <c r="Y716" s="108" t="s">
        <v>117</v>
      </c>
      <c r="Z716" s="102"/>
      <c r="AA716" s="102"/>
      <c r="AB716" s="102"/>
      <c r="AC716" s="102"/>
      <c r="AD716" s="102"/>
      <c r="AE716" s="102"/>
      <c r="AF716" s="102"/>
      <c r="AG716" s="102" t="s">
        <v>118</v>
      </c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</row>
    <row r="717" spans="1:60" outlineLevel="2" x14ac:dyDescent="0.2">
      <c r="A717" s="105"/>
      <c r="B717" s="106"/>
      <c r="C717" s="605"/>
      <c r="D717" s="606"/>
      <c r="E717" s="606"/>
      <c r="F717" s="606"/>
      <c r="G717" s="606"/>
      <c r="H717" s="108"/>
      <c r="I717" s="108"/>
      <c r="J717" s="108"/>
      <c r="K717" s="108"/>
      <c r="L717" s="108"/>
      <c r="M717" s="108"/>
      <c r="N717" s="107"/>
      <c r="O717" s="107"/>
      <c r="P717" s="107"/>
      <c r="Q717" s="107"/>
      <c r="R717" s="108"/>
      <c r="S717" s="108"/>
      <c r="T717" s="108"/>
      <c r="U717" s="108"/>
      <c r="V717" s="108"/>
      <c r="W717" s="108"/>
      <c r="X717" s="108"/>
      <c r="Y717" s="108"/>
      <c r="Z717" s="102"/>
      <c r="AA717" s="102"/>
      <c r="AB717" s="102"/>
      <c r="AC717" s="102"/>
      <c r="AD717" s="102"/>
      <c r="AE717" s="102"/>
      <c r="AF717" s="102"/>
      <c r="AG717" s="102" t="s">
        <v>2212</v>
      </c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</row>
    <row r="718" spans="1:60" outlineLevel="1" x14ac:dyDescent="0.2">
      <c r="A718" s="119">
        <v>209</v>
      </c>
      <c r="B718" s="120" t="s">
        <v>746</v>
      </c>
      <c r="C718" s="128" t="s">
        <v>747</v>
      </c>
      <c r="D718" s="121" t="s">
        <v>176</v>
      </c>
      <c r="E718" s="122">
        <v>1</v>
      </c>
      <c r="F718" s="123"/>
      <c r="G718" s="124">
        <f>ROUND(E718*F718,2)</f>
        <v>0</v>
      </c>
      <c r="H718" s="123">
        <v>0</v>
      </c>
      <c r="I718" s="124">
        <f>ROUND(E718*H718,2)</f>
        <v>0</v>
      </c>
      <c r="J718" s="123">
        <v>2000</v>
      </c>
      <c r="K718" s="124">
        <f>ROUND(E718*J718,2)</f>
        <v>2000</v>
      </c>
      <c r="L718" s="124">
        <v>21</v>
      </c>
      <c r="M718" s="124">
        <f>G718*(1+L718/100)</f>
        <v>0</v>
      </c>
      <c r="N718" s="122">
        <v>0</v>
      </c>
      <c r="O718" s="122">
        <f>ROUND(E718*N718,2)</f>
        <v>0</v>
      </c>
      <c r="P718" s="122">
        <v>0</v>
      </c>
      <c r="Q718" s="122">
        <f>ROUND(E718*P718,2)</f>
        <v>0</v>
      </c>
      <c r="R718" s="124"/>
      <c r="S718" s="124" t="s">
        <v>177</v>
      </c>
      <c r="T718" s="125" t="s">
        <v>178</v>
      </c>
      <c r="U718" s="108">
        <v>0</v>
      </c>
      <c r="V718" s="108">
        <f>ROUND(E718*U718,2)</f>
        <v>0</v>
      </c>
      <c r="W718" s="108"/>
      <c r="X718" s="108" t="s">
        <v>116</v>
      </c>
      <c r="Y718" s="108" t="s">
        <v>117</v>
      </c>
      <c r="Z718" s="102"/>
      <c r="AA718" s="102"/>
      <c r="AB718" s="102"/>
      <c r="AC718" s="102"/>
      <c r="AD718" s="102"/>
      <c r="AE718" s="102"/>
      <c r="AF718" s="102"/>
      <c r="AG718" s="102" t="s">
        <v>118</v>
      </c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</row>
    <row r="719" spans="1:60" outlineLevel="2" x14ac:dyDescent="0.2">
      <c r="A719" s="105"/>
      <c r="B719" s="106"/>
      <c r="C719" s="605"/>
      <c r="D719" s="606"/>
      <c r="E719" s="606"/>
      <c r="F719" s="606"/>
      <c r="G719" s="606"/>
      <c r="H719" s="108"/>
      <c r="I719" s="108"/>
      <c r="J719" s="108"/>
      <c r="K719" s="108"/>
      <c r="L719" s="108"/>
      <c r="M719" s="108"/>
      <c r="N719" s="107"/>
      <c r="O719" s="107"/>
      <c r="P719" s="107"/>
      <c r="Q719" s="107"/>
      <c r="R719" s="108"/>
      <c r="S719" s="108"/>
      <c r="T719" s="108"/>
      <c r="U719" s="108"/>
      <c r="V719" s="108"/>
      <c r="W719" s="108"/>
      <c r="X719" s="108"/>
      <c r="Y719" s="108"/>
      <c r="Z719" s="102"/>
      <c r="AA719" s="102"/>
      <c r="AB719" s="102"/>
      <c r="AC719" s="102"/>
      <c r="AD719" s="102"/>
      <c r="AE719" s="102"/>
      <c r="AF719" s="102"/>
      <c r="AG719" s="102" t="s">
        <v>2212</v>
      </c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</row>
    <row r="720" spans="1:60" outlineLevel="1" x14ac:dyDescent="0.2">
      <c r="A720" s="119">
        <v>210</v>
      </c>
      <c r="B720" s="120" t="s">
        <v>748</v>
      </c>
      <c r="C720" s="128" t="s">
        <v>749</v>
      </c>
      <c r="D720" s="121" t="s">
        <v>176</v>
      </c>
      <c r="E720" s="122">
        <v>4</v>
      </c>
      <c r="F720" s="123"/>
      <c r="G720" s="124">
        <f>ROUND(E720*F720,2)</f>
        <v>0</v>
      </c>
      <c r="H720" s="123">
        <v>0</v>
      </c>
      <c r="I720" s="124">
        <f>ROUND(E720*H720,2)</f>
        <v>0</v>
      </c>
      <c r="J720" s="123">
        <v>1500</v>
      </c>
      <c r="K720" s="124">
        <f>ROUND(E720*J720,2)</f>
        <v>6000</v>
      </c>
      <c r="L720" s="124">
        <v>21</v>
      </c>
      <c r="M720" s="124">
        <f>G720*(1+L720/100)</f>
        <v>0</v>
      </c>
      <c r="N720" s="122">
        <v>0</v>
      </c>
      <c r="O720" s="122">
        <f>ROUND(E720*N720,2)</f>
        <v>0</v>
      </c>
      <c r="P720" s="122">
        <v>0</v>
      </c>
      <c r="Q720" s="122">
        <f>ROUND(E720*P720,2)</f>
        <v>0</v>
      </c>
      <c r="R720" s="124"/>
      <c r="S720" s="124" t="s">
        <v>177</v>
      </c>
      <c r="T720" s="125" t="s">
        <v>178</v>
      </c>
      <c r="U720" s="108">
        <v>0</v>
      </c>
      <c r="V720" s="108">
        <f>ROUND(E720*U720,2)</f>
        <v>0</v>
      </c>
      <c r="W720" s="108"/>
      <c r="X720" s="108" t="s">
        <v>116</v>
      </c>
      <c r="Y720" s="108" t="s">
        <v>117</v>
      </c>
      <c r="Z720" s="102"/>
      <c r="AA720" s="102"/>
      <c r="AB720" s="102"/>
      <c r="AC720" s="102"/>
      <c r="AD720" s="102"/>
      <c r="AE720" s="102"/>
      <c r="AF720" s="102"/>
      <c r="AG720" s="102" t="s">
        <v>118</v>
      </c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</row>
    <row r="721" spans="1:60" outlineLevel="2" x14ac:dyDescent="0.2">
      <c r="A721" s="105"/>
      <c r="B721" s="106"/>
      <c r="C721" s="605"/>
      <c r="D721" s="606"/>
      <c r="E721" s="606"/>
      <c r="F721" s="606"/>
      <c r="G721" s="606"/>
      <c r="H721" s="108"/>
      <c r="I721" s="108"/>
      <c r="J721" s="108"/>
      <c r="K721" s="108"/>
      <c r="L721" s="108"/>
      <c r="M721" s="108"/>
      <c r="N721" s="107"/>
      <c r="O721" s="107"/>
      <c r="P721" s="107"/>
      <c r="Q721" s="107"/>
      <c r="R721" s="108"/>
      <c r="S721" s="108"/>
      <c r="T721" s="108"/>
      <c r="U721" s="108"/>
      <c r="V721" s="108"/>
      <c r="W721" s="108"/>
      <c r="X721" s="108"/>
      <c r="Y721" s="108"/>
      <c r="Z721" s="102"/>
      <c r="AA721" s="102"/>
      <c r="AB721" s="102"/>
      <c r="AC721" s="102"/>
      <c r="AD721" s="102"/>
      <c r="AE721" s="102"/>
      <c r="AF721" s="102"/>
      <c r="AG721" s="102" t="s">
        <v>2212</v>
      </c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</row>
    <row r="722" spans="1:60" outlineLevel="1" x14ac:dyDescent="0.2">
      <c r="A722" s="119">
        <v>211</v>
      </c>
      <c r="B722" s="120" t="s">
        <v>750</v>
      </c>
      <c r="C722" s="128" t="s">
        <v>751</v>
      </c>
      <c r="D722" s="121" t="s">
        <v>176</v>
      </c>
      <c r="E722" s="122">
        <v>8</v>
      </c>
      <c r="F722" s="123"/>
      <c r="G722" s="124">
        <f>ROUND(E722*F722,2)</f>
        <v>0</v>
      </c>
      <c r="H722" s="123">
        <v>0</v>
      </c>
      <c r="I722" s="124">
        <f>ROUND(E722*H722,2)</f>
        <v>0</v>
      </c>
      <c r="J722" s="123">
        <v>1200</v>
      </c>
      <c r="K722" s="124">
        <f>ROUND(E722*J722,2)</f>
        <v>9600</v>
      </c>
      <c r="L722" s="124">
        <v>21</v>
      </c>
      <c r="M722" s="124">
        <f>G722*(1+L722/100)</f>
        <v>0</v>
      </c>
      <c r="N722" s="122">
        <v>0</v>
      </c>
      <c r="O722" s="122">
        <f>ROUND(E722*N722,2)</f>
        <v>0</v>
      </c>
      <c r="P722" s="122">
        <v>0</v>
      </c>
      <c r="Q722" s="122">
        <f>ROUND(E722*P722,2)</f>
        <v>0</v>
      </c>
      <c r="R722" s="124"/>
      <c r="S722" s="124" t="s">
        <v>177</v>
      </c>
      <c r="T722" s="125" t="s">
        <v>178</v>
      </c>
      <c r="U722" s="108">
        <v>0</v>
      </c>
      <c r="V722" s="108">
        <f>ROUND(E722*U722,2)</f>
        <v>0</v>
      </c>
      <c r="W722" s="108"/>
      <c r="X722" s="108" t="s">
        <v>116</v>
      </c>
      <c r="Y722" s="108" t="s">
        <v>117</v>
      </c>
      <c r="Z722" s="102"/>
      <c r="AA722" s="102"/>
      <c r="AB722" s="102"/>
      <c r="AC722" s="102"/>
      <c r="AD722" s="102"/>
      <c r="AE722" s="102"/>
      <c r="AF722" s="102"/>
      <c r="AG722" s="102" t="s">
        <v>118</v>
      </c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</row>
    <row r="723" spans="1:60" outlineLevel="2" x14ac:dyDescent="0.2">
      <c r="A723" s="105"/>
      <c r="B723" s="106"/>
      <c r="C723" s="605"/>
      <c r="D723" s="606"/>
      <c r="E723" s="606"/>
      <c r="F723" s="606"/>
      <c r="G723" s="606"/>
      <c r="H723" s="108"/>
      <c r="I723" s="108"/>
      <c r="J723" s="108"/>
      <c r="K723" s="108"/>
      <c r="L723" s="108"/>
      <c r="M723" s="108"/>
      <c r="N723" s="107"/>
      <c r="O723" s="107"/>
      <c r="P723" s="107"/>
      <c r="Q723" s="107"/>
      <c r="R723" s="108"/>
      <c r="S723" s="108"/>
      <c r="T723" s="108"/>
      <c r="U723" s="108"/>
      <c r="V723" s="108"/>
      <c r="W723" s="108"/>
      <c r="X723" s="108"/>
      <c r="Y723" s="108"/>
      <c r="Z723" s="102"/>
      <c r="AA723" s="102"/>
      <c r="AB723" s="102"/>
      <c r="AC723" s="102"/>
      <c r="AD723" s="102"/>
      <c r="AE723" s="102"/>
      <c r="AF723" s="102"/>
      <c r="AG723" s="102" t="s">
        <v>2212</v>
      </c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</row>
    <row r="724" spans="1:60" outlineLevel="1" x14ac:dyDescent="0.2">
      <c r="A724" s="119">
        <v>212</v>
      </c>
      <c r="B724" s="120" t="s">
        <v>752</v>
      </c>
      <c r="C724" s="128" t="s">
        <v>753</v>
      </c>
      <c r="D724" s="121" t="s">
        <v>176</v>
      </c>
      <c r="E724" s="122">
        <v>7</v>
      </c>
      <c r="F724" s="123"/>
      <c r="G724" s="124">
        <f>ROUND(E724*F724,2)</f>
        <v>0</v>
      </c>
      <c r="H724" s="123">
        <v>0</v>
      </c>
      <c r="I724" s="124">
        <f>ROUND(E724*H724,2)</f>
        <v>0</v>
      </c>
      <c r="J724" s="123">
        <v>1000</v>
      </c>
      <c r="K724" s="124">
        <f>ROUND(E724*J724,2)</f>
        <v>7000</v>
      </c>
      <c r="L724" s="124">
        <v>21</v>
      </c>
      <c r="M724" s="124">
        <f>G724*(1+L724/100)</f>
        <v>0</v>
      </c>
      <c r="N724" s="122">
        <v>0</v>
      </c>
      <c r="O724" s="122">
        <f>ROUND(E724*N724,2)</f>
        <v>0</v>
      </c>
      <c r="P724" s="122">
        <v>0</v>
      </c>
      <c r="Q724" s="122">
        <f>ROUND(E724*P724,2)</f>
        <v>0</v>
      </c>
      <c r="R724" s="124"/>
      <c r="S724" s="124" t="s">
        <v>177</v>
      </c>
      <c r="T724" s="125" t="s">
        <v>178</v>
      </c>
      <c r="U724" s="108">
        <v>0</v>
      </c>
      <c r="V724" s="108">
        <f>ROUND(E724*U724,2)</f>
        <v>0</v>
      </c>
      <c r="W724" s="108"/>
      <c r="X724" s="108" t="s">
        <v>116</v>
      </c>
      <c r="Y724" s="108" t="s">
        <v>117</v>
      </c>
      <c r="Z724" s="102"/>
      <c r="AA724" s="102"/>
      <c r="AB724" s="102"/>
      <c r="AC724" s="102"/>
      <c r="AD724" s="102"/>
      <c r="AE724" s="102"/>
      <c r="AF724" s="102"/>
      <c r="AG724" s="102" t="s">
        <v>118</v>
      </c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</row>
    <row r="725" spans="1:60" outlineLevel="2" x14ac:dyDescent="0.2">
      <c r="A725" s="105"/>
      <c r="B725" s="106"/>
      <c r="C725" s="605"/>
      <c r="D725" s="606"/>
      <c r="E725" s="606"/>
      <c r="F725" s="606"/>
      <c r="G725" s="606"/>
      <c r="H725" s="108"/>
      <c r="I725" s="108"/>
      <c r="J725" s="108"/>
      <c r="K725" s="108"/>
      <c r="L725" s="108"/>
      <c r="M725" s="108"/>
      <c r="N725" s="107"/>
      <c r="O725" s="107"/>
      <c r="P725" s="107"/>
      <c r="Q725" s="107"/>
      <c r="R725" s="108"/>
      <c r="S725" s="108"/>
      <c r="T725" s="108"/>
      <c r="U725" s="108"/>
      <c r="V725" s="108"/>
      <c r="W725" s="108"/>
      <c r="X725" s="108"/>
      <c r="Y725" s="108"/>
      <c r="Z725" s="102"/>
      <c r="AA725" s="102"/>
      <c r="AB725" s="102"/>
      <c r="AC725" s="102"/>
      <c r="AD725" s="102"/>
      <c r="AE725" s="102"/>
      <c r="AF725" s="102"/>
      <c r="AG725" s="102" t="s">
        <v>2212</v>
      </c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</row>
    <row r="726" spans="1:60" outlineLevel="1" x14ac:dyDescent="0.2">
      <c r="A726" s="119">
        <v>213</v>
      </c>
      <c r="B726" s="120" t="s">
        <v>754</v>
      </c>
      <c r="C726" s="128" t="s">
        <v>755</v>
      </c>
      <c r="D726" s="121" t="s">
        <v>176</v>
      </c>
      <c r="E726" s="122">
        <v>8</v>
      </c>
      <c r="F726" s="123"/>
      <c r="G726" s="124">
        <f>ROUND(E726*F726,2)</f>
        <v>0</v>
      </c>
      <c r="H726" s="123">
        <v>0</v>
      </c>
      <c r="I726" s="124">
        <f>ROUND(E726*H726,2)</f>
        <v>0</v>
      </c>
      <c r="J726" s="123">
        <v>1300</v>
      </c>
      <c r="K726" s="124">
        <f>ROUND(E726*J726,2)</f>
        <v>10400</v>
      </c>
      <c r="L726" s="124">
        <v>21</v>
      </c>
      <c r="M726" s="124">
        <f>G726*(1+L726/100)</f>
        <v>0</v>
      </c>
      <c r="N726" s="122">
        <v>0</v>
      </c>
      <c r="O726" s="122">
        <f>ROUND(E726*N726,2)</f>
        <v>0</v>
      </c>
      <c r="P726" s="122">
        <v>0</v>
      </c>
      <c r="Q726" s="122">
        <f>ROUND(E726*P726,2)</f>
        <v>0</v>
      </c>
      <c r="R726" s="124"/>
      <c r="S726" s="124" t="s">
        <v>177</v>
      </c>
      <c r="T726" s="125" t="s">
        <v>178</v>
      </c>
      <c r="U726" s="108">
        <v>0</v>
      </c>
      <c r="V726" s="108">
        <f>ROUND(E726*U726,2)</f>
        <v>0</v>
      </c>
      <c r="W726" s="108"/>
      <c r="X726" s="108" t="s">
        <v>116</v>
      </c>
      <c r="Y726" s="108" t="s">
        <v>117</v>
      </c>
      <c r="Z726" s="102"/>
      <c r="AA726" s="102"/>
      <c r="AB726" s="102"/>
      <c r="AC726" s="102"/>
      <c r="AD726" s="102"/>
      <c r="AE726" s="102"/>
      <c r="AF726" s="102"/>
      <c r="AG726" s="102" t="s">
        <v>118</v>
      </c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</row>
    <row r="727" spans="1:60" outlineLevel="2" x14ac:dyDescent="0.2">
      <c r="A727" s="105"/>
      <c r="B727" s="106"/>
      <c r="C727" s="605"/>
      <c r="D727" s="606"/>
      <c r="E727" s="606"/>
      <c r="F727" s="606"/>
      <c r="G727" s="606"/>
      <c r="H727" s="108"/>
      <c r="I727" s="108"/>
      <c r="J727" s="108"/>
      <c r="K727" s="108"/>
      <c r="L727" s="108"/>
      <c r="M727" s="108"/>
      <c r="N727" s="107"/>
      <c r="O727" s="107"/>
      <c r="P727" s="107"/>
      <c r="Q727" s="107"/>
      <c r="R727" s="108"/>
      <c r="S727" s="108"/>
      <c r="T727" s="108"/>
      <c r="U727" s="108"/>
      <c r="V727" s="108"/>
      <c r="W727" s="108"/>
      <c r="X727" s="108"/>
      <c r="Y727" s="108"/>
      <c r="Z727" s="102"/>
      <c r="AA727" s="102"/>
      <c r="AB727" s="102"/>
      <c r="AC727" s="102"/>
      <c r="AD727" s="102"/>
      <c r="AE727" s="102"/>
      <c r="AF727" s="102"/>
      <c r="AG727" s="102" t="s">
        <v>2212</v>
      </c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</row>
    <row r="728" spans="1:60" ht="22.5" outlineLevel="1" x14ac:dyDescent="0.2">
      <c r="A728" s="119">
        <v>214</v>
      </c>
      <c r="B728" s="120" t="s">
        <v>756</v>
      </c>
      <c r="C728" s="128" t="s">
        <v>757</v>
      </c>
      <c r="D728" s="121" t="s">
        <v>176</v>
      </c>
      <c r="E728" s="122">
        <v>8</v>
      </c>
      <c r="F728" s="123"/>
      <c r="G728" s="124">
        <f>ROUND(E728*F728,2)</f>
        <v>0</v>
      </c>
      <c r="H728" s="123">
        <v>0</v>
      </c>
      <c r="I728" s="124">
        <f>ROUND(E728*H728,2)</f>
        <v>0</v>
      </c>
      <c r="J728" s="123">
        <v>800</v>
      </c>
      <c r="K728" s="124">
        <f>ROUND(E728*J728,2)</f>
        <v>6400</v>
      </c>
      <c r="L728" s="124">
        <v>21</v>
      </c>
      <c r="M728" s="124">
        <f>G728*(1+L728/100)</f>
        <v>0</v>
      </c>
      <c r="N728" s="122">
        <v>0</v>
      </c>
      <c r="O728" s="122">
        <f>ROUND(E728*N728,2)</f>
        <v>0</v>
      </c>
      <c r="P728" s="122">
        <v>0</v>
      </c>
      <c r="Q728" s="122">
        <f>ROUND(E728*P728,2)</f>
        <v>0</v>
      </c>
      <c r="R728" s="124"/>
      <c r="S728" s="124" t="s">
        <v>177</v>
      </c>
      <c r="T728" s="125" t="s">
        <v>178</v>
      </c>
      <c r="U728" s="108">
        <v>0</v>
      </c>
      <c r="V728" s="108">
        <f>ROUND(E728*U728,2)</f>
        <v>0</v>
      </c>
      <c r="W728" s="108"/>
      <c r="X728" s="108" t="s">
        <v>116</v>
      </c>
      <c r="Y728" s="108" t="s">
        <v>117</v>
      </c>
      <c r="Z728" s="102"/>
      <c r="AA728" s="102"/>
      <c r="AB728" s="102"/>
      <c r="AC728" s="102"/>
      <c r="AD728" s="102"/>
      <c r="AE728" s="102"/>
      <c r="AF728" s="102"/>
      <c r="AG728" s="102" t="s">
        <v>118</v>
      </c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</row>
    <row r="729" spans="1:60" outlineLevel="2" x14ac:dyDescent="0.2">
      <c r="A729" s="105"/>
      <c r="B729" s="106"/>
      <c r="C729" s="605"/>
      <c r="D729" s="606"/>
      <c r="E729" s="606"/>
      <c r="F729" s="606"/>
      <c r="G729" s="606"/>
      <c r="H729" s="108"/>
      <c r="I729" s="108"/>
      <c r="J729" s="108"/>
      <c r="K729" s="108"/>
      <c r="L729" s="108"/>
      <c r="M729" s="108"/>
      <c r="N729" s="107"/>
      <c r="O729" s="107"/>
      <c r="P729" s="107"/>
      <c r="Q729" s="107"/>
      <c r="R729" s="108"/>
      <c r="S729" s="108"/>
      <c r="T729" s="108"/>
      <c r="U729" s="108"/>
      <c r="V729" s="108"/>
      <c r="W729" s="108"/>
      <c r="X729" s="108"/>
      <c r="Y729" s="108"/>
      <c r="Z729" s="102"/>
      <c r="AA729" s="102"/>
      <c r="AB729" s="102"/>
      <c r="AC729" s="102"/>
      <c r="AD729" s="102"/>
      <c r="AE729" s="102"/>
      <c r="AF729" s="102"/>
      <c r="AG729" s="102" t="s">
        <v>2212</v>
      </c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</row>
    <row r="730" spans="1:60" ht="22.5" outlineLevel="1" x14ac:dyDescent="0.2">
      <c r="A730" s="119">
        <v>215</v>
      </c>
      <c r="B730" s="120" t="s">
        <v>758</v>
      </c>
      <c r="C730" s="128" t="s">
        <v>759</v>
      </c>
      <c r="D730" s="121" t="s">
        <v>176</v>
      </c>
      <c r="E730" s="122">
        <v>6</v>
      </c>
      <c r="F730" s="123"/>
      <c r="G730" s="124">
        <f>ROUND(E730*F730,2)</f>
        <v>0</v>
      </c>
      <c r="H730" s="123">
        <v>0</v>
      </c>
      <c r="I730" s="124">
        <f>ROUND(E730*H730,2)</f>
        <v>0</v>
      </c>
      <c r="J730" s="123">
        <v>2000</v>
      </c>
      <c r="K730" s="124">
        <f>ROUND(E730*J730,2)</f>
        <v>12000</v>
      </c>
      <c r="L730" s="124">
        <v>21</v>
      </c>
      <c r="M730" s="124">
        <f>G730*(1+L730/100)</f>
        <v>0</v>
      </c>
      <c r="N730" s="122">
        <v>0</v>
      </c>
      <c r="O730" s="122">
        <f>ROUND(E730*N730,2)</f>
        <v>0</v>
      </c>
      <c r="P730" s="122">
        <v>0</v>
      </c>
      <c r="Q730" s="122">
        <f>ROUND(E730*P730,2)</f>
        <v>0</v>
      </c>
      <c r="R730" s="124"/>
      <c r="S730" s="124" t="s">
        <v>177</v>
      </c>
      <c r="T730" s="125" t="s">
        <v>178</v>
      </c>
      <c r="U730" s="108">
        <v>0</v>
      </c>
      <c r="V730" s="108">
        <f>ROUND(E730*U730,2)</f>
        <v>0</v>
      </c>
      <c r="W730" s="108"/>
      <c r="X730" s="108" t="s">
        <v>116</v>
      </c>
      <c r="Y730" s="108" t="s">
        <v>117</v>
      </c>
      <c r="Z730" s="102"/>
      <c r="AA730" s="102"/>
      <c r="AB730" s="102"/>
      <c r="AC730" s="102"/>
      <c r="AD730" s="102"/>
      <c r="AE730" s="102"/>
      <c r="AF730" s="102"/>
      <c r="AG730" s="102" t="s">
        <v>118</v>
      </c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</row>
    <row r="731" spans="1:60" outlineLevel="2" x14ac:dyDescent="0.2">
      <c r="A731" s="105"/>
      <c r="B731" s="106"/>
      <c r="C731" s="605"/>
      <c r="D731" s="606"/>
      <c r="E731" s="606"/>
      <c r="F731" s="606"/>
      <c r="G731" s="606"/>
      <c r="H731" s="108"/>
      <c r="I731" s="108"/>
      <c r="J731" s="108"/>
      <c r="K731" s="108"/>
      <c r="L731" s="108"/>
      <c r="M731" s="108"/>
      <c r="N731" s="107"/>
      <c r="O731" s="107"/>
      <c r="P731" s="107"/>
      <c r="Q731" s="107"/>
      <c r="R731" s="108"/>
      <c r="S731" s="108"/>
      <c r="T731" s="108"/>
      <c r="U731" s="108"/>
      <c r="V731" s="108"/>
      <c r="W731" s="108"/>
      <c r="X731" s="108"/>
      <c r="Y731" s="108"/>
      <c r="Z731" s="102"/>
      <c r="AA731" s="102"/>
      <c r="AB731" s="102"/>
      <c r="AC731" s="102"/>
      <c r="AD731" s="102"/>
      <c r="AE731" s="102"/>
      <c r="AF731" s="102"/>
      <c r="AG731" s="102" t="s">
        <v>2212</v>
      </c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</row>
    <row r="732" spans="1:60" outlineLevel="1" x14ac:dyDescent="0.2">
      <c r="A732" s="119">
        <v>216</v>
      </c>
      <c r="B732" s="120" t="s">
        <v>760</v>
      </c>
      <c r="C732" s="128" t="s">
        <v>761</v>
      </c>
      <c r="D732" s="121" t="s">
        <v>176</v>
      </c>
      <c r="E732" s="122">
        <v>43</v>
      </c>
      <c r="F732" s="123"/>
      <c r="G732" s="124">
        <f>ROUND(E732*F732,2)</f>
        <v>0</v>
      </c>
      <c r="H732" s="123">
        <v>0</v>
      </c>
      <c r="I732" s="124">
        <f>ROUND(E732*H732,2)</f>
        <v>0</v>
      </c>
      <c r="J732" s="123">
        <v>150</v>
      </c>
      <c r="K732" s="124">
        <f>ROUND(E732*J732,2)</f>
        <v>6450</v>
      </c>
      <c r="L732" s="124">
        <v>21</v>
      </c>
      <c r="M732" s="124">
        <f>G732*(1+L732/100)</f>
        <v>0</v>
      </c>
      <c r="N732" s="122">
        <v>0</v>
      </c>
      <c r="O732" s="122">
        <f>ROUND(E732*N732,2)</f>
        <v>0</v>
      </c>
      <c r="P732" s="122">
        <v>0</v>
      </c>
      <c r="Q732" s="122">
        <f>ROUND(E732*P732,2)</f>
        <v>0</v>
      </c>
      <c r="R732" s="124"/>
      <c r="S732" s="124" t="s">
        <v>177</v>
      </c>
      <c r="T732" s="125" t="s">
        <v>178</v>
      </c>
      <c r="U732" s="108">
        <v>0</v>
      </c>
      <c r="V732" s="108">
        <f>ROUND(E732*U732,2)</f>
        <v>0</v>
      </c>
      <c r="W732" s="108"/>
      <c r="X732" s="108" t="s">
        <v>116</v>
      </c>
      <c r="Y732" s="108" t="s">
        <v>117</v>
      </c>
      <c r="Z732" s="102"/>
      <c r="AA732" s="102"/>
      <c r="AB732" s="102"/>
      <c r="AC732" s="102"/>
      <c r="AD732" s="102"/>
      <c r="AE732" s="102"/>
      <c r="AF732" s="102"/>
      <c r="AG732" s="102" t="s">
        <v>118</v>
      </c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</row>
    <row r="733" spans="1:60" outlineLevel="2" x14ac:dyDescent="0.2">
      <c r="A733" s="105"/>
      <c r="B733" s="106"/>
      <c r="C733" s="605"/>
      <c r="D733" s="606"/>
      <c r="E733" s="606"/>
      <c r="F733" s="606"/>
      <c r="G733" s="606"/>
      <c r="H733" s="108"/>
      <c r="I733" s="108"/>
      <c r="J733" s="108"/>
      <c r="K733" s="108"/>
      <c r="L733" s="108"/>
      <c r="M733" s="108"/>
      <c r="N733" s="107"/>
      <c r="O733" s="107"/>
      <c r="P733" s="107"/>
      <c r="Q733" s="107"/>
      <c r="R733" s="108"/>
      <c r="S733" s="108"/>
      <c r="T733" s="108"/>
      <c r="U733" s="108"/>
      <c r="V733" s="108"/>
      <c r="W733" s="108"/>
      <c r="X733" s="108"/>
      <c r="Y733" s="108"/>
      <c r="Z733" s="102"/>
      <c r="AA733" s="102"/>
      <c r="AB733" s="102"/>
      <c r="AC733" s="102"/>
      <c r="AD733" s="102"/>
      <c r="AE733" s="102"/>
      <c r="AF733" s="102"/>
      <c r="AG733" s="102" t="s">
        <v>2212</v>
      </c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</row>
    <row r="734" spans="1:60" outlineLevel="1" x14ac:dyDescent="0.2">
      <c r="A734" s="119">
        <v>217</v>
      </c>
      <c r="B734" s="120" t="s">
        <v>762</v>
      </c>
      <c r="C734" s="128" t="s">
        <v>763</v>
      </c>
      <c r="D734" s="121" t="s">
        <v>176</v>
      </c>
      <c r="E734" s="122">
        <v>18</v>
      </c>
      <c r="F734" s="123"/>
      <c r="G734" s="124">
        <f>ROUND(E734*F734,2)</f>
        <v>0</v>
      </c>
      <c r="H734" s="123">
        <v>0</v>
      </c>
      <c r="I734" s="124">
        <f>ROUND(E734*H734,2)</f>
        <v>0</v>
      </c>
      <c r="J734" s="123">
        <v>1800</v>
      </c>
      <c r="K734" s="124">
        <f>ROUND(E734*J734,2)</f>
        <v>32400</v>
      </c>
      <c r="L734" s="124">
        <v>21</v>
      </c>
      <c r="M734" s="124">
        <f>G734*(1+L734/100)</f>
        <v>0</v>
      </c>
      <c r="N734" s="122">
        <v>0</v>
      </c>
      <c r="O734" s="122">
        <f>ROUND(E734*N734,2)</f>
        <v>0</v>
      </c>
      <c r="P734" s="122">
        <v>0</v>
      </c>
      <c r="Q734" s="122">
        <f>ROUND(E734*P734,2)</f>
        <v>0</v>
      </c>
      <c r="R734" s="124"/>
      <c r="S734" s="124" t="s">
        <v>177</v>
      </c>
      <c r="T734" s="125" t="s">
        <v>178</v>
      </c>
      <c r="U734" s="108">
        <v>0</v>
      </c>
      <c r="V734" s="108">
        <f>ROUND(E734*U734,2)</f>
        <v>0</v>
      </c>
      <c r="W734" s="108"/>
      <c r="X734" s="108" t="s">
        <v>116</v>
      </c>
      <c r="Y734" s="108" t="s">
        <v>117</v>
      </c>
      <c r="Z734" s="102"/>
      <c r="AA734" s="102"/>
      <c r="AB734" s="102"/>
      <c r="AC734" s="102"/>
      <c r="AD734" s="102"/>
      <c r="AE734" s="102"/>
      <c r="AF734" s="102"/>
      <c r="AG734" s="102" t="s">
        <v>118</v>
      </c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</row>
    <row r="735" spans="1:60" outlineLevel="2" x14ac:dyDescent="0.2">
      <c r="A735" s="105"/>
      <c r="B735" s="106"/>
      <c r="C735" s="605"/>
      <c r="D735" s="606"/>
      <c r="E735" s="606"/>
      <c r="F735" s="606"/>
      <c r="G735" s="606"/>
      <c r="H735" s="108"/>
      <c r="I735" s="108"/>
      <c r="J735" s="108"/>
      <c r="K735" s="108"/>
      <c r="L735" s="108"/>
      <c r="M735" s="108"/>
      <c r="N735" s="107"/>
      <c r="O735" s="107"/>
      <c r="P735" s="107"/>
      <c r="Q735" s="107"/>
      <c r="R735" s="108"/>
      <c r="S735" s="108"/>
      <c r="T735" s="108"/>
      <c r="U735" s="108"/>
      <c r="V735" s="108"/>
      <c r="W735" s="108"/>
      <c r="X735" s="108"/>
      <c r="Y735" s="108"/>
      <c r="Z735" s="102"/>
      <c r="AA735" s="102"/>
      <c r="AB735" s="102"/>
      <c r="AC735" s="102"/>
      <c r="AD735" s="102"/>
      <c r="AE735" s="102"/>
      <c r="AF735" s="102"/>
      <c r="AG735" s="102" t="s">
        <v>2212</v>
      </c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</row>
    <row r="736" spans="1:60" x14ac:dyDescent="0.2">
      <c r="A736" s="112" t="s">
        <v>109</v>
      </c>
      <c r="B736" s="113" t="s">
        <v>70</v>
      </c>
      <c r="C736" s="127" t="s">
        <v>71</v>
      </c>
      <c r="D736" s="114"/>
      <c r="E736" s="115"/>
      <c r="F736" s="116"/>
      <c r="G736" s="116">
        <f>SUMIF(AG737:AG774,"&lt;&gt;NOR",G737:G774)</f>
        <v>0</v>
      </c>
      <c r="H736" s="116"/>
      <c r="I736" s="116">
        <f>SUM(I737:I774)</f>
        <v>0</v>
      </c>
      <c r="J736" s="116"/>
      <c r="K736" s="116">
        <f>SUM(K737:K774)</f>
        <v>358000</v>
      </c>
      <c r="L736" s="116"/>
      <c r="M736" s="116">
        <f>SUM(M737:M774)</f>
        <v>0</v>
      </c>
      <c r="N736" s="115"/>
      <c r="O736" s="115">
        <f>SUM(O737:O774)</f>
        <v>0</v>
      </c>
      <c r="P736" s="115"/>
      <c r="Q736" s="115">
        <f>SUM(Q737:Q774)</f>
        <v>0</v>
      </c>
      <c r="R736" s="116"/>
      <c r="S736" s="116"/>
      <c r="T736" s="117"/>
      <c r="U736" s="111"/>
      <c r="V736" s="111">
        <f>SUM(V737:V774)</f>
        <v>0</v>
      </c>
      <c r="W736" s="111"/>
      <c r="X736" s="111"/>
      <c r="Y736" s="111"/>
      <c r="AG736" t="s">
        <v>110</v>
      </c>
    </row>
    <row r="737" spans="1:60" outlineLevel="1" x14ac:dyDescent="0.2">
      <c r="A737" s="119">
        <v>218</v>
      </c>
      <c r="B737" s="120" t="s">
        <v>764</v>
      </c>
      <c r="C737" s="128" t="s">
        <v>765</v>
      </c>
      <c r="D737" s="121" t="s">
        <v>176</v>
      </c>
      <c r="E737" s="122">
        <v>1</v>
      </c>
      <c r="F737" s="123"/>
      <c r="G737" s="124">
        <f>ROUND(E737*F737,2)</f>
        <v>0</v>
      </c>
      <c r="H737" s="123">
        <v>0</v>
      </c>
      <c r="I737" s="124">
        <f>ROUND(E737*H737,2)</f>
        <v>0</v>
      </c>
      <c r="J737" s="123">
        <v>16000</v>
      </c>
      <c r="K737" s="124">
        <f>ROUND(E737*J737,2)</f>
        <v>16000</v>
      </c>
      <c r="L737" s="124">
        <v>21</v>
      </c>
      <c r="M737" s="124">
        <f>G737*(1+L737/100)</f>
        <v>0</v>
      </c>
      <c r="N737" s="122">
        <v>0</v>
      </c>
      <c r="O737" s="122">
        <f>ROUND(E737*N737,2)</f>
        <v>0</v>
      </c>
      <c r="P737" s="122">
        <v>0</v>
      </c>
      <c r="Q737" s="122">
        <f>ROUND(E737*P737,2)</f>
        <v>0</v>
      </c>
      <c r="R737" s="124"/>
      <c r="S737" s="124" t="s">
        <v>177</v>
      </c>
      <c r="T737" s="125" t="s">
        <v>178</v>
      </c>
      <c r="U737" s="108">
        <v>0</v>
      </c>
      <c r="V737" s="108">
        <f>ROUND(E737*U737,2)</f>
        <v>0</v>
      </c>
      <c r="W737" s="108"/>
      <c r="X737" s="108" t="s">
        <v>116</v>
      </c>
      <c r="Y737" s="108" t="s">
        <v>117</v>
      </c>
      <c r="Z737" s="102"/>
      <c r="AA737" s="102"/>
      <c r="AB737" s="102"/>
      <c r="AC737" s="102"/>
      <c r="AD737" s="102"/>
      <c r="AE737" s="102"/>
      <c r="AF737" s="102"/>
      <c r="AG737" s="102" t="s">
        <v>118</v>
      </c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</row>
    <row r="738" spans="1:60" outlineLevel="2" x14ac:dyDescent="0.2">
      <c r="A738" s="105"/>
      <c r="B738" s="106"/>
      <c r="C738" s="605"/>
      <c r="D738" s="606"/>
      <c r="E738" s="606"/>
      <c r="F738" s="606"/>
      <c r="G738" s="606"/>
      <c r="H738" s="108"/>
      <c r="I738" s="108"/>
      <c r="J738" s="108"/>
      <c r="K738" s="108"/>
      <c r="L738" s="108"/>
      <c r="M738" s="108"/>
      <c r="N738" s="107"/>
      <c r="O738" s="107"/>
      <c r="P738" s="107"/>
      <c r="Q738" s="107"/>
      <c r="R738" s="108"/>
      <c r="S738" s="108"/>
      <c r="T738" s="108"/>
      <c r="U738" s="108"/>
      <c r="V738" s="108"/>
      <c r="W738" s="108"/>
      <c r="X738" s="108"/>
      <c r="Y738" s="108"/>
      <c r="Z738" s="102"/>
      <c r="AA738" s="102"/>
      <c r="AB738" s="102"/>
      <c r="AC738" s="102"/>
      <c r="AD738" s="102"/>
      <c r="AE738" s="102"/>
      <c r="AF738" s="102"/>
      <c r="AG738" s="102" t="s">
        <v>2212</v>
      </c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</row>
    <row r="739" spans="1:60" outlineLevel="1" x14ac:dyDescent="0.2">
      <c r="A739" s="119">
        <v>219</v>
      </c>
      <c r="B739" s="120" t="s">
        <v>766</v>
      </c>
      <c r="C739" s="128" t="s">
        <v>767</v>
      </c>
      <c r="D739" s="121" t="s">
        <v>176</v>
      </c>
      <c r="E739" s="122">
        <v>2</v>
      </c>
      <c r="F739" s="123"/>
      <c r="G739" s="124">
        <f>ROUND(E739*F739,2)</f>
        <v>0</v>
      </c>
      <c r="H739" s="123">
        <v>0</v>
      </c>
      <c r="I739" s="124">
        <f>ROUND(E739*H739,2)</f>
        <v>0</v>
      </c>
      <c r="J739" s="123">
        <v>24000</v>
      </c>
      <c r="K739" s="124">
        <f>ROUND(E739*J739,2)</f>
        <v>48000</v>
      </c>
      <c r="L739" s="124">
        <v>21</v>
      </c>
      <c r="M739" s="124">
        <f>G739*(1+L739/100)</f>
        <v>0</v>
      </c>
      <c r="N739" s="122">
        <v>0</v>
      </c>
      <c r="O739" s="122">
        <f>ROUND(E739*N739,2)</f>
        <v>0</v>
      </c>
      <c r="P739" s="122">
        <v>0</v>
      </c>
      <c r="Q739" s="122">
        <f>ROUND(E739*P739,2)</f>
        <v>0</v>
      </c>
      <c r="R739" s="124"/>
      <c r="S739" s="124" t="s">
        <v>177</v>
      </c>
      <c r="T739" s="125" t="s">
        <v>178</v>
      </c>
      <c r="U739" s="108">
        <v>0</v>
      </c>
      <c r="V739" s="108">
        <f>ROUND(E739*U739,2)</f>
        <v>0</v>
      </c>
      <c r="W739" s="108"/>
      <c r="X739" s="108" t="s">
        <v>116</v>
      </c>
      <c r="Y739" s="108" t="s">
        <v>117</v>
      </c>
      <c r="Z739" s="102"/>
      <c r="AA739" s="102"/>
      <c r="AB739" s="102"/>
      <c r="AC739" s="102"/>
      <c r="AD739" s="102"/>
      <c r="AE739" s="102"/>
      <c r="AF739" s="102"/>
      <c r="AG739" s="102" t="s">
        <v>118</v>
      </c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</row>
    <row r="740" spans="1:60" outlineLevel="2" x14ac:dyDescent="0.2">
      <c r="A740" s="105"/>
      <c r="B740" s="106"/>
      <c r="C740" s="605"/>
      <c r="D740" s="606"/>
      <c r="E740" s="606"/>
      <c r="F740" s="606"/>
      <c r="G740" s="606"/>
      <c r="H740" s="108"/>
      <c r="I740" s="108"/>
      <c r="J740" s="108"/>
      <c r="K740" s="108"/>
      <c r="L740" s="108"/>
      <c r="M740" s="108"/>
      <c r="N740" s="107"/>
      <c r="O740" s="107"/>
      <c r="P740" s="107"/>
      <c r="Q740" s="107"/>
      <c r="R740" s="108"/>
      <c r="S740" s="108"/>
      <c r="T740" s="108"/>
      <c r="U740" s="108"/>
      <c r="V740" s="108"/>
      <c r="W740" s="108"/>
      <c r="X740" s="108"/>
      <c r="Y740" s="108"/>
      <c r="Z740" s="102"/>
      <c r="AA740" s="102"/>
      <c r="AB740" s="102"/>
      <c r="AC740" s="102"/>
      <c r="AD740" s="102"/>
      <c r="AE740" s="102"/>
      <c r="AF740" s="102"/>
      <c r="AG740" s="102" t="s">
        <v>2212</v>
      </c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</row>
    <row r="741" spans="1:60" outlineLevel="1" x14ac:dyDescent="0.2">
      <c r="A741" s="119">
        <v>220</v>
      </c>
      <c r="B741" s="120" t="s">
        <v>768</v>
      </c>
      <c r="C741" s="128" t="s">
        <v>769</v>
      </c>
      <c r="D741" s="121" t="s">
        <v>176</v>
      </c>
      <c r="E741" s="122">
        <v>1</v>
      </c>
      <c r="F741" s="123"/>
      <c r="G741" s="124">
        <f>ROUND(E741*F741,2)</f>
        <v>0</v>
      </c>
      <c r="H741" s="123">
        <v>0</v>
      </c>
      <c r="I741" s="124">
        <f>ROUND(E741*H741,2)</f>
        <v>0</v>
      </c>
      <c r="J741" s="123">
        <v>9500</v>
      </c>
      <c r="K741" s="124">
        <f>ROUND(E741*J741,2)</f>
        <v>9500</v>
      </c>
      <c r="L741" s="124">
        <v>21</v>
      </c>
      <c r="M741" s="124">
        <f>G741*(1+L741/100)</f>
        <v>0</v>
      </c>
      <c r="N741" s="122">
        <v>0</v>
      </c>
      <c r="O741" s="122">
        <f>ROUND(E741*N741,2)</f>
        <v>0</v>
      </c>
      <c r="P741" s="122">
        <v>0</v>
      </c>
      <c r="Q741" s="122">
        <f>ROUND(E741*P741,2)</f>
        <v>0</v>
      </c>
      <c r="R741" s="124"/>
      <c r="S741" s="124" t="s">
        <v>177</v>
      </c>
      <c r="T741" s="125" t="s">
        <v>178</v>
      </c>
      <c r="U741" s="108">
        <v>0</v>
      </c>
      <c r="V741" s="108">
        <f>ROUND(E741*U741,2)</f>
        <v>0</v>
      </c>
      <c r="W741" s="108"/>
      <c r="X741" s="108" t="s">
        <v>116</v>
      </c>
      <c r="Y741" s="108" t="s">
        <v>117</v>
      </c>
      <c r="Z741" s="102"/>
      <c r="AA741" s="102"/>
      <c r="AB741" s="102"/>
      <c r="AC741" s="102"/>
      <c r="AD741" s="102"/>
      <c r="AE741" s="102"/>
      <c r="AF741" s="102"/>
      <c r="AG741" s="102" t="s">
        <v>118</v>
      </c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</row>
    <row r="742" spans="1:60" outlineLevel="2" x14ac:dyDescent="0.2">
      <c r="A742" s="105"/>
      <c r="B742" s="106"/>
      <c r="C742" s="605"/>
      <c r="D742" s="606"/>
      <c r="E742" s="606"/>
      <c r="F742" s="606"/>
      <c r="G742" s="606"/>
      <c r="H742" s="108"/>
      <c r="I742" s="108"/>
      <c r="J742" s="108"/>
      <c r="K742" s="108"/>
      <c r="L742" s="108"/>
      <c r="M742" s="108"/>
      <c r="N742" s="107"/>
      <c r="O742" s="107"/>
      <c r="P742" s="107"/>
      <c r="Q742" s="107"/>
      <c r="R742" s="108"/>
      <c r="S742" s="108"/>
      <c r="T742" s="108"/>
      <c r="U742" s="108"/>
      <c r="V742" s="108"/>
      <c r="W742" s="108"/>
      <c r="X742" s="108"/>
      <c r="Y742" s="108"/>
      <c r="Z742" s="102"/>
      <c r="AA742" s="102"/>
      <c r="AB742" s="102"/>
      <c r="AC742" s="102"/>
      <c r="AD742" s="102"/>
      <c r="AE742" s="102"/>
      <c r="AF742" s="102"/>
      <c r="AG742" s="102" t="s">
        <v>2212</v>
      </c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</row>
    <row r="743" spans="1:60" outlineLevel="1" x14ac:dyDescent="0.2">
      <c r="A743" s="119">
        <v>221</v>
      </c>
      <c r="B743" s="120" t="s">
        <v>770</v>
      </c>
      <c r="C743" s="128" t="s">
        <v>771</v>
      </c>
      <c r="D743" s="121" t="s">
        <v>176</v>
      </c>
      <c r="E743" s="122">
        <v>1</v>
      </c>
      <c r="F743" s="123"/>
      <c r="G743" s="124">
        <f>ROUND(E743*F743,2)</f>
        <v>0</v>
      </c>
      <c r="H743" s="123">
        <v>0</v>
      </c>
      <c r="I743" s="124">
        <f>ROUND(E743*H743,2)</f>
        <v>0</v>
      </c>
      <c r="J743" s="123">
        <v>21000</v>
      </c>
      <c r="K743" s="124">
        <f>ROUND(E743*J743,2)</f>
        <v>21000</v>
      </c>
      <c r="L743" s="124">
        <v>21</v>
      </c>
      <c r="M743" s="124">
        <f>G743*(1+L743/100)</f>
        <v>0</v>
      </c>
      <c r="N743" s="122">
        <v>0</v>
      </c>
      <c r="O743" s="122">
        <f>ROUND(E743*N743,2)</f>
        <v>0</v>
      </c>
      <c r="P743" s="122">
        <v>0</v>
      </c>
      <c r="Q743" s="122">
        <f>ROUND(E743*P743,2)</f>
        <v>0</v>
      </c>
      <c r="R743" s="124"/>
      <c r="S743" s="124" t="s">
        <v>177</v>
      </c>
      <c r="T743" s="125" t="s">
        <v>178</v>
      </c>
      <c r="U743" s="108">
        <v>0</v>
      </c>
      <c r="V743" s="108">
        <f>ROUND(E743*U743,2)</f>
        <v>0</v>
      </c>
      <c r="W743" s="108"/>
      <c r="X743" s="108" t="s">
        <v>116</v>
      </c>
      <c r="Y743" s="108" t="s">
        <v>117</v>
      </c>
      <c r="Z743" s="102"/>
      <c r="AA743" s="102"/>
      <c r="AB743" s="102"/>
      <c r="AC743" s="102"/>
      <c r="AD743" s="102"/>
      <c r="AE743" s="102"/>
      <c r="AF743" s="102"/>
      <c r="AG743" s="102" t="s">
        <v>118</v>
      </c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</row>
    <row r="744" spans="1:60" outlineLevel="2" x14ac:dyDescent="0.2">
      <c r="A744" s="105"/>
      <c r="B744" s="106"/>
      <c r="C744" s="605"/>
      <c r="D744" s="606"/>
      <c r="E744" s="606"/>
      <c r="F744" s="606"/>
      <c r="G744" s="606"/>
      <c r="H744" s="108"/>
      <c r="I744" s="108"/>
      <c r="J744" s="108"/>
      <c r="K744" s="108"/>
      <c r="L744" s="108"/>
      <c r="M744" s="108"/>
      <c r="N744" s="107"/>
      <c r="O744" s="107"/>
      <c r="P744" s="107"/>
      <c r="Q744" s="107"/>
      <c r="R744" s="108"/>
      <c r="S744" s="108"/>
      <c r="T744" s="108"/>
      <c r="U744" s="108"/>
      <c r="V744" s="108"/>
      <c r="W744" s="108"/>
      <c r="X744" s="108"/>
      <c r="Y744" s="108"/>
      <c r="Z744" s="102"/>
      <c r="AA744" s="102"/>
      <c r="AB744" s="102"/>
      <c r="AC744" s="102"/>
      <c r="AD744" s="102"/>
      <c r="AE744" s="102"/>
      <c r="AF744" s="102"/>
      <c r="AG744" s="102" t="s">
        <v>2212</v>
      </c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</row>
    <row r="745" spans="1:60" outlineLevel="1" x14ac:dyDescent="0.2">
      <c r="A745" s="119">
        <v>222</v>
      </c>
      <c r="B745" s="120" t="s">
        <v>772</v>
      </c>
      <c r="C745" s="128" t="s">
        <v>773</v>
      </c>
      <c r="D745" s="121" t="s">
        <v>176</v>
      </c>
      <c r="E745" s="122">
        <v>3</v>
      </c>
      <c r="F745" s="123"/>
      <c r="G745" s="124">
        <f>ROUND(E745*F745,2)</f>
        <v>0</v>
      </c>
      <c r="H745" s="123">
        <v>0</v>
      </c>
      <c r="I745" s="124">
        <f>ROUND(E745*H745,2)</f>
        <v>0</v>
      </c>
      <c r="J745" s="123">
        <v>20000</v>
      </c>
      <c r="K745" s="124">
        <f>ROUND(E745*J745,2)</f>
        <v>60000</v>
      </c>
      <c r="L745" s="124">
        <v>21</v>
      </c>
      <c r="M745" s="124">
        <f>G745*(1+L745/100)</f>
        <v>0</v>
      </c>
      <c r="N745" s="122">
        <v>0</v>
      </c>
      <c r="O745" s="122">
        <f>ROUND(E745*N745,2)</f>
        <v>0</v>
      </c>
      <c r="P745" s="122">
        <v>0</v>
      </c>
      <c r="Q745" s="122">
        <f>ROUND(E745*P745,2)</f>
        <v>0</v>
      </c>
      <c r="R745" s="124"/>
      <c r="S745" s="124" t="s">
        <v>177</v>
      </c>
      <c r="T745" s="125" t="s">
        <v>178</v>
      </c>
      <c r="U745" s="108">
        <v>0</v>
      </c>
      <c r="V745" s="108">
        <f>ROUND(E745*U745,2)</f>
        <v>0</v>
      </c>
      <c r="W745" s="108"/>
      <c r="X745" s="108" t="s">
        <v>116</v>
      </c>
      <c r="Y745" s="108" t="s">
        <v>117</v>
      </c>
      <c r="Z745" s="102"/>
      <c r="AA745" s="102"/>
      <c r="AB745" s="102"/>
      <c r="AC745" s="102"/>
      <c r="AD745" s="102"/>
      <c r="AE745" s="102"/>
      <c r="AF745" s="102"/>
      <c r="AG745" s="102" t="s">
        <v>118</v>
      </c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</row>
    <row r="746" spans="1:60" outlineLevel="2" x14ac:dyDescent="0.2">
      <c r="A746" s="105"/>
      <c r="B746" s="106"/>
      <c r="C746" s="605"/>
      <c r="D746" s="606"/>
      <c r="E746" s="606"/>
      <c r="F746" s="606"/>
      <c r="G746" s="606"/>
      <c r="H746" s="108"/>
      <c r="I746" s="108"/>
      <c r="J746" s="108"/>
      <c r="K746" s="108"/>
      <c r="L746" s="108"/>
      <c r="M746" s="108"/>
      <c r="N746" s="107"/>
      <c r="O746" s="107"/>
      <c r="P746" s="107"/>
      <c r="Q746" s="107"/>
      <c r="R746" s="108"/>
      <c r="S746" s="108"/>
      <c r="T746" s="108"/>
      <c r="U746" s="108"/>
      <c r="V746" s="108"/>
      <c r="W746" s="108"/>
      <c r="X746" s="108"/>
      <c r="Y746" s="108"/>
      <c r="Z746" s="102"/>
      <c r="AA746" s="102"/>
      <c r="AB746" s="102"/>
      <c r="AC746" s="102"/>
      <c r="AD746" s="102"/>
      <c r="AE746" s="102"/>
      <c r="AF746" s="102"/>
      <c r="AG746" s="102" t="s">
        <v>2212</v>
      </c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</row>
    <row r="747" spans="1:60" outlineLevel="1" x14ac:dyDescent="0.2">
      <c r="A747" s="119">
        <v>223</v>
      </c>
      <c r="B747" s="120" t="s">
        <v>774</v>
      </c>
      <c r="C747" s="128" t="s">
        <v>775</v>
      </c>
      <c r="D747" s="121" t="s">
        <v>176</v>
      </c>
      <c r="E747" s="122">
        <v>1</v>
      </c>
      <c r="F747" s="123"/>
      <c r="G747" s="124">
        <f>ROUND(E747*F747,2)</f>
        <v>0</v>
      </c>
      <c r="H747" s="123">
        <v>0</v>
      </c>
      <c r="I747" s="124">
        <f>ROUND(E747*H747,2)</f>
        <v>0</v>
      </c>
      <c r="J747" s="123">
        <v>5500</v>
      </c>
      <c r="K747" s="124">
        <f>ROUND(E747*J747,2)</f>
        <v>5500</v>
      </c>
      <c r="L747" s="124">
        <v>21</v>
      </c>
      <c r="M747" s="124">
        <f>G747*(1+L747/100)</f>
        <v>0</v>
      </c>
      <c r="N747" s="122">
        <v>0</v>
      </c>
      <c r="O747" s="122">
        <f>ROUND(E747*N747,2)</f>
        <v>0</v>
      </c>
      <c r="P747" s="122">
        <v>0</v>
      </c>
      <c r="Q747" s="122">
        <f>ROUND(E747*P747,2)</f>
        <v>0</v>
      </c>
      <c r="R747" s="124"/>
      <c r="S747" s="124" t="s">
        <v>177</v>
      </c>
      <c r="T747" s="125" t="s">
        <v>178</v>
      </c>
      <c r="U747" s="108">
        <v>0</v>
      </c>
      <c r="V747" s="108">
        <f>ROUND(E747*U747,2)</f>
        <v>0</v>
      </c>
      <c r="W747" s="108"/>
      <c r="X747" s="108" t="s">
        <v>116</v>
      </c>
      <c r="Y747" s="108" t="s">
        <v>117</v>
      </c>
      <c r="Z747" s="102"/>
      <c r="AA747" s="102"/>
      <c r="AB747" s="102"/>
      <c r="AC747" s="102"/>
      <c r="AD747" s="102"/>
      <c r="AE747" s="102"/>
      <c r="AF747" s="102"/>
      <c r="AG747" s="102" t="s">
        <v>118</v>
      </c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</row>
    <row r="748" spans="1:60" outlineLevel="2" x14ac:dyDescent="0.2">
      <c r="A748" s="105"/>
      <c r="B748" s="106"/>
      <c r="C748" s="605"/>
      <c r="D748" s="606"/>
      <c r="E748" s="606"/>
      <c r="F748" s="606"/>
      <c r="G748" s="606"/>
      <c r="H748" s="108"/>
      <c r="I748" s="108"/>
      <c r="J748" s="108"/>
      <c r="K748" s="108"/>
      <c r="L748" s="108"/>
      <c r="M748" s="108"/>
      <c r="N748" s="107"/>
      <c r="O748" s="107"/>
      <c r="P748" s="107"/>
      <c r="Q748" s="107"/>
      <c r="R748" s="108"/>
      <c r="S748" s="108"/>
      <c r="T748" s="108"/>
      <c r="U748" s="108"/>
      <c r="V748" s="108"/>
      <c r="W748" s="108"/>
      <c r="X748" s="108"/>
      <c r="Y748" s="108"/>
      <c r="Z748" s="102"/>
      <c r="AA748" s="102"/>
      <c r="AB748" s="102"/>
      <c r="AC748" s="102"/>
      <c r="AD748" s="102"/>
      <c r="AE748" s="102"/>
      <c r="AF748" s="102"/>
      <c r="AG748" s="102" t="s">
        <v>2212</v>
      </c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</row>
    <row r="749" spans="1:60" outlineLevel="1" x14ac:dyDescent="0.2">
      <c r="A749" s="119">
        <v>224</v>
      </c>
      <c r="B749" s="120" t="s">
        <v>776</v>
      </c>
      <c r="C749" s="128" t="s">
        <v>777</v>
      </c>
      <c r="D749" s="121" t="s">
        <v>176</v>
      </c>
      <c r="E749" s="122">
        <v>1</v>
      </c>
      <c r="F749" s="123"/>
      <c r="G749" s="124">
        <f>ROUND(E749*F749,2)</f>
        <v>0</v>
      </c>
      <c r="H749" s="123">
        <v>0</v>
      </c>
      <c r="I749" s="124">
        <f>ROUND(E749*H749,2)</f>
        <v>0</v>
      </c>
      <c r="J749" s="123">
        <v>5500</v>
      </c>
      <c r="K749" s="124">
        <f>ROUND(E749*J749,2)</f>
        <v>5500</v>
      </c>
      <c r="L749" s="124">
        <v>21</v>
      </c>
      <c r="M749" s="124">
        <f>G749*(1+L749/100)</f>
        <v>0</v>
      </c>
      <c r="N749" s="122">
        <v>0</v>
      </c>
      <c r="O749" s="122">
        <f>ROUND(E749*N749,2)</f>
        <v>0</v>
      </c>
      <c r="P749" s="122">
        <v>0</v>
      </c>
      <c r="Q749" s="122">
        <f>ROUND(E749*P749,2)</f>
        <v>0</v>
      </c>
      <c r="R749" s="124"/>
      <c r="S749" s="124" t="s">
        <v>177</v>
      </c>
      <c r="T749" s="125" t="s">
        <v>178</v>
      </c>
      <c r="U749" s="108">
        <v>0</v>
      </c>
      <c r="V749" s="108">
        <f>ROUND(E749*U749,2)</f>
        <v>0</v>
      </c>
      <c r="W749" s="108"/>
      <c r="X749" s="108" t="s">
        <v>116</v>
      </c>
      <c r="Y749" s="108" t="s">
        <v>117</v>
      </c>
      <c r="Z749" s="102"/>
      <c r="AA749" s="102"/>
      <c r="AB749" s="102"/>
      <c r="AC749" s="102"/>
      <c r="AD749" s="102"/>
      <c r="AE749" s="102"/>
      <c r="AF749" s="102"/>
      <c r="AG749" s="102" t="s">
        <v>118</v>
      </c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</row>
    <row r="750" spans="1:60" outlineLevel="2" x14ac:dyDescent="0.2">
      <c r="A750" s="105"/>
      <c r="B750" s="106"/>
      <c r="C750" s="605"/>
      <c r="D750" s="606"/>
      <c r="E750" s="606"/>
      <c r="F750" s="606"/>
      <c r="G750" s="606"/>
      <c r="H750" s="108"/>
      <c r="I750" s="108"/>
      <c r="J750" s="108"/>
      <c r="K750" s="108"/>
      <c r="L750" s="108"/>
      <c r="M750" s="108"/>
      <c r="N750" s="107"/>
      <c r="O750" s="107"/>
      <c r="P750" s="107"/>
      <c r="Q750" s="107"/>
      <c r="R750" s="108"/>
      <c r="S750" s="108"/>
      <c r="T750" s="108"/>
      <c r="U750" s="108"/>
      <c r="V750" s="108"/>
      <c r="W750" s="108"/>
      <c r="X750" s="108"/>
      <c r="Y750" s="108"/>
      <c r="Z750" s="102"/>
      <c r="AA750" s="102"/>
      <c r="AB750" s="102"/>
      <c r="AC750" s="102"/>
      <c r="AD750" s="102"/>
      <c r="AE750" s="102"/>
      <c r="AF750" s="102"/>
      <c r="AG750" s="102" t="s">
        <v>2212</v>
      </c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</row>
    <row r="751" spans="1:60" outlineLevel="1" x14ac:dyDescent="0.2">
      <c r="A751" s="119">
        <v>225</v>
      </c>
      <c r="B751" s="120" t="s">
        <v>778</v>
      </c>
      <c r="C751" s="128" t="s">
        <v>779</v>
      </c>
      <c r="D751" s="121" t="s">
        <v>176</v>
      </c>
      <c r="E751" s="122">
        <v>1</v>
      </c>
      <c r="F751" s="123"/>
      <c r="G751" s="124">
        <f>ROUND(E751*F751,2)</f>
        <v>0</v>
      </c>
      <c r="H751" s="123">
        <v>0</v>
      </c>
      <c r="I751" s="124">
        <f>ROUND(E751*H751,2)</f>
        <v>0</v>
      </c>
      <c r="J751" s="123">
        <v>4500</v>
      </c>
      <c r="K751" s="124">
        <f>ROUND(E751*J751,2)</f>
        <v>4500</v>
      </c>
      <c r="L751" s="124">
        <v>21</v>
      </c>
      <c r="M751" s="124">
        <f>G751*(1+L751/100)</f>
        <v>0</v>
      </c>
      <c r="N751" s="122">
        <v>0</v>
      </c>
      <c r="O751" s="122">
        <f>ROUND(E751*N751,2)</f>
        <v>0</v>
      </c>
      <c r="P751" s="122">
        <v>0</v>
      </c>
      <c r="Q751" s="122">
        <f>ROUND(E751*P751,2)</f>
        <v>0</v>
      </c>
      <c r="R751" s="124"/>
      <c r="S751" s="124" t="s">
        <v>177</v>
      </c>
      <c r="T751" s="125" t="s">
        <v>178</v>
      </c>
      <c r="U751" s="108">
        <v>0</v>
      </c>
      <c r="V751" s="108">
        <f>ROUND(E751*U751,2)</f>
        <v>0</v>
      </c>
      <c r="W751" s="108"/>
      <c r="X751" s="108" t="s">
        <v>116</v>
      </c>
      <c r="Y751" s="108" t="s">
        <v>117</v>
      </c>
      <c r="Z751" s="102"/>
      <c r="AA751" s="102"/>
      <c r="AB751" s="102"/>
      <c r="AC751" s="102"/>
      <c r="AD751" s="102"/>
      <c r="AE751" s="102"/>
      <c r="AF751" s="102"/>
      <c r="AG751" s="102" t="s">
        <v>118</v>
      </c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</row>
    <row r="752" spans="1:60" outlineLevel="2" x14ac:dyDescent="0.2">
      <c r="A752" s="105"/>
      <c r="B752" s="106"/>
      <c r="C752" s="605"/>
      <c r="D752" s="606"/>
      <c r="E752" s="606"/>
      <c r="F752" s="606"/>
      <c r="G752" s="606"/>
      <c r="H752" s="108"/>
      <c r="I752" s="108"/>
      <c r="J752" s="108"/>
      <c r="K752" s="108"/>
      <c r="L752" s="108"/>
      <c r="M752" s="108"/>
      <c r="N752" s="107"/>
      <c r="O752" s="107"/>
      <c r="P752" s="107"/>
      <c r="Q752" s="107"/>
      <c r="R752" s="108"/>
      <c r="S752" s="108"/>
      <c r="T752" s="108"/>
      <c r="U752" s="108"/>
      <c r="V752" s="108"/>
      <c r="W752" s="108"/>
      <c r="X752" s="108"/>
      <c r="Y752" s="108"/>
      <c r="Z752" s="102"/>
      <c r="AA752" s="102"/>
      <c r="AB752" s="102"/>
      <c r="AC752" s="102"/>
      <c r="AD752" s="102"/>
      <c r="AE752" s="102"/>
      <c r="AF752" s="102"/>
      <c r="AG752" s="102" t="s">
        <v>2212</v>
      </c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</row>
    <row r="753" spans="1:60" outlineLevel="1" x14ac:dyDescent="0.2">
      <c r="A753" s="119">
        <v>226</v>
      </c>
      <c r="B753" s="120" t="s">
        <v>780</v>
      </c>
      <c r="C753" s="128" t="s">
        <v>781</v>
      </c>
      <c r="D753" s="121" t="s">
        <v>176</v>
      </c>
      <c r="E753" s="122">
        <v>1</v>
      </c>
      <c r="F753" s="123"/>
      <c r="G753" s="124">
        <f>ROUND(E753*F753,2)</f>
        <v>0</v>
      </c>
      <c r="H753" s="123">
        <v>0</v>
      </c>
      <c r="I753" s="124">
        <f>ROUND(E753*H753,2)</f>
        <v>0</v>
      </c>
      <c r="J753" s="123">
        <v>20000</v>
      </c>
      <c r="K753" s="124">
        <f>ROUND(E753*J753,2)</f>
        <v>20000</v>
      </c>
      <c r="L753" s="124">
        <v>21</v>
      </c>
      <c r="M753" s="124">
        <f>G753*(1+L753/100)</f>
        <v>0</v>
      </c>
      <c r="N753" s="122">
        <v>0</v>
      </c>
      <c r="O753" s="122">
        <f>ROUND(E753*N753,2)</f>
        <v>0</v>
      </c>
      <c r="P753" s="122">
        <v>0</v>
      </c>
      <c r="Q753" s="122">
        <f>ROUND(E753*P753,2)</f>
        <v>0</v>
      </c>
      <c r="R753" s="124"/>
      <c r="S753" s="124" t="s">
        <v>177</v>
      </c>
      <c r="T753" s="125" t="s">
        <v>178</v>
      </c>
      <c r="U753" s="108">
        <v>0</v>
      </c>
      <c r="V753" s="108">
        <f>ROUND(E753*U753,2)</f>
        <v>0</v>
      </c>
      <c r="W753" s="108"/>
      <c r="X753" s="108" t="s">
        <v>116</v>
      </c>
      <c r="Y753" s="108" t="s">
        <v>117</v>
      </c>
      <c r="Z753" s="102"/>
      <c r="AA753" s="102"/>
      <c r="AB753" s="102"/>
      <c r="AC753" s="102"/>
      <c r="AD753" s="102"/>
      <c r="AE753" s="102"/>
      <c r="AF753" s="102"/>
      <c r="AG753" s="102" t="s">
        <v>118</v>
      </c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</row>
    <row r="754" spans="1:60" outlineLevel="2" x14ac:dyDescent="0.2">
      <c r="A754" s="105"/>
      <c r="B754" s="106"/>
      <c r="C754" s="605"/>
      <c r="D754" s="606"/>
      <c r="E754" s="606"/>
      <c r="F754" s="606"/>
      <c r="G754" s="606"/>
      <c r="H754" s="108"/>
      <c r="I754" s="108"/>
      <c r="J754" s="108"/>
      <c r="K754" s="108"/>
      <c r="L754" s="108"/>
      <c r="M754" s="108"/>
      <c r="N754" s="107"/>
      <c r="O754" s="107"/>
      <c r="P754" s="107"/>
      <c r="Q754" s="107"/>
      <c r="R754" s="108"/>
      <c r="S754" s="108"/>
      <c r="T754" s="108"/>
      <c r="U754" s="108"/>
      <c r="V754" s="108"/>
      <c r="W754" s="108"/>
      <c r="X754" s="108"/>
      <c r="Y754" s="108"/>
      <c r="Z754" s="102"/>
      <c r="AA754" s="102"/>
      <c r="AB754" s="102"/>
      <c r="AC754" s="102"/>
      <c r="AD754" s="102"/>
      <c r="AE754" s="102"/>
      <c r="AF754" s="102"/>
      <c r="AG754" s="102" t="s">
        <v>2212</v>
      </c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</row>
    <row r="755" spans="1:60" outlineLevel="1" x14ac:dyDescent="0.2">
      <c r="A755" s="119">
        <v>227</v>
      </c>
      <c r="B755" s="120" t="s">
        <v>782</v>
      </c>
      <c r="C755" s="128" t="s">
        <v>783</v>
      </c>
      <c r="D755" s="121" t="s">
        <v>176</v>
      </c>
      <c r="E755" s="122">
        <v>1</v>
      </c>
      <c r="F755" s="123"/>
      <c r="G755" s="124">
        <f>ROUND(E755*F755,2)</f>
        <v>0</v>
      </c>
      <c r="H755" s="123">
        <v>0</v>
      </c>
      <c r="I755" s="124">
        <f>ROUND(E755*H755,2)</f>
        <v>0</v>
      </c>
      <c r="J755" s="123">
        <v>16000</v>
      </c>
      <c r="K755" s="124">
        <f>ROUND(E755*J755,2)</f>
        <v>16000</v>
      </c>
      <c r="L755" s="124">
        <v>21</v>
      </c>
      <c r="M755" s="124">
        <f>G755*(1+L755/100)</f>
        <v>0</v>
      </c>
      <c r="N755" s="122">
        <v>0</v>
      </c>
      <c r="O755" s="122">
        <f>ROUND(E755*N755,2)</f>
        <v>0</v>
      </c>
      <c r="P755" s="122">
        <v>0</v>
      </c>
      <c r="Q755" s="122">
        <f>ROUND(E755*P755,2)</f>
        <v>0</v>
      </c>
      <c r="R755" s="124"/>
      <c r="S755" s="124" t="s">
        <v>177</v>
      </c>
      <c r="T755" s="125" t="s">
        <v>178</v>
      </c>
      <c r="U755" s="108">
        <v>0</v>
      </c>
      <c r="V755" s="108">
        <f>ROUND(E755*U755,2)</f>
        <v>0</v>
      </c>
      <c r="W755" s="108"/>
      <c r="X755" s="108" t="s">
        <v>116</v>
      </c>
      <c r="Y755" s="108" t="s">
        <v>117</v>
      </c>
      <c r="Z755" s="102"/>
      <c r="AA755" s="102"/>
      <c r="AB755" s="102"/>
      <c r="AC755" s="102"/>
      <c r="AD755" s="102"/>
      <c r="AE755" s="102"/>
      <c r="AF755" s="102"/>
      <c r="AG755" s="102" t="s">
        <v>118</v>
      </c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</row>
    <row r="756" spans="1:60" outlineLevel="2" x14ac:dyDescent="0.2">
      <c r="A756" s="105"/>
      <c r="B756" s="106"/>
      <c r="C756" s="605"/>
      <c r="D756" s="606"/>
      <c r="E756" s="606"/>
      <c r="F756" s="606"/>
      <c r="G756" s="606"/>
      <c r="H756" s="108"/>
      <c r="I756" s="108"/>
      <c r="J756" s="108"/>
      <c r="K756" s="108"/>
      <c r="L756" s="108"/>
      <c r="M756" s="108"/>
      <c r="N756" s="107"/>
      <c r="O756" s="107"/>
      <c r="P756" s="107"/>
      <c r="Q756" s="107"/>
      <c r="R756" s="108"/>
      <c r="S756" s="108"/>
      <c r="T756" s="108"/>
      <c r="U756" s="108"/>
      <c r="V756" s="108"/>
      <c r="W756" s="108"/>
      <c r="X756" s="108"/>
      <c r="Y756" s="108"/>
      <c r="Z756" s="102"/>
      <c r="AA756" s="102"/>
      <c r="AB756" s="102"/>
      <c r="AC756" s="102"/>
      <c r="AD756" s="102"/>
      <c r="AE756" s="102"/>
      <c r="AF756" s="102"/>
      <c r="AG756" s="102" t="s">
        <v>2212</v>
      </c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</row>
    <row r="757" spans="1:60" outlineLevel="1" x14ac:dyDescent="0.2">
      <c r="A757" s="119">
        <v>228</v>
      </c>
      <c r="B757" s="120" t="s">
        <v>784</v>
      </c>
      <c r="C757" s="128" t="s">
        <v>785</v>
      </c>
      <c r="D757" s="121" t="s">
        <v>176</v>
      </c>
      <c r="E757" s="122">
        <v>1</v>
      </c>
      <c r="F757" s="123"/>
      <c r="G757" s="124">
        <f>ROUND(E757*F757,2)</f>
        <v>0</v>
      </c>
      <c r="H757" s="123">
        <v>0</v>
      </c>
      <c r="I757" s="124">
        <f>ROUND(E757*H757,2)</f>
        <v>0</v>
      </c>
      <c r="J757" s="123">
        <v>16000</v>
      </c>
      <c r="K757" s="124">
        <f>ROUND(E757*J757,2)</f>
        <v>16000</v>
      </c>
      <c r="L757" s="124">
        <v>21</v>
      </c>
      <c r="M757" s="124">
        <f>G757*(1+L757/100)</f>
        <v>0</v>
      </c>
      <c r="N757" s="122">
        <v>0</v>
      </c>
      <c r="O757" s="122">
        <f>ROUND(E757*N757,2)</f>
        <v>0</v>
      </c>
      <c r="P757" s="122">
        <v>0</v>
      </c>
      <c r="Q757" s="122">
        <f>ROUND(E757*P757,2)</f>
        <v>0</v>
      </c>
      <c r="R757" s="124"/>
      <c r="S757" s="124" t="s">
        <v>177</v>
      </c>
      <c r="T757" s="125" t="s">
        <v>178</v>
      </c>
      <c r="U757" s="108">
        <v>0</v>
      </c>
      <c r="V757" s="108">
        <f>ROUND(E757*U757,2)</f>
        <v>0</v>
      </c>
      <c r="W757" s="108"/>
      <c r="X757" s="108" t="s">
        <v>116</v>
      </c>
      <c r="Y757" s="108" t="s">
        <v>117</v>
      </c>
      <c r="Z757" s="102"/>
      <c r="AA757" s="102"/>
      <c r="AB757" s="102"/>
      <c r="AC757" s="102"/>
      <c r="AD757" s="102"/>
      <c r="AE757" s="102"/>
      <c r="AF757" s="102"/>
      <c r="AG757" s="102" t="s">
        <v>118</v>
      </c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</row>
    <row r="758" spans="1:60" outlineLevel="2" x14ac:dyDescent="0.2">
      <c r="A758" s="105"/>
      <c r="B758" s="106"/>
      <c r="C758" s="605"/>
      <c r="D758" s="606"/>
      <c r="E758" s="606"/>
      <c r="F758" s="606"/>
      <c r="G758" s="606"/>
      <c r="H758" s="108"/>
      <c r="I758" s="108"/>
      <c r="J758" s="108"/>
      <c r="K758" s="108"/>
      <c r="L758" s="108"/>
      <c r="M758" s="108"/>
      <c r="N758" s="107"/>
      <c r="O758" s="107"/>
      <c r="P758" s="107"/>
      <c r="Q758" s="107"/>
      <c r="R758" s="108"/>
      <c r="S758" s="108"/>
      <c r="T758" s="108"/>
      <c r="U758" s="108"/>
      <c r="V758" s="108"/>
      <c r="W758" s="108"/>
      <c r="X758" s="108"/>
      <c r="Y758" s="108"/>
      <c r="Z758" s="102"/>
      <c r="AA758" s="102"/>
      <c r="AB758" s="102"/>
      <c r="AC758" s="102"/>
      <c r="AD758" s="102"/>
      <c r="AE758" s="102"/>
      <c r="AF758" s="102"/>
      <c r="AG758" s="102" t="s">
        <v>2212</v>
      </c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</row>
    <row r="759" spans="1:60" outlineLevel="1" x14ac:dyDescent="0.2">
      <c r="A759" s="119">
        <v>229</v>
      </c>
      <c r="B759" s="120" t="s">
        <v>786</v>
      </c>
      <c r="C759" s="128" t="s">
        <v>787</v>
      </c>
      <c r="D759" s="121" t="s">
        <v>176</v>
      </c>
      <c r="E759" s="122">
        <v>1</v>
      </c>
      <c r="F759" s="123"/>
      <c r="G759" s="124">
        <f>ROUND(E759*F759,2)</f>
        <v>0</v>
      </c>
      <c r="H759" s="123">
        <v>0</v>
      </c>
      <c r="I759" s="124">
        <f>ROUND(E759*H759,2)</f>
        <v>0</v>
      </c>
      <c r="J759" s="123">
        <v>13500</v>
      </c>
      <c r="K759" s="124">
        <f>ROUND(E759*J759,2)</f>
        <v>13500</v>
      </c>
      <c r="L759" s="124">
        <v>21</v>
      </c>
      <c r="M759" s="124">
        <f>G759*(1+L759/100)</f>
        <v>0</v>
      </c>
      <c r="N759" s="122">
        <v>0</v>
      </c>
      <c r="O759" s="122">
        <f>ROUND(E759*N759,2)</f>
        <v>0</v>
      </c>
      <c r="P759" s="122">
        <v>0</v>
      </c>
      <c r="Q759" s="122">
        <f>ROUND(E759*P759,2)</f>
        <v>0</v>
      </c>
      <c r="R759" s="124"/>
      <c r="S759" s="124" t="s">
        <v>177</v>
      </c>
      <c r="T759" s="125" t="s">
        <v>178</v>
      </c>
      <c r="U759" s="108">
        <v>0</v>
      </c>
      <c r="V759" s="108">
        <f>ROUND(E759*U759,2)</f>
        <v>0</v>
      </c>
      <c r="W759" s="108"/>
      <c r="X759" s="108" t="s">
        <v>116</v>
      </c>
      <c r="Y759" s="108" t="s">
        <v>117</v>
      </c>
      <c r="Z759" s="102"/>
      <c r="AA759" s="102"/>
      <c r="AB759" s="102"/>
      <c r="AC759" s="102"/>
      <c r="AD759" s="102"/>
      <c r="AE759" s="102"/>
      <c r="AF759" s="102"/>
      <c r="AG759" s="102" t="s">
        <v>118</v>
      </c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</row>
    <row r="760" spans="1:60" outlineLevel="2" x14ac:dyDescent="0.2">
      <c r="A760" s="105"/>
      <c r="B760" s="106"/>
      <c r="C760" s="605"/>
      <c r="D760" s="606"/>
      <c r="E760" s="606"/>
      <c r="F760" s="606"/>
      <c r="G760" s="606"/>
      <c r="H760" s="108"/>
      <c r="I760" s="108"/>
      <c r="J760" s="108"/>
      <c r="K760" s="108"/>
      <c r="L760" s="108"/>
      <c r="M760" s="108"/>
      <c r="N760" s="107"/>
      <c r="O760" s="107"/>
      <c r="P760" s="107"/>
      <c r="Q760" s="107"/>
      <c r="R760" s="108"/>
      <c r="S760" s="108"/>
      <c r="T760" s="108"/>
      <c r="U760" s="108"/>
      <c r="V760" s="108"/>
      <c r="W760" s="108"/>
      <c r="X760" s="108"/>
      <c r="Y760" s="108"/>
      <c r="Z760" s="102"/>
      <c r="AA760" s="102"/>
      <c r="AB760" s="102"/>
      <c r="AC760" s="102"/>
      <c r="AD760" s="102"/>
      <c r="AE760" s="102"/>
      <c r="AF760" s="102"/>
      <c r="AG760" s="102" t="s">
        <v>2212</v>
      </c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</row>
    <row r="761" spans="1:60" outlineLevel="1" x14ac:dyDescent="0.2">
      <c r="A761" s="119">
        <v>230</v>
      </c>
      <c r="B761" s="120" t="s">
        <v>788</v>
      </c>
      <c r="C761" s="128" t="s">
        <v>789</v>
      </c>
      <c r="D761" s="121" t="s">
        <v>176</v>
      </c>
      <c r="E761" s="122">
        <v>1</v>
      </c>
      <c r="F761" s="123"/>
      <c r="G761" s="124">
        <f>ROUND(E761*F761,2)</f>
        <v>0</v>
      </c>
      <c r="H761" s="123">
        <v>0</v>
      </c>
      <c r="I761" s="124">
        <f>ROUND(E761*H761,2)</f>
        <v>0</v>
      </c>
      <c r="J761" s="123">
        <v>14500</v>
      </c>
      <c r="K761" s="124">
        <f>ROUND(E761*J761,2)</f>
        <v>14500</v>
      </c>
      <c r="L761" s="124">
        <v>21</v>
      </c>
      <c r="M761" s="124">
        <f>G761*(1+L761/100)</f>
        <v>0</v>
      </c>
      <c r="N761" s="122">
        <v>0</v>
      </c>
      <c r="O761" s="122">
        <f>ROUND(E761*N761,2)</f>
        <v>0</v>
      </c>
      <c r="P761" s="122">
        <v>0</v>
      </c>
      <c r="Q761" s="122">
        <f>ROUND(E761*P761,2)</f>
        <v>0</v>
      </c>
      <c r="R761" s="124"/>
      <c r="S761" s="124" t="s">
        <v>177</v>
      </c>
      <c r="T761" s="125" t="s">
        <v>178</v>
      </c>
      <c r="U761" s="108">
        <v>0</v>
      </c>
      <c r="V761" s="108">
        <f>ROUND(E761*U761,2)</f>
        <v>0</v>
      </c>
      <c r="W761" s="108"/>
      <c r="X761" s="108" t="s">
        <v>116</v>
      </c>
      <c r="Y761" s="108" t="s">
        <v>117</v>
      </c>
      <c r="Z761" s="102"/>
      <c r="AA761" s="102"/>
      <c r="AB761" s="102"/>
      <c r="AC761" s="102"/>
      <c r="AD761" s="102"/>
      <c r="AE761" s="102"/>
      <c r="AF761" s="102"/>
      <c r="AG761" s="102" t="s">
        <v>118</v>
      </c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</row>
    <row r="762" spans="1:60" outlineLevel="2" x14ac:dyDescent="0.2">
      <c r="A762" s="105"/>
      <c r="B762" s="106"/>
      <c r="C762" s="605"/>
      <c r="D762" s="606"/>
      <c r="E762" s="606"/>
      <c r="F762" s="606"/>
      <c r="G762" s="606"/>
      <c r="H762" s="108"/>
      <c r="I762" s="108"/>
      <c r="J762" s="108"/>
      <c r="K762" s="108"/>
      <c r="L762" s="108"/>
      <c r="M762" s="108"/>
      <c r="N762" s="107"/>
      <c r="O762" s="107"/>
      <c r="P762" s="107"/>
      <c r="Q762" s="107"/>
      <c r="R762" s="108"/>
      <c r="S762" s="108"/>
      <c r="T762" s="108"/>
      <c r="U762" s="108"/>
      <c r="V762" s="108"/>
      <c r="W762" s="108"/>
      <c r="X762" s="108"/>
      <c r="Y762" s="108"/>
      <c r="Z762" s="102"/>
      <c r="AA762" s="102"/>
      <c r="AB762" s="102"/>
      <c r="AC762" s="102"/>
      <c r="AD762" s="102"/>
      <c r="AE762" s="102"/>
      <c r="AF762" s="102"/>
      <c r="AG762" s="102" t="s">
        <v>2212</v>
      </c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</row>
    <row r="763" spans="1:60" outlineLevel="1" x14ac:dyDescent="0.2">
      <c r="A763" s="119">
        <v>231</v>
      </c>
      <c r="B763" s="120" t="s">
        <v>790</v>
      </c>
      <c r="C763" s="128" t="s">
        <v>791</v>
      </c>
      <c r="D763" s="121" t="s">
        <v>176</v>
      </c>
      <c r="E763" s="122">
        <v>1</v>
      </c>
      <c r="F763" s="123"/>
      <c r="G763" s="124">
        <f>ROUND(E763*F763,2)</f>
        <v>0</v>
      </c>
      <c r="H763" s="123">
        <v>0</v>
      </c>
      <c r="I763" s="124">
        <f>ROUND(E763*H763,2)</f>
        <v>0</v>
      </c>
      <c r="J763" s="123">
        <v>24000</v>
      </c>
      <c r="K763" s="124">
        <f>ROUND(E763*J763,2)</f>
        <v>24000</v>
      </c>
      <c r="L763" s="124">
        <v>21</v>
      </c>
      <c r="M763" s="124">
        <f>G763*(1+L763/100)</f>
        <v>0</v>
      </c>
      <c r="N763" s="122">
        <v>0</v>
      </c>
      <c r="O763" s="122">
        <f>ROUND(E763*N763,2)</f>
        <v>0</v>
      </c>
      <c r="P763" s="122">
        <v>0</v>
      </c>
      <c r="Q763" s="122">
        <f>ROUND(E763*P763,2)</f>
        <v>0</v>
      </c>
      <c r="R763" s="124"/>
      <c r="S763" s="124" t="s">
        <v>177</v>
      </c>
      <c r="T763" s="125" t="s">
        <v>178</v>
      </c>
      <c r="U763" s="108">
        <v>0</v>
      </c>
      <c r="V763" s="108">
        <f>ROUND(E763*U763,2)</f>
        <v>0</v>
      </c>
      <c r="W763" s="108"/>
      <c r="X763" s="108" t="s">
        <v>116</v>
      </c>
      <c r="Y763" s="108" t="s">
        <v>117</v>
      </c>
      <c r="Z763" s="102"/>
      <c r="AA763" s="102"/>
      <c r="AB763" s="102"/>
      <c r="AC763" s="102"/>
      <c r="AD763" s="102"/>
      <c r="AE763" s="102"/>
      <c r="AF763" s="102"/>
      <c r="AG763" s="102" t="s">
        <v>118</v>
      </c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</row>
    <row r="764" spans="1:60" outlineLevel="2" x14ac:dyDescent="0.2">
      <c r="A764" s="105"/>
      <c r="B764" s="106"/>
      <c r="C764" s="605"/>
      <c r="D764" s="606"/>
      <c r="E764" s="606"/>
      <c r="F764" s="606"/>
      <c r="G764" s="606"/>
      <c r="H764" s="108"/>
      <c r="I764" s="108"/>
      <c r="J764" s="108"/>
      <c r="K764" s="108"/>
      <c r="L764" s="108"/>
      <c r="M764" s="108"/>
      <c r="N764" s="107"/>
      <c r="O764" s="107"/>
      <c r="P764" s="107"/>
      <c r="Q764" s="107"/>
      <c r="R764" s="108"/>
      <c r="S764" s="108"/>
      <c r="T764" s="108"/>
      <c r="U764" s="108"/>
      <c r="V764" s="108"/>
      <c r="W764" s="108"/>
      <c r="X764" s="108"/>
      <c r="Y764" s="108"/>
      <c r="Z764" s="102"/>
      <c r="AA764" s="102"/>
      <c r="AB764" s="102"/>
      <c r="AC764" s="102"/>
      <c r="AD764" s="102"/>
      <c r="AE764" s="102"/>
      <c r="AF764" s="102"/>
      <c r="AG764" s="102" t="s">
        <v>2212</v>
      </c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</row>
    <row r="765" spans="1:60" outlineLevel="1" x14ac:dyDescent="0.2">
      <c r="A765" s="119">
        <v>232</v>
      </c>
      <c r="B765" s="120" t="s">
        <v>792</v>
      </c>
      <c r="C765" s="128" t="s">
        <v>793</v>
      </c>
      <c r="D765" s="121" t="s">
        <v>176</v>
      </c>
      <c r="E765" s="122">
        <v>1</v>
      </c>
      <c r="F765" s="123"/>
      <c r="G765" s="124">
        <f>ROUND(E765*F765,2)</f>
        <v>0</v>
      </c>
      <c r="H765" s="123">
        <v>0</v>
      </c>
      <c r="I765" s="124">
        <f>ROUND(E765*H765,2)</f>
        <v>0</v>
      </c>
      <c r="J765" s="123">
        <v>16000</v>
      </c>
      <c r="K765" s="124">
        <f>ROUND(E765*J765,2)</f>
        <v>16000</v>
      </c>
      <c r="L765" s="124">
        <v>21</v>
      </c>
      <c r="M765" s="124">
        <f>G765*(1+L765/100)</f>
        <v>0</v>
      </c>
      <c r="N765" s="122">
        <v>0</v>
      </c>
      <c r="O765" s="122">
        <f>ROUND(E765*N765,2)</f>
        <v>0</v>
      </c>
      <c r="P765" s="122">
        <v>0</v>
      </c>
      <c r="Q765" s="122">
        <f>ROUND(E765*P765,2)</f>
        <v>0</v>
      </c>
      <c r="R765" s="124"/>
      <c r="S765" s="124" t="s">
        <v>177</v>
      </c>
      <c r="T765" s="125" t="s">
        <v>178</v>
      </c>
      <c r="U765" s="108">
        <v>0</v>
      </c>
      <c r="V765" s="108">
        <f>ROUND(E765*U765,2)</f>
        <v>0</v>
      </c>
      <c r="W765" s="108"/>
      <c r="X765" s="108" t="s">
        <v>116</v>
      </c>
      <c r="Y765" s="108" t="s">
        <v>117</v>
      </c>
      <c r="Z765" s="102"/>
      <c r="AA765" s="102"/>
      <c r="AB765" s="102"/>
      <c r="AC765" s="102"/>
      <c r="AD765" s="102"/>
      <c r="AE765" s="102"/>
      <c r="AF765" s="102"/>
      <c r="AG765" s="102" t="s">
        <v>118</v>
      </c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</row>
    <row r="766" spans="1:60" outlineLevel="2" x14ac:dyDescent="0.2">
      <c r="A766" s="105"/>
      <c r="B766" s="106"/>
      <c r="C766" s="605"/>
      <c r="D766" s="606"/>
      <c r="E766" s="606"/>
      <c r="F766" s="606"/>
      <c r="G766" s="606"/>
      <c r="H766" s="108"/>
      <c r="I766" s="108"/>
      <c r="J766" s="108"/>
      <c r="K766" s="108"/>
      <c r="L766" s="108"/>
      <c r="M766" s="108"/>
      <c r="N766" s="107"/>
      <c r="O766" s="107"/>
      <c r="P766" s="107"/>
      <c r="Q766" s="107"/>
      <c r="R766" s="108"/>
      <c r="S766" s="108"/>
      <c r="T766" s="108"/>
      <c r="U766" s="108"/>
      <c r="V766" s="108"/>
      <c r="W766" s="108"/>
      <c r="X766" s="108"/>
      <c r="Y766" s="108"/>
      <c r="Z766" s="102"/>
      <c r="AA766" s="102"/>
      <c r="AB766" s="102"/>
      <c r="AC766" s="102"/>
      <c r="AD766" s="102"/>
      <c r="AE766" s="102"/>
      <c r="AF766" s="102"/>
      <c r="AG766" s="102" t="s">
        <v>2212</v>
      </c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</row>
    <row r="767" spans="1:60" outlineLevel="1" x14ac:dyDescent="0.2">
      <c r="A767" s="119">
        <v>233</v>
      </c>
      <c r="B767" s="120" t="s">
        <v>794</v>
      </c>
      <c r="C767" s="128" t="s">
        <v>795</v>
      </c>
      <c r="D767" s="121" t="s">
        <v>176</v>
      </c>
      <c r="E767" s="122">
        <v>1</v>
      </c>
      <c r="F767" s="123"/>
      <c r="G767" s="124">
        <f>ROUND(E767*F767,2)</f>
        <v>0</v>
      </c>
      <c r="H767" s="123">
        <v>0</v>
      </c>
      <c r="I767" s="124">
        <f>ROUND(E767*H767,2)</f>
        <v>0</v>
      </c>
      <c r="J767" s="123">
        <v>16000</v>
      </c>
      <c r="K767" s="124">
        <f>ROUND(E767*J767,2)</f>
        <v>16000</v>
      </c>
      <c r="L767" s="124">
        <v>21</v>
      </c>
      <c r="M767" s="124">
        <f>G767*(1+L767/100)</f>
        <v>0</v>
      </c>
      <c r="N767" s="122">
        <v>0</v>
      </c>
      <c r="O767" s="122">
        <f>ROUND(E767*N767,2)</f>
        <v>0</v>
      </c>
      <c r="P767" s="122">
        <v>0</v>
      </c>
      <c r="Q767" s="122">
        <f>ROUND(E767*P767,2)</f>
        <v>0</v>
      </c>
      <c r="R767" s="124"/>
      <c r="S767" s="124" t="s">
        <v>177</v>
      </c>
      <c r="T767" s="125" t="s">
        <v>178</v>
      </c>
      <c r="U767" s="108">
        <v>0</v>
      </c>
      <c r="V767" s="108">
        <f>ROUND(E767*U767,2)</f>
        <v>0</v>
      </c>
      <c r="W767" s="108"/>
      <c r="X767" s="108" t="s">
        <v>116</v>
      </c>
      <c r="Y767" s="108" t="s">
        <v>117</v>
      </c>
      <c r="Z767" s="102"/>
      <c r="AA767" s="102"/>
      <c r="AB767" s="102"/>
      <c r="AC767" s="102"/>
      <c r="AD767" s="102"/>
      <c r="AE767" s="102"/>
      <c r="AF767" s="102"/>
      <c r="AG767" s="102" t="s">
        <v>118</v>
      </c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</row>
    <row r="768" spans="1:60" outlineLevel="2" x14ac:dyDescent="0.2">
      <c r="A768" s="105"/>
      <c r="B768" s="106"/>
      <c r="C768" s="605"/>
      <c r="D768" s="606"/>
      <c r="E768" s="606"/>
      <c r="F768" s="606"/>
      <c r="G768" s="606"/>
      <c r="H768" s="108"/>
      <c r="I768" s="108"/>
      <c r="J768" s="108"/>
      <c r="K768" s="108"/>
      <c r="L768" s="108"/>
      <c r="M768" s="108"/>
      <c r="N768" s="107"/>
      <c r="O768" s="107"/>
      <c r="P768" s="107"/>
      <c r="Q768" s="107"/>
      <c r="R768" s="108"/>
      <c r="S768" s="108"/>
      <c r="T768" s="108"/>
      <c r="U768" s="108"/>
      <c r="V768" s="108"/>
      <c r="W768" s="108"/>
      <c r="X768" s="108"/>
      <c r="Y768" s="108"/>
      <c r="Z768" s="102"/>
      <c r="AA768" s="102"/>
      <c r="AB768" s="102"/>
      <c r="AC768" s="102"/>
      <c r="AD768" s="102"/>
      <c r="AE768" s="102"/>
      <c r="AF768" s="102"/>
      <c r="AG768" s="102" t="s">
        <v>2212</v>
      </c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</row>
    <row r="769" spans="1:60" outlineLevel="1" x14ac:dyDescent="0.2">
      <c r="A769" s="119">
        <v>234</v>
      </c>
      <c r="B769" s="120" t="s">
        <v>796</v>
      </c>
      <c r="C769" s="128" t="s">
        <v>797</v>
      </c>
      <c r="D769" s="121" t="s">
        <v>176</v>
      </c>
      <c r="E769" s="122">
        <v>1</v>
      </c>
      <c r="F769" s="123"/>
      <c r="G769" s="124">
        <f>ROUND(E769*F769,2)</f>
        <v>0</v>
      </c>
      <c r="H769" s="123">
        <v>0</v>
      </c>
      <c r="I769" s="124">
        <f>ROUND(E769*H769,2)</f>
        <v>0</v>
      </c>
      <c r="J769" s="123">
        <v>20000</v>
      </c>
      <c r="K769" s="124">
        <f>ROUND(E769*J769,2)</f>
        <v>20000</v>
      </c>
      <c r="L769" s="124">
        <v>21</v>
      </c>
      <c r="M769" s="124">
        <f>G769*(1+L769/100)</f>
        <v>0</v>
      </c>
      <c r="N769" s="122">
        <v>0</v>
      </c>
      <c r="O769" s="122">
        <f>ROUND(E769*N769,2)</f>
        <v>0</v>
      </c>
      <c r="P769" s="122">
        <v>0</v>
      </c>
      <c r="Q769" s="122">
        <f>ROUND(E769*P769,2)</f>
        <v>0</v>
      </c>
      <c r="R769" s="124"/>
      <c r="S769" s="124" t="s">
        <v>177</v>
      </c>
      <c r="T769" s="125" t="s">
        <v>178</v>
      </c>
      <c r="U769" s="108">
        <v>0</v>
      </c>
      <c r="V769" s="108">
        <f>ROUND(E769*U769,2)</f>
        <v>0</v>
      </c>
      <c r="W769" s="108"/>
      <c r="X769" s="108" t="s">
        <v>116</v>
      </c>
      <c r="Y769" s="108" t="s">
        <v>117</v>
      </c>
      <c r="Z769" s="102"/>
      <c r="AA769" s="102"/>
      <c r="AB769" s="102"/>
      <c r="AC769" s="102"/>
      <c r="AD769" s="102"/>
      <c r="AE769" s="102"/>
      <c r="AF769" s="102"/>
      <c r="AG769" s="102" t="s">
        <v>118</v>
      </c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</row>
    <row r="770" spans="1:60" outlineLevel="2" x14ac:dyDescent="0.2">
      <c r="A770" s="105"/>
      <c r="B770" s="106"/>
      <c r="C770" s="605"/>
      <c r="D770" s="606"/>
      <c r="E770" s="606"/>
      <c r="F770" s="606"/>
      <c r="G770" s="606"/>
      <c r="H770" s="108"/>
      <c r="I770" s="108"/>
      <c r="J770" s="108"/>
      <c r="K770" s="108"/>
      <c r="L770" s="108"/>
      <c r="M770" s="108"/>
      <c r="N770" s="107"/>
      <c r="O770" s="107"/>
      <c r="P770" s="107"/>
      <c r="Q770" s="107"/>
      <c r="R770" s="108"/>
      <c r="S770" s="108"/>
      <c r="T770" s="108"/>
      <c r="U770" s="108"/>
      <c r="V770" s="108"/>
      <c r="W770" s="108"/>
      <c r="X770" s="108"/>
      <c r="Y770" s="108"/>
      <c r="Z770" s="102"/>
      <c r="AA770" s="102"/>
      <c r="AB770" s="102"/>
      <c r="AC770" s="102"/>
      <c r="AD770" s="102"/>
      <c r="AE770" s="102"/>
      <c r="AF770" s="102"/>
      <c r="AG770" s="102" t="s">
        <v>2212</v>
      </c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</row>
    <row r="771" spans="1:60" outlineLevel="1" x14ac:dyDescent="0.2">
      <c r="A771" s="119">
        <v>235</v>
      </c>
      <c r="B771" s="120" t="s">
        <v>798</v>
      </c>
      <c r="C771" s="128" t="s">
        <v>799</v>
      </c>
      <c r="D771" s="121" t="s">
        <v>176</v>
      </c>
      <c r="E771" s="122">
        <v>1</v>
      </c>
      <c r="F771" s="123"/>
      <c r="G771" s="124">
        <f>ROUND(E771*F771,2)</f>
        <v>0</v>
      </c>
      <c r="H771" s="123">
        <v>0</v>
      </c>
      <c r="I771" s="124">
        <f>ROUND(E771*H771,2)</f>
        <v>0</v>
      </c>
      <c r="J771" s="123">
        <v>16000</v>
      </c>
      <c r="K771" s="124">
        <f>ROUND(E771*J771,2)</f>
        <v>16000</v>
      </c>
      <c r="L771" s="124">
        <v>21</v>
      </c>
      <c r="M771" s="124">
        <f>G771*(1+L771/100)</f>
        <v>0</v>
      </c>
      <c r="N771" s="122">
        <v>0</v>
      </c>
      <c r="O771" s="122">
        <f>ROUND(E771*N771,2)</f>
        <v>0</v>
      </c>
      <c r="P771" s="122">
        <v>0</v>
      </c>
      <c r="Q771" s="122">
        <f>ROUND(E771*P771,2)</f>
        <v>0</v>
      </c>
      <c r="R771" s="124"/>
      <c r="S771" s="124" t="s">
        <v>177</v>
      </c>
      <c r="T771" s="125" t="s">
        <v>178</v>
      </c>
      <c r="U771" s="108">
        <v>0</v>
      </c>
      <c r="V771" s="108">
        <f>ROUND(E771*U771,2)</f>
        <v>0</v>
      </c>
      <c r="W771" s="108"/>
      <c r="X771" s="108" t="s">
        <v>116</v>
      </c>
      <c r="Y771" s="108" t="s">
        <v>117</v>
      </c>
      <c r="Z771" s="102"/>
      <c r="AA771" s="102"/>
      <c r="AB771" s="102"/>
      <c r="AC771" s="102"/>
      <c r="AD771" s="102"/>
      <c r="AE771" s="102"/>
      <c r="AF771" s="102"/>
      <c r="AG771" s="102" t="s">
        <v>118</v>
      </c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</row>
    <row r="772" spans="1:60" outlineLevel="2" x14ac:dyDescent="0.2">
      <c r="A772" s="105"/>
      <c r="B772" s="106"/>
      <c r="C772" s="605"/>
      <c r="D772" s="606"/>
      <c r="E772" s="606"/>
      <c r="F772" s="606"/>
      <c r="G772" s="606"/>
      <c r="H772" s="108"/>
      <c r="I772" s="108"/>
      <c r="J772" s="108"/>
      <c r="K772" s="108"/>
      <c r="L772" s="108"/>
      <c r="M772" s="108"/>
      <c r="N772" s="107"/>
      <c r="O772" s="107"/>
      <c r="P772" s="107"/>
      <c r="Q772" s="107"/>
      <c r="R772" s="108"/>
      <c r="S772" s="108"/>
      <c r="T772" s="108"/>
      <c r="U772" s="108"/>
      <c r="V772" s="108"/>
      <c r="W772" s="108"/>
      <c r="X772" s="108"/>
      <c r="Y772" s="108"/>
      <c r="Z772" s="102"/>
      <c r="AA772" s="102"/>
      <c r="AB772" s="102"/>
      <c r="AC772" s="102"/>
      <c r="AD772" s="102"/>
      <c r="AE772" s="102"/>
      <c r="AF772" s="102"/>
      <c r="AG772" s="102" t="s">
        <v>2212</v>
      </c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</row>
    <row r="773" spans="1:60" outlineLevel="1" x14ac:dyDescent="0.2">
      <c r="A773" s="119">
        <v>236</v>
      </c>
      <c r="B773" s="120" t="s">
        <v>800</v>
      </c>
      <c r="C773" s="128" t="s">
        <v>801</v>
      </c>
      <c r="D773" s="121" t="s">
        <v>176</v>
      </c>
      <c r="E773" s="122">
        <v>1</v>
      </c>
      <c r="F773" s="123"/>
      <c r="G773" s="124">
        <f>ROUND(E773*F773,2)</f>
        <v>0</v>
      </c>
      <c r="H773" s="123">
        <v>0</v>
      </c>
      <c r="I773" s="124">
        <f>ROUND(E773*H773,2)</f>
        <v>0</v>
      </c>
      <c r="J773" s="123">
        <v>16000</v>
      </c>
      <c r="K773" s="124">
        <f>ROUND(E773*J773,2)</f>
        <v>16000</v>
      </c>
      <c r="L773" s="124">
        <v>21</v>
      </c>
      <c r="M773" s="124">
        <f>G773*(1+L773/100)</f>
        <v>0</v>
      </c>
      <c r="N773" s="122">
        <v>0</v>
      </c>
      <c r="O773" s="122">
        <f>ROUND(E773*N773,2)</f>
        <v>0</v>
      </c>
      <c r="P773" s="122">
        <v>0</v>
      </c>
      <c r="Q773" s="122">
        <f>ROUND(E773*P773,2)</f>
        <v>0</v>
      </c>
      <c r="R773" s="124"/>
      <c r="S773" s="124" t="s">
        <v>177</v>
      </c>
      <c r="T773" s="125" t="s">
        <v>178</v>
      </c>
      <c r="U773" s="108">
        <v>0</v>
      </c>
      <c r="V773" s="108">
        <f>ROUND(E773*U773,2)</f>
        <v>0</v>
      </c>
      <c r="W773" s="108"/>
      <c r="X773" s="108" t="s">
        <v>116</v>
      </c>
      <c r="Y773" s="108" t="s">
        <v>117</v>
      </c>
      <c r="Z773" s="102"/>
      <c r="AA773" s="102"/>
      <c r="AB773" s="102"/>
      <c r="AC773" s="102"/>
      <c r="AD773" s="102"/>
      <c r="AE773" s="102"/>
      <c r="AF773" s="102"/>
      <c r="AG773" s="102" t="s">
        <v>118</v>
      </c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</row>
    <row r="774" spans="1:60" outlineLevel="2" x14ac:dyDescent="0.2">
      <c r="A774" s="105"/>
      <c r="B774" s="106"/>
      <c r="C774" s="605"/>
      <c r="D774" s="606"/>
      <c r="E774" s="606"/>
      <c r="F774" s="606"/>
      <c r="G774" s="606"/>
      <c r="H774" s="108"/>
      <c r="I774" s="108"/>
      <c r="J774" s="108"/>
      <c r="K774" s="108"/>
      <c r="L774" s="108"/>
      <c r="M774" s="108"/>
      <c r="N774" s="107"/>
      <c r="O774" s="107"/>
      <c r="P774" s="107"/>
      <c r="Q774" s="107"/>
      <c r="R774" s="108"/>
      <c r="S774" s="108"/>
      <c r="T774" s="108"/>
      <c r="U774" s="108"/>
      <c r="V774" s="108"/>
      <c r="W774" s="108"/>
      <c r="X774" s="108"/>
      <c r="Y774" s="108"/>
      <c r="Z774" s="102"/>
      <c r="AA774" s="102"/>
      <c r="AB774" s="102"/>
      <c r="AC774" s="102"/>
      <c r="AD774" s="102"/>
      <c r="AE774" s="102"/>
      <c r="AF774" s="102"/>
      <c r="AG774" s="102" t="s">
        <v>2212</v>
      </c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</row>
    <row r="775" spans="1:60" x14ac:dyDescent="0.2">
      <c r="A775" s="112" t="s">
        <v>109</v>
      </c>
      <c r="B775" s="113" t="s">
        <v>72</v>
      </c>
      <c r="C775" s="127" t="s">
        <v>73</v>
      </c>
      <c r="D775" s="114"/>
      <c r="E775" s="115"/>
      <c r="F775" s="116"/>
      <c r="G775" s="116">
        <f>SUMIF(AG776:AG790,"&lt;&gt;NOR",G776:G790)</f>
        <v>0</v>
      </c>
      <c r="H775" s="116"/>
      <c r="I775" s="116">
        <f>SUM(I776:I790)</f>
        <v>13547.539999999999</v>
      </c>
      <c r="J775" s="116"/>
      <c r="K775" s="116">
        <f>SUM(K776:K790)</f>
        <v>93765.77</v>
      </c>
      <c r="L775" s="116"/>
      <c r="M775" s="116">
        <f>SUM(M776:M790)</f>
        <v>0</v>
      </c>
      <c r="N775" s="115"/>
      <c r="O775" s="115">
        <f>SUM(O776:O790)</f>
        <v>1.96</v>
      </c>
      <c r="P775" s="115"/>
      <c r="Q775" s="115">
        <f>SUM(Q776:Q790)</f>
        <v>0</v>
      </c>
      <c r="R775" s="116"/>
      <c r="S775" s="116"/>
      <c r="T775" s="117"/>
      <c r="U775" s="111"/>
      <c r="V775" s="111">
        <f>SUM(V776:V790)</f>
        <v>76.14</v>
      </c>
      <c r="W775" s="111"/>
      <c r="X775" s="111"/>
      <c r="Y775" s="111"/>
      <c r="AG775" t="s">
        <v>110</v>
      </c>
    </row>
    <row r="776" spans="1:60" outlineLevel="1" x14ac:dyDescent="0.2">
      <c r="A776" s="119">
        <v>237</v>
      </c>
      <c r="B776" s="120" t="s">
        <v>802</v>
      </c>
      <c r="C776" s="128" t="s">
        <v>803</v>
      </c>
      <c r="D776" s="121" t="s">
        <v>151</v>
      </c>
      <c r="E776" s="122">
        <v>64.16</v>
      </c>
      <c r="F776" s="123"/>
      <c r="G776" s="124">
        <f>ROUND(E776*F776,2)</f>
        <v>0</v>
      </c>
      <c r="H776" s="123">
        <v>25.7</v>
      </c>
      <c r="I776" s="124">
        <f>ROUND(E776*H776,2)</f>
        <v>1648.91</v>
      </c>
      <c r="J776" s="123">
        <v>28.7</v>
      </c>
      <c r="K776" s="124">
        <f>ROUND(E776*J776,2)</f>
        <v>1841.39</v>
      </c>
      <c r="L776" s="124">
        <v>21</v>
      </c>
      <c r="M776" s="124">
        <f>G776*(1+L776/100)</f>
        <v>0</v>
      </c>
      <c r="N776" s="122">
        <v>2.1000000000000001E-4</v>
      </c>
      <c r="O776" s="122">
        <f>ROUND(E776*N776,2)</f>
        <v>0.01</v>
      </c>
      <c r="P776" s="122">
        <v>0</v>
      </c>
      <c r="Q776" s="122">
        <f>ROUND(E776*P776,2)</f>
        <v>0</v>
      </c>
      <c r="R776" s="124" t="s">
        <v>804</v>
      </c>
      <c r="S776" s="124" t="s">
        <v>2211</v>
      </c>
      <c r="T776" s="125" t="s">
        <v>115</v>
      </c>
      <c r="U776" s="108">
        <v>0.05</v>
      </c>
      <c r="V776" s="108">
        <f>ROUND(E776*U776,2)</f>
        <v>3.21</v>
      </c>
      <c r="W776" s="108"/>
      <c r="X776" s="108" t="s">
        <v>116</v>
      </c>
      <c r="Y776" s="108" t="s">
        <v>117</v>
      </c>
      <c r="Z776" s="102"/>
      <c r="AA776" s="102"/>
      <c r="AB776" s="102"/>
      <c r="AC776" s="102"/>
      <c r="AD776" s="102"/>
      <c r="AE776" s="102"/>
      <c r="AF776" s="102"/>
      <c r="AG776" s="102" t="s">
        <v>805</v>
      </c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</row>
    <row r="777" spans="1:60" outlineLevel="2" x14ac:dyDescent="0.2">
      <c r="A777" s="105"/>
      <c r="B777" s="106"/>
      <c r="C777" s="605"/>
      <c r="D777" s="606"/>
      <c r="E777" s="606"/>
      <c r="F777" s="606"/>
      <c r="G777" s="606"/>
      <c r="H777" s="108"/>
      <c r="I777" s="108"/>
      <c r="J777" s="108"/>
      <c r="K777" s="108"/>
      <c r="L777" s="108"/>
      <c r="M777" s="108"/>
      <c r="N777" s="107"/>
      <c r="O777" s="107"/>
      <c r="P777" s="107"/>
      <c r="Q777" s="107"/>
      <c r="R777" s="108"/>
      <c r="S777" s="108"/>
      <c r="T777" s="108"/>
      <c r="U777" s="108"/>
      <c r="V777" s="108"/>
      <c r="W777" s="108"/>
      <c r="X777" s="108"/>
      <c r="Y777" s="108"/>
      <c r="Z777" s="102"/>
      <c r="AA777" s="102"/>
      <c r="AB777" s="102"/>
      <c r="AC777" s="102"/>
      <c r="AD777" s="102"/>
      <c r="AE777" s="102"/>
      <c r="AF777" s="102"/>
      <c r="AG777" s="102" t="s">
        <v>2212</v>
      </c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</row>
    <row r="778" spans="1:60" outlineLevel="1" x14ac:dyDescent="0.2">
      <c r="A778" s="119">
        <v>238</v>
      </c>
      <c r="B778" s="120" t="s">
        <v>806</v>
      </c>
      <c r="C778" s="128" t="s">
        <v>807</v>
      </c>
      <c r="D778" s="121" t="s">
        <v>283</v>
      </c>
      <c r="E778" s="122">
        <v>26.1</v>
      </c>
      <c r="F778" s="123"/>
      <c r="G778" s="124">
        <f>ROUND(E778*F778,2)</f>
        <v>0</v>
      </c>
      <c r="H778" s="123">
        <v>0</v>
      </c>
      <c r="I778" s="124">
        <f>ROUND(E778*H778,2)</f>
        <v>0</v>
      </c>
      <c r="J778" s="123">
        <v>135.5</v>
      </c>
      <c r="K778" s="124">
        <f>ROUND(E778*J778,2)</f>
        <v>3536.55</v>
      </c>
      <c r="L778" s="124">
        <v>21</v>
      </c>
      <c r="M778" s="124">
        <f>G778*(1+L778/100)</f>
        <v>0</v>
      </c>
      <c r="N778" s="122">
        <v>0</v>
      </c>
      <c r="O778" s="122">
        <f>ROUND(E778*N778,2)</f>
        <v>0</v>
      </c>
      <c r="P778" s="122">
        <v>0</v>
      </c>
      <c r="Q778" s="122">
        <f>ROUND(E778*P778,2)</f>
        <v>0</v>
      </c>
      <c r="R778" s="124" t="s">
        <v>804</v>
      </c>
      <c r="S778" s="124" t="s">
        <v>2211</v>
      </c>
      <c r="T778" s="125" t="s">
        <v>115</v>
      </c>
      <c r="U778" s="108">
        <v>0.23599999999999999</v>
      </c>
      <c r="V778" s="108">
        <f>ROUND(E778*U778,2)</f>
        <v>6.16</v>
      </c>
      <c r="W778" s="108"/>
      <c r="X778" s="108" t="s">
        <v>116</v>
      </c>
      <c r="Y778" s="108" t="s">
        <v>117</v>
      </c>
      <c r="Z778" s="102"/>
      <c r="AA778" s="102"/>
      <c r="AB778" s="102"/>
      <c r="AC778" s="102"/>
      <c r="AD778" s="102"/>
      <c r="AE778" s="102"/>
      <c r="AF778" s="102"/>
      <c r="AG778" s="102" t="s">
        <v>118</v>
      </c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</row>
    <row r="779" spans="1:60" outlineLevel="2" x14ac:dyDescent="0.2">
      <c r="A779" s="105"/>
      <c r="B779" s="106"/>
      <c r="C779" s="129" t="s">
        <v>808</v>
      </c>
      <c r="D779" s="109"/>
      <c r="E779" s="110">
        <v>26.1</v>
      </c>
      <c r="F779" s="108"/>
      <c r="G779" s="108"/>
      <c r="H779" s="108"/>
      <c r="I779" s="108"/>
      <c r="J779" s="108"/>
      <c r="K779" s="108"/>
      <c r="L779" s="108"/>
      <c r="M779" s="108"/>
      <c r="N779" s="107"/>
      <c r="O779" s="107"/>
      <c r="P779" s="107"/>
      <c r="Q779" s="107"/>
      <c r="R779" s="108"/>
      <c r="S779" s="108"/>
      <c r="T779" s="108"/>
      <c r="U779" s="108"/>
      <c r="V779" s="108"/>
      <c r="W779" s="108"/>
      <c r="X779" s="108"/>
      <c r="Y779" s="108"/>
      <c r="Z779" s="102"/>
      <c r="AA779" s="102"/>
      <c r="AB779" s="102"/>
      <c r="AC779" s="102"/>
      <c r="AD779" s="102"/>
      <c r="AE779" s="102"/>
      <c r="AF779" s="102"/>
      <c r="AG779" s="102" t="s">
        <v>121</v>
      </c>
      <c r="AH779" s="102">
        <v>0</v>
      </c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</row>
    <row r="780" spans="1:60" outlineLevel="2" x14ac:dyDescent="0.2">
      <c r="A780" s="105"/>
      <c r="B780" s="106"/>
      <c r="C780" s="603"/>
      <c r="D780" s="604"/>
      <c r="E780" s="604"/>
      <c r="F780" s="604"/>
      <c r="G780" s="604"/>
      <c r="H780" s="108"/>
      <c r="I780" s="108"/>
      <c r="J780" s="108"/>
      <c r="K780" s="108"/>
      <c r="L780" s="108"/>
      <c r="M780" s="108"/>
      <c r="N780" s="107"/>
      <c r="O780" s="107"/>
      <c r="P780" s="107"/>
      <c r="Q780" s="107"/>
      <c r="R780" s="108"/>
      <c r="S780" s="108"/>
      <c r="T780" s="108"/>
      <c r="U780" s="108"/>
      <c r="V780" s="108"/>
      <c r="W780" s="108"/>
      <c r="X780" s="108"/>
      <c r="Y780" s="108"/>
      <c r="Z780" s="102"/>
      <c r="AA780" s="102"/>
      <c r="AB780" s="102"/>
      <c r="AC780" s="102"/>
      <c r="AD780" s="102"/>
      <c r="AE780" s="102"/>
      <c r="AF780" s="102"/>
      <c r="AG780" s="102" t="s">
        <v>2212</v>
      </c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</row>
    <row r="781" spans="1:60" outlineLevel="1" x14ac:dyDescent="0.2">
      <c r="A781" s="119">
        <v>239</v>
      </c>
      <c r="B781" s="120" t="s">
        <v>809</v>
      </c>
      <c r="C781" s="128" t="s">
        <v>810</v>
      </c>
      <c r="D781" s="121" t="s">
        <v>283</v>
      </c>
      <c r="E781" s="122">
        <v>26.1</v>
      </c>
      <c r="F781" s="123"/>
      <c r="G781" s="124">
        <f>ROUND(E781*F781,2)</f>
        <v>0</v>
      </c>
      <c r="H781" s="123">
        <v>5.66</v>
      </c>
      <c r="I781" s="124">
        <f>ROUND(E781*H781,2)</f>
        <v>147.72999999999999</v>
      </c>
      <c r="J781" s="123">
        <v>100.84</v>
      </c>
      <c r="K781" s="124">
        <f>ROUND(E781*J781,2)</f>
        <v>2631.92</v>
      </c>
      <c r="L781" s="124">
        <v>21</v>
      </c>
      <c r="M781" s="124">
        <f>G781*(1+L781/100)</f>
        <v>0</v>
      </c>
      <c r="N781" s="122">
        <v>0</v>
      </c>
      <c r="O781" s="122">
        <f>ROUND(E781*N781,2)</f>
        <v>0</v>
      </c>
      <c r="P781" s="122">
        <v>0</v>
      </c>
      <c r="Q781" s="122">
        <f>ROUND(E781*P781,2)</f>
        <v>0</v>
      </c>
      <c r="R781" s="124" t="s">
        <v>804</v>
      </c>
      <c r="S781" s="124" t="s">
        <v>2211</v>
      </c>
      <c r="T781" s="125" t="s">
        <v>115</v>
      </c>
      <c r="U781" s="108">
        <v>0.154</v>
      </c>
      <c r="V781" s="108">
        <f>ROUND(E781*U781,2)</f>
        <v>4.0199999999999996</v>
      </c>
      <c r="W781" s="108"/>
      <c r="X781" s="108" t="s">
        <v>116</v>
      </c>
      <c r="Y781" s="108" t="s">
        <v>117</v>
      </c>
      <c r="Z781" s="102"/>
      <c r="AA781" s="102"/>
      <c r="AB781" s="102"/>
      <c r="AC781" s="102"/>
      <c r="AD781" s="102"/>
      <c r="AE781" s="102"/>
      <c r="AF781" s="102"/>
      <c r="AG781" s="102" t="s">
        <v>118</v>
      </c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</row>
    <row r="782" spans="1:60" outlineLevel="2" x14ac:dyDescent="0.2">
      <c r="A782" s="105"/>
      <c r="B782" s="106"/>
      <c r="C782" s="605"/>
      <c r="D782" s="606"/>
      <c r="E782" s="606"/>
      <c r="F782" s="606"/>
      <c r="G782" s="606"/>
      <c r="H782" s="108"/>
      <c r="I782" s="108"/>
      <c r="J782" s="108"/>
      <c r="K782" s="108"/>
      <c r="L782" s="108"/>
      <c r="M782" s="108"/>
      <c r="N782" s="107"/>
      <c r="O782" s="107"/>
      <c r="P782" s="107"/>
      <c r="Q782" s="107"/>
      <c r="R782" s="108"/>
      <c r="S782" s="108"/>
      <c r="T782" s="108"/>
      <c r="U782" s="108"/>
      <c r="V782" s="108"/>
      <c r="W782" s="108"/>
      <c r="X782" s="108"/>
      <c r="Y782" s="108"/>
      <c r="Z782" s="102"/>
      <c r="AA782" s="102"/>
      <c r="AB782" s="102"/>
      <c r="AC782" s="102"/>
      <c r="AD782" s="102"/>
      <c r="AE782" s="102"/>
      <c r="AF782" s="102"/>
      <c r="AG782" s="102" t="s">
        <v>2212</v>
      </c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</row>
    <row r="783" spans="1:60" ht="22.5" outlineLevel="1" x14ac:dyDescent="0.2">
      <c r="A783" s="119">
        <v>240</v>
      </c>
      <c r="B783" s="120" t="s">
        <v>811</v>
      </c>
      <c r="C783" s="128" t="s">
        <v>812</v>
      </c>
      <c r="D783" s="121" t="s">
        <v>151</v>
      </c>
      <c r="E783" s="122">
        <v>64.16</v>
      </c>
      <c r="F783" s="123"/>
      <c r="G783" s="124">
        <f>ROUND(E783*F783,2)</f>
        <v>0</v>
      </c>
      <c r="H783" s="123">
        <v>183.15</v>
      </c>
      <c r="I783" s="124">
        <f>ROUND(E783*H783,2)</f>
        <v>11750.9</v>
      </c>
      <c r="J783" s="123">
        <v>561.85</v>
      </c>
      <c r="K783" s="124">
        <f>ROUND(E783*J783,2)</f>
        <v>36048.300000000003</v>
      </c>
      <c r="L783" s="124">
        <v>21</v>
      </c>
      <c r="M783" s="124">
        <f>G783*(1+L783/100)</f>
        <v>0</v>
      </c>
      <c r="N783" s="122">
        <v>5.0400000000000002E-3</v>
      </c>
      <c r="O783" s="122">
        <f>ROUND(E783*N783,2)</f>
        <v>0.32</v>
      </c>
      <c r="P783" s="122">
        <v>0</v>
      </c>
      <c r="Q783" s="122">
        <f>ROUND(E783*P783,2)</f>
        <v>0</v>
      </c>
      <c r="R783" s="124" t="s">
        <v>804</v>
      </c>
      <c r="S783" s="124" t="s">
        <v>2211</v>
      </c>
      <c r="T783" s="125" t="s">
        <v>115</v>
      </c>
      <c r="U783" s="108">
        <v>0.97799999999999998</v>
      </c>
      <c r="V783" s="108">
        <f>ROUND(E783*U783,2)</f>
        <v>62.75</v>
      </c>
      <c r="W783" s="108"/>
      <c r="X783" s="108" t="s">
        <v>116</v>
      </c>
      <c r="Y783" s="108" t="s">
        <v>117</v>
      </c>
      <c r="Z783" s="102"/>
      <c r="AA783" s="102"/>
      <c r="AB783" s="102"/>
      <c r="AC783" s="102"/>
      <c r="AD783" s="102"/>
      <c r="AE783" s="102"/>
      <c r="AF783" s="102"/>
      <c r="AG783" s="102" t="s">
        <v>805</v>
      </c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</row>
    <row r="784" spans="1:60" outlineLevel="2" x14ac:dyDescent="0.2">
      <c r="A784" s="105"/>
      <c r="B784" s="106"/>
      <c r="C784" s="129" t="s">
        <v>2291</v>
      </c>
      <c r="D784" s="109"/>
      <c r="E784" s="110">
        <v>64.16</v>
      </c>
      <c r="F784" s="108"/>
      <c r="G784" s="108"/>
      <c r="H784" s="108"/>
      <c r="I784" s="108"/>
      <c r="J784" s="108"/>
      <c r="K784" s="108"/>
      <c r="L784" s="108"/>
      <c r="M784" s="108"/>
      <c r="N784" s="107"/>
      <c r="O784" s="107"/>
      <c r="P784" s="107"/>
      <c r="Q784" s="107"/>
      <c r="R784" s="108"/>
      <c r="S784" s="108"/>
      <c r="T784" s="108"/>
      <c r="U784" s="108"/>
      <c r="V784" s="108"/>
      <c r="W784" s="108"/>
      <c r="X784" s="108"/>
      <c r="Y784" s="108"/>
      <c r="Z784" s="102"/>
      <c r="AA784" s="102"/>
      <c r="AB784" s="102"/>
      <c r="AC784" s="102"/>
      <c r="AD784" s="102"/>
      <c r="AE784" s="102"/>
      <c r="AF784" s="102"/>
      <c r="AG784" s="102" t="s">
        <v>121</v>
      </c>
      <c r="AH784" s="102">
        <v>0</v>
      </c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</row>
    <row r="785" spans="1:60" outlineLevel="2" x14ac:dyDescent="0.2">
      <c r="A785" s="105"/>
      <c r="B785" s="106"/>
      <c r="C785" s="603"/>
      <c r="D785" s="604"/>
      <c r="E785" s="604"/>
      <c r="F785" s="604"/>
      <c r="G785" s="604"/>
      <c r="H785" s="108"/>
      <c r="I785" s="108"/>
      <c r="J785" s="108"/>
      <c r="K785" s="108"/>
      <c r="L785" s="108"/>
      <c r="M785" s="108"/>
      <c r="N785" s="107"/>
      <c r="O785" s="107"/>
      <c r="P785" s="107"/>
      <c r="Q785" s="107"/>
      <c r="R785" s="108"/>
      <c r="S785" s="108"/>
      <c r="T785" s="108"/>
      <c r="U785" s="108"/>
      <c r="V785" s="108"/>
      <c r="W785" s="108"/>
      <c r="X785" s="108"/>
      <c r="Y785" s="108"/>
      <c r="Z785" s="102"/>
      <c r="AA785" s="102"/>
      <c r="AB785" s="102"/>
      <c r="AC785" s="102"/>
      <c r="AD785" s="102"/>
      <c r="AE785" s="102"/>
      <c r="AF785" s="102"/>
      <c r="AG785" s="102" t="s">
        <v>2212</v>
      </c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</row>
    <row r="786" spans="1:60" outlineLevel="1" x14ac:dyDescent="0.2">
      <c r="A786" s="119">
        <v>241</v>
      </c>
      <c r="B786" s="120" t="s">
        <v>813</v>
      </c>
      <c r="C786" s="128" t="s">
        <v>814</v>
      </c>
      <c r="D786" s="121" t="s">
        <v>151</v>
      </c>
      <c r="E786" s="122">
        <v>85</v>
      </c>
      <c r="F786" s="123"/>
      <c r="G786" s="124">
        <f>ROUND(E786*F786,2)</f>
        <v>0</v>
      </c>
      <c r="H786" s="123">
        <v>0</v>
      </c>
      <c r="I786" s="124">
        <f>ROUND(E786*H786,2)</f>
        <v>0</v>
      </c>
      <c r="J786" s="123">
        <v>500</v>
      </c>
      <c r="K786" s="124">
        <f>ROUND(E786*J786,2)</f>
        <v>42500</v>
      </c>
      <c r="L786" s="124">
        <v>21</v>
      </c>
      <c r="M786" s="124">
        <f>G786*(1+L786/100)</f>
        <v>0</v>
      </c>
      <c r="N786" s="122">
        <v>1.9199999999999998E-2</v>
      </c>
      <c r="O786" s="122">
        <f>ROUND(E786*N786,2)</f>
        <v>1.63</v>
      </c>
      <c r="P786" s="122">
        <v>0</v>
      </c>
      <c r="Q786" s="122">
        <f>ROUND(E786*P786,2)</f>
        <v>0</v>
      </c>
      <c r="R786" s="124"/>
      <c r="S786" s="124" t="s">
        <v>177</v>
      </c>
      <c r="T786" s="125" t="s">
        <v>178</v>
      </c>
      <c r="U786" s="108">
        <v>0</v>
      </c>
      <c r="V786" s="108">
        <f>ROUND(E786*U786,2)</f>
        <v>0</v>
      </c>
      <c r="W786" s="108"/>
      <c r="X786" s="108" t="s">
        <v>116</v>
      </c>
      <c r="Y786" s="108" t="s">
        <v>117</v>
      </c>
      <c r="Z786" s="102"/>
      <c r="AA786" s="102"/>
      <c r="AB786" s="102"/>
      <c r="AC786" s="102"/>
      <c r="AD786" s="102"/>
      <c r="AE786" s="102"/>
      <c r="AF786" s="102"/>
      <c r="AG786" s="102" t="s">
        <v>124</v>
      </c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</row>
    <row r="787" spans="1:60" outlineLevel="2" x14ac:dyDescent="0.2">
      <c r="A787" s="105"/>
      <c r="B787" s="106"/>
      <c r="C787" s="605"/>
      <c r="D787" s="606"/>
      <c r="E787" s="606"/>
      <c r="F787" s="606"/>
      <c r="G787" s="606"/>
      <c r="H787" s="108"/>
      <c r="I787" s="108"/>
      <c r="J787" s="108"/>
      <c r="K787" s="108"/>
      <c r="L787" s="108"/>
      <c r="M787" s="108"/>
      <c r="N787" s="107"/>
      <c r="O787" s="107"/>
      <c r="P787" s="107"/>
      <c r="Q787" s="107"/>
      <c r="R787" s="108"/>
      <c r="S787" s="108"/>
      <c r="T787" s="108"/>
      <c r="U787" s="108"/>
      <c r="V787" s="108"/>
      <c r="W787" s="108"/>
      <c r="X787" s="108"/>
      <c r="Y787" s="108"/>
      <c r="Z787" s="102"/>
      <c r="AA787" s="102"/>
      <c r="AB787" s="102"/>
      <c r="AC787" s="102"/>
      <c r="AD787" s="102"/>
      <c r="AE787" s="102"/>
      <c r="AF787" s="102"/>
      <c r="AG787" s="102" t="s">
        <v>2212</v>
      </c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</row>
    <row r="788" spans="1:60" outlineLevel="1" x14ac:dyDescent="0.2">
      <c r="A788" s="119">
        <v>242</v>
      </c>
      <c r="B788" s="120" t="s">
        <v>815</v>
      </c>
      <c r="C788" s="128" t="s">
        <v>816</v>
      </c>
      <c r="D788" s="121" t="s">
        <v>0</v>
      </c>
      <c r="E788" s="122">
        <v>1001.057</v>
      </c>
      <c r="F788" s="123"/>
      <c r="G788" s="124">
        <f>ROUND(E788*F788,2)</f>
        <v>0</v>
      </c>
      <c r="H788" s="123">
        <v>0</v>
      </c>
      <c r="I788" s="124">
        <f>ROUND(E788*H788,2)</f>
        <v>0</v>
      </c>
      <c r="J788" s="123">
        <v>7.2</v>
      </c>
      <c r="K788" s="124">
        <f>ROUND(E788*J788,2)</f>
        <v>7207.61</v>
      </c>
      <c r="L788" s="124">
        <v>21</v>
      </c>
      <c r="M788" s="124">
        <f>G788*(1+L788/100)</f>
        <v>0</v>
      </c>
      <c r="N788" s="122">
        <v>0</v>
      </c>
      <c r="O788" s="122">
        <f>ROUND(E788*N788,2)</f>
        <v>0</v>
      </c>
      <c r="P788" s="122">
        <v>0</v>
      </c>
      <c r="Q788" s="122">
        <f>ROUND(E788*P788,2)</f>
        <v>0</v>
      </c>
      <c r="R788" s="124" t="s">
        <v>804</v>
      </c>
      <c r="S788" s="124" t="s">
        <v>2211</v>
      </c>
      <c r="T788" s="125" t="s">
        <v>115</v>
      </c>
      <c r="U788" s="108">
        <v>0</v>
      </c>
      <c r="V788" s="108">
        <f>ROUND(E788*U788,2)</f>
        <v>0</v>
      </c>
      <c r="W788" s="108"/>
      <c r="X788" s="108" t="s">
        <v>433</v>
      </c>
      <c r="Y788" s="108" t="s">
        <v>117</v>
      </c>
      <c r="Z788" s="102"/>
      <c r="AA788" s="102"/>
      <c r="AB788" s="102"/>
      <c r="AC788" s="102"/>
      <c r="AD788" s="102"/>
      <c r="AE788" s="102"/>
      <c r="AF788" s="102"/>
      <c r="AG788" s="102" t="s">
        <v>434</v>
      </c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</row>
    <row r="789" spans="1:60" outlineLevel="2" x14ac:dyDescent="0.2">
      <c r="A789" s="105"/>
      <c r="B789" s="106"/>
      <c r="C789" s="607" t="s">
        <v>532</v>
      </c>
      <c r="D789" s="608"/>
      <c r="E789" s="608"/>
      <c r="F789" s="608"/>
      <c r="G789" s="608"/>
      <c r="H789" s="108"/>
      <c r="I789" s="108"/>
      <c r="J789" s="108"/>
      <c r="K789" s="108"/>
      <c r="L789" s="108"/>
      <c r="M789" s="108"/>
      <c r="N789" s="107"/>
      <c r="O789" s="107"/>
      <c r="P789" s="107"/>
      <c r="Q789" s="107"/>
      <c r="R789" s="108"/>
      <c r="S789" s="108"/>
      <c r="T789" s="108"/>
      <c r="U789" s="108"/>
      <c r="V789" s="108"/>
      <c r="W789" s="108"/>
      <c r="X789" s="108"/>
      <c r="Y789" s="108"/>
      <c r="Z789" s="102"/>
      <c r="AA789" s="102"/>
      <c r="AB789" s="102"/>
      <c r="AC789" s="102"/>
      <c r="AD789" s="102"/>
      <c r="AE789" s="102"/>
      <c r="AF789" s="102"/>
      <c r="AG789" s="102" t="s">
        <v>120</v>
      </c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</row>
    <row r="790" spans="1:60" outlineLevel="2" x14ac:dyDescent="0.2">
      <c r="A790" s="105"/>
      <c r="B790" s="106"/>
      <c r="C790" s="603"/>
      <c r="D790" s="604"/>
      <c r="E790" s="604"/>
      <c r="F790" s="604"/>
      <c r="G790" s="604"/>
      <c r="H790" s="108"/>
      <c r="I790" s="108"/>
      <c r="J790" s="108"/>
      <c r="K790" s="108"/>
      <c r="L790" s="108"/>
      <c r="M790" s="108"/>
      <c r="N790" s="107"/>
      <c r="O790" s="107"/>
      <c r="P790" s="107"/>
      <c r="Q790" s="107"/>
      <c r="R790" s="108"/>
      <c r="S790" s="108"/>
      <c r="T790" s="108"/>
      <c r="U790" s="108"/>
      <c r="V790" s="108"/>
      <c r="W790" s="108"/>
      <c r="X790" s="108"/>
      <c r="Y790" s="108"/>
      <c r="Z790" s="102"/>
      <c r="AA790" s="102"/>
      <c r="AB790" s="102"/>
      <c r="AC790" s="102"/>
      <c r="AD790" s="102"/>
      <c r="AE790" s="102"/>
      <c r="AF790" s="102"/>
      <c r="AG790" s="102" t="s">
        <v>2212</v>
      </c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</row>
    <row r="791" spans="1:60" x14ac:dyDescent="0.2">
      <c r="A791" s="112" t="s">
        <v>109</v>
      </c>
      <c r="B791" s="113" t="s">
        <v>74</v>
      </c>
      <c r="C791" s="127" t="s">
        <v>75</v>
      </c>
      <c r="D791" s="114"/>
      <c r="E791" s="115"/>
      <c r="F791" s="116"/>
      <c r="G791" s="116">
        <f>SUMIF(AG792:AG799,"&lt;&gt;NOR",G792:G799)</f>
        <v>0</v>
      </c>
      <c r="H791" s="116"/>
      <c r="I791" s="116">
        <f>SUM(I792:I799)</f>
        <v>129229.17</v>
      </c>
      <c r="J791" s="116"/>
      <c r="K791" s="116">
        <f>SUM(K792:K799)</f>
        <v>457369.23</v>
      </c>
      <c r="L791" s="116"/>
      <c r="M791" s="116">
        <f>SUM(M792:M799)</f>
        <v>0</v>
      </c>
      <c r="N791" s="115"/>
      <c r="O791" s="115">
        <f>SUM(O792:O799)</f>
        <v>8.41</v>
      </c>
      <c r="P791" s="115"/>
      <c r="Q791" s="115">
        <f>SUM(Q792:Q799)</f>
        <v>0</v>
      </c>
      <c r="R791" s="116"/>
      <c r="S791" s="116"/>
      <c r="T791" s="117"/>
      <c r="U791" s="111"/>
      <c r="V791" s="111">
        <f>SUM(V792:V799)</f>
        <v>591.52</v>
      </c>
      <c r="W791" s="111"/>
      <c r="X791" s="111"/>
      <c r="Y791" s="111"/>
      <c r="AG791" t="s">
        <v>110</v>
      </c>
    </row>
    <row r="792" spans="1:60" outlineLevel="1" x14ac:dyDescent="0.2">
      <c r="A792" s="119">
        <v>243</v>
      </c>
      <c r="B792" s="120" t="s">
        <v>817</v>
      </c>
      <c r="C792" s="128" t="s">
        <v>818</v>
      </c>
      <c r="D792" s="121" t="s">
        <v>151</v>
      </c>
      <c r="E792" s="122">
        <v>849.024</v>
      </c>
      <c r="F792" s="123"/>
      <c r="G792" s="124">
        <f>ROUND(E792*F792,2)</f>
        <v>0</v>
      </c>
      <c r="H792" s="123">
        <v>0</v>
      </c>
      <c r="I792" s="124">
        <f>ROUND(E792*H792,2)</f>
        <v>0</v>
      </c>
      <c r="J792" s="123">
        <v>500</v>
      </c>
      <c r="K792" s="124">
        <f>ROUND(E792*J792,2)</f>
        <v>424512</v>
      </c>
      <c r="L792" s="124">
        <v>21</v>
      </c>
      <c r="M792" s="124">
        <f>G792*(1+L792/100)</f>
        <v>0</v>
      </c>
      <c r="N792" s="122">
        <v>0</v>
      </c>
      <c r="O792" s="122">
        <f>ROUND(E792*N792,2)</f>
        <v>0</v>
      </c>
      <c r="P792" s="122">
        <v>0</v>
      </c>
      <c r="Q792" s="122">
        <f>ROUND(E792*P792,2)</f>
        <v>0</v>
      </c>
      <c r="R792" s="124"/>
      <c r="S792" s="124" t="s">
        <v>177</v>
      </c>
      <c r="T792" s="125" t="s">
        <v>178</v>
      </c>
      <c r="U792" s="108">
        <v>0</v>
      </c>
      <c r="V792" s="108">
        <f>ROUND(E792*U792,2)</f>
        <v>0</v>
      </c>
      <c r="W792" s="108"/>
      <c r="X792" s="108" t="s">
        <v>116</v>
      </c>
      <c r="Y792" s="108" t="s">
        <v>117</v>
      </c>
      <c r="Z792" s="102"/>
      <c r="AA792" s="102"/>
      <c r="AB792" s="102"/>
      <c r="AC792" s="102"/>
      <c r="AD792" s="102"/>
      <c r="AE792" s="102"/>
      <c r="AF792" s="102"/>
      <c r="AG792" s="102" t="s">
        <v>118</v>
      </c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</row>
    <row r="793" spans="1:60" outlineLevel="2" x14ac:dyDescent="0.2">
      <c r="A793" s="105"/>
      <c r="B793" s="106"/>
      <c r="C793" s="129" t="s">
        <v>2292</v>
      </c>
      <c r="D793" s="109"/>
      <c r="E793" s="110">
        <v>849.024</v>
      </c>
      <c r="F793" s="108"/>
      <c r="G793" s="108"/>
      <c r="H793" s="108"/>
      <c r="I793" s="108"/>
      <c r="J793" s="108"/>
      <c r="K793" s="108"/>
      <c r="L793" s="108"/>
      <c r="M793" s="108"/>
      <c r="N793" s="107"/>
      <c r="O793" s="107"/>
      <c r="P793" s="107"/>
      <c r="Q793" s="107"/>
      <c r="R793" s="108"/>
      <c r="S793" s="108"/>
      <c r="T793" s="108"/>
      <c r="U793" s="108"/>
      <c r="V793" s="108"/>
      <c r="W793" s="108"/>
      <c r="X793" s="108"/>
      <c r="Y793" s="108"/>
      <c r="Z793" s="102"/>
      <c r="AA793" s="102"/>
      <c r="AB793" s="102"/>
      <c r="AC793" s="102"/>
      <c r="AD793" s="102"/>
      <c r="AE793" s="102"/>
      <c r="AF793" s="102"/>
      <c r="AG793" s="102" t="s">
        <v>121</v>
      </c>
      <c r="AH793" s="102">
        <v>0</v>
      </c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</row>
    <row r="794" spans="1:60" outlineLevel="2" x14ac:dyDescent="0.2">
      <c r="A794" s="105"/>
      <c r="B794" s="106"/>
      <c r="C794" s="603"/>
      <c r="D794" s="604"/>
      <c r="E794" s="604"/>
      <c r="F794" s="604"/>
      <c r="G794" s="604"/>
      <c r="H794" s="108"/>
      <c r="I794" s="108"/>
      <c r="J794" s="108"/>
      <c r="K794" s="108"/>
      <c r="L794" s="108"/>
      <c r="M794" s="108"/>
      <c r="N794" s="107"/>
      <c r="O794" s="107"/>
      <c r="P794" s="107"/>
      <c r="Q794" s="107"/>
      <c r="R794" s="108"/>
      <c r="S794" s="108"/>
      <c r="T794" s="108"/>
      <c r="U794" s="108"/>
      <c r="V794" s="108"/>
      <c r="W794" s="108"/>
      <c r="X794" s="108"/>
      <c r="Y794" s="108"/>
      <c r="Z794" s="102"/>
      <c r="AA794" s="102"/>
      <c r="AB794" s="102"/>
      <c r="AC794" s="102"/>
      <c r="AD794" s="102"/>
      <c r="AE794" s="102"/>
      <c r="AF794" s="102"/>
      <c r="AG794" s="102" t="s">
        <v>2212</v>
      </c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</row>
    <row r="795" spans="1:60" outlineLevel="1" x14ac:dyDescent="0.2">
      <c r="A795" s="119">
        <v>244</v>
      </c>
      <c r="B795" s="120" t="s">
        <v>819</v>
      </c>
      <c r="C795" s="128" t="s">
        <v>820</v>
      </c>
      <c r="D795" s="121" t="s">
        <v>151</v>
      </c>
      <c r="E795" s="122">
        <v>771.84</v>
      </c>
      <c r="F795" s="123"/>
      <c r="G795" s="124">
        <f>ROUND(E795*F795,2)</f>
        <v>0</v>
      </c>
      <c r="H795" s="123">
        <v>167.43</v>
      </c>
      <c r="I795" s="124">
        <f>ROUND(E795*H795,2)</f>
        <v>129229.17</v>
      </c>
      <c r="J795" s="123">
        <v>42.57</v>
      </c>
      <c r="K795" s="124">
        <f>ROUND(E795*J795,2)</f>
        <v>32857.230000000003</v>
      </c>
      <c r="L795" s="124">
        <v>21</v>
      </c>
      <c r="M795" s="124">
        <f>G795*(1+L795/100)</f>
        <v>0</v>
      </c>
      <c r="N795" s="122">
        <v>1.09E-2</v>
      </c>
      <c r="O795" s="122">
        <f>ROUND(E795*N795,2)</f>
        <v>8.41</v>
      </c>
      <c r="P795" s="122">
        <v>0</v>
      </c>
      <c r="Q795" s="122">
        <f>ROUND(E795*P795,2)</f>
        <v>0</v>
      </c>
      <c r="R795" s="124" t="s">
        <v>445</v>
      </c>
      <c r="S795" s="124" t="s">
        <v>821</v>
      </c>
      <c r="T795" s="125" t="s">
        <v>178</v>
      </c>
      <c r="U795" s="108">
        <v>0.76637999999999995</v>
      </c>
      <c r="V795" s="108">
        <f>ROUND(E795*U795,2)</f>
        <v>591.52</v>
      </c>
      <c r="W795" s="108"/>
      <c r="X795" s="108" t="s">
        <v>307</v>
      </c>
      <c r="Y795" s="108" t="s">
        <v>117</v>
      </c>
      <c r="Z795" s="102"/>
      <c r="AA795" s="102"/>
      <c r="AB795" s="102"/>
      <c r="AC795" s="102"/>
      <c r="AD795" s="102"/>
      <c r="AE795" s="102"/>
      <c r="AF795" s="102"/>
      <c r="AG795" s="102" t="s">
        <v>308</v>
      </c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</row>
    <row r="796" spans="1:60" outlineLevel="2" x14ac:dyDescent="0.2">
      <c r="A796" s="105"/>
      <c r="B796" s="106"/>
      <c r="C796" s="607" t="s">
        <v>822</v>
      </c>
      <c r="D796" s="608"/>
      <c r="E796" s="608"/>
      <c r="F796" s="608"/>
      <c r="G796" s="608"/>
      <c r="H796" s="108"/>
      <c r="I796" s="108"/>
      <c r="J796" s="108"/>
      <c r="K796" s="108"/>
      <c r="L796" s="108"/>
      <c r="M796" s="108"/>
      <c r="N796" s="107"/>
      <c r="O796" s="107"/>
      <c r="P796" s="107"/>
      <c r="Q796" s="107"/>
      <c r="R796" s="108"/>
      <c r="S796" s="108"/>
      <c r="T796" s="108"/>
      <c r="U796" s="108"/>
      <c r="V796" s="108"/>
      <c r="W796" s="108"/>
      <c r="X796" s="108"/>
      <c r="Y796" s="108"/>
      <c r="Z796" s="102"/>
      <c r="AA796" s="102"/>
      <c r="AB796" s="102"/>
      <c r="AC796" s="102"/>
      <c r="AD796" s="102"/>
      <c r="AE796" s="102"/>
      <c r="AF796" s="102"/>
      <c r="AG796" s="102" t="s">
        <v>120</v>
      </c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</row>
    <row r="797" spans="1:60" ht="33.75" outlineLevel="2" x14ac:dyDescent="0.2">
      <c r="A797" s="105"/>
      <c r="B797" s="106"/>
      <c r="C797" s="129" t="s">
        <v>2293</v>
      </c>
      <c r="D797" s="109"/>
      <c r="E797" s="110">
        <v>756.82</v>
      </c>
      <c r="F797" s="108"/>
      <c r="G797" s="108"/>
      <c r="H797" s="108"/>
      <c r="I797" s="108"/>
      <c r="J797" s="108"/>
      <c r="K797" s="108"/>
      <c r="L797" s="108"/>
      <c r="M797" s="108"/>
      <c r="N797" s="107"/>
      <c r="O797" s="107"/>
      <c r="P797" s="107"/>
      <c r="Q797" s="107"/>
      <c r="R797" s="108"/>
      <c r="S797" s="108"/>
      <c r="T797" s="108"/>
      <c r="U797" s="108"/>
      <c r="V797" s="108"/>
      <c r="W797" s="108"/>
      <c r="X797" s="108"/>
      <c r="Y797" s="108"/>
      <c r="Z797" s="102"/>
      <c r="AA797" s="102"/>
      <c r="AB797" s="102"/>
      <c r="AC797" s="102"/>
      <c r="AD797" s="102"/>
      <c r="AE797" s="102"/>
      <c r="AF797" s="102"/>
      <c r="AG797" s="102" t="s">
        <v>121</v>
      </c>
      <c r="AH797" s="102">
        <v>0</v>
      </c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</row>
    <row r="798" spans="1:60" outlineLevel="3" x14ac:dyDescent="0.2">
      <c r="A798" s="105"/>
      <c r="B798" s="106"/>
      <c r="C798" s="129" t="s">
        <v>2260</v>
      </c>
      <c r="D798" s="109"/>
      <c r="E798" s="110">
        <v>15.02</v>
      </c>
      <c r="F798" s="108"/>
      <c r="G798" s="108"/>
      <c r="H798" s="108"/>
      <c r="I798" s="108"/>
      <c r="J798" s="108"/>
      <c r="K798" s="108"/>
      <c r="L798" s="108"/>
      <c r="M798" s="108"/>
      <c r="N798" s="107"/>
      <c r="O798" s="107"/>
      <c r="P798" s="107"/>
      <c r="Q798" s="107"/>
      <c r="R798" s="108"/>
      <c r="S798" s="108"/>
      <c r="T798" s="108"/>
      <c r="U798" s="108"/>
      <c r="V798" s="108"/>
      <c r="W798" s="108"/>
      <c r="X798" s="108"/>
      <c r="Y798" s="108"/>
      <c r="Z798" s="102"/>
      <c r="AA798" s="102"/>
      <c r="AB798" s="102"/>
      <c r="AC798" s="102"/>
      <c r="AD798" s="102"/>
      <c r="AE798" s="102"/>
      <c r="AF798" s="102"/>
      <c r="AG798" s="102" t="s">
        <v>121</v>
      </c>
      <c r="AH798" s="102">
        <v>0</v>
      </c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</row>
    <row r="799" spans="1:60" outlineLevel="2" x14ac:dyDescent="0.2">
      <c r="A799" s="105"/>
      <c r="B799" s="106"/>
      <c r="C799" s="603"/>
      <c r="D799" s="604"/>
      <c r="E799" s="604"/>
      <c r="F799" s="604"/>
      <c r="G799" s="604"/>
      <c r="H799" s="108"/>
      <c r="I799" s="108"/>
      <c r="J799" s="108"/>
      <c r="K799" s="108"/>
      <c r="L799" s="108"/>
      <c r="M799" s="108"/>
      <c r="N799" s="107"/>
      <c r="O799" s="107"/>
      <c r="P799" s="107"/>
      <c r="Q799" s="107"/>
      <c r="R799" s="108"/>
      <c r="S799" s="108"/>
      <c r="T799" s="108"/>
      <c r="U799" s="108"/>
      <c r="V799" s="108"/>
      <c r="W799" s="108"/>
      <c r="X799" s="108"/>
      <c r="Y799" s="108"/>
      <c r="Z799" s="102"/>
      <c r="AA799" s="102"/>
      <c r="AB799" s="102"/>
      <c r="AC799" s="102"/>
      <c r="AD799" s="102"/>
      <c r="AE799" s="102"/>
      <c r="AF799" s="102"/>
      <c r="AG799" s="102" t="s">
        <v>2212</v>
      </c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</row>
    <row r="800" spans="1:60" x14ac:dyDescent="0.2">
      <c r="A800" s="112" t="s">
        <v>109</v>
      </c>
      <c r="B800" s="113" t="s">
        <v>76</v>
      </c>
      <c r="C800" s="127" t="s">
        <v>77</v>
      </c>
      <c r="D800" s="114"/>
      <c r="E800" s="115"/>
      <c r="F800" s="116"/>
      <c r="G800" s="116">
        <f>SUMIF(AG801:AG827,"&lt;&gt;NOR",G801:G827)</f>
        <v>0</v>
      </c>
      <c r="H800" s="116"/>
      <c r="I800" s="116">
        <f>SUM(I801:I827)</f>
        <v>39626.49</v>
      </c>
      <c r="J800" s="116"/>
      <c r="K800" s="116">
        <f>SUM(K801:K827)</f>
        <v>232207.26</v>
      </c>
      <c r="L800" s="116"/>
      <c r="M800" s="116">
        <f>SUM(M801:M827)</f>
        <v>0</v>
      </c>
      <c r="N800" s="115"/>
      <c r="O800" s="115">
        <f>SUM(O801:O827)</f>
        <v>1.01</v>
      </c>
      <c r="P800" s="115"/>
      <c r="Q800" s="115">
        <f>SUM(Q801:Q827)</f>
        <v>0</v>
      </c>
      <c r="R800" s="116"/>
      <c r="S800" s="116"/>
      <c r="T800" s="117"/>
      <c r="U800" s="111"/>
      <c r="V800" s="111">
        <f>SUM(V801:V827)</f>
        <v>186.09</v>
      </c>
      <c r="W800" s="111"/>
      <c r="X800" s="111"/>
      <c r="Y800" s="111"/>
      <c r="AG800" t="s">
        <v>110</v>
      </c>
    </row>
    <row r="801" spans="1:60" outlineLevel="1" x14ac:dyDescent="0.2">
      <c r="A801" s="119">
        <v>245</v>
      </c>
      <c r="B801" s="120" t="s">
        <v>823</v>
      </c>
      <c r="C801" s="128" t="s">
        <v>824</v>
      </c>
      <c r="D801" s="121" t="s">
        <v>151</v>
      </c>
      <c r="E801" s="122">
        <v>184.541</v>
      </c>
      <c r="F801" s="123"/>
      <c r="G801" s="124">
        <f>ROUND(E801*F801,2)</f>
        <v>0</v>
      </c>
      <c r="H801" s="123">
        <v>25.7</v>
      </c>
      <c r="I801" s="124">
        <f>ROUND(E801*H801,2)</f>
        <v>4742.7</v>
      </c>
      <c r="J801" s="123">
        <v>28.7</v>
      </c>
      <c r="K801" s="124">
        <f>ROUND(E801*J801,2)</f>
        <v>5296.33</v>
      </c>
      <c r="L801" s="124">
        <v>21</v>
      </c>
      <c r="M801" s="124">
        <f>G801*(1+L801/100)</f>
        <v>0</v>
      </c>
      <c r="N801" s="122">
        <v>2.1000000000000001E-4</v>
      </c>
      <c r="O801" s="122">
        <f>ROUND(E801*N801,2)</f>
        <v>0.04</v>
      </c>
      <c r="P801" s="122">
        <v>0</v>
      </c>
      <c r="Q801" s="122">
        <f>ROUND(E801*P801,2)</f>
        <v>0</v>
      </c>
      <c r="R801" s="124" t="s">
        <v>804</v>
      </c>
      <c r="S801" s="124" t="s">
        <v>2211</v>
      </c>
      <c r="T801" s="125" t="s">
        <v>115</v>
      </c>
      <c r="U801" s="108">
        <v>0.05</v>
      </c>
      <c r="V801" s="108">
        <f>ROUND(E801*U801,2)</f>
        <v>9.23</v>
      </c>
      <c r="W801" s="108"/>
      <c r="X801" s="108" t="s">
        <v>116</v>
      </c>
      <c r="Y801" s="108" t="s">
        <v>117</v>
      </c>
      <c r="Z801" s="102"/>
      <c r="AA801" s="102"/>
      <c r="AB801" s="102"/>
      <c r="AC801" s="102"/>
      <c r="AD801" s="102"/>
      <c r="AE801" s="102"/>
      <c r="AF801" s="102"/>
      <c r="AG801" s="102" t="s">
        <v>805</v>
      </c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</row>
    <row r="802" spans="1:60" outlineLevel="2" x14ac:dyDescent="0.2">
      <c r="A802" s="105"/>
      <c r="B802" s="106"/>
      <c r="C802" s="129" t="s">
        <v>825</v>
      </c>
      <c r="D802" s="109"/>
      <c r="E802" s="110">
        <v>184.541</v>
      </c>
      <c r="F802" s="108"/>
      <c r="G802" s="108"/>
      <c r="H802" s="108"/>
      <c r="I802" s="108"/>
      <c r="J802" s="108"/>
      <c r="K802" s="108"/>
      <c r="L802" s="108"/>
      <c r="M802" s="108"/>
      <c r="N802" s="107"/>
      <c r="O802" s="107"/>
      <c r="P802" s="107"/>
      <c r="Q802" s="107"/>
      <c r="R802" s="108"/>
      <c r="S802" s="108"/>
      <c r="T802" s="108"/>
      <c r="U802" s="108"/>
      <c r="V802" s="108"/>
      <c r="W802" s="108"/>
      <c r="X802" s="108"/>
      <c r="Y802" s="108"/>
      <c r="Z802" s="102"/>
      <c r="AA802" s="102"/>
      <c r="AB802" s="102"/>
      <c r="AC802" s="102"/>
      <c r="AD802" s="102"/>
      <c r="AE802" s="102"/>
      <c r="AF802" s="102"/>
      <c r="AG802" s="102" t="s">
        <v>121</v>
      </c>
      <c r="AH802" s="102">
        <v>0</v>
      </c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</row>
    <row r="803" spans="1:60" outlineLevel="2" x14ac:dyDescent="0.2">
      <c r="A803" s="105"/>
      <c r="B803" s="106"/>
      <c r="C803" s="603"/>
      <c r="D803" s="604"/>
      <c r="E803" s="604"/>
      <c r="F803" s="604"/>
      <c r="G803" s="604"/>
      <c r="H803" s="108"/>
      <c r="I803" s="108"/>
      <c r="J803" s="108"/>
      <c r="K803" s="108"/>
      <c r="L803" s="108"/>
      <c r="M803" s="108"/>
      <c r="N803" s="107"/>
      <c r="O803" s="107"/>
      <c r="P803" s="107"/>
      <c r="Q803" s="107"/>
      <c r="R803" s="108"/>
      <c r="S803" s="108"/>
      <c r="T803" s="108"/>
      <c r="U803" s="108"/>
      <c r="V803" s="108"/>
      <c r="W803" s="108"/>
      <c r="X803" s="108"/>
      <c r="Y803" s="108"/>
      <c r="Z803" s="102"/>
      <c r="AA803" s="102"/>
      <c r="AB803" s="102"/>
      <c r="AC803" s="102"/>
      <c r="AD803" s="102"/>
      <c r="AE803" s="102"/>
      <c r="AF803" s="102"/>
      <c r="AG803" s="102" t="s">
        <v>2212</v>
      </c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</row>
    <row r="804" spans="1:60" ht="22.5" outlineLevel="1" x14ac:dyDescent="0.2">
      <c r="A804" s="119">
        <v>246</v>
      </c>
      <c r="B804" s="120" t="s">
        <v>826</v>
      </c>
      <c r="C804" s="128" t="s">
        <v>827</v>
      </c>
      <c r="D804" s="121" t="s">
        <v>151</v>
      </c>
      <c r="E804" s="122">
        <v>184.541</v>
      </c>
      <c r="F804" s="123"/>
      <c r="G804" s="124">
        <f>ROUND(E804*F804,2)</f>
        <v>0</v>
      </c>
      <c r="H804" s="123">
        <v>189.03</v>
      </c>
      <c r="I804" s="124">
        <f>ROUND(E804*H804,2)</f>
        <v>34883.79</v>
      </c>
      <c r="J804" s="123">
        <v>553.97</v>
      </c>
      <c r="K804" s="124">
        <f>ROUND(E804*J804,2)</f>
        <v>102230.18</v>
      </c>
      <c r="L804" s="124">
        <v>21</v>
      </c>
      <c r="M804" s="124">
        <f>G804*(1+L804/100)</f>
        <v>0</v>
      </c>
      <c r="N804" s="122">
        <v>5.2399999999999999E-3</v>
      </c>
      <c r="O804" s="122">
        <f>ROUND(E804*N804,2)</f>
        <v>0.97</v>
      </c>
      <c r="P804" s="122">
        <v>0</v>
      </c>
      <c r="Q804" s="122">
        <f>ROUND(E804*P804,2)</f>
        <v>0</v>
      </c>
      <c r="R804" s="124" t="s">
        <v>804</v>
      </c>
      <c r="S804" s="124" t="s">
        <v>2211</v>
      </c>
      <c r="T804" s="125" t="s">
        <v>115</v>
      </c>
      <c r="U804" s="108">
        <v>0.95840000000000003</v>
      </c>
      <c r="V804" s="108">
        <f>ROUND(E804*U804,2)</f>
        <v>176.86</v>
      </c>
      <c r="W804" s="108"/>
      <c r="X804" s="108" t="s">
        <v>116</v>
      </c>
      <c r="Y804" s="108" t="s">
        <v>117</v>
      </c>
      <c r="Z804" s="102"/>
      <c r="AA804" s="102"/>
      <c r="AB804" s="102"/>
      <c r="AC804" s="102"/>
      <c r="AD804" s="102"/>
      <c r="AE804" s="102"/>
      <c r="AF804" s="102"/>
      <c r="AG804" s="102" t="s">
        <v>805</v>
      </c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</row>
    <row r="805" spans="1:60" outlineLevel="2" x14ac:dyDescent="0.2">
      <c r="A805" s="105"/>
      <c r="B805" s="106"/>
      <c r="C805" s="129" t="s">
        <v>828</v>
      </c>
      <c r="D805" s="109"/>
      <c r="E805" s="110">
        <v>24.65</v>
      </c>
      <c r="F805" s="108"/>
      <c r="G805" s="108"/>
      <c r="H805" s="108"/>
      <c r="I805" s="108"/>
      <c r="J805" s="108"/>
      <c r="K805" s="108"/>
      <c r="L805" s="108"/>
      <c r="M805" s="108"/>
      <c r="N805" s="107"/>
      <c r="O805" s="107"/>
      <c r="P805" s="107"/>
      <c r="Q805" s="107"/>
      <c r="R805" s="108"/>
      <c r="S805" s="108"/>
      <c r="T805" s="108"/>
      <c r="U805" s="108"/>
      <c r="V805" s="108"/>
      <c r="W805" s="108"/>
      <c r="X805" s="108"/>
      <c r="Y805" s="108"/>
      <c r="Z805" s="102"/>
      <c r="AA805" s="102"/>
      <c r="AB805" s="102"/>
      <c r="AC805" s="102"/>
      <c r="AD805" s="102"/>
      <c r="AE805" s="102"/>
      <c r="AF805" s="102"/>
      <c r="AG805" s="102" t="s">
        <v>121</v>
      </c>
      <c r="AH805" s="102">
        <v>0</v>
      </c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</row>
    <row r="806" spans="1:60" outlineLevel="3" x14ac:dyDescent="0.2">
      <c r="A806" s="105"/>
      <c r="B806" s="106"/>
      <c r="C806" s="129" t="s">
        <v>829</v>
      </c>
      <c r="D806" s="109"/>
      <c r="E806" s="110">
        <v>14.948</v>
      </c>
      <c r="F806" s="108"/>
      <c r="G806" s="108"/>
      <c r="H806" s="108"/>
      <c r="I806" s="108"/>
      <c r="J806" s="108"/>
      <c r="K806" s="108"/>
      <c r="L806" s="108"/>
      <c r="M806" s="108"/>
      <c r="N806" s="107"/>
      <c r="O806" s="107"/>
      <c r="P806" s="107"/>
      <c r="Q806" s="107"/>
      <c r="R806" s="108"/>
      <c r="S806" s="108"/>
      <c r="T806" s="108"/>
      <c r="U806" s="108"/>
      <c r="V806" s="108"/>
      <c r="W806" s="108"/>
      <c r="X806" s="108"/>
      <c r="Y806" s="108"/>
      <c r="Z806" s="102"/>
      <c r="AA806" s="102"/>
      <c r="AB806" s="102"/>
      <c r="AC806" s="102"/>
      <c r="AD806" s="102"/>
      <c r="AE806" s="102"/>
      <c r="AF806" s="102"/>
      <c r="AG806" s="102" t="s">
        <v>121</v>
      </c>
      <c r="AH806" s="102">
        <v>0</v>
      </c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</row>
    <row r="807" spans="1:60" outlineLevel="3" x14ac:dyDescent="0.2">
      <c r="A807" s="105"/>
      <c r="B807" s="106"/>
      <c r="C807" s="129" t="s">
        <v>830</v>
      </c>
      <c r="D807" s="109"/>
      <c r="E807" s="110">
        <v>18.832999999999998</v>
      </c>
      <c r="F807" s="108"/>
      <c r="G807" s="108"/>
      <c r="H807" s="108"/>
      <c r="I807" s="108"/>
      <c r="J807" s="108"/>
      <c r="K807" s="108"/>
      <c r="L807" s="108"/>
      <c r="M807" s="108"/>
      <c r="N807" s="107"/>
      <c r="O807" s="107"/>
      <c r="P807" s="107"/>
      <c r="Q807" s="107"/>
      <c r="R807" s="108"/>
      <c r="S807" s="108"/>
      <c r="T807" s="108"/>
      <c r="U807" s="108"/>
      <c r="V807" s="108"/>
      <c r="W807" s="108"/>
      <c r="X807" s="108"/>
      <c r="Y807" s="108"/>
      <c r="Z807" s="102"/>
      <c r="AA807" s="102"/>
      <c r="AB807" s="102"/>
      <c r="AC807" s="102"/>
      <c r="AD807" s="102"/>
      <c r="AE807" s="102"/>
      <c r="AF807" s="102"/>
      <c r="AG807" s="102" t="s">
        <v>121</v>
      </c>
      <c r="AH807" s="102">
        <v>0</v>
      </c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</row>
    <row r="808" spans="1:60" outlineLevel="3" x14ac:dyDescent="0.2">
      <c r="A808" s="105"/>
      <c r="B808" s="106"/>
      <c r="C808" s="129" t="s">
        <v>831</v>
      </c>
      <c r="D808" s="109"/>
      <c r="E808" s="110">
        <v>14.423</v>
      </c>
      <c r="F808" s="108"/>
      <c r="G808" s="108"/>
      <c r="H808" s="108"/>
      <c r="I808" s="108"/>
      <c r="J808" s="108"/>
      <c r="K808" s="108"/>
      <c r="L808" s="108"/>
      <c r="M808" s="108"/>
      <c r="N808" s="107"/>
      <c r="O808" s="107"/>
      <c r="P808" s="107"/>
      <c r="Q808" s="107"/>
      <c r="R808" s="108"/>
      <c r="S808" s="108"/>
      <c r="T808" s="108"/>
      <c r="U808" s="108"/>
      <c r="V808" s="108"/>
      <c r="W808" s="108"/>
      <c r="X808" s="108"/>
      <c r="Y808" s="108"/>
      <c r="Z808" s="102"/>
      <c r="AA808" s="102"/>
      <c r="AB808" s="102"/>
      <c r="AC808" s="102"/>
      <c r="AD808" s="102"/>
      <c r="AE808" s="102"/>
      <c r="AF808" s="102"/>
      <c r="AG808" s="102" t="s">
        <v>121</v>
      </c>
      <c r="AH808" s="102">
        <v>0</v>
      </c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</row>
    <row r="809" spans="1:60" outlineLevel="3" x14ac:dyDescent="0.2">
      <c r="A809" s="105"/>
      <c r="B809" s="106"/>
      <c r="C809" s="129" t="s">
        <v>832</v>
      </c>
      <c r="D809" s="109"/>
      <c r="E809" s="110">
        <v>20.827999999999999</v>
      </c>
      <c r="F809" s="108"/>
      <c r="G809" s="108"/>
      <c r="H809" s="108"/>
      <c r="I809" s="108"/>
      <c r="J809" s="108"/>
      <c r="K809" s="108"/>
      <c r="L809" s="108"/>
      <c r="M809" s="108"/>
      <c r="N809" s="107"/>
      <c r="O809" s="107"/>
      <c r="P809" s="107"/>
      <c r="Q809" s="107"/>
      <c r="R809" s="108"/>
      <c r="S809" s="108"/>
      <c r="T809" s="108"/>
      <c r="U809" s="108"/>
      <c r="V809" s="108"/>
      <c r="W809" s="108"/>
      <c r="X809" s="108"/>
      <c r="Y809" s="108"/>
      <c r="Z809" s="102"/>
      <c r="AA809" s="102"/>
      <c r="AB809" s="102"/>
      <c r="AC809" s="102"/>
      <c r="AD809" s="102"/>
      <c r="AE809" s="102"/>
      <c r="AF809" s="102"/>
      <c r="AG809" s="102" t="s">
        <v>121</v>
      </c>
      <c r="AH809" s="102">
        <v>0</v>
      </c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</row>
    <row r="810" spans="1:60" outlineLevel="3" x14ac:dyDescent="0.2">
      <c r="A810" s="105"/>
      <c r="B810" s="106"/>
      <c r="C810" s="129" t="s">
        <v>833</v>
      </c>
      <c r="D810" s="109"/>
      <c r="E810" s="110">
        <v>14.632999999999999</v>
      </c>
      <c r="F810" s="108"/>
      <c r="G810" s="108"/>
      <c r="H810" s="108"/>
      <c r="I810" s="108"/>
      <c r="J810" s="108"/>
      <c r="K810" s="108"/>
      <c r="L810" s="108"/>
      <c r="M810" s="108"/>
      <c r="N810" s="107"/>
      <c r="O810" s="107"/>
      <c r="P810" s="107"/>
      <c r="Q810" s="107"/>
      <c r="R810" s="108"/>
      <c r="S810" s="108"/>
      <c r="T810" s="108"/>
      <c r="U810" s="108"/>
      <c r="V810" s="108"/>
      <c r="W810" s="108"/>
      <c r="X810" s="108"/>
      <c r="Y810" s="108"/>
      <c r="Z810" s="102"/>
      <c r="AA810" s="102"/>
      <c r="AB810" s="102"/>
      <c r="AC810" s="102"/>
      <c r="AD810" s="102"/>
      <c r="AE810" s="102"/>
      <c r="AF810" s="102"/>
      <c r="AG810" s="102" t="s">
        <v>121</v>
      </c>
      <c r="AH810" s="102">
        <v>0</v>
      </c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</row>
    <row r="811" spans="1:60" outlineLevel="3" x14ac:dyDescent="0.2">
      <c r="A811" s="105"/>
      <c r="B811" s="106"/>
      <c r="C811" s="129" t="s">
        <v>832</v>
      </c>
      <c r="D811" s="109"/>
      <c r="E811" s="110">
        <v>20.827999999999999</v>
      </c>
      <c r="F811" s="108"/>
      <c r="G811" s="108"/>
      <c r="H811" s="108"/>
      <c r="I811" s="108"/>
      <c r="J811" s="108"/>
      <c r="K811" s="108"/>
      <c r="L811" s="108"/>
      <c r="M811" s="108"/>
      <c r="N811" s="107"/>
      <c r="O811" s="107"/>
      <c r="P811" s="107"/>
      <c r="Q811" s="107"/>
      <c r="R811" s="108"/>
      <c r="S811" s="108"/>
      <c r="T811" s="108"/>
      <c r="U811" s="108"/>
      <c r="V811" s="108"/>
      <c r="W811" s="108"/>
      <c r="X811" s="108"/>
      <c r="Y811" s="108"/>
      <c r="Z811" s="102"/>
      <c r="AA811" s="102"/>
      <c r="AB811" s="102"/>
      <c r="AC811" s="102"/>
      <c r="AD811" s="102"/>
      <c r="AE811" s="102"/>
      <c r="AF811" s="102"/>
      <c r="AG811" s="102" t="s">
        <v>121</v>
      </c>
      <c r="AH811" s="102">
        <v>0</v>
      </c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</row>
    <row r="812" spans="1:60" outlineLevel="3" x14ac:dyDescent="0.2">
      <c r="A812" s="105"/>
      <c r="B812" s="106"/>
      <c r="C812" s="129" t="s">
        <v>834</v>
      </c>
      <c r="D812" s="109"/>
      <c r="E812" s="110">
        <v>14.339</v>
      </c>
      <c r="F812" s="108"/>
      <c r="G812" s="108"/>
      <c r="H812" s="108"/>
      <c r="I812" s="108"/>
      <c r="J812" s="108"/>
      <c r="K812" s="108"/>
      <c r="L812" s="108"/>
      <c r="M812" s="108"/>
      <c r="N812" s="107"/>
      <c r="O812" s="107"/>
      <c r="P812" s="107"/>
      <c r="Q812" s="107"/>
      <c r="R812" s="108"/>
      <c r="S812" s="108"/>
      <c r="T812" s="108"/>
      <c r="U812" s="108"/>
      <c r="V812" s="108"/>
      <c r="W812" s="108"/>
      <c r="X812" s="108"/>
      <c r="Y812" s="108"/>
      <c r="Z812" s="102"/>
      <c r="AA812" s="102"/>
      <c r="AB812" s="102"/>
      <c r="AC812" s="102"/>
      <c r="AD812" s="102"/>
      <c r="AE812" s="102"/>
      <c r="AF812" s="102"/>
      <c r="AG812" s="102" t="s">
        <v>121</v>
      </c>
      <c r="AH812" s="102">
        <v>0</v>
      </c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</row>
    <row r="813" spans="1:60" outlineLevel="3" x14ac:dyDescent="0.2">
      <c r="A813" s="105"/>
      <c r="B813" s="106"/>
      <c r="C813" s="129" t="s">
        <v>835</v>
      </c>
      <c r="D813" s="109"/>
      <c r="E813" s="110">
        <v>18.539000000000001</v>
      </c>
      <c r="F813" s="108"/>
      <c r="G813" s="108"/>
      <c r="H813" s="108"/>
      <c r="I813" s="108"/>
      <c r="J813" s="108"/>
      <c r="K813" s="108"/>
      <c r="L813" s="108"/>
      <c r="M813" s="108"/>
      <c r="N813" s="107"/>
      <c r="O813" s="107"/>
      <c r="P813" s="107"/>
      <c r="Q813" s="107"/>
      <c r="R813" s="108"/>
      <c r="S813" s="108"/>
      <c r="T813" s="108"/>
      <c r="U813" s="108"/>
      <c r="V813" s="108"/>
      <c r="W813" s="108"/>
      <c r="X813" s="108"/>
      <c r="Y813" s="108"/>
      <c r="Z813" s="102"/>
      <c r="AA813" s="102"/>
      <c r="AB813" s="102"/>
      <c r="AC813" s="102"/>
      <c r="AD813" s="102"/>
      <c r="AE813" s="102"/>
      <c r="AF813" s="102"/>
      <c r="AG813" s="102" t="s">
        <v>121</v>
      </c>
      <c r="AH813" s="102">
        <v>0</v>
      </c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</row>
    <row r="814" spans="1:60" outlineLevel="3" x14ac:dyDescent="0.2">
      <c r="A814" s="105"/>
      <c r="B814" s="106"/>
      <c r="C814" s="129" t="s">
        <v>836</v>
      </c>
      <c r="D814" s="109"/>
      <c r="E814" s="110">
        <v>7.47</v>
      </c>
      <c r="F814" s="108"/>
      <c r="G814" s="108"/>
      <c r="H814" s="108"/>
      <c r="I814" s="108"/>
      <c r="J814" s="108"/>
      <c r="K814" s="108"/>
      <c r="L814" s="108"/>
      <c r="M814" s="108"/>
      <c r="N814" s="107"/>
      <c r="O814" s="107"/>
      <c r="P814" s="107"/>
      <c r="Q814" s="107"/>
      <c r="R814" s="108"/>
      <c r="S814" s="108"/>
      <c r="T814" s="108"/>
      <c r="U814" s="108"/>
      <c r="V814" s="108"/>
      <c r="W814" s="108"/>
      <c r="X814" s="108"/>
      <c r="Y814" s="108"/>
      <c r="Z814" s="102"/>
      <c r="AA814" s="102"/>
      <c r="AB814" s="102"/>
      <c r="AC814" s="102"/>
      <c r="AD814" s="102"/>
      <c r="AE814" s="102"/>
      <c r="AF814" s="102"/>
      <c r="AG814" s="102" t="s">
        <v>121</v>
      </c>
      <c r="AH814" s="102">
        <v>0</v>
      </c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</row>
    <row r="815" spans="1:60" outlineLevel="3" x14ac:dyDescent="0.2">
      <c r="A815" s="105"/>
      <c r="B815" s="106"/>
      <c r="C815" s="129" t="s">
        <v>837</v>
      </c>
      <c r="D815" s="109"/>
      <c r="E815" s="110">
        <v>13.478</v>
      </c>
      <c r="F815" s="108"/>
      <c r="G815" s="108"/>
      <c r="H815" s="108"/>
      <c r="I815" s="108"/>
      <c r="J815" s="108"/>
      <c r="K815" s="108"/>
      <c r="L815" s="108"/>
      <c r="M815" s="108"/>
      <c r="N815" s="107"/>
      <c r="O815" s="107"/>
      <c r="P815" s="107"/>
      <c r="Q815" s="107"/>
      <c r="R815" s="108"/>
      <c r="S815" s="108"/>
      <c r="T815" s="108"/>
      <c r="U815" s="108"/>
      <c r="V815" s="108"/>
      <c r="W815" s="108"/>
      <c r="X815" s="108"/>
      <c r="Y815" s="108"/>
      <c r="Z815" s="102"/>
      <c r="AA815" s="102"/>
      <c r="AB815" s="102"/>
      <c r="AC815" s="102"/>
      <c r="AD815" s="102"/>
      <c r="AE815" s="102"/>
      <c r="AF815" s="102"/>
      <c r="AG815" s="102" t="s">
        <v>121</v>
      </c>
      <c r="AH815" s="102">
        <v>0</v>
      </c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</row>
    <row r="816" spans="1:60" outlineLevel="3" x14ac:dyDescent="0.2">
      <c r="A816" s="105"/>
      <c r="B816" s="106"/>
      <c r="C816" s="129" t="s">
        <v>838</v>
      </c>
      <c r="D816" s="109"/>
      <c r="E816" s="110">
        <v>1.5720000000000001</v>
      </c>
      <c r="F816" s="108"/>
      <c r="G816" s="108"/>
      <c r="H816" s="108"/>
      <c r="I816" s="108"/>
      <c r="J816" s="108"/>
      <c r="K816" s="108"/>
      <c r="L816" s="108"/>
      <c r="M816" s="108"/>
      <c r="N816" s="107"/>
      <c r="O816" s="107"/>
      <c r="P816" s="107"/>
      <c r="Q816" s="107"/>
      <c r="R816" s="108"/>
      <c r="S816" s="108"/>
      <c r="T816" s="108"/>
      <c r="U816" s="108"/>
      <c r="V816" s="108"/>
      <c r="W816" s="108"/>
      <c r="X816" s="108"/>
      <c r="Y816" s="108"/>
      <c r="Z816" s="102"/>
      <c r="AA816" s="102"/>
      <c r="AB816" s="102"/>
      <c r="AC816" s="102"/>
      <c r="AD816" s="102"/>
      <c r="AE816" s="102"/>
      <c r="AF816" s="102"/>
      <c r="AG816" s="102" t="s">
        <v>121</v>
      </c>
      <c r="AH816" s="102">
        <v>0</v>
      </c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</row>
    <row r="817" spans="1:60" outlineLevel="2" x14ac:dyDescent="0.2">
      <c r="A817" s="105"/>
      <c r="B817" s="106"/>
      <c r="C817" s="603"/>
      <c r="D817" s="604"/>
      <c r="E817" s="604"/>
      <c r="F817" s="604"/>
      <c r="G817" s="604"/>
      <c r="H817" s="108"/>
      <c r="I817" s="108"/>
      <c r="J817" s="108"/>
      <c r="K817" s="108"/>
      <c r="L817" s="108"/>
      <c r="M817" s="108"/>
      <c r="N817" s="107"/>
      <c r="O817" s="107"/>
      <c r="P817" s="107"/>
      <c r="Q817" s="107"/>
      <c r="R817" s="108"/>
      <c r="S817" s="108"/>
      <c r="T817" s="108"/>
      <c r="U817" s="108"/>
      <c r="V817" s="108"/>
      <c r="W817" s="108"/>
      <c r="X817" s="108"/>
      <c r="Y817" s="108"/>
      <c r="Z817" s="102"/>
      <c r="AA817" s="102"/>
      <c r="AB817" s="102"/>
      <c r="AC817" s="102"/>
      <c r="AD817" s="102"/>
      <c r="AE817" s="102"/>
      <c r="AF817" s="102"/>
      <c r="AG817" s="102" t="s">
        <v>2212</v>
      </c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</row>
    <row r="818" spans="1:60" outlineLevel="1" x14ac:dyDescent="0.2">
      <c r="A818" s="119">
        <v>247</v>
      </c>
      <c r="B818" s="120" t="s">
        <v>839</v>
      </c>
      <c r="C818" s="128" t="s">
        <v>840</v>
      </c>
      <c r="D818" s="121" t="s">
        <v>151</v>
      </c>
      <c r="E818" s="122">
        <v>203</v>
      </c>
      <c r="F818" s="123"/>
      <c r="G818" s="124">
        <f>ROUND(E818*F818,2)</f>
        <v>0</v>
      </c>
      <c r="H818" s="123">
        <v>0</v>
      </c>
      <c r="I818" s="124">
        <f>ROUND(E818*H818,2)</f>
        <v>0</v>
      </c>
      <c r="J818" s="123">
        <v>500</v>
      </c>
      <c r="K818" s="124">
        <f>ROUND(E818*J818,2)</f>
        <v>101500</v>
      </c>
      <c r="L818" s="124">
        <v>21</v>
      </c>
      <c r="M818" s="124">
        <f>G818*(1+L818/100)</f>
        <v>0</v>
      </c>
      <c r="N818" s="122">
        <v>0</v>
      </c>
      <c r="O818" s="122">
        <f>ROUND(E818*N818,2)</f>
        <v>0</v>
      </c>
      <c r="P818" s="122">
        <v>0</v>
      </c>
      <c r="Q818" s="122">
        <f>ROUND(E818*P818,2)</f>
        <v>0</v>
      </c>
      <c r="R818" s="124"/>
      <c r="S818" s="124" t="s">
        <v>177</v>
      </c>
      <c r="T818" s="125" t="s">
        <v>178</v>
      </c>
      <c r="U818" s="108">
        <v>0</v>
      </c>
      <c r="V818" s="108">
        <f>ROUND(E818*U818,2)</f>
        <v>0</v>
      </c>
      <c r="W818" s="108"/>
      <c r="X818" s="108" t="s">
        <v>116</v>
      </c>
      <c r="Y818" s="108" t="s">
        <v>117</v>
      </c>
      <c r="Z818" s="102"/>
      <c r="AA818" s="102"/>
      <c r="AB818" s="102"/>
      <c r="AC818" s="102"/>
      <c r="AD818" s="102"/>
      <c r="AE818" s="102"/>
      <c r="AF818" s="102"/>
      <c r="AG818" s="102" t="s">
        <v>124</v>
      </c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</row>
    <row r="819" spans="1:60" outlineLevel="2" x14ac:dyDescent="0.2">
      <c r="A819" s="105"/>
      <c r="B819" s="106"/>
      <c r="C819" s="129" t="s">
        <v>841</v>
      </c>
      <c r="D819" s="109"/>
      <c r="E819" s="110">
        <v>202.99510000000001</v>
      </c>
      <c r="F819" s="108"/>
      <c r="G819" s="108"/>
      <c r="H819" s="108"/>
      <c r="I819" s="108"/>
      <c r="J819" s="108"/>
      <c r="K819" s="108"/>
      <c r="L819" s="108"/>
      <c r="M819" s="108"/>
      <c r="N819" s="107"/>
      <c r="O819" s="107"/>
      <c r="P819" s="107"/>
      <c r="Q819" s="107"/>
      <c r="R819" s="108"/>
      <c r="S819" s="108"/>
      <c r="T819" s="108"/>
      <c r="U819" s="108"/>
      <c r="V819" s="108"/>
      <c r="W819" s="108"/>
      <c r="X819" s="108"/>
      <c r="Y819" s="108"/>
      <c r="Z819" s="102"/>
      <c r="AA819" s="102"/>
      <c r="AB819" s="102"/>
      <c r="AC819" s="102"/>
      <c r="AD819" s="102"/>
      <c r="AE819" s="102"/>
      <c r="AF819" s="102"/>
      <c r="AG819" s="102" t="s">
        <v>121</v>
      </c>
      <c r="AH819" s="102">
        <v>0</v>
      </c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</row>
    <row r="820" spans="1:60" outlineLevel="3" x14ac:dyDescent="0.2">
      <c r="A820" s="105"/>
      <c r="B820" s="106"/>
      <c r="C820" s="129" t="s">
        <v>842</v>
      </c>
      <c r="D820" s="109"/>
      <c r="E820" s="110">
        <v>4.8999999999999998E-3</v>
      </c>
      <c r="F820" s="108"/>
      <c r="G820" s="108"/>
      <c r="H820" s="108"/>
      <c r="I820" s="108"/>
      <c r="J820" s="108"/>
      <c r="K820" s="108"/>
      <c r="L820" s="108"/>
      <c r="M820" s="108"/>
      <c r="N820" s="107"/>
      <c r="O820" s="107"/>
      <c r="P820" s="107"/>
      <c r="Q820" s="107"/>
      <c r="R820" s="108"/>
      <c r="S820" s="108"/>
      <c r="T820" s="108"/>
      <c r="U820" s="108"/>
      <c r="V820" s="108"/>
      <c r="W820" s="108"/>
      <c r="X820" s="108"/>
      <c r="Y820" s="108"/>
      <c r="Z820" s="102"/>
      <c r="AA820" s="102"/>
      <c r="AB820" s="102"/>
      <c r="AC820" s="102"/>
      <c r="AD820" s="102"/>
      <c r="AE820" s="102"/>
      <c r="AF820" s="102"/>
      <c r="AG820" s="102" t="s">
        <v>121</v>
      </c>
      <c r="AH820" s="102">
        <v>0</v>
      </c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</row>
    <row r="821" spans="1:60" outlineLevel="2" x14ac:dyDescent="0.2">
      <c r="A821" s="105"/>
      <c r="B821" s="106"/>
      <c r="C821" s="603"/>
      <c r="D821" s="604"/>
      <c r="E821" s="604"/>
      <c r="F821" s="604"/>
      <c r="G821" s="604"/>
      <c r="H821" s="108"/>
      <c r="I821" s="108"/>
      <c r="J821" s="108"/>
      <c r="K821" s="108"/>
      <c r="L821" s="108"/>
      <c r="M821" s="108"/>
      <c r="N821" s="107"/>
      <c r="O821" s="107"/>
      <c r="P821" s="107"/>
      <c r="Q821" s="107"/>
      <c r="R821" s="108"/>
      <c r="S821" s="108"/>
      <c r="T821" s="108"/>
      <c r="U821" s="108"/>
      <c r="V821" s="108"/>
      <c r="W821" s="108"/>
      <c r="X821" s="108"/>
      <c r="Y821" s="108"/>
      <c r="Z821" s="102"/>
      <c r="AA821" s="102"/>
      <c r="AB821" s="102"/>
      <c r="AC821" s="102"/>
      <c r="AD821" s="102"/>
      <c r="AE821" s="102"/>
      <c r="AF821" s="102"/>
      <c r="AG821" s="102" t="s">
        <v>2212</v>
      </c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</row>
    <row r="822" spans="1:60" outlineLevel="1" x14ac:dyDescent="0.2">
      <c r="A822" s="119">
        <v>248</v>
      </c>
      <c r="B822" s="120" t="s">
        <v>843</v>
      </c>
      <c r="C822" s="128" t="s">
        <v>844</v>
      </c>
      <c r="D822" s="121" t="s">
        <v>176</v>
      </c>
      <c r="E822" s="122">
        <v>44</v>
      </c>
      <c r="F822" s="123"/>
      <c r="G822" s="124">
        <f>ROUND(E822*F822,2)</f>
        <v>0</v>
      </c>
      <c r="H822" s="123">
        <v>0</v>
      </c>
      <c r="I822" s="124">
        <f>ROUND(E822*H822,2)</f>
        <v>0</v>
      </c>
      <c r="J822" s="123">
        <v>250</v>
      </c>
      <c r="K822" s="124">
        <f>ROUND(E822*J822,2)</f>
        <v>11000</v>
      </c>
      <c r="L822" s="124">
        <v>21</v>
      </c>
      <c r="M822" s="124">
        <f>G822*(1+L822/100)</f>
        <v>0</v>
      </c>
      <c r="N822" s="122">
        <v>0</v>
      </c>
      <c r="O822" s="122">
        <f>ROUND(E822*N822,2)</f>
        <v>0</v>
      </c>
      <c r="P822" s="122">
        <v>0</v>
      </c>
      <c r="Q822" s="122">
        <f>ROUND(E822*P822,2)</f>
        <v>0</v>
      </c>
      <c r="R822" s="124"/>
      <c r="S822" s="124" t="s">
        <v>177</v>
      </c>
      <c r="T822" s="125" t="s">
        <v>178</v>
      </c>
      <c r="U822" s="108">
        <v>0</v>
      </c>
      <c r="V822" s="108">
        <f>ROUND(E822*U822,2)</f>
        <v>0</v>
      </c>
      <c r="W822" s="108"/>
      <c r="X822" s="108" t="s">
        <v>116</v>
      </c>
      <c r="Y822" s="108" t="s">
        <v>117</v>
      </c>
      <c r="Z822" s="102"/>
      <c r="AA822" s="102"/>
      <c r="AB822" s="102"/>
      <c r="AC822" s="102"/>
      <c r="AD822" s="102"/>
      <c r="AE822" s="102"/>
      <c r="AF822" s="102"/>
      <c r="AG822" s="102" t="s">
        <v>118</v>
      </c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</row>
    <row r="823" spans="1:60" outlineLevel="2" x14ac:dyDescent="0.2">
      <c r="A823" s="105"/>
      <c r="B823" s="106"/>
      <c r="C823" s="605"/>
      <c r="D823" s="606"/>
      <c r="E823" s="606"/>
      <c r="F823" s="606"/>
      <c r="G823" s="606"/>
      <c r="H823" s="108"/>
      <c r="I823" s="108"/>
      <c r="J823" s="108"/>
      <c r="K823" s="108"/>
      <c r="L823" s="108"/>
      <c r="M823" s="108"/>
      <c r="N823" s="107"/>
      <c r="O823" s="107"/>
      <c r="P823" s="107"/>
      <c r="Q823" s="107"/>
      <c r="R823" s="108"/>
      <c r="S823" s="108"/>
      <c r="T823" s="108"/>
      <c r="U823" s="108"/>
      <c r="V823" s="108"/>
      <c r="W823" s="108"/>
      <c r="X823" s="108"/>
      <c r="Y823" s="108"/>
      <c r="Z823" s="102"/>
      <c r="AA823" s="102"/>
      <c r="AB823" s="102"/>
      <c r="AC823" s="102"/>
      <c r="AD823" s="102"/>
      <c r="AE823" s="102"/>
      <c r="AF823" s="102"/>
      <c r="AG823" s="102" t="s">
        <v>2212</v>
      </c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</row>
    <row r="824" spans="1:60" outlineLevel="1" x14ac:dyDescent="0.2">
      <c r="A824" s="119">
        <v>249</v>
      </c>
      <c r="B824" s="120" t="s">
        <v>845</v>
      </c>
      <c r="C824" s="128" t="s">
        <v>846</v>
      </c>
      <c r="D824" s="121" t="s">
        <v>176</v>
      </c>
      <c r="E824" s="122">
        <v>4</v>
      </c>
      <c r="F824" s="123"/>
      <c r="G824" s="124">
        <f>ROUND(E824*F824,2)</f>
        <v>0</v>
      </c>
      <c r="H824" s="123">
        <v>0</v>
      </c>
      <c r="I824" s="124">
        <f>ROUND(E824*H824,2)</f>
        <v>0</v>
      </c>
      <c r="J824" s="123">
        <v>400</v>
      </c>
      <c r="K824" s="124">
        <f>ROUND(E824*J824,2)</f>
        <v>1600</v>
      </c>
      <c r="L824" s="124">
        <v>21</v>
      </c>
      <c r="M824" s="124">
        <f>G824*(1+L824/100)</f>
        <v>0</v>
      </c>
      <c r="N824" s="122">
        <v>0</v>
      </c>
      <c r="O824" s="122">
        <f>ROUND(E824*N824,2)</f>
        <v>0</v>
      </c>
      <c r="P824" s="122">
        <v>0</v>
      </c>
      <c r="Q824" s="122">
        <f>ROUND(E824*P824,2)</f>
        <v>0</v>
      </c>
      <c r="R824" s="124"/>
      <c r="S824" s="124" t="s">
        <v>177</v>
      </c>
      <c r="T824" s="125" t="s">
        <v>178</v>
      </c>
      <c r="U824" s="108">
        <v>0</v>
      </c>
      <c r="V824" s="108">
        <f>ROUND(E824*U824,2)</f>
        <v>0</v>
      </c>
      <c r="W824" s="108"/>
      <c r="X824" s="108" t="s">
        <v>116</v>
      </c>
      <c r="Y824" s="108" t="s">
        <v>117</v>
      </c>
      <c r="Z824" s="102"/>
      <c r="AA824" s="102"/>
      <c r="AB824" s="102"/>
      <c r="AC824" s="102"/>
      <c r="AD824" s="102"/>
      <c r="AE824" s="102"/>
      <c r="AF824" s="102"/>
      <c r="AG824" s="102" t="s">
        <v>118</v>
      </c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</row>
    <row r="825" spans="1:60" outlineLevel="2" x14ac:dyDescent="0.2">
      <c r="A825" s="105"/>
      <c r="B825" s="106"/>
      <c r="C825" s="605"/>
      <c r="D825" s="606"/>
      <c r="E825" s="606"/>
      <c r="F825" s="606"/>
      <c r="G825" s="606"/>
      <c r="H825" s="108"/>
      <c r="I825" s="108"/>
      <c r="J825" s="108"/>
      <c r="K825" s="108"/>
      <c r="L825" s="108"/>
      <c r="M825" s="108"/>
      <c r="N825" s="107"/>
      <c r="O825" s="107"/>
      <c r="P825" s="107"/>
      <c r="Q825" s="107"/>
      <c r="R825" s="108"/>
      <c r="S825" s="108"/>
      <c r="T825" s="108"/>
      <c r="U825" s="108"/>
      <c r="V825" s="108"/>
      <c r="W825" s="108"/>
      <c r="X825" s="108"/>
      <c r="Y825" s="108"/>
      <c r="Z825" s="102"/>
      <c r="AA825" s="102"/>
      <c r="AB825" s="102"/>
      <c r="AC825" s="102"/>
      <c r="AD825" s="102"/>
      <c r="AE825" s="102"/>
      <c r="AF825" s="102"/>
      <c r="AG825" s="102" t="s">
        <v>2212</v>
      </c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</row>
    <row r="826" spans="1:60" outlineLevel="1" x14ac:dyDescent="0.2">
      <c r="A826" s="119">
        <v>250</v>
      </c>
      <c r="B826" s="120" t="s">
        <v>847</v>
      </c>
      <c r="C826" s="128" t="s">
        <v>848</v>
      </c>
      <c r="D826" s="121" t="s">
        <v>0</v>
      </c>
      <c r="E826" s="122">
        <v>2612.5299</v>
      </c>
      <c r="F826" s="123"/>
      <c r="G826" s="124">
        <f>ROUND(E826*F826,2)</f>
        <v>0</v>
      </c>
      <c r="H826" s="123">
        <v>0</v>
      </c>
      <c r="I826" s="124">
        <f>ROUND(E826*H826,2)</f>
        <v>0</v>
      </c>
      <c r="J826" s="123">
        <v>4.05</v>
      </c>
      <c r="K826" s="124">
        <f>ROUND(E826*J826,2)</f>
        <v>10580.75</v>
      </c>
      <c r="L826" s="124">
        <v>21</v>
      </c>
      <c r="M826" s="124">
        <f>G826*(1+L826/100)</f>
        <v>0</v>
      </c>
      <c r="N826" s="122">
        <v>0</v>
      </c>
      <c r="O826" s="122">
        <f>ROUND(E826*N826,2)</f>
        <v>0</v>
      </c>
      <c r="P826" s="122">
        <v>0</v>
      </c>
      <c r="Q826" s="122">
        <f>ROUND(E826*P826,2)</f>
        <v>0</v>
      </c>
      <c r="R826" s="124" t="s">
        <v>804</v>
      </c>
      <c r="S826" s="124" t="s">
        <v>2211</v>
      </c>
      <c r="T826" s="125" t="s">
        <v>115</v>
      </c>
      <c r="U826" s="108">
        <v>0</v>
      </c>
      <c r="V826" s="108">
        <f>ROUND(E826*U826,2)</f>
        <v>0</v>
      </c>
      <c r="W826" s="108"/>
      <c r="X826" s="108" t="s">
        <v>433</v>
      </c>
      <c r="Y826" s="108" t="s">
        <v>117</v>
      </c>
      <c r="Z826" s="102"/>
      <c r="AA826" s="102"/>
      <c r="AB826" s="102"/>
      <c r="AC826" s="102"/>
      <c r="AD826" s="102"/>
      <c r="AE826" s="102"/>
      <c r="AF826" s="102"/>
      <c r="AG826" s="102" t="s">
        <v>434</v>
      </c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</row>
    <row r="827" spans="1:60" outlineLevel="2" x14ac:dyDescent="0.2">
      <c r="A827" s="105"/>
      <c r="B827" s="106"/>
      <c r="C827" s="605"/>
      <c r="D827" s="606"/>
      <c r="E827" s="606"/>
      <c r="F827" s="606"/>
      <c r="G827" s="606"/>
      <c r="H827" s="108"/>
      <c r="I827" s="108"/>
      <c r="J827" s="108"/>
      <c r="K827" s="108"/>
      <c r="L827" s="108"/>
      <c r="M827" s="108"/>
      <c r="N827" s="107"/>
      <c r="O827" s="107"/>
      <c r="P827" s="107"/>
      <c r="Q827" s="107"/>
      <c r="R827" s="108"/>
      <c r="S827" s="108"/>
      <c r="T827" s="108"/>
      <c r="U827" s="108"/>
      <c r="V827" s="108"/>
      <c r="W827" s="108"/>
      <c r="X827" s="108"/>
      <c r="Y827" s="108"/>
      <c r="Z827" s="102"/>
      <c r="AA827" s="102"/>
      <c r="AB827" s="102"/>
      <c r="AC827" s="102"/>
      <c r="AD827" s="102"/>
      <c r="AE827" s="102"/>
      <c r="AF827" s="102"/>
      <c r="AG827" s="102" t="s">
        <v>2212</v>
      </c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</row>
    <row r="828" spans="1:60" x14ac:dyDescent="0.2">
      <c r="A828" s="112" t="s">
        <v>109</v>
      </c>
      <c r="B828" s="113" t="s">
        <v>78</v>
      </c>
      <c r="C828" s="127" t="s">
        <v>79</v>
      </c>
      <c r="D828" s="114"/>
      <c r="E828" s="115"/>
      <c r="F828" s="116"/>
      <c r="G828" s="116">
        <f>SUMIF(AG829:AG836,"&lt;&gt;NOR",G829:G836)</f>
        <v>0</v>
      </c>
      <c r="H828" s="116"/>
      <c r="I828" s="116">
        <f>SUM(I829:I836)</f>
        <v>28363.919999999998</v>
      </c>
      <c r="J828" s="116"/>
      <c r="K828" s="116">
        <f>SUM(K829:K836)</f>
        <v>178360.12</v>
      </c>
      <c r="L828" s="116"/>
      <c r="M828" s="116">
        <f>SUM(M829:M836)</f>
        <v>0</v>
      </c>
      <c r="N828" s="115"/>
      <c r="O828" s="115">
        <f>SUM(O829:O836)</f>
        <v>0.53</v>
      </c>
      <c r="P828" s="115"/>
      <c r="Q828" s="115">
        <f>SUM(Q829:Q836)</f>
        <v>0</v>
      </c>
      <c r="R828" s="116"/>
      <c r="S828" s="116"/>
      <c r="T828" s="117"/>
      <c r="U828" s="111"/>
      <c r="V828" s="111">
        <f>SUM(V829:V836)</f>
        <v>310.40999999999997</v>
      </c>
      <c r="W828" s="111"/>
      <c r="X828" s="111"/>
      <c r="Y828" s="111"/>
      <c r="AG828" t="s">
        <v>110</v>
      </c>
    </row>
    <row r="829" spans="1:60" outlineLevel="1" x14ac:dyDescent="0.2">
      <c r="A829" s="119">
        <v>251</v>
      </c>
      <c r="B829" s="120" t="s">
        <v>849</v>
      </c>
      <c r="C829" s="128" t="s">
        <v>850</v>
      </c>
      <c r="D829" s="121" t="s">
        <v>151</v>
      </c>
      <c r="E829" s="122">
        <v>2309.7658499999998</v>
      </c>
      <c r="F829" s="123"/>
      <c r="G829" s="124">
        <f>ROUND(E829*F829,2)</f>
        <v>0</v>
      </c>
      <c r="H829" s="123">
        <v>5.59</v>
      </c>
      <c r="I829" s="124">
        <f>ROUND(E829*H829,2)</f>
        <v>12911.59</v>
      </c>
      <c r="J829" s="123">
        <v>18.71</v>
      </c>
      <c r="K829" s="124">
        <f>ROUND(E829*J829,2)</f>
        <v>43215.72</v>
      </c>
      <c r="L829" s="124">
        <v>21</v>
      </c>
      <c r="M829" s="124">
        <f>G829*(1+L829/100)</f>
        <v>0</v>
      </c>
      <c r="N829" s="122">
        <v>6.9999999999999994E-5</v>
      </c>
      <c r="O829" s="122">
        <f>ROUND(E829*N829,2)</f>
        <v>0.16</v>
      </c>
      <c r="P829" s="122">
        <v>0</v>
      </c>
      <c r="Q829" s="122">
        <f>ROUND(E829*P829,2)</f>
        <v>0</v>
      </c>
      <c r="R829" s="124" t="s">
        <v>851</v>
      </c>
      <c r="S829" s="124" t="s">
        <v>2211</v>
      </c>
      <c r="T829" s="125" t="s">
        <v>115</v>
      </c>
      <c r="U829" s="108">
        <v>3.2480000000000002E-2</v>
      </c>
      <c r="V829" s="108">
        <f>ROUND(E829*U829,2)</f>
        <v>75.02</v>
      </c>
      <c r="W829" s="108"/>
      <c r="X829" s="108" t="s">
        <v>116</v>
      </c>
      <c r="Y829" s="108" t="s">
        <v>117</v>
      </c>
      <c r="Z829" s="102"/>
      <c r="AA829" s="102"/>
      <c r="AB829" s="102"/>
      <c r="AC829" s="102"/>
      <c r="AD829" s="102"/>
      <c r="AE829" s="102"/>
      <c r="AF829" s="102"/>
      <c r="AG829" s="102" t="s">
        <v>805</v>
      </c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</row>
    <row r="830" spans="1:60" outlineLevel="2" x14ac:dyDescent="0.2">
      <c r="A830" s="105"/>
      <c r="B830" s="106"/>
      <c r="C830" s="129" t="s">
        <v>2294</v>
      </c>
      <c r="D830" s="109"/>
      <c r="E830" s="110">
        <v>2309.7658499999998</v>
      </c>
      <c r="F830" s="108"/>
      <c r="G830" s="108"/>
      <c r="H830" s="108"/>
      <c r="I830" s="108"/>
      <c r="J830" s="108"/>
      <c r="K830" s="108"/>
      <c r="L830" s="108"/>
      <c r="M830" s="108"/>
      <c r="N830" s="107"/>
      <c r="O830" s="107"/>
      <c r="P830" s="107"/>
      <c r="Q830" s="107"/>
      <c r="R830" s="108"/>
      <c r="S830" s="108"/>
      <c r="T830" s="108"/>
      <c r="U830" s="108"/>
      <c r="V830" s="108"/>
      <c r="W830" s="108"/>
      <c r="X830" s="108"/>
      <c r="Y830" s="108"/>
      <c r="Z830" s="102"/>
      <c r="AA830" s="102"/>
      <c r="AB830" s="102"/>
      <c r="AC830" s="102"/>
      <c r="AD830" s="102"/>
      <c r="AE830" s="102"/>
      <c r="AF830" s="102"/>
      <c r="AG830" s="102" t="s">
        <v>121</v>
      </c>
      <c r="AH830" s="102">
        <v>0</v>
      </c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</row>
    <row r="831" spans="1:60" outlineLevel="2" x14ac:dyDescent="0.2">
      <c r="A831" s="105"/>
      <c r="B831" s="106"/>
      <c r="C831" s="603"/>
      <c r="D831" s="604"/>
      <c r="E831" s="604"/>
      <c r="F831" s="604"/>
      <c r="G831" s="604"/>
      <c r="H831" s="108"/>
      <c r="I831" s="108"/>
      <c r="J831" s="108"/>
      <c r="K831" s="108"/>
      <c r="L831" s="108"/>
      <c r="M831" s="108"/>
      <c r="N831" s="107"/>
      <c r="O831" s="107"/>
      <c r="P831" s="107"/>
      <c r="Q831" s="107"/>
      <c r="R831" s="108"/>
      <c r="S831" s="108"/>
      <c r="T831" s="108"/>
      <c r="U831" s="108"/>
      <c r="V831" s="108"/>
      <c r="W831" s="108"/>
      <c r="X831" s="108"/>
      <c r="Y831" s="108"/>
      <c r="Z831" s="102"/>
      <c r="AA831" s="102"/>
      <c r="AB831" s="102"/>
      <c r="AC831" s="102"/>
      <c r="AD831" s="102"/>
      <c r="AE831" s="102"/>
      <c r="AF831" s="102"/>
      <c r="AG831" s="102" t="s">
        <v>2212</v>
      </c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</row>
    <row r="832" spans="1:60" ht="22.5" outlineLevel="1" x14ac:dyDescent="0.2">
      <c r="A832" s="119">
        <v>252</v>
      </c>
      <c r="B832" s="120" t="s">
        <v>852</v>
      </c>
      <c r="C832" s="128" t="s">
        <v>2295</v>
      </c>
      <c r="D832" s="121" t="s">
        <v>151</v>
      </c>
      <c r="E832" s="122">
        <v>2309.7658499999998</v>
      </c>
      <c r="F832" s="123"/>
      <c r="G832" s="124">
        <f>ROUND(E832*F832,2)</f>
        <v>0</v>
      </c>
      <c r="H832" s="123">
        <v>6.69</v>
      </c>
      <c r="I832" s="124">
        <f>ROUND(E832*H832,2)</f>
        <v>15452.33</v>
      </c>
      <c r="J832" s="123">
        <v>58.51</v>
      </c>
      <c r="K832" s="124">
        <f>ROUND(E832*J832,2)</f>
        <v>135144.4</v>
      </c>
      <c r="L832" s="124">
        <v>21</v>
      </c>
      <c r="M832" s="124">
        <f>G832*(1+L832/100)</f>
        <v>0</v>
      </c>
      <c r="N832" s="122">
        <v>1.6000000000000001E-4</v>
      </c>
      <c r="O832" s="122">
        <f>ROUND(E832*N832,2)</f>
        <v>0.37</v>
      </c>
      <c r="P832" s="122">
        <v>0</v>
      </c>
      <c r="Q832" s="122">
        <f>ROUND(E832*P832,2)</f>
        <v>0</v>
      </c>
      <c r="R832" s="124" t="s">
        <v>851</v>
      </c>
      <c r="S832" s="124" t="s">
        <v>2211</v>
      </c>
      <c r="T832" s="125" t="s">
        <v>115</v>
      </c>
      <c r="U832" s="108">
        <v>0.10191</v>
      </c>
      <c r="V832" s="108">
        <f>ROUND(E832*U832,2)</f>
        <v>235.39</v>
      </c>
      <c r="W832" s="108"/>
      <c r="X832" s="108" t="s">
        <v>116</v>
      </c>
      <c r="Y832" s="108" t="s">
        <v>117</v>
      </c>
      <c r="Z832" s="102"/>
      <c r="AA832" s="102"/>
      <c r="AB832" s="102"/>
      <c r="AC832" s="102"/>
      <c r="AD832" s="102"/>
      <c r="AE832" s="102"/>
      <c r="AF832" s="102"/>
      <c r="AG832" s="102" t="s">
        <v>805</v>
      </c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</row>
    <row r="833" spans="1:60" outlineLevel="2" x14ac:dyDescent="0.2">
      <c r="A833" s="105"/>
      <c r="B833" s="106"/>
      <c r="C833" s="129" t="s">
        <v>2296</v>
      </c>
      <c r="D833" s="109"/>
      <c r="E833" s="110">
        <v>2223.0275999999999</v>
      </c>
      <c r="F833" s="108"/>
      <c r="G833" s="108"/>
      <c r="H833" s="108"/>
      <c r="I833" s="108"/>
      <c r="J833" s="108"/>
      <c r="K833" s="108"/>
      <c r="L833" s="108"/>
      <c r="M833" s="108"/>
      <c r="N833" s="107"/>
      <c r="O833" s="107"/>
      <c r="P833" s="107"/>
      <c r="Q833" s="107"/>
      <c r="R833" s="108"/>
      <c r="S833" s="108"/>
      <c r="T833" s="108"/>
      <c r="U833" s="108"/>
      <c r="V833" s="108"/>
      <c r="W833" s="108"/>
      <c r="X833" s="108"/>
      <c r="Y833" s="108"/>
      <c r="Z833" s="102"/>
      <c r="AA833" s="102"/>
      <c r="AB833" s="102"/>
      <c r="AC833" s="102"/>
      <c r="AD833" s="102"/>
      <c r="AE833" s="102"/>
      <c r="AF833" s="102"/>
      <c r="AG833" s="102" t="s">
        <v>121</v>
      </c>
      <c r="AH833" s="102">
        <v>0</v>
      </c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</row>
    <row r="834" spans="1:60" outlineLevel="3" x14ac:dyDescent="0.2">
      <c r="A834" s="105"/>
      <c r="B834" s="106"/>
      <c r="C834" s="129" t="s">
        <v>2297</v>
      </c>
      <c r="D834" s="109"/>
      <c r="E834" s="110">
        <v>271.27924999999999</v>
      </c>
      <c r="F834" s="108"/>
      <c r="G834" s="108"/>
      <c r="H834" s="108"/>
      <c r="I834" s="108"/>
      <c r="J834" s="108"/>
      <c r="K834" s="108"/>
      <c r="L834" s="108"/>
      <c r="M834" s="108"/>
      <c r="N834" s="107"/>
      <c r="O834" s="107"/>
      <c r="P834" s="107"/>
      <c r="Q834" s="107"/>
      <c r="R834" s="108"/>
      <c r="S834" s="108"/>
      <c r="T834" s="108"/>
      <c r="U834" s="108"/>
      <c r="V834" s="108"/>
      <c r="W834" s="108"/>
      <c r="X834" s="108"/>
      <c r="Y834" s="108"/>
      <c r="Z834" s="102"/>
      <c r="AA834" s="102"/>
      <c r="AB834" s="102"/>
      <c r="AC834" s="102"/>
      <c r="AD834" s="102"/>
      <c r="AE834" s="102"/>
      <c r="AF834" s="102"/>
      <c r="AG834" s="102" t="s">
        <v>121</v>
      </c>
      <c r="AH834" s="102">
        <v>0</v>
      </c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</row>
    <row r="835" spans="1:60" outlineLevel="3" x14ac:dyDescent="0.2">
      <c r="A835" s="105"/>
      <c r="B835" s="106"/>
      <c r="C835" s="129" t="s">
        <v>853</v>
      </c>
      <c r="D835" s="109"/>
      <c r="E835" s="110">
        <v>-184.541</v>
      </c>
      <c r="F835" s="108"/>
      <c r="G835" s="108"/>
      <c r="H835" s="108"/>
      <c r="I835" s="108"/>
      <c r="J835" s="108"/>
      <c r="K835" s="108"/>
      <c r="L835" s="108"/>
      <c r="M835" s="108"/>
      <c r="N835" s="107"/>
      <c r="O835" s="107"/>
      <c r="P835" s="107"/>
      <c r="Q835" s="107"/>
      <c r="R835" s="108"/>
      <c r="S835" s="108"/>
      <c r="T835" s="108"/>
      <c r="U835" s="108"/>
      <c r="V835" s="108"/>
      <c r="W835" s="108"/>
      <c r="X835" s="108"/>
      <c r="Y835" s="108"/>
      <c r="Z835" s="102"/>
      <c r="AA835" s="102"/>
      <c r="AB835" s="102"/>
      <c r="AC835" s="102"/>
      <c r="AD835" s="102"/>
      <c r="AE835" s="102"/>
      <c r="AF835" s="102"/>
      <c r="AG835" s="102" t="s">
        <v>121</v>
      </c>
      <c r="AH835" s="102">
        <v>0</v>
      </c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</row>
    <row r="836" spans="1:60" outlineLevel="2" x14ac:dyDescent="0.2">
      <c r="A836" s="105"/>
      <c r="B836" s="106"/>
      <c r="C836" s="603"/>
      <c r="D836" s="604"/>
      <c r="E836" s="604"/>
      <c r="F836" s="604"/>
      <c r="G836" s="604"/>
      <c r="H836" s="108"/>
      <c r="I836" s="108"/>
      <c r="J836" s="108"/>
      <c r="K836" s="108"/>
      <c r="L836" s="108"/>
      <c r="M836" s="108"/>
      <c r="N836" s="107"/>
      <c r="O836" s="107"/>
      <c r="P836" s="107"/>
      <c r="Q836" s="107"/>
      <c r="R836" s="108"/>
      <c r="S836" s="108"/>
      <c r="T836" s="108"/>
      <c r="U836" s="108"/>
      <c r="V836" s="108"/>
      <c r="W836" s="108"/>
      <c r="X836" s="108"/>
      <c r="Y836" s="108"/>
      <c r="Z836" s="102"/>
      <c r="AA836" s="102"/>
      <c r="AB836" s="102"/>
      <c r="AC836" s="102"/>
      <c r="AD836" s="102"/>
      <c r="AE836" s="102"/>
      <c r="AF836" s="102"/>
      <c r="AG836" s="102" t="s">
        <v>2212</v>
      </c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</row>
    <row r="837" spans="1:60" x14ac:dyDescent="0.2">
      <c r="A837" s="112" t="s">
        <v>109</v>
      </c>
      <c r="B837" s="113" t="s">
        <v>80</v>
      </c>
      <c r="C837" s="127" t="s">
        <v>81</v>
      </c>
      <c r="D837" s="114"/>
      <c r="E837" s="115"/>
      <c r="F837" s="116"/>
      <c r="G837" s="116">
        <f>SUMIF(AG838:AG847,"&lt;&gt;NOR",G838:G847)</f>
        <v>0</v>
      </c>
      <c r="H837" s="116"/>
      <c r="I837" s="116">
        <f>SUM(I838:I847)</f>
        <v>0</v>
      </c>
      <c r="J837" s="116"/>
      <c r="K837" s="116">
        <f>SUM(K838:K847)</f>
        <v>1713847.7000000002</v>
      </c>
      <c r="L837" s="116"/>
      <c r="M837" s="116">
        <f>SUM(M838:M847)</f>
        <v>0</v>
      </c>
      <c r="N837" s="115"/>
      <c r="O837" s="115">
        <f>SUM(O838:O847)</f>
        <v>0</v>
      </c>
      <c r="P837" s="115"/>
      <c r="Q837" s="115">
        <f>SUM(Q838:Q847)</f>
        <v>0</v>
      </c>
      <c r="R837" s="116"/>
      <c r="S837" s="116"/>
      <c r="T837" s="117"/>
      <c r="U837" s="111"/>
      <c r="V837" s="111">
        <f>SUM(V838:V847)</f>
        <v>1842.52</v>
      </c>
      <c r="W837" s="111"/>
      <c r="X837" s="111"/>
      <c r="Y837" s="111"/>
      <c r="AG837" t="s">
        <v>110</v>
      </c>
    </row>
    <row r="838" spans="1:60" outlineLevel="1" x14ac:dyDescent="0.2">
      <c r="A838" s="119">
        <v>253</v>
      </c>
      <c r="B838" s="120" t="s">
        <v>854</v>
      </c>
      <c r="C838" s="128" t="s">
        <v>855</v>
      </c>
      <c r="D838" s="121" t="s">
        <v>159</v>
      </c>
      <c r="E838" s="122">
        <v>1286.67245</v>
      </c>
      <c r="F838" s="123"/>
      <c r="G838" s="124">
        <f>ROUND(E838*F838,2)</f>
        <v>0</v>
      </c>
      <c r="H838" s="123">
        <v>0</v>
      </c>
      <c r="I838" s="124">
        <f>ROUND(E838*H838,2)</f>
        <v>0</v>
      </c>
      <c r="J838" s="123">
        <v>275.5</v>
      </c>
      <c r="K838" s="124">
        <f>ROUND(E838*J838,2)</f>
        <v>354478.26</v>
      </c>
      <c r="L838" s="124">
        <v>21</v>
      </c>
      <c r="M838" s="124">
        <f>G838*(1+L838/100)</f>
        <v>0</v>
      </c>
      <c r="N838" s="122">
        <v>0</v>
      </c>
      <c r="O838" s="122">
        <f>ROUND(E838*N838,2)</f>
        <v>0</v>
      </c>
      <c r="P838" s="122">
        <v>0</v>
      </c>
      <c r="Q838" s="122">
        <f>ROUND(E838*P838,2)</f>
        <v>0</v>
      </c>
      <c r="R838" s="124" t="s">
        <v>856</v>
      </c>
      <c r="S838" s="124" t="s">
        <v>2211</v>
      </c>
      <c r="T838" s="125" t="s">
        <v>115</v>
      </c>
      <c r="U838" s="108">
        <v>0.49</v>
      </c>
      <c r="V838" s="108">
        <f>ROUND(E838*U838,2)</f>
        <v>630.47</v>
      </c>
      <c r="W838" s="108"/>
      <c r="X838" s="108" t="s">
        <v>857</v>
      </c>
      <c r="Y838" s="108" t="s">
        <v>117</v>
      </c>
      <c r="Z838" s="102"/>
      <c r="AA838" s="102"/>
      <c r="AB838" s="102"/>
      <c r="AC838" s="102"/>
      <c r="AD838" s="102"/>
      <c r="AE838" s="102"/>
      <c r="AF838" s="102"/>
      <c r="AG838" s="102" t="s">
        <v>858</v>
      </c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</row>
    <row r="839" spans="1:60" outlineLevel="2" x14ac:dyDescent="0.2">
      <c r="A839" s="105"/>
      <c r="B839" s="106"/>
      <c r="C839" s="601" t="s">
        <v>859</v>
      </c>
      <c r="D839" s="602"/>
      <c r="E839" s="602"/>
      <c r="F839" s="602"/>
      <c r="G839" s="602"/>
      <c r="H839" s="108"/>
      <c r="I839" s="108"/>
      <c r="J839" s="108"/>
      <c r="K839" s="108"/>
      <c r="L839" s="108"/>
      <c r="M839" s="108"/>
      <c r="N839" s="107"/>
      <c r="O839" s="107"/>
      <c r="P839" s="107"/>
      <c r="Q839" s="107"/>
      <c r="R839" s="108"/>
      <c r="S839" s="108"/>
      <c r="T839" s="108"/>
      <c r="U839" s="108"/>
      <c r="V839" s="108"/>
      <c r="W839" s="108"/>
      <c r="X839" s="108"/>
      <c r="Y839" s="108"/>
      <c r="Z839" s="102"/>
      <c r="AA839" s="102"/>
      <c r="AB839" s="102"/>
      <c r="AC839" s="102"/>
      <c r="AD839" s="102"/>
      <c r="AE839" s="102"/>
      <c r="AF839" s="102"/>
      <c r="AG839" s="102" t="s">
        <v>141</v>
      </c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</row>
    <row r="840" spans="1:60" outlineLevel="2" x14ac:dyDescent="0.2">
      <c r="A840" s="105"/>
      <c r="B840" s="106"/>
      <c r="C840" s="603"/>
      <c r="D840" s="604"/>
      <c r="E840" s="604"/>
      <c r="F840" s="604"/>
      <c r="G840" s="604"/>
      <c r="H840" s="108"/>
      <c r="I840" s="108"/>
      <c r="J840" s="108"/>
      <c r="K840" s="108"/>
      <c r="L840" s="108"/>
      <c r="M840" s="108"/>
      <c r="N840" s="107"/>
      <c r="O840" s="107"/>
      <c r="P840" s="107"/>
      <c r="Q840" s="107"/>
      <c r="R840" s="108"/>
      <c r="S840" s="108"/>
      <c r="T840" s="108"/>
      <c r="U840" s="108"/>
      <c r="V840" s="108"/>
      <c r="W840" s="108"/>
      <c r="X840" s="108"/>
      <c r="Y840" s="108"/>
      <c r="Z840" s="102"/>
      <c r="AA840" s="102"/>
      <c r="AB840" s="102"/>
      <c r="AC840" s="102"/>
      <c r="AD840" s="102"/>
      <c r="AE840" s="102"/>
      <c r="AF840" s="102"/>
      <c r="AG840" s="102" t="s">
        <v>2212</v>
      </c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</row>
    <row r="841" spans="1:60" outlineLevel="1" x14ac:dyDescent="0.2">
      <c r="A841" s="119">
        <v>254</v>
      </c>
      <c r="B841" s="120" t="s">
        <v>860</v>
      </c>
      <c r="C841" s="128" t="s">
        <v>861</v>
      </c>
      <c r="D841" s="121" t="s">
        <v>159</v>
      </c>
      <c r="E841" s="122">
        <v>11580.05205</v>
      </c>
      <c r="F841" s="123"/>
      <c r="G841" s="124">
        <f>ROUND(E841*F841,2)</f>
        <v>0</v>
      </c>
      <c r="H841" s="123">
        <v>0</v>
      </c>
      <c r="I841" s="124">
        <f>ROUND(E841*H841,2)</f>
        <v>0</v>
      </c>
      <c r="J841" s="123">
        <v>25</v>
      </c>
      <c r="K841" s="124">
        <f>ROUND(E841*J841,2)</f>
        <v>289501.3</v>
      </c>
      <c r="L841" s="124">
        <v>21</v>
      </c>
      <c r="M841" s="124">
        <f>G841*(1+L841/100)</f>
        <v>0</v>
      </c>
      <c r="N841" s="122">
        <v>0</v>
      </c>
      <c r="O841" s="122">
        <f>ROUND(E841*N841,2)</f>
        <v>0</v>
      </c>
      <c r="P841" s="122">
        <v>0</v>
      </c>
      <c r="Q841" s="122">
        <f>ROUND(E841*P841,2)</f>
        <v>0</v>
      </c>
      <c r="R841" s="124" t="s">
        <v>856</v>
      </c>
      <c r="S841" s="124" t="s">
        <v>2211</v>
      </c>
      <c r="T841" s="125" t="s">
        <v>115</v>
      </c>
      <c r="U841" s="108">
        <v>0</v>
      </c>
      <c r="V841" s="108">
        <f>ROUND(E841*U841,2)</f>
        <v>0</v>
      </c>
      <c r="W841" s="108"/>
      <c r="X841" s="108" t="s">
        <v>857</v>
      </c>
      <c r="Y841" s="108" t="s">
        <v>117</v>
      </c>
      <c r="Z841" s="102"/>
      <c r="AA841" s="102"/>
      <c r="AB841" s="102"/>
      <c r="AC841" s="102"/>
      <c r="AD841" s="102"/>
      <c r="AE841" s="102"/>
      <c r="AF841" s="102"/>
      <c r="AG841" s="102" t="s">
        <v>858</v>
      </c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</row>
    <row r="842" spans="1:60" outlineLevel="2" x14ac:dyDescent="0.2">
      <c r="A842" s="105"/>
      <c r="B842" s="106"/>
      <c r="C842" s="605"/>
      <c r="D842" s="606"/>
      <c r="E842" s="606"/>
      <c r="F842" s="606"/>
      <c r="G842" s="606"/>
      <c r="H842" s="108"/>
      <c r="I842" s="108"/>
      <c r="J842" s="108"/>
      <c r="K842" s="108"/>
      <c r="L842" s="108"/>
      <c r="M842" s="108"/>
      <c r="N842" s="107"/>
      <c r="O842" s="107"/>
      <c r="P842" s="107"/>
      <c r="Q842" s="107"/>
      <c r="R842" s="108"/>
      <c r="S842" s="108"/>
      <c r="T842" s="108"/>
      <c r="U842" s="108"/>
      <c r="V842" s="108"/>
      <c r="W842" s="108"/>
      <c r="X842" s="108"/>
      <c r="Y842" s="108"/>
      <c r="Z842" s="102"/>
      <c r="AA842" s="102"/>
      <c r="AB842" s="102"/>
      <c r="AC842" s="102"/>
      <c r="AD842" s="102"/>
      <c r="AE842" s="102"/>
      <c r="AF842" s="102"/>
      <c r="AG842" s="102" t="s">
        <v>2212</v>
      </c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</row>
    <row r="843" spans="1:60" outlineLevel="1" x14ac:dyDescent="0.2">
      <c r="A843" s="119">
        <v>255</v>
      </c>
      <c r="B843" s="120" t="s">
        <v>862</v>
      </c>
      <c r="C843" s="128" t="s">
        <v>863</v>
      </c>
      <c r="D843" s="121" t="s">
        <v>159</v>
      </c>
      <c r="E843" s="122">
        <v>1286.67245</v>
      </c>
      <c r="F843" s="123"/>
      <c r="G843" s="124">
        <f>ROUND(E843*F843,2)</f>
        <v>0</v>
      </c>
      <c r="H843" s="123">
        <v>0</v>
      </c>
      <c r="I843" s="124">
        <f>ROUND(E843*H843,2)</f>
        <v>0</v>
      </c>
      <c r="J843" s="123">
        <v>391.5</v>
      </c>
      <c r="K843" s="124">
        <f>ROUND(E843*J843,2)</f>
        <v>503732.26</v>
      </c>
      <c r="L843" s="124">
        <v>21</v>
      </c>
      <c r="M843" s="124">
        <f>G843*(1+L843/100)</f>
        <v>0</v>
      </c>
      <c r="N843" s="122">
        <v>0</v>
      </c>
      <c r="O843" s="122">
        <f>ROUND(E843*N843,2)</f>
        <v>0</v>
      </c>
      <c r="P843" s="122">
        <v>0</v>
      </c>
      <c r="Q843" s="122">
        <f>ROUND(E843*P843,2)</f>
        <v>0</v>
      </c>
      <c r="R843" s="124" t="s">
        <v>856</v>
      </c>
      <c r="S843" s="124" t="s">
        <v>2211</v>
      </c>
      <c r="T843" s="125" t="s">
        <v>115</v>
      </c>
      <c r="U843" s="108">
        <v>0.94199999999999995</v>
      </c>
      <c r="V843" s="108">
        <f>ROUND(E843*U843,2)</f>
        <v>1212.05</v>
      </c>
      <c r="W843" s="108"/>
      <c r="X843" s="108" t="s">
        <v>857</v>
      </c>
      <c r="Y843" s="108" t="s">
        <v>117</v>
      </c>
      <c r="Z843" s="102"/>
      <c r="AA843" s="102"/>
      <c r="AB843" s="102"/>
      <c r="AC843" s="102"/>
      <c r="AD843" s="102"/>
      <c r="AE843" s="102"/>
      <c r="AF843" s="102"/>
      <c r="AG843" s="102" t="s">
        <v>858</v>
      </c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</row>
    <row r="844" spans="1:60" outlineLevel="2" x14ac:dyDescent="0.2">
      <c r="A844" s="105"/>
      <c r="B844" s="106"/>
      <c r="C844" s="605"/>
      <c r="D844" s="606"/>
      <c r="E844" s="606"/>
      <c r="F844" s="606"/>
      <c r="G844" s="606"/>
      <c r="H844" s="108"/>
      <c r="I844" s="108"/>
      <c r="J844" s="108"/>
      <c r="K844" s="108"/>
      <c r="L844" s="108"/>
      <c r="M844" s="108"/>
      <c r="N844" s="107"/>
      <c r="O844" s="107"/>
      <c r="P844" s="107"/>
      <c r="Q844" s="107"/>
      <c r="R844" s="108"/>
      <c r="S844" s="108"/>
      <c r="T844" s="108"/>
      <c r="U844" s="108"/>
      <c r="V844" s="108"/>
      <c r="W844" s="108"/>
      <c r="X844" s="108"/>
      <c r="Y844" s="108"/>
      <c r="Z844" s="102"/>
      <c r="AA844" s="102"/>
      <c r="AB844" s="102"/>
      <c r="AC844" s="102"/>
      <c r="AD844" s="102"/>
      <c r="AE844" s="102"/>
      <c r="AF844" s="102"/>
      <c r="AG844" s="102" t="s">
        <v>2212</v>
      </c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</row>
    <row r="845" spans="1:60" ht="22.5" outlineLevel="1" x14ac:dyDescent="0.2">
      <c r="A845" s="119">
        <v>256</v>
      </c>
      <c r="B845" s="120" t="s">
        <v>864</v>
      </c>
      <c r="C845" s="128" t="s">
        <v>865</v>
      </c>
      <c r="D845" s="121" t="s">
        <v>159</v>
      </c>
      <c r="E845" s="122">
        <v>1286.67245</v>
      </c>
      <c r="F845" s="123"/>
      <c r="G845" s="124">
        <f>ROUND(E845*F845,2)</f>
        <v>0</v>
      </c>
      <c r="H845" s="123">
        <v>0</v>
      </c>
      <c r="I845" s="124">
        <f>ROUND(E845*H845,2)</f>
        <v>0</v>
      </c>
      <c r="J845" s="123">
        <v>440</v>
      </c>
      <c r="K845" s="124">
        <f>ROUND(E845*J845,2)</f>
        <v>566135.88</v>
      </c>
      <c r="L845" s="124">
        <v>21</v>
      </c>
      <c r="M845" s="124">
        <f>G845*(1+L845/100)</f>
        <v>0</v>
      </c>
      <c r="N845" s="122">
        <v>0</v>
      </c>
      <c r="O845" s="122">
        <f>ROUND(E845*N845,2)</f>
        <v>0</v>
      </c>
      <c r="P845" s="122">
        <v>0</v>
      </c>
      <c r="Q845" s="122">
        <f>ROUND(E845*P845,2)</f>
        <v>0</v>
      </c>
      <c r="R845" s="124" t="s">
        <v>856</v>
      </c>
      <c r="S845" s="124" t="s">
        <v>2211</v>
      </c>
      <c r="T845" s="125" t="s">
        <v>115</v>
      </c>
      <c r="U845" s="108">
        <v>0</v>
      </c>
      <c r="V845" s="108">
        <f>ROUND(E845*U845,2)</f>
        <v>0</v>
      </c>
      <c r="W845" s="108"/>
      <c r="X845" s="108" t="s">
        <v>857</v>
      </c>
      <c r="Y845" s="108" t="s">
        <v>117</v>
      </c>
      <c r="Z845" s="102"/>
      <c r="AA845" s="102"/>
      <c r="AB845" s="102"/>
      <c r="AC845" s="102"/>
      <c r="AD845" s="102"/>
      <c r="AE845" s="102"/>
      <c r="AF845" s="102"/>
      <c r="AG845" s="102" t="s">
        <v>858</v>
      </c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  <c r="BC845" s="102"/>
      <c r="BD845" s="102"/>
      <c r="BE845" s="102"/>
      <c r="BF845" s="102"/>
      <c r="BG845" s="102"/>
      <c r="BH845" s="102"/>
    </row>
    <row r="846" spans="1:60" outlineLevel="2" x14ac:dyDescent="0.2">
      <c r="A846" s="105"/>
      <c r="B846" s="106"/>
      <c r="C846" s="601" t="s">
        <v>866</v>
      </c>
      <c r="D846" s="602"/>
      <c r="E846" s="602"/>
      <c r="F846" s="602"/>
      <c r="G846" s="602"/>
      <c r="H846" s="108"/>
      <c r="I846" s="108"/>
      <c r="J846" s="108"/>
      <c r="K846" s="108"/>
      <c r="L846" s="108"/>
      <c r="M846" s="108"/>
      <c r="N846" s="107"/>
      <c r="O846" s="107"/>
      <c r="P846" s="107"/>
      <c r="Q846" s="107"/>
      <c r="R846" s="108"/>
      <c r="S846" s="108"/>
      <c r="T846" s="108"/>
      <c r="U846" s="108"/>
      <c r="V846" s="108"/>
      <c r="W846" s="108"/>
      <c r="X846" s="108"/>
      <c r="Y846" s="108"/>
      <c r="Z846" s="102"/>
      <c r="AA846" s="102"/>
      <c r="AB846" s="102"/>
      <c r="AC846" s="102"/>
      <c r="AD846" s="102"/>
      <c r="AE846" s="102"/>
      <c r="AF846" s="102"/>
      <c r="AG846" s="102" t="s">
        <v>141</v>
      </c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</row>
    <row r="847" spans="1:60" outlineLevel="2" x14ac:dyDescent="0.2">
      <c r="A847" s="105"/>
      <c r="B847" s="106"/>
      <c r="C847" s="603"/>
      <c r="D847" s="604"/>
      <c r="E847" s="604"/>
      <c r="F847" s="604"/>
      <c r="G847" s="604"/>
      <c r="H847" s="108"/>
      <c r="I847" s="108"/>
      <c r="J847" s="108"/>
      <c r="K847" s="108"/>
      <c r="L847" s="108"/>
      <c r="M847" s="108"/>
      <c r="N847" s="107"/>
      <c r="O847" s="107"/>
      <c r="P847" s="107"/>
      <c r="Q847" s="107"/>
      <c r="R847" s="108"/>
      <c r="S847" s="108"/>
      <c r="T847" s="108"/>
      <c r="U847" s="108"/>
      <c r="V847" s="108"/>
      <c r="W847" s="108"/>
      <c r="X847" s="108"/>
      <c r="Y847" s="108"/>
      <c r="Z847" s="102"/>
      <c r="AA847" s="102"/>
      <c r="AB847" s="102"/>
      <c r="AC847" s="102"/>
      <c r="AD847" s="102"/>
      <c r="AE847" s="102"/>
      <c r="AF847" s="102"/>
      <c r="AG847" s="102" t="s">
        <v>2212</v>
      </c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</row>
    <row r="848" spans="1:60" x14ac:dyDescent="0.2">
      <c r="A848" s="3"/>
      <c r="B848" s="4"/>
      <c r="C848" s="130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AE848">
        <v>12</v>
      </c>
      <c r="AF848">
        <v>21</v>
      </c>
      <c r="AG848" t="s">
        <v>95</v>
      </c>
    </row>
    <row r="849" spans="1:33" x14ac:dyDescent="0.2">
      <c r="A849" s="195"/>
      <c r="B849" s="196" t="s">
        <v>20</v>
      </c>
      <c r="C849" s="197"/>
      <c r="D849" s="198"/>
      <c r="E849" s="199"/>
      <c r="F849" s="199"/>
      <c r="G849" s="118">
        <f>G8+G35+G77+G204+G233+G326+G363+G367+G392+G461+G513+G558+G604+G681+G736+G775+G791+G800+G828+G837</f>
        <v>0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AE849">
        <f>SUMIF(L7:L847,AE848,G7:G847)</f>
        <v>0</v>
      </c>
      <c r="AF849">
        <f>SUMIF(L7:L847,AF848,G7:G847)</f>
        <v>0</v>
      </c>
      <c r="AG849" t="s">
        <v>867</v>
      </c>
    </row>
    <row r="850" spans="1:33" x14ac:dyDescent="0.2">
      <c r="C850" s="131"/>
      <c r="D850" s="10"/>
      <c r="AG850" t="s">
        <v>868</v>
      </c>
    </row>
    <row r="851" spans="1:33" x14ac:dyDescent="0.2">
      <c r="D851" s="10"/>
    </row>
    <row r="852" spans="1:33" x14ac:dyDescent="0.2">
      <c r="D852" s="10"/>
    </row>
    <row r="853" spans="1:33" x14ac:dyDescent="0.2">
      <c r="D853" s="10"/>
    </row>
    <row r="854" spans="1:33" x14ac:dyDescent="0.2">
      <c r="D854" s="10"/>
    </row>
    <row r="855" spans="1:33" x14ac:dyDescent="0.2">
      <c r="D855" s="10"/>
    </row>
    <row r="856" spans="1:33" x14ac:dyDescent="0.2">
      <c r="D856" s="10"/>
    </row>
    <row r="857" spans="1:33" x14ac:dyDescent="0.2">
      <c r="D857" s="10"/>
    </row>
    <row r="858" spans="1:33" x14ac:dyDescent="0.2">
      <c r="D858" s="10"/>
    </row>
    <row r="859" spans="1:33" x14ac:dyDescent="0.2">
      <c r="D859" s="10"/>
    </row>
    <row r="860" spans="1:33" x14ac:dyDescent="0.2">
      <c r="D860" s="10"/>
    </row>
    <row r="861" spans="1:33" x14ac:dyDescent="0.2">
      <c r="D861" s="10"/>
    </row>
    <row r="862" spans="1:33" x14ac:dyDescent="0.2">
      <c r="D862" s="10"/>
    </row>
    <row r="863" spans="1:33" x14ac:dyDescent="0.2">
      <c r="D863" s="10"/>
    </row>
    <row r="864" spans="1:33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IGq2kUIy7mAYUos6jUDtUPaNpJKnIzE4DbmflpQETKsGI1gZP3JbVNCGIW28pH6m1KMAunGYfUz6aZEDJRaGw==" saltValue="VcRvUkKzr/+oJrXaJYs5nw==" spinCount="100000" sheet="1" objects="1" scenarios="1"/>
  <mergeCells count="329">
    <mergeCell ref="A1:G1"/>
    <mergeCell ref="C2:G2"/>
    <mergeCell ref="C3:G3"/>
    <mergeCell ref="C4:G4"/>
    <mergeCell ref="C10:G10"/>
    <mergeCell ref="C17:G17"/>
    <mergeCell ref="C26:G26"/>
    <mergeCell ref="C30:G30"/>
    <mergeCell ref="C12:G12"/>
    <mergeCell ref="C14:G14"/>
    <mergeCell ref="C19:G19"/>
    <mergeCell ref="C21:G21"/>
    <mergeCell ref="C218:G218"/>
    <mergeCell ref="C220:G220"/>
    <mergeCell ref="C222:G222"/>
    <mergeCell ref="C228:G228"/>
    <mergeCell ref="C230:G230"/>
    <mergeCell ref="C114:G114"/>
    <mergeCell ref="C117:G117"/>
    <mergeCell ref="C208:G208"/>
    <mergeCell ref="C87:G87"/>
    <mergeCell ref="C89:G89"/>
    <mergeCell ref="C91:G91"/>
    <mergeCell ref="C93:G93"/>
    <mergeCell ref="C118:G118"/>
    <mergeCell ref="C121:G121"/>
    <mergeCell ref="C124:G124"/>
    <mergeCell ref="C127:G127"/>
    <mergeCell ref="C130:G130"/>
    <mergeCell ref="C97:G97"/>
    <mergeCell ref="C105:G105"/>
    <mergeCell ref="C107:G107"/>
    <mergeCell ref="C112:G112"/>
    <mergeCell ref="C115:G115"/>
    <mergeCell ref="C148:G148"/>
    <mergeCell ref="C151:G151"/>
    <mergeCell ref="C408:G408"/>
    <mergeCell ref="C422:G422"/>
    <mergeCell ref="C533:G533"/>
    <mergeCell ref="C396:G396"/>
    <mergeCell ref="C398:G398"/>
    <mergeCell ref="C400:G400"/>
    <mergeCell ref="C410:G410"/>
    <mergeCell ref="C290:G290"/>
    <mergeCell ref="C313:G313"/>
    <mergeCell ref="C343:G343"/>
    <mergeCell ref="C311:G311"/>
    <mergeCell ref="C315:G315"/>
    <mergeCell ref="C317:G317"/>
    <mergeCell ref="C319:G319"/>
    <mergeCell ref="C321:G321"/>
    <mergeCell ref="C298:G298"/>
    <mergeCell ref="C302:G302"/>
    <mergeCell ref="C305:G305"/>
    <mergeCell ref="C308:G308"/>
    <mergeCell ref="C310:G310"/>
    <mergeCell ref="C332:G332"/>
    <mergeCell ref="C333:G333"/>
    <mergeCell ref="C335:G335"/>
    <mergeCell ref="C337:G337"/>
    <mergeCell ref="C49:G49"/>
    <mergeCell ref="C51:G51"/>
    <mergeCell ref="C53:G53"/>
    <mergeCell ref="C55:G55"/>
    <mergeCell ref="C58:G58"/>
    <mergeCell ref="C23:G23"/>
    <mergeCell ref="C28:G28"/>
    <mergeCell ref="C31:G31"/>
    <mergeCell ref="C32:G32"/>
    <mergeCell ref="C34:G34"/>
    <mergeCell ref="C37:G37"/>
    <mergeCell ref="C39:G39"/>
    <mergeCell ref="C47:G47"/>
    <mergeCell ref="C41:G41"/>
    <mergeCell ref="C43:G43"/>
    <mergeCell ref="C45:G45"/>
    <mergeCell ref="C46:G46"/>
    <mergeCell ref="C76:G76"/>
    <mergeCell ref="C79:G79"/>
    <mergeCell ref="C81:G81"/>
    <mergeCell ref="C83:G83"/>
    <mergeCell ref="C85:G85"/>
    <mergeCell ref="C60:G60"/>
    <mergeCell ref="C63:G63"/>
    <mergeCell ref="C67:G67"/>
    <mergeCell ref="C70:G70"/>
    <mergeCell ref="C73:G73"/>
    <mergeCell ref="C65:G65"/>
    <mergeCell ref="C153:G153"/>
    <mergeCell ref="C155:G155"/>
    <mergeCell ref="C157:G157"/>
    <mergeCell ref="C133:G133"/>
    <mergeCell ref="C136:G136"/>
    <mergeCell ref="C139:G139"/>
    <mergeCell ref="C142:G142"/>
    <mergeCell ref="C145:G145"/>
    <mergeCell ref="C169:G169"/>
    <mergeCell ref="C171:G171"/>
    <mergeCell ref="C174:G174"/>
    <mergeCell ref="C178:G178"/>
    <mergeCell ref="C181:G181"/>
    <mergeCell ref="C159:G159"/>
    <mergeCell ref="C161:G161"/>
    <mergeCell ref="C163:G163"/>
    <mergeCell ref="C165:G165"/>
    <mergeCell ref="C167:G167"/>
    <mergeCell ref="C200:G200"/>
    <mergeCell ref="C203:G203"/>
    <mergeCell ref="C206:G206"/>
    <mergeCell ref="C212:G212"/>
    <mergeCell ref="C216:G216"/>
    <mergeCell ref="C184:G184"/>
    <mergeCell ref="C187:G187"/>
    <mergeCell ref="C190:G190"/>
    <mergeCell ref="C193:G193"/>
    <mergeCell ref="C196:G196"/>
    <mergeCell ref="C285:G285"/>
    <mergeCell ref="C286:G286"/>
    <mergeCell ref="C288:G288"/>
    <mergeCell ref="C291:G291"/>
    <mergeCell ref="C296:G296"/>
    <mergeCell ref="C232:G232"/>
    <mergeCell ref="C235:G235"/>
    <mergeCell ref="C238:G238"/>
    <mergeCell ref="C244:G244"/>
    <mergeCell ref="C272:G272"/>
    <mergeCell ref="C274:G274"/>
    <mergeCell ref="C277:G277"/>
    <mergeCell ref="C279:G279"/>
    <mergeCell ref="C283:G283"/>
    <mergeCell ref="C339:G339"/>
    <mergeCell ref="C323:G323"/>
    <mergeCell ref="C325:G325"/>
    <mergeCell ref="C328:G328"/>
    <mergeCell ref="C329:G329"/>
    <mergeCell ref="C330:G330"/>
    <mergeCell ref="C356:G356"/>
    <mergeCell ref="C358:G358"/>
    <mergeCell ref="C360:G360"/>
    <mergeCell ref="C362:G362"/>
    <mergeCell ref="C365:G365"/>
    <mergeCell ref="C341:G341"/>
    <mergeCell ref="C347:G347"/>
    <mergeCell ref="C350:G350"/>
    <mergeCell ref="C352:G352"/>
    <mergeCell ref="C354:G354"/>
    <mergeCell ref="C382:G382"/>
    <mergeCell ref="C384:G384"/>
    <mergeCell ref="C388:G388"/>
    <mergeCell ref="C391:G391"/>
    <mergeCell ref="C394:G394"/>
    <mergeCell ref="C366:G366"/>
    <mergeCell ref="C370:G370"/>
    <mergeCell ref="C373:G373"/>
    <mergeCell ref="C376:G376"/>
    <mergeCell ref="C379:G379"/>
    <mergeCell ref="C390:G390"/>
    <mergeCell ref="C428:G428"/>
    <mergeCell ref="C431:G431"/>
    <mergeCell ref="C434:G434"/>
    <mergeCell ref="C437:G437"/>
    <mergeCell ref="C440:G440"/>
    <mergeCell ref="C413:G413"/>
    <mergeCell ref="C415:G415"/>
    <mergeCell ref="C417:G417"/>
    <mergeCell ref="C420:G420"/>
    <mergeCell ref="C424:G424"/>
    <mergeCell ref="C459:G459"/>
    <mergeCell ref="C460:G460"/>
    <mergeCell ref="C465:G465"/>
    <mergeCell ref="C467:G467"/>
    <mergeCell ref="C473:G473"/>
    <mergeCell ref="C444:G444"/>
    <mergeCell ref="C447:G447"/>
    <mergeCell ref="C450:G450"/>
    <mergeCell ref="C453:G453"/>
    <mergeCell ref="C457:G457"/>
    <mergeCell ref="C496:G496"/>
    <mergeCell ref="C500:G500"/>
    <mergeCell ref="C503:G503"/>
    <mergeCell ref="C506:G506"/>
    <mergeCell ref="C509:G509"/>
    <mergeCell ref="C481:G481"/>
    <mergeCell ref="C484:G484"/>
    <mergeCell ref="C487:G487"/>
    <mergeCell ref="C490:G490"/>
    <mergeCell ref="C493:G493"/>
    <mergeCell ref="C524:G524"/>
    <mergeCell ref="C526:G526"/>
    <mergeCell ref="C529:G529"/>
    <mergeCell ref="C531:G531"/>
    <mergeCell ref="C542:G542"/>
    <mergeCell ref="C511:G511"/>
    <mergeCell ref="C512:G512"/>
    <mergeCell ref="C516:G516"/>
    <mergeCell ref="C520:G520"/>
    <mergeCell ref="C522:G522"/>
    <mergeCell ref="C557:G557"/>
    <mergeCell ref="C561:G561"/>
    <mergeCell ref="C564:G564"/>
    <mergeCell ref="C567:G567"/>
    <mergeCell ref="C570:G570"/>
    <mergeCell ref="C545:G545"/>
    <mergeCell ref="C548:G548"/>
    <mergeCell ref="C551:G551"/>
    <mergeCell ref="C554:G554"/>
    <mergeCell ref="C556:G556"/>
    <mergeCell ref="C584:G584"/>
    <mergeCell ref="C586:G586"/>
    <mergeCell ref="C588:G588"/>
    <mergeCell ref="C592:G592"/>
    <mergeCell ref="C594:G594"/>
    <mergeCell ref="C573:G573"/>
    <mergeCell ref="C575:G575"/>
    <mergeCell ref="C577:G577"/>
    <mergeCell ref="C579:G579"/>
    <mergeCell ref="C580:G580"/>
    <mergeCell ref="C608:G608"/>
    <mergeCell ref="C610:G610"/>
    <mergeCell ref="C612:G612"/>
    <mergeCell ref="C614:G614"/>
    <mergeCell ref="C616:G616"/>
    <mergeCell ref="C596:G596"/>
    <mergeCell ref="C600:G600"/>
    <mergeCell ref="C602:G602"/>
    <mergeCell ref="C603:G603"/>
    <mergeCell ref="C606:G606"/>
    <mergeCell ref="C628:G628"/>
    <mergeCell ref="C630:G630"/>
    <mergeCell ref="C632:G632"/>
    <mergeCell ref="C634:G634"/>
    <mergeCell ref="C636:G636"/>
    <mergeCell ref="C618:G618"/>
    <mergeCell ref="C620:G620"/>
    <mergeCell ref="C622:G622"/>
    <mergeCell ref="C624:G624"/>
    <mergeCell ref="C626:G626"/>
    <mergeCell ref="C648:G648"/>
    <mergeCell ref="C650:G650"/>
    <mergeCell ref="C652:G652"/>
    <mergeCell ref="C654:G654"/>
    <mergeCell ref="C656:G656"/>
    <mergeCell ref="C638:G638"/>
    <mergeCell ref="C640:G640"/>
    <mergeCell ref="C642:G642"/>
    <mergeCell ref="C644:G644"/>
    <mergeCell ref="C646:G646"/>
    <mergeCell ref="C668:G668"/>
    <mergeCell ref="C670:G670"/>
    <mergeCell ref="C672:G672"/>
    <mergeCell ref="C674:G674"/>
    <mergeCell ref="C676:G676"/>
    <mergeCell ref="C658:G658"/>
    <mergeCell ref="C660:G660"/>
    <mergeCell ref="C662:G662"/>
    <mergeCell ref="C664:G664"/>
    <mergeCell ref="C666:G666"/>
    <mergeCell ref="C689:G689"/>
    <mergeCell ref="C691:G691"/>
    <mergeCell ref="C693:G693"/>
    <mergeCell ref="C695:G695"/>
    <mergeCell ref="C697:G697"/>
    <mergeCell ref="C678:G678"/>
    <mergeCell ref="C680:G680"/>
    <mergeCell ref="C683:G683"/>
    <mergeCell ref="C685:G685"/>
    <mergeCell ref="C687:G687"/>
    <mergeCell ref="C709:G709"/>
    <mergeCell ref="C711:G711"/>
    <mergeCell ref="C713:G713"/>
    <mergeCell ref="C715:G715"/>
    <mergeCell ref="C717:G717"/>
    <mergeCell ref="C699:G699"/>
    <mergeCell ref="C701:G701"/>
    <mergeCell ref="C703:G703"/>
    <mergeCell ref="C705:G705"/>
    <mergeCell ref="C707:G707"/>
    <mergeCell ref="C729:G729"/>
    <mergeCell ref="C731:G731"/>
    <mergeCell ref="C733:G733"/>
    <mergeCell ref="C735:G735"/>
    <mergeCell ref="C738:G738"/>
    <mergeCell ref="C719:G719"/>
    <mergeCell ref="C721:G721"/>
    <mergeCell ref="C723:G723"/>
    <mergeCell ref="C725:G725"/>
    <mergeCell ref="C727:G727"/>
    <mergeCell ref="C750:G750"/>
    <mergeCell ref="C752:G752"/>
    <mergeCell ref="C754:G754"/>
    <mergeCell ref="C756:G756"/>
    <mergeCell ref="C758:G758"/>
    <mergeCell ref="C740:G740"/>
    <mergeCell ref="C742:G742"/>
    <mergeCell ref="C744:G744"/>
    <mergeCell ref="C746:G746"/>
    <mergeCell ref="C748:G748"/>
    <mergeCell ref="C770:G770"/>
    <mergeCell ref="C772:G772"/>
    <mergeCell ref="C774:G774"/>
    <mergeCell ref="C777:G777"/>
    <mergeCell ref="C780:G780"/>
    <mergeCell ref="C760:G760"/>
    <mergeCell ref="C762:G762"/>
    <mergeCell ref="C764:G764"/>
    <mergeCell ref="C766:G766"/>
    <mergeCell ref="C768:G768"/>
    <mergeCell ref="C794:G794"/>
    <mergeCell ref="C796:G796"/>
    <mergeCell ref="C799:G799"/>
    <mergeCell ref="C803:G803"/>
    <mergeCell ref="C817:G817"/>
    <mergeCell ref="C782:G782"/>
    <mergeCell ref="C785:G785"/>
    <mergeCell ref="C787:G787"/>
    <mergeCell ref="C789:G789"/>
    <mergeCell ref="C790:G790"/>
    <mergeCell ref="C846:G846"/>
    <mergeCell ref="C847:G847"/>
    <mergeCell ref="C836:G836"/>
    <mergeCell ref="C839:G839"/>
    <mergeCell ref="C840:G840"/>
    <mergeCell ref="C842:G842"/>
    <mergeCell ref="C844:G844"/>
    <mergeCell ref="C821:G821"/>
    <mergeCell ref="C823:G823"/>
    <mergeCell ref="C825:G825"/>
    <mergeCell ref="C827:G827"/>
    <mergeCell ref="C831:G8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8E28-3D9C-4AD6-898E-02D7A4A08CCA}">
  <dimension ref="B2:BM214"/>
  <sheetViews>
    <sheetView zoomScaleNormal="100" workbookViewId="0"/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83" width="0" hidden="1" customWidth="1"/>
  </cols>
  <sheetData>
    <row r="2" spans="2:46" ht="36.950000000000003" customHeight="1" x14ac:dyDescent="0.2">
      <c r="L2" s="621" t="s">
        <v>1034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AT2" s="206" t="s">
        <v>1035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1036</v>
      </c>
      <c r="L4" s="209"/>
      <c r="M4" s="211" t="s">
        <v>1037</v>
      </c>
      <c r="AT4" s="206" t="s">
        <v>1038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619" t="s">
        <v>1812</v>
      </c>
      <c r="F7" s="620"/>
      <c r="G7" s="620"/>
      <c r="H7" s="620"/>
      <c r="L7" s="209"/>
    </row>
    <row r="8" spans="2:46" s="214" customFormat="1" ht="12" hidden="1" customHeight="1" x14ac:dyDescent="0.2">
      <c r="B8" s="213"/>
      <c r="D8" s="212" t="s">
        <v>1039</v>
      </c>
      <c r="L8" s="213"/>
    </row>
    <row r="9" spans="2:46" s="214" customFormat="1" ht="16.5" hidden="1" customHeight="1" x14ac:dyDescent="0.2">
      <c r="B9" s="213"/>
      <c r="E9" s="617" t="s">
        <v>1040</v>
      </c>
      <c r="F9" s="618"/>
      <c r="G9" s="618"/>
      <c r="H9" s="618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1041</v>
      </c>
      <c r="F11" s="215" t="s">
        <v>1042</v>
      </c>
      <c r="I11" s="212" t="s">
        <v>1043</v>
      </c>
      <c r="J11" s="215" t="s">
        <v>1042</v>
      </c>
      <c r="L11" s="213"/>
    </row>
    <row r="12" spans="2:46" s="214" customFormat="1" ht="12" hidden="1" customHeight="1" x14ac:dyDescent="0.2">
      <c r="B12" s="213"/>
      <c r="D12" s="212" t="s">
        <v>1044</v>
      </c>
      <c r="F12" s="215" t="s">
        <v>1045</v>
      </c>
      <c r="I12" s="212" t="s">
        <v>1046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1047</v>
      </c>
      <c r="I14" s="212" t="s">
        <v>1048</v>
      </c>
      <c r="J14" s="215" t="s">
        <v>1042</v>
      </c>
      <c r="L14" s="213"/>
    </row>
    <row r="15" spans="2:46" s="214" customFormat="1" ht="18" hidden="1" customHeight="1" x14ac:dyDescent="0.2">
      <c r="B15" s="213"/>
      <c r="E15" s="215" t="s">
        <v>1045</v>
      </c>
      <c r="I15" s="212" t="s">
        <v>25</v>
      </c>
      <c r="J15" s="215" t="s">
        <v>1042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1048</v>
      </c>
      <c r="J17" s="215" t="s">
        <v>1042</v>
      </c>
      <c r="L17" s="213"/>
    </row>
    <row r="18" spans="2:12" s="214" customFormat="1" ht="18" hidden="1" customHeight="1" x14ac:dyDescent="0.2">
      <c r="B18" s="213"/>
      <c r="E18" s="623" t="s">
        <v>1045</v>
      </c>
      <c r="F18" s="623"/>
      <c r="G18" s="623"/>
      <c r="H18" s="623"/>
      <c r="I18" s="212" t="s">
        <v>25</v>
      </c>
      <c r="J18" s="215" t="s">
        <v>1042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1048</v>
      </c>
      <c r="J20" s="215" t="s">
        <v>1042</v>
      </c>
      <c r="L20" s="213"/>
    </row>
    <row r="21" spans="2:12" s="214" customFormat="1" ht="18" hidden="1" customHeight="1" x14ac:dyDescent="0.2">
      <c r="B21" s="213"/>
      <c r="E21" s="215" t="s">
        <v>1045</v>
      </c>
      <c r="I21" s="212" t="s">
        <v>25</v>
      </c>
      <c r="J21" s="215" t="s">
        <v>1042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1049</v>
      </c>
      <c r="I23" s="212" t="s">
        <v>1048</v>
      </c>
      <c r="J23" s="215" t="s">
        <v>1042</v>
      </c>
      <c r="L23" s="213"/>
    </row>
    <row r="24" spans="2:12" s="214" customFormat="1" ht="18" hidden="1" customHeight="1" x14ac:dyDescent="0.2">
      <c r="B24" s="213"/>
      <c r="E24" s="215" t="s">
        <v>1045</v>
      </c>
      <c r="I24" s="212" t="s">
        <v>25</v>
      </c>
      <c r="J24" s="215" t="s">
        <v>1042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1050</v>
      </c>
      <c r="L26" s="213"/>
    </row>
    <row r="27" spans="2:12" s="205" customFormat="1" ht="16.5" hidden="1" customHeight="1" x14ac:dyDescent="0.2">
      <c r="B27" s="217"/>
      <c r="E27" s="624" t="s">
        <v>1042</v>
      </c>
      <c r="F27" s="624"/>
      <c r="G27" s="624"/>
      <c r="H27" s="624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1051</v>
      </c>
      <c r="J30" s="221">
        <f>ROUND(J125,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1052</v>
      </c>
      <c r="I32" s="222" t="s">
        <v>1053</v>
      </c>
      <c r="J32" s="222" t="s">
        <v>1054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1055</v>
      </c>
      <c r="F33" s="224">
        <f>ROUND((SUM(BE125:BE213)),  2)</f>
        <v>0</v>
      </c>
      <c r="I33" s="225">
        <v>0.21</v>
      </c>
      <c r="J33" s="224">
        <f>ROUND(((SUM(BE125:BE213))*I33),  2)</f>
        <v>0</v>
      </c>
      <c r="L33" s="213"/>
    </row>
    <row r="34" spans="2:12" s="214" customFormat="1" ht="14.45" hidden="1" customHeight="1" x14ac:dyDescent="0.2">
      <c r="B34" s="213"/>
      <c r="E34" s="212" t="s">
        <v>1056</v>
      </c>
      <c r="F34" s="224">
        <f>ROUND((SUM(BF125:BF213)),  2)</f>
        <v>0</v>
      </c>
      <c r="I34" s="225">
        <v>0.12</v>
      </c>
      <c r="J34" s="224">
        <f>ROUND(((SUM(BF125:BF213))*I34),  2)</f>
        <v>0</v>
      </c>
      <c r="L34" s="213"/>
    </row>
    <row r="35" spans="2:12" s="214" customFormat="1" ht="14.45" hidden="1" customHeight="1" x14ac:dyDescent="0.2">
      <c r="B35" s="213"/>
      <c r="E35" s="212" t="s">
        <v>1057</v>
      </c>
      <c r="F35" s="224">
        <f>ROUND((SUM(BG125:BG213)),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1058</v>
      </c>
      <c r="F36" s="224">
        <f>ROUND((SUM(BH125:BH213)),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1059</v>
      </c>
      <c r="F37" s="224">
        <f>ROUND((SUM(BI125:BI213)),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1060</v>
      </c>
      <c r="E50" s="234"/>
      <c r="F50" s="234"/>
      <c r="G50" s="233" t="s">
        <v>1061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1062</v>
      </c>
      <c r="E61" s="236"/>
      <c r="F61" s="237" t="s">
        <v>1063</v>
      </c>
      <c r="G61" s="235" t="s">
        <v>1062</v>
      </c>
      <c r="H61" s="236"/>
      <c r="I61" s="236"/>
      <c r="J61" s="238" t="s">
        <v>1063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1064</v>
      </c>
      <c r="E65" s="234"/>
      <c r="F65" s="234"/>
      <c r="G65" s="233" t="s">
        <v>1065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1062</v>
      </c>
      <c r="E76" s="236"/>
      <c r="F76" s="237" t="s">
        <v>1063</v>
      </c>
      <c r="G76" s="235" t="s">
        <v>1062</v>
      </c>
      <c r="H76" s="236"/>
      <c r="I76" s="236"/>
      <c r="J76" s="238" t="s">
        <v>1063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1066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619" t="str">
        <f>E7</f>
        <v>Rekonstrukce ZUŠ Blansko</v>
      </c>
      <c r="F85" s="620"/>
      <c r="G85" s="620"/>
      <c r="H85" s="620"/>
      <c r="L85" s="213"/>
    </row>
    <row r="86" spans="2:47" s="214" customFormat="1" ht="12" hidden="1" customHeight="1" x14ac:dyDescent="0.2">
      <c r="B86" s="213"/>
      <c r="C86" s="212" t="s">
        <v>1039</v>
      </c>
      <c r="L86" s="213"/>
    </row>
    <row r="87" spans="2:47" s="214" customFormat="1" ht="16.5" hidden="1" customHeight="1" x14ac:dyDescent="0.2">
      <c r="B87" s="213"/>
      <c r="E87" s="617" t="str">
        <f>E9</f>
        <v>D.101.04 - Zdravotně technické instalace</v>
      </c>
      <c r="F87" s="618"/>
      <c r="G87" s="618"/>
      <c r="H87" s="618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1044</v>
      </c>
      <c r="F89" s="215" t="str">
        <f>F12</f>
        <v xml:space="preserve"> </v>
      </c>
      <c r="I89" s="212" t="s">
        <v>1046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1047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1049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1067</v>
      </c>
      <c r="D94" s="226"/>
      <c r="E94" s="226"/>
      <c r="F94" s="226"/>
      <c r="G94" s="226"/>
      <c r="H94" s="226"/>
      <c r="I94" s="226"/>
      <c r="J94" s="244" t="s">
        <v>1068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1069</v>
      </c>
      <c r="J96" s="221">
        <f>J125</f>
        <v>0</v>
      </c>
      <c r="L96" s="213"/>
      <c r="AU96" s="206" t="s">
        <v>1070</v>
      </c>
    </row>
    <row r="97" spans="2:12" s="247" customFormat="1" ht="24.95" hidden="1" customHeight="1" x14ac:dyDescent="0.2">
      <c r="B97" s="246"/>
      <c r="D97" s="248" t="s">
        <v>1071</v>
      </c>
      <c r="E97" s="249"/>
      <c r="F97" s="249"/>
      <c r="G97" s="249"/>
      <c r="H97" s="249"/>
      <c r="I97" s="249"/>
      <c r="J97" s="250">
        <f>J126</f>
        <v>0</v>
      </c>
      <c r="L97" s="246"/>
    </row>
    <row r="98" spans="2:12" s="252" customFormat="1" ht="19.899999999999999" hidden="1" customHeight="1" x14ac:dyDescent="0.2">
      <c r="B98" s="251"/>
      <c r="D98" s="253" t="s">
        <v>1072</v>
      </c>
      <c r="E98" s="254"/>
      <c r="F98" s="254"/>
      <c r="G98" s="254"/>
      <c r="H98" s="254"/>
      <c r="I98" s="254"/>
      <c r="J98" s="255">
        <f>J127</f>
        <v>0</v>
      </c>
      <c r="L98" s="251"/>
    </row>
    <row r="99" spans="2:12" s="252" customFormat="1" ht="19.899999999999999" hidden="1" customHeight="1" x14ac:dyDescent="0.2">
      <c r="B99" s="251"/>
      <c r="D99" s="253" t="s">
        <v>1073</v>
      </c>
      <c r="E99" s="254"/>
      <c r="F99" s="254"/>
      <c r="G99" s="254"/>
      <c r="H99" s="254"/>
      <c r="I99" s="254"/>
      <c r="J99" s="255">
        <f>J130</f>
        <v>0</v>
      </c>
      <c r="L99" s="251"/>
    </row>
    <row r="100" spans="2:12" s="247" customFormat="1" ht="24.95" hidden="1" customHeight="1" x14ac:dyDescent="0.2">
      <c r="B100" s="246"/>
      <c r="D100" s="248" t="s">
        <v>1074</v>
      </c>
      <c r="E100" s="249"/>
      <c r="F100" s="249"/>
      <c r="G100" s="249"/>
      <c r="H100" s="249"/>
      <c r="I100" s="249"/>
      <c r="J100" s="250">
        <f>J137</f>
        <v>0</v>
      </c>
      <c r="L100" s="246"/>
    </row>
    <row r="101" spans="2:12" s="252" customFormat="1" ht="19.899999999999999" hidden="1" customHeight="1" x14ac:dyDescent="0.2">
      <c r="B101" s="251"/>
      <c r="D101" s="253" t="s">
        <v>1075</v>
      </c>
      <c r="E101" s="254"/>
      <c r="F101" s="254"/>
      <c r="G101" s="254"/>
      <c r="H101" s="254"/>
      <c r="I101" s="254"/>
      <c r="J101" s="255">
        <f>J138</f>
        <v>0</v>
      </c>
      <c r="L101" s="251"/>
    </row>
    <row r="102" spans="2:12" s="252" customFormat="1" ht="19.899999999999999" hidden="1" customHeight="1" x14ac:dyDescent="0.2">
      <c r="B102" s="251"/>
      <c r="D102" s="253" t="s">
        <v>1076</v>
      </c>
      <c r="E102" s="254"/>
      <c r="F102" s="254"/>
      <c r="G102" s="254"/>
      <c r="H102" s="254"/>
      <c r="I102" s="254"/>
      <c r="J102" s="255">
        <f>J141</f>
        <v>0</v>
      </c>
      <c r="L102" s="251"/>
    </row>
    <row r="103" spans="2:12" s="252" customFormat="1" ht="19.899999999999999" hidden="1" customHeight="1" x14ac:dyDescent="0.2">
      <c r="B103" s="251"/>
      <c r="D103" s="253" t="s">
        <v>1077</v>
      </c>
      <c r="E103" s="254"/>
      <c r="F103" s="254"/>
      <c r="G103" s="254"/>
      <c r="H103" s="254"/>
      <c r="I103" s="254"/>
      <c r="J103" s="255">
        <f>J163</f>
        <v>0</v>
      </c>
      <c r="L103" s="251"/>
    </row>
    <row r="104" spans="2:12" s="252" customFormat="1" ht="19.899999999999999" hidden="1" customHeight="1" x14ac:dyDescent="0.2">
      <c r="B104" s="251"/>
      <c r="D104" s="253" t="s">
        <v>1078</v>
      </c>
      <c r="E104" s="254"/>
      <c r="F104" s="254"/>
      <c r="G104" s="254"/>
      <c r="H104" s="254"/>
      <c r="I104" s="254"/>
      <c r="J104" s="255">
        <f>J183</f>
        <v>0</v>
      </c>
      <c r="L104" s="251"/>
    </row>
    <row r="105" spans="2:12" s="252" customFormat="1" ht="19.899999999999999" hidden="1" customHeight="1" x14ac:dyDescent="0.2">
      <c r="B105" s="251"/>
      <c r="D105" s="253" t="s">
        <v>1079</v>
      </c>
      <c r="E105" s="254"/>
      <c r="F105" s="254"/>
      <c r="G105" s="254"/>
      <c r="H105" s="254"/>
      <c r="I105" s="254"/>
      <c r="J105" s="255">
        <f>J208</f>
        <v>0</v>
      </c>
      <c r="L105" s="251"/>
    </row>
    <row r="106" spans="2:12" s="214" customFormat="1" ht="21.75" hidden="1" customHeight="1" x14ac:dyDescent="0.2">
      <c r="B106" s="213"/>
      <c r="L106" s="213"/>
    </row>
    <row r="107" spans="2:12" s="214" customFormat="1" ht="6.95" hidden="1" customHeight="1" x14ac:dyDescent="0.2">
      <c r="B107" s="239"/>
      <c r="C107" s="240"/>
      <c r="D107" s="240"/>
      <c r="E107" s="240"/>
      <c r="F107" s="240"/>
      <c r="G107" s="240"/>
      <c r="H107" s="240"/>
      <c r="I107" s="240"/>
      <c r="J107" s="240"/>
      <c r="K107" s="240"/>
      <c r="L107" s="213"/>
    </row>
    <row r="108" spans="2:12" hidden="1" x14ac:dyDescent="0.2"/>
    <row r="109" spans="2:12" hidden="1" x14ac:dyDescent="0.2"/>
    <row r="110" spans="2:12" hidden="1" x14ac:dyDescent="0.2"/>
    <row r="111" spans="2:12" s="214" customFormat="1" ht="6.95" customHeight="1" x14ac:dyDescent="0.2">
      <c r="B111" s="241"/>
      <c r="C111" s="242"/>
      <c r="D111" s="242"/>
      <c r="E111" s="242"/>
      <c r="F111" s="242"/>
      <c r="G111" s="242"/>
      <c r="H111" s="242"/>
      <c r="I111" s="242"/>
      <c r="J111" s="242"/>
      <c r="K111" s="242"/>
      <c r="L111" s="213"/>
    </row>
    <row r="112" spans="2:12" s="214" customFormat="1" ht="24.95" customHeight="1" x14ac:dyDescent="0.2">
      <c r="B112" s="213"/>
      <c r="C112" s="210" t="s">
        <v>1080</v>
      </c>
      <c r="L112" s="213"/>
    </row>
    <row r="113" spans="2:65" s="214" customFormat="1" ht="6.95" customHeight="1" x14ac:dyDescent="0.2">
      <c r="B113" s="213"/>
      <c r="L113" s="213"/>
    </row>
    <row r="114" spans="2:65" s="214" customFormat="1" ht="12" customHeight="1" x14ac:dyDescent="0.2">
      <c r="B114" s="213"/>
      <c r="C114" s="212" t="s">
        <v>16</v>
      </c>
      <c r="L114" s="213"/>
    </row>
    <row r="115" spans="2:65" s="214" customFormat="1" ht="16.5" customHeight="1" x14ac:dyDescent="0.2">
      <c r="B115" s="213"/>
      <c r="E115" s="619" t="str">
        <f>E7</f>
        <v>Rekonstrukce ZUŠ Blansko</v>
      </c>
      <c r="F115" s="620"/>
      <c r="G115" s="620"/>
      <c r="H115" s="620"/>
      <c r="L115" s="213"/>
    </row>
    <row r="116" spans="2:65" s="214" customFormat="1" ht="12" customHeight="1" x14ac:dyDescent="0.2">
      <c r="B116" s="213"/>
      <c r="C116" s="212" t="s">
        <v>1039</v>
      </c>
      <c r="L116" s="213"/>
    </row>
    <row r="117" spans="2:65" s="214" customFormat="1" ht="16.5" customHeight="1" x14ac:dyDescent="0.2">
      <c r="B117" s="213"/>
      <c r="E117" s="617" t="str">
        <f>E9</f>
        <v>D.101.04 - Zdravotně technické instalace</v>
      </c>
      <c r="F117" s="618"/>
      <c r="G117" s="618"/>
      <c r="H117" s="618"/>
      <c r="L117" s="213"/>
    </row>
    <row r="118" spans="2:65" s="214" customFormat="1" ht="6.95" customHeight="1" x14ac:dyDescent="0.2">
      <c r="B118" s="213"/>
      <c r="L118" s="213"/>
    </row>
    <row r="119" spans="2:65" s="214" customFormat="1" ht="12" customHeight="1" x14ac:dyDescent="0.2">
      <c r="B119" s="213"/>
      <c r="C119" s="212" t="s">
        <v>1044</v>
      </c>
      <c r="F119" s="215" t="str">
        <f>F12</f>
        <v xml:space="preserve"> </v>
      </c>
      <c r="I119" s="212" t="s">
        <v>1046</v>
      </c>
      <c r="J119" s="216">
        <f>IF(J12="","",J12)</f>
        <v>45534</v>
      </c>
      <c r="L119" s="213"/>
    </row>
    <row r="120" spans="2:65" s="214" customFormat="1" ht="6.95" customHeight="1" x14ac:dyDescent="0.2">
      <c r="B120" s="213"/>
      <c r="L120" s="213"/>
    </row>
    <row r="121" spans="2:65" s="214" customFormat="1" ht="15.2" customHeight="1" x14ac:dyDescent="0.2">
      <c r="B121" s="213"/>
      <c r="C121" s="212" t="s">
        <v>1047</v>
      </c>
      <c r="F121" s="215" t="str">
        <f>E15</f>
        <v xml:space="preserve"> </v>
      </c>
      <c r="I121" s="212" t="s">
        <v>14</v>
      </c>
      <c r="J121" s="218" t="str">
        <f>E21</f>
        <v xml:space="preserve"> </v>
      </c>
      <c r="L121" s="213"/>
    </row>
    <row r="122" spans="2:65" s="214" customFormat="1" ht="15.2" customHeight="1" x14ac:dyDescent="0.2">
      <c r="B122" s="213"/>
      <c r="C122" s="212" t="s">
        <v>13</v>
      </c>
      <c r="F122" s="215" t="str">
        <f>IF(E18="","",E18)</f>
        <v xml:space="preserve"> </v>
      </c>
      <c r="I122" s="212" t="s">
        <v>1049</v>
      </c>
      <c r="J122" s="218" t="str">
        <f>E24</f>
        <v xml:space="preserve"> </v>
      </c>
      <c r="L122" s="213"/>
    </row>
    <row r="123" spans="2:65" s="214" customFormat="1" ht="10.35" customHeight="1" x14ac:dyDescent="0.2">
      <c r="B123" s="213"/>
      <c r="L123" s="213"/>
    </row>
    <row r="124" spans="2:65" s="72" customFormat="1" ht="29.25" customHeight="1" x14ac:dyDescent="0.2">
      <c r="B124" s="256"/>
      <c r="C124" s="257" t="s">
        <v>1081</v>
      </c>
      <c r="D124" s="258" t="s">
        <v>1082</v>
      </c>
      <c r="E124" s="258" t="s">
        <v>1083</v>
      </c>
      <c r="F124" s="258" t="s">
        <v>1084</v>
      </c>
      <c r="G124" s="258" t="s">
        <v>90</v>
      </c>
      <c r="H124" s="258" t="s">
        <v>91</v>
      </c>
      <c r="I124" s="258" t="s">
        <v>1085</v>
      </c>
      <c r="J124" s="258" t="s">
        <v>1068</v>
      </c>
      <c r="K124" s="259" t="s">
        <v>1086</v>
      </c>
      <c r="L124" s="256"/>
      <c r="M124" s="260" t="s">
        <v>1042</v>
      </c>
      <c r="N124" s="261" t="s">
        <v>95</v>
      </c>
      <c r="O124" s="261" t="s">
        <v>1087</v>
      </c>
      <c r="P124" s="261" t="s">
        <v>1088</v>
      </c>
      <c r="Q124" s="261" t="s">
        <v>1089</v>
      </c>
      <c r="R124" s="261" t="s">
        <v>1090</v>
      </c>
      <c r="S124" s="261" t="s">
        <v>1091</v>
      </c>
      <c r="T124" s="261" t="s">
        <v>1092</v>
      </c>
      <c r="U124" s="262" t="s">
        <v>106</v>
      </c>
    </row>
    <row r="125" spans="2:65" s="214" customFormat="1" ht="22.9" customHeight="1" x14ac:dyDescent="0.25">
      <c r="B125" s="213"/>
      <c r="C125" s="263" t="s">
        <v>1093</v>
      </c>
      <c r="J125" s="264">
        <f>BK125</f>
        <v>0</v>
      </c>
      <c r="L125" s="213"/>
      <c r="M125" s="265"/>
      <c r="N125" s="219"/>
      <c r="O125" s="219"/>
      <c r="P125" s="266">
        <f>P126+P137</f>
        <v>504.57071600000006</v>
      </c>
      <c r="Q125" s="219"/>
      <c r="R125" s="266">
        <f>R126+R137</f>
        <v>1.59097</v>
      </c>
      <c r="S125" s="219"/>
      <c r="T125" s="266">
        <f>T126+T137</f>
        <v>0.3</v>
      </c>
      <c r="U125" s="267"/>
      <c r="AT125" s="206" t="s">
        <v>1094</v>
      </c>
      <c r="AU125" s="206" t="s">
        <v>1070</v>
      </c>
      <c r="BK125" s="268">
        <f>BK126+BK137</f>
        <v>0</v>
      </c>
    </row>
    <row r="126" spans="2:65" s="270" customFormat="1" ht="25.9" customHeight="1" x14ac:dyDescent="0.2">
      <c r="B126" s="269"/>
      <c r="D126" s="271" t="s">
        <v>1094</v>
      </c>
      <c r="E126" s="272" t="s">
        <v>18</v>
      </c>
      <c r="F126" s="272" t="s">
        <v>1095</v>
      </c>
      <c r="J126" s="273">
        <f>BK126</f>
        <v>0</v>
      </c>
      <c r="L126" s="269"/>
      <c r="M126" s="274"/>
      <c r="P126" s="275">
        <f>P127+P130</f>
        <v>30.705999999999996</v>
      </c>
      <c r="R126" s="275">
        <f>R127+R130</f>
        <v>0.12</v>
      </c>
      <c r="T126" s="275">
        <f>T127+T130</f>
        <v>0.3</v>
      </c>
      <c r="U126" s="276"/>
      <c r="AR126" s="271" t="s">
        <v>40</v>
      </c>
      <c r="AT126" s="277" t="s">
        <v>1094</v>
      </c>
      <c r="AU126" s="277" t="s">
        <v>1096</v>
      </c>
      <c r="AY126" s="271" t="s">
        <v>1097</v>
      </c>
      <c r="BK126" s="278">
        <f>BK127+BK130</f>
        <v>0</v>
      </c>
    </row>
    <row r="127" spans="2:65" s="270" customFormat="1" ht="22.9" customHeight="1" x14ac:dyDescent="0.2">
      <c r="B127" s="269"/>
      <c r="D127" s="271" t="s">
        <v>1094</v>
      </c>
      <c r="E127" s="279" t="s">
        <v>52</v>
      </c>
      <c r="F127" s="279" t="s">
        <v>1098</v>
      </c>
      <c r="J127" s="280">
        <f>BK127</f>
        <v>0</v>
      </c>
      <c r="L127" s="269"/>
      <c r="M127" s="274"/>
      <c r="P127" s="275">
        <f>SUM(P128:P129)</f>
        <v>9.2219999999999995</v>
      </c>
      <c r="R127" s="275">
        <f>SUM(R128:R129)</f>
        <v>0.12</v>
      </c>
      <c r="T127" s="275">
        <f>SUM(T128:T129)</f>
        <v>0.3</v>
      </c>
      <c r="U127" s="276"/>
      <c r="AR127" s="271" t="s">
        <v>40</v>
      </c>
      <c r="AT127" s="277" t="s">
        <v>1094</v>
      </c>
      <c r="AU127" s="277" t="s">
        <v>40</v>
      </c>
      <c r="AY127" s="271" t="s">
        <v>1097</v>
      </c>
      <c r="BK127" s="278">
        <f>SUM(BK128:BK129)</f>
        <v>0</v>
      </c>
    </row>
    <row r="128" spans="2:65" s="214" customFormat="1" ht="33" customHeight="1" x14ac:dyDescent="0.2">
      <c r="B128" s="213"/>
      <c r="C128" s="281" t="s">
        <v>40</v>
      </c>
      <c r="D128" s="281" t="s">
        <v>1099</v>
      </c>
      <c r="E128" s="282" t="s">
        <v>1100</v>
      </c>
      <c r="F128" s="283" t="s">
        <v>1101</v>
      </c>
      <c r="G128" s="284" t="s">
        <v>283</v>
      </c>
      <c r="H128" s="285">
        <v>30</v>
      </c>
      <c r="I128" s="132"/>
      <c r="J128" s="286">
        <f>ROUND(I128*H128,2)</f>
        <v>0</v>
      </c>
      <c r="K128" s="283" t="s">
        <v>1102</v>
      </c>
      <c r="L128" s="213"/>
      <c r="M128" s="287" t="s">
        <v>1042</v>
      </c>
      <c r="N128" s="288" t="s">
        <v>1055</v>
      </c>
      <c r="O128" s="289">
        <v>0.245</v>
      </c>
      <c r="P128" s="289">
        <f>O128*H128</f>
        <v>7.35</v>
      </c>
      <c r="Q128" s="289">
        <v>0</v>
      </c>
      <c r="R128" s="289">
        <f>Q128*H128</f>
        <v>0</v>
      </c>
      <c r="S128" s="289">
        <v>0.01</v>
      </c>
      <c r="T128" s="289">
        <f>S128*H128</f>
        <v>0.3</v>
      </c>
      <c r="U128" s="290" t="s">
        <v>1042</v>
      </c>
      <c r="AR128" s="291" t="s">
        <v>46</v>
      </c>
      <c r="AT128" s="291" t="s">
        <v>1099</v>
      </c>
      <c r="AU128" s="291" t="s">
        <v>42</v>
      </c>
      <c r="AY128" s="206" t="s">
        <v>1097</v>
      </c>
      <c r="BE128" s="292">
        <f>IF(N128="základní",J128,0)</f>
        <v>0</v>
      </c>
      <c r="BF128" s="292">
        <f>IF(N128="snížená",J128,0)</f>
        <v>0</v>
      </c>
      <c r="BG128" s="292">
        <f>IF(N128="zákl. přenesená",J128,0)</f>
        <v>0</v>
      </c>
      <c r="BH128" s="292">
        <f>IF(N128="sníž. přenesená",J128,0)</f>
        <v>0</v>
      </c>
      <c r="BI128" s="292">
        <f>IF(N128="nulová",J128,0)</f>
        <v>0</v>
      </c>
      <c r="BJ128" s="206" t="s">
        <v>40</v>
      </c>
      <c r="BK128" s="292">
        <f>ROUND(I128*H128,2)</f>
        <v>0</v>
      </c>
      <c r="BL128" s="206" t="s">
        <v>46</v>
      </c>
      <c r="BM128" s="291" t="s">
        <v>1103</v>
      </c>
    </row>
    <row r="129" spans="2:65" s="214" customFormat="1" ht="21.75" customHeight="1" x14ac:dyDescent="0.2">
      <c r="B129" s="213"/>
      <c r="C129" s="281" t="s">
        <v>42</v>
      </c>
      <c r="D129" s="281" t="s">
        <v>1099</v>
      </c>
      <c r="E129" s="282" t="s">
        <v>1104</v>
      </c>
      <c r="F129" s="283" t="s">
        <v>1105</v>
      </c>
      <c r="G129" s="284" t="s">
        <v>151</v>
      </c>
      <c r="H129" s="285">
        <v>3</v>
      </c>
      <c r="I129" s="132"/>
      <c r="J129" s="286">
        <f>ROUND(I129*H129,2)</f>
        <v>0</v>
      </c>
      <c r="K129" s="283" t="s">
        <v>1106</v>
      </c>
      <c r="L129" s="213"/>
      <c r="M129" s="287" t="s">
        <v>1042</v>
      </c>
      <c r="N129" s="288" t="s">
        <v>1055</v>
      </c>
      <c r="O129" s="289">
        <v>0.624</v>
      </c>
      <c r="P129" s="289">
        <f>O129*H129</f>
        <v>1.8719999999999999</v>
      </c>
      <c r="Q129" s="289">
        <v>0.04</v>
      </c>
      <c r="R129" s="289">
        <f>Q129*H129</f>
        <v>0.12</v>
      </c>
      <c r="S129" s="289">
        <v>0</v>
      </c>
      <c r="T129" s="289">
        <f>S129*H129</f>
        <v>0</v>
      </c>
      <c r="U129" s="290" t="s">
        <v>1042</v>
      </c>
      <c r="AR129" s="291" t="s">
        <v>46</v>
      </c>
      <c r="AT129" s="291" t="s">
        <v>1099</v>
      </c>
      <c r="AU129" s="291" t="s">
        <v>42</v>
      </c>
      <c r="AY129" s="206" t="s">
        <v>1097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1107</v>
      </c>
    </row>
    <row r="130" spans="2:65" s="270" customFormat="1" ht="22.9" customHeight="1" x14ac:dyDescent="0.2">
      <c r="B130" s="269"/>
      <c r="D130" s="271" t="s">
        <v>1094</v>
      </c>
      <c r="E130" s="279" t="s">
        <v>1108</v>
      </c>
      <c r="F130" s="279" t="s">
        <v>1109</v>
      </c>
      <c r="I130" s="297"/>
      <c r="J130" s="280">
        <f>BK130</f>
        <v>0</v>
      </c>
      <c r="L130" s="269"/>
      <c r="M130" s="274"/>
      <c r="P130" s="275">
        <f>SUM(P131:P136)</f>
        <v>21.483999999999998</v>
      </c>
      <c r="R130" s="275">
        <f>SUM(R131:R136)</f>
        <v>0</v>
      </c>
      <c r="T130" s="275">
        <f>SUM(T131:T136)</f>
        <v>0</v>
      </c>
      <c r="U130" s="276"/>
      <c r="AR130" s="271" t="s">
        <v>40</v>
      </c>
      <c r="AT130" s="277" t="s">
        <v>1094</v>
      </c>
      <c r="AU130" s="277" t="s">
        <v>40</v>
      </c>
      <c r="AY130" s="271" t="s">
        <v>1097</v>
      </c>
      <c r="BK130" s="278">
        <f>SUM(BK131:BK136)</f>
        <v>0</v>
      </c>
    </row>
    <row r="131" spans="2:65" s="214" customFormat="1" ht="16.5" customHeight="1" x14ac:dyDescent="0.2">
      <c r="B131" s="213"/>
      <c r="C131" s="281" t="s">
        <v>44</v>
      </c>
      <c r="D131" s="281" t="s">
        <v>1099</v>
      </c>
      <c r="E131" s="282" t="s">
        <v>1110</v>
      </c>
      <c r="F131" s="283" t="s">
        <v>1111</v>
      </c>
      <c r="G131" s="284" t="s">
        <v>159</v>
      </c>
      <c r="H131" s="285">
        <v>4</v>
      </c>
      <c r="I131" s="132"/>
      <c r="J131" s="286">
        <f t="shared" ref="J131:J136" si="0">ROUND(I131*H131,2)</f>
        <v>0</v>
      </c>
      <c r="K131" s="283" t="s">
        <v>1106</v>
      </c>
      <c r="L131" s="213"/>
      <c r="M131" s="287" t="s">
        <v>1042</v>
      </c>
      <c r="N131" s="288" t="s">
        <v>1055</v>
      </c>
      <c r="O131" s="289">
        <v>0.13600000000000001</v>
      </c>
      <c r="P131" s="289">
        <f t="shared" ref="P131:P136" si="1">O131*H131</f>
        <v>0.54400000000000004</v>
      </c>
      <c r="Q131" s="289">
        <v>0</v>
      </c>
      <c r="R131" s="289">
        <f t="shared" ref="R131:R136" si="2">Q131*H131</f>
        <v>0</v>
      </c>
      <c r="S131" s="289">
        <v>0</v>
      </c>
      <c r="T131" s="289">
        <f t="shared" ref="T131:T136" si="3">S131*H131</f>
        <v>0</v>
      </c>
      <c r="U131" s="290" t="s">
        <v>1042</v>
      </c>
      <c r="AR131" s="291" t="s">
        <v>46</v>
      </c>
      <c r="AT131" s="291" t="s">
        <v>1099</v>
      </c>
      <c r="AU131" s="291" t="s">
        <v>42</v>
      </c>
      <c r="AY131" s="206" t="s">
        <v>1097</v>
      </c>
      <c r="BE131" s="292">
        <f t="shared" ref="BE131:BE136" si="4">IF(N131="základní",J131,0)</f>
        <v>0</v>
      </c>
      <c r="BF131" s="292">
        <f t="shared" ref="BF131:BF136" si="5">IF(N131="snížená",J131,0)</f>
        <v>0</v>
      </c>
      <c r="BG131" s="292">
        <f t="shared" ref="BG131:BG136" si="6">IF(N131="zákl. přenesená",J131,0)</f>
        <v>0</v>
      </c>
      <c r="BH131" s="292">
        <f t="shared" ref="BH131:BH136" si="7">IF(N131="sníž. přenesená",J131,0)</f>
        <v>0</v>
      </c>
      <c r="BI131" s="292">
        <f t="shared" ref="BI131:BI136" si="8">IF(N131="nulová",J131,0)</f>
        <v>0</v>
      </c>
      <c r="BJ131" s="206" t="s">
        <v>40</v>
      </c>
      <c r="BK131" s="292">
        <f t="shared" ref="BK131:BK136" si="9">ROUND(I131*H131,2)</f>
        <v>0</v>
      </c>
      <c r="BL131" s="206" t="s">
        <v>46</v>
      </c>
      <c r="BM131" s="291" t="s">
        <v>1112</v>
      </c>
    </row>
    <row r="132" spans="2:65" s="214" customFormat="1" ht="33" customHeight="1" x14ac:dyDescent="0.2">
      <c r="B132" s="213"/>
      <c r="C132" s="281" t="s">
        <v>46</v>
      </c>
      <c r="D132" s="281" t="s">
        <v>1099</v>
      </c>
      <c r="E132" s="282" t="s">
        <v>1113</v>
      </c>
      <c r="F132" s="283" t="s">
        <v>1114</v>
      </c>
      <c r="G132" s="284" t="s">
        <v>159</v>
      </c>
      <c r="H132" s="285">
        <v>4</v>
      </c>
      <c r="I132" s="132"/>
      <c r="J132" s="286">
        <f t="shared" si="0"/>
        <v>0</v>
      </c>
      <c r="K132" s="283" t="s">
        <v>1102</v>
      </c>
      <c r="L132" s="213"/>
      <c r="M132" s="287" t="s">
        <v>1042</v>
      </c>
      <c r="N132" s="288" t="s">
        <v>1055</v>
      </c>
      <c r="O132" s="289">
        <v>3.89</v>
      </c>
      <c r="P132" s="289">
        <f t="shared" si="1"/>
        <v>15.56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1042</v>
      </c>
      <c r="AR132" s="291" t="s">
        <v>46</v>
      </c>
      <c r="AT132" s="291" t="s">
        <v>1099</v>
      </c>
      <c r="AU132" s="291" t="s">
        <v>42</v>
      </c>
      <c r="AY132" s="206" t="s">
        <v>1097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1115</v>
      </c>
    </row>
    <row r="133" spans="2:65" s="214" customFormat="1" ht="33" customHeight="1" x14ac:dyDescent="0.2">
      <c r="B133" s="213"/>
      <c r="C133" s="281" t="s">
        <v>48</v>
      </c>
      <c r="D133" s="281" t="s">
        <v>1099</v>
      </c>
      <c r="E133" s="282" t="s">
        <v>1116</v>
      </c>
      <c r="F133" s="283" t="s">
        <v>1117</v>
      </c>
      <c r="G133" s="284" t="s">
        <v>159</v>
      </c>
      <c r="H133" s="285">
        <v>16</v>
      </c>
      <c r="I133" s="132"/>
      <c r="J133" s="286">
        <f t="shared" si="0"/>
        <v>0</v>
      </c>
      <c r="K133" s="283" t="s">
        <v>1102</v>
      </c>
      <c r="L133" s="213"/>
      <c r="M133" s="287" t="s">
        <v>1042</v>
      </c>
      <c r="N133" s="288" t="s">
        <v>1055</v>
      </c>
      <c r="O133" s="289">
        <v>0.26</v>
      </c>
      <c r="P133" s="289">
        <f t="shared" si="1"/>
        <v>4.16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1042</v>
      </c>
      <c r="AR133" s="291" t="s">
        <v>46</v>
      </c>
      <c r="AT133" s="291" t="s">
        <v>1099</v>
      </c>
      <c r="AU133" s="291" t="s">
        <v>42</v>
      </c>
      <c r="AY133" s="206" t="s">
        <v>1097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1118</v>
      </c>
    </row>
    <row r="134" spans="2:65" s="214" customFormat="1" ht="24.2" customHeight="1" x14ac:dyDescent="0.2">
      <c r="B134" s="213"/>
      <c r="C134" s="281" t="s">
        <v>50</v>
      </c>
      <c r="D134" s="281" t="s">
        <v>1099</v>
      </c>
      <c r="E134" s="282" t="s">
        <v>1119</v>
      </c>
      <c r="F134" s="283" t="s">
        <v>1120</v>
      </c>
      <c r="G134" s="284" t="s">
        <v>159</v>
      </c>
      <c r="H134" s="285">
        <v>4</v>
      </c>
      <c r="I134" s="132"/>
      <c r="J134" s="286">
        <f t="shared" si="0"/>
        <v>0</v>
      </c>
      <c r="K134" s="283" t="s">
        <v>1106</v>
      </c>
      <c r="L134" s="213"/>
      <c r="M134" s="287" t="s">
        <v>1042</v>
      </c>
      <c r="N134" s="288" t="s">
        <v>1055</v>
      </c>
      <c r="O134" s="289">
        <v>0.125</v>
      </c>
      <c r="P134" s="289">
        <f t="shared" si="1"/>
        <v>0.5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1042</v>
      </c>
      <c r="AR134" s="291" t="s">
        <v>46</v>
      </c>
      <c r="AT134" s="291" t="s">
        <v>1099</v>
      </c>
      <c r="AU134" s="291" t="s">
        <v>42</v>
      </c>
      <c r="AY134" s="206" t="s">
        <v>1097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1121</v>
      </c>
    </row>
    <row r="135" spans="2:65" s="214" customFormat="1" ht="24.2" customHeight="1" x14ac:dyDescent="0.2">
      <c r="B135" s="213"/>
      <c r="C135" s="281" t="s">
        <v>1122</v>
      </c>
      <c r="D135" s="281" t="s">
        <v>1099</v>
      </c>
      <c r="E135" s="282" t="s">
        <v>1123</v>
      </c>
      <c r="F135" s="283" t="s">
        <v>1124</v>
      </c>
      <c r="G135" s="284" t="s">
        <v>159</v>
      </c>
      <c r="H135" s="285">
        <v>120</v>
      </c>
      <c r="I135" s="132"/>
      <c r="J135" s="286">
        <f t="shared" si="0"/>
        <v>0</v>
      </c>
      <c r="K135" s="283" t="s">
        <v>1106</v>
      </c>
      <c r="L135" s="213"/>
      <c r="M135" s="287" t="s">
        <v>1042</v>
      </c>
      <c r="N135" s="288" t="s">
        <v>1055</v>
      </c>
      <c r="O135" s="289">
        <v>6.0000000000000001E-3</v>
      </c>
      <c r="P135" s="289">
        <f t="shared" si="1"/>
        <v>0.72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1042</v>
      </c>
      <c r="AR135" s="291" t="s">
        <v>46</v>
      </c>
      <c r="AT135" s="291" t="s">
        <v>1099</v>
      </c>
      <c r="AU135" s="291" t="s">
        <v>42</v>
      </c>
      <c r="AY135" s="206" t="s">
        <v>1097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1125</v>
      </c>
    </row>
    <row r="136" spans="2:65" s="214" customFormat="1" ht="21.75" customHeight="1" x14ac:dyDescent="0.2">
      <c r="B136" s="213"/>
      <c r="C136" s="281" t="s">
        <v>1126</v>
      </c>
      <c r="D136" s="281" t="s">
        <v>1099</v>
      </c>
      <c r="E136" s="282" t="s">
        <v>1127</v>
      </c>
      <c r="F136" s="283" t="s">
        <v>1128</v>
      </c>
      <c r="G136" s="284" t="s">
        <v>159</v>
      </c>
      <c r="H136" s="285">
        <v>4</v>
      </c>
      <c r="I136" s="132"/>
      <c r="J136" s="286">
        <f t="shared" si="0"/>
        <v>0</v>
      </c>
      <c r="K136" s="283" t="s">
        <v>1042</v>
      </c>
      <c r="L136" s="213"/>
      <c r="M136" s="287" t="s">
        <v>1042</v>
      </c>
      <c r="N136" s="288" t="s">
        <v>1055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1042</v>
      </c>
      <c r="AR136" s="291" t="s">
        <v>46</v>
      </c>
      <c r="AT136" s="291" t="s">
        <v>1099</v>
      </c>
      <c r="AU136" s="291" t="s">
        <v>42</v>
      </c>
      <c r="AY136" s="206" t="s">
        <v>1097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1129</v>
      </c>
    </row>
    <row r="137" spans="2:65" s="270" customFormat="1" ht="25.9" customHeight="1" x14ac:dyDescent="0.2">
      <c r="B137" s="269"/>
      <c r="D137" s="271" t="s">
        <v>1094</v>
      </c>
      <c r="E137" s="272" t="s">
        <v>19</v>
      </c>
      <c r="F137" s="272" t="s">
        <v>1130</v>
      </c>
      <c r="I137" s="297"/>
      <c r="J137" s="273">
        <f>BK137</f>
        <v>0</v>
      </c>
      <c r="L137" s="269"/>
      <c r="M137" s="274"/>
      <c r="P137" s="275">
        <f>P138+P141+P163+P183+P208</f>
        <v>473.86471600000004</v>
      </c>
      <c r="R137" s="275">
        <f>R138+R141+R163+R183+R208</f>
        <v>1.4709699999999999</v>
      </c>
      <c r="T137" s="275">
        <f>T138+T141+T163+T183+T208</f>
        <v>0</v>
      </c>
      <c r="U137" s="276"/>
      <c r="AR137" s="271" t="s">
        <v>42</v>
      </c>
      <c r="AT137" s="277" t="s">
        <v>1094</v>
      </c>
      <c r="AU137" s="277" t="s">
        <v>1096</v>
      </c>
      <c r="AY137" s="271" t="s">
        <v>1097</v>
      </c>
      <c r="BK137" s="278">
        <f>BK138+BK141+BK163+BK183+BK208</f>
        <v>0</v>
      </c>
    </row>
    <row r="138" spans="2:65" s="270" customFormat="1" ht="22.9" customHeight="1" x14ac:dyDescent="0.2">
      <c r="B138" s="269"/>
      <c r="D138" s="271" t="s">
        <v>1094</v>
      </c>
      <c r="E138" s="279" t="s">
        <v>60</v>
      </c>
      <c r="F138" s="279" t="s">
        <v>61</v>
      </c>
      <c r="I138" s="297"/>
      <c r="J138" s="280">
        <f>BK138</f>
        <v>0</v>
      </c>
      <c r="L138" s="269"/>
      <c r="M138" s="274"/>
      <c r="P138" s="275">
        <f>SUM(P139:P140)</f>
        <v>2.242</v>
      </c>
      <c r="R138" s="275">
        <f>SUM(R139:R140)</f>
        <v>6.8400000000000002E-2</v>
      </c>
      <c r="T138" s="275">
        <f>SUM(T139:T140)</f>
        <v>0</v>
      </c>
      <c r="U138" s="276"/>
      <c r="AR138" s="271" t="s">
        <v>42</v>
      </c>
      <c r="AT138" s="277" t="s">
        <v>1094</v>
      </c>
      <c r="AU138" s="277" t="s">
        <v>40</v>
      </c>
      <c r="AY138" s="271" t="s">
        <v>1097</v>
      </c>
      <c r="BK138" s="278">
        <f>SUM(BK139:BK140)</f>
        <v>0</v>
      </c>
    </row>
    <row r="139" spans="2:65" s="214" customFormat="1" ht="24.2" customHeight="1" x14ac:dyDescent="0.2">
      <c r="B139" s="213"/>
      <c r="C139" s="281" t="s">
        <v>52</v>
      </c>
      <c r="D139" s="281" t="s">
        <v>1099</v>
      </c>
      <c r="E139" s="282" t="s">
        <v>1131</v>
      </c>
      <c r="F139" s="283" t="s">
        <v>1132</v>
      </c>
      <c r="G139" s="284" t="s">
        <v>151</v>
      </c>
      <c r="H139" s="285">
        <v>38</v>
      </c>
      <c r="I139" s="132"/>
      <c r="J139" s="286">
        <f>ROUND(I139*H139,2)</f>
        <v>0</v>
      </c>
      <c r="K139" s="283" t="s">
        <v>1102</v>
      </c>
      <c r="L139" s="213"/>
      <c r="M139" s="287" t="s">
        <v>1042</v>
      </c>
      <c r="N139" s="288" t="s">
        <v>1055</v>
      </c>
      <c r="O139" s="289">
        <v>5.8999999999999997E-2</v>
      </c>
      <c r="P139" s="289">
        <f>O139*H139</f>
        <v>2.242</v>
      </c>
      <c r="Q139" s="289">
        <v>0</v>
      </c>
      <c r="R139" s="289">
        <f>Q139*H139</f>
        <v>0</v>
      </c>
      <c r="S139" s="289">
        <v>0</v>
      </c>
      <c r="T139" s="289">
        <f>S139*H139</f>
        <v>0</v>
      </c>
      <c r="U139" s="290" t="s">
        <v>1042</v>
      </c>
      <c r="AR139" s="291" t="s">
        <v>1133</v>
      </c>
      <c r="AT139" s="291" t="s">
        <v>1099</v>
      </c>
      <c r="AU139" s="291" t="s">
        <v>42</v>
      </c>
      <c r="AY139" s="206" t="s">
        <v>1097</v>
      </c>
      <c r="BE139" s="292">
        <f>IF(N139="základní",J139,0)</f>
        <v>0</v>
      </c>
      <c r="BF139" s="292">
        <f>IF(N139="snížená",J139,0)</f>
        <v>0</v>
      </c>
      <c r="BG139" s="292">
        <f>IF(N139="zákl. přenesená",J139,0)</f>
        <v>0</v>
      </c>
      <c r="BH139" s="292">
        <f>IF(N139="sníž. přenesená",J139,0)</f>
        <v>0</v>
      </c>
      <c r="BI139" s="292">
        <f>IF(N139="nulová",J139,0)</f>
        <v>0</v>
      </c>
      <c r="BJ139" s="206" t="s">
        <v>40</v>
      </c>
      <c r="BK139" s="292">
        <f>ROUND(I139*H139,2)</f>
        <v>0</v>
      </c>
      <c r="BL139" s="206" t="s">
        <v>1133</v>
      </c>
      <c r="BM139" s="291" t="s">
        <v>1134</v>
      </c>
    </row>
    <row r="140" spans="2:65" s="214" customFormat="1" ht="16.5" customHeight="1" x14ac:dyDescent="0.2">
      <c r="B140" s="213"/>
      <c r="C140" s="298" t="s">
        <v>1135</v>
      </c>
      <c r="D140" s="298" t="s">
        <v>1136</v>
      </c>
      <c r="E140" s="299" t="s">
        <v>1137</v>
      </c>
      <c r="F140" s="300" t="s">
        <v>1138</v>
      </c>
      <c r="G140" s="301" t="s">
        <v>283</v>
      </c>
      <c r="H140" s="302">
        <v>760</v>
      </c>
      <c r="I140" s="133"/>
      <c r="J140" s="303">
        <f>ROUND(I140*H140,2)</f>
        <v>0</v>
      </c>
      <c r="K140" s="300" t="s">
        <v>1102</v>
      </c>
      <c r="L140" s="304"/>
      <c r="M140" s="305" t="s">
        <v>1042</v>
      </c>
      <c r="N140" s="306" t="s">
        <v>1055</v>
      </c>
      <c r="O140" s="289">
        <v>0</v>
      </c>
      <c r="P140" s="289">
        <f>O140*H140</f>
        <v>0</v>
      </c>
      <c r="Q140" s="289">
        <v>9.0000000000000006E-5</v>
      </c>
      <c r="R140" s="289">
        <f>Q140*H140</f>
        <v>6.8400000000000002E-2</v>
      </c>
      <c r="S140" s="289">
        <v>0</v>
      </c>
      <c r="T140" s="289">
        <f>S140*H140</f>
        <v>0</v>
      </c>
      <c r="U140" s="290" t="s">
        <v>1042</v>
      </c>
      <c r="AR140" s="291" t="s">
        <v>1139</v>
      </c>
      <c r="AT140" s="291" t="s">
        <v>1136</v>
      </c>
      <c r="AU140" s="291" t="s">
        <v>42</v>
      </c>
      <c r="AY140" s="206" t="s">
        <v>1097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206" t="s">
        <v>40</v>
      </c>
      <c r="BK140" s="292">
        <f>ROUND(I140*H140,2)</f>
        <v>0</v>
      </c>
      <c r="BL140" s="206" t="s">
        <v>1133</v>
      </c>
      <c r="BM140" s="291" t="s">
        <v>1140</v>
      </c>
    </row>
    <row r="141" spans="2:65" s="270" customFormat="1" ht="22.9" customHeight="1" x14ac:dyDescent="0.2">
      <c r="B141" s="269"/>
      <c r="D141" s="271" t="s">
        <v>1094</v>
      </c>
      <c r="E141" s="279" t="s">
        <v>1141</v>
      </c>
      <c r="F141" s="279" t="s">
        <v>1142</v>
      </c>
      <c r="I141" s="297"/>
      <c r="J141" s="280">
        <f>BK141</f>
        <v>0</v>
      </c>
      <c r="L141" s="269"/>
      <c r="M141" s="274"/>
      <c r="P141" s="275">
        <f>SUM(P142:P162)</f>
        <v>126.58275000000002</v>
      </c>
      <c r="R141" s="275">
        <f>SUM(R142:R162)</f>
        <v>0.21720000000000003</v>
      </c>
      <c r="T141" s="275">
        <f>SUM(T142:T162)</f>
        <v>0</v>
      </c>
      <c r="U141" s="276"/>
      <c r="AR141" s="271" t="s">
        <v>42</v>
      </c>
      <c r="AT141" s="277" t="s">
        <v>1094</v>
      </c>
      <c r="AU141" s="277" t="s">
        <v>40</v>
      </c>
      <c r="AY141" s="271" t="s">
        <v>1097</v>
      </c>
      <c r="BK141" s="278">
        <f>SUM(BK142:BK162)</f>
        <v>0</v>
      </c>
    </row>
    <row r="142" spans="2:65" s="214" customFormat="1" ht="24.2" customHeight="1" x14ac:dyDescent="0.2">
      <c r="B142" s="213"/>
      <c r="C142" s="281" t="s">
        <v>1143</v>
      </c>
      <c r="D142" s="281" t="s">
        <v>1099</v>
      </c>
      <c r="E142" s="282" t="s">
        <v>1144</v>
      </c>
      <c r="F142" s="283" t="s">
        <v>1145</v>
      </c>
      <c r="G142" s="284" t="s">
        <v>283</v>
      </c>
      <c r="H142" s="285">
        <v>130</v>
      </c>
      <c r="I142" s="132"/>
      <c r="J142" s="286">
        <f t="shared" ref="J142:J162" si="10">ROUND(I142*H142,2)</f>
        <v>0</v>
      </c>
      <c r="K142" s="283" t="s">
        <v>1042</v>
      </c>
      <c r="L142" s="213"/>
      <c r="M142" s="287" t="s">
        <v>1042</v>
      </c>
      <c r="N142" s="288" t="s">
        <v>1055</v>
      </c>
      <c r="O142" s="289">
        <v>0</v>
      </c>
      <c r="P142" s="289">
        <f t="shared" ref="P142:P162" si="11">O142*H142</f>
        <v>0</v>
      </c>
      <c r="Q142" s="289">
        <v>0</v>
      </c>
      <c r="R142" s="289">
        <f t="shared" ref="R142:R162" si="12">Q142*H142</f>
        <v>0</v>
      </c>
      <c r="S142" s="289">
        <v>0</v>
      </c>
      <c r="T142" s="289">
        <f t="shared" ref="T142:T162" si="13">S142*H142</f>
        <v>0</v>
      </c>
      <c r="U142" s="290" t="s">
        <v>1042</v>
      </c>
      <c r="AR142" s="291" t="s">
        <v>46</v>
      </c>
      <c r="AT142" s="291" t="s">
        <v>1099</v>
      </c>
      <c r="AU142" s="291" t="s">
        <v>42</v>
      </c>
      <c r="AY142" s="206" t="s">
        <v>1097</v>
      </c>
      <c r="BE142" s="292">
        <f t="shared" ref="BE142:BE162" si="14">IF(N142="základní",J142,0)</f>
        <v>0</v>
      </c>
      <c r="BF142" s="292">
        <f t="shared" ref="BF142:BF162" si="15">IF(N142="snížená",J142,0)</f>
        <v>0</v>
      </c>
      <c r="BG142" s="292">
        <f t="shared" ref="BG142:BG162" si="16">IF(N142="zákl. přenesená",J142,0)</f>
        <v>0</v>
      </c>
      <c r="BH142" s="292">
        <f t="shared" ref="BH142:BH162" si="17">IF(N142="sníž. přenesená",J142,0)</f>
        <v>0</v>
      </c>
      <c r="BI142" s="292">
        <f t="shared" ref="BI142:BI162" si="18">IF(N142="nulová",J142,0)</f>
        <v>0</v>
      </c>
      <c r="BJ142" s="206" t="s">
        <v>40</v>
      </c>
      <c r="BK142" s="292">
        <f t="shared" ref="BK142:BK162" si="19">ROUND(I142*H142,2)</f>
        <v>0</v>
      </c>
      <c r="BL142" s="206" t="s">
        <v>46</v>
      </c>
      <c r="BM142" s="291" t="s">
        <v>1146</v>
      </c>
    </row>
    <row r="143" spans="2:65" s="214" customFormat="1" ht="16.5" customHeight="1" x14ac:dyDescent="0.2">
      <c r="B143" s="213"/>
      <c r="C143" s="281" t="s">
        <v>1147</v>
      </c>
      <c r="D143" s="281" t="s">
        <v>1099</v>
      </c>
      <c r="E143" s="282" t="s">
        <v>1148</v>
      </c>
      <c r="F143" s="283" t="s">
        <v>1149</v>
      </c>
      <c r="G143" s="284" t="s">
        <v>283</v>
      </c>
      <c r="H143" s="285">
        <v>43</v>
      </c>
      <c r="I143" s="132"/>
      <c r="J143" s="286">
        <f t="shared" si="10"/>
        <v>0</v>
      </c>
      <c r="K143" s="283" t="s">
        <v>1102</v>
      </c>
      <c r="L143" s="213"/>
      <c r="M143" s="287" t="s">
        <v>1042</v>
      </c>
      <c r="N143" s="288" t="s">
        <v>1055</v>
      </c>
      <c r="O143" s="289">
        <v>0.82699999999999996</v>
      </c>
      <c r="P143" s="289">
        <f t="shared" si="11"/>
        <v>35.561</v>
      </c>
      <c r="Q143" s="289">
        <v>2.0100000000000001E-3</v>
      </c>
      <c r="R143" s="289">
        <f t="shared" si="12"/>
        <v>8.6430000000000007E-2</v>
      </c>
      <c r="S143" s="289">
        <v>0</v>
      </c>
      <c r="T143" s="289">
        <f t="shared" si="13"/>
        <v>0</v>
      </c>
      <c r="U143" s="290" t="s">
        <v>1042</v>
      </c>
      <c r="AR143" s="291" t="s">
        <v>1133</v>
      </c>
      <c r="AT143" s="291" t="s">
        <v>1099</v>
      </c>
      <c r="AU143" s="291" t="s">
        <v>42</v>
      </c>
      <c r="AY143" s="206" t="s">
        <v>1097</v>
      </c>
      <c r="BE143" s="292">
        <f t="shared" si="14"/>
        <v>0</v>
      </c>
      <c r="BF143" s="292">
        <f t="shared" si="15"/>
        <v>0</v>
      </c>
      <c r="BG143" s="292">
        <f t="shared" si="16"/>
        <v>0</v>
      </c>
      <c r="BH143" s="292">
        <f t="shared" si="17"/>
        <v>0</v>
      </c>
      <c r="BI143" s="292">
        <f t="shared" si="18"/>
        <v>0</v>
      </c>
      <c r="BJ143" s="206" t="s">
        <v>40</v>
      </c>
      <c r="BK143" s="292">
        <f t="shared" si="19"/>
        <v>0</v>
      </c>
      <c r="BL143" s="206" t="s">
        <v>1133</v>
      </c>
      <c r="BM143" s="291" t="s">
        <v>1150</v>
      </c>
    </row>
    <row r="144" spans="2:65" s="214" customFormat="1" ht="16.5" customHeight="1" x14ac:dyDescent="0.2">
      <c r="B144" s="213"/>
      <c r="C144" s="281" t="s">
        <v>1151</v>
      </c>
      <c r="D144" s="281" t="s">
        <v>1099</v>
      </c>
      <c r="E144" s="282" t="s">
        <v>1152</v>
      </c>
      <c r="F144" s="283" t="s">
        <v>1153</v>
      </c>
      <c r="G144" s="284" t="s">
        <v>283</v>
      </c>
      <c r="H144" s="285">
        <v>26</v>
      </c>
      <c r="I144" s="132"/>
      <c r="J144" s="286">
        <f t="shared" si="10"/>
        <v>0</v>
      </c>
      <c r="K144" s="283" t="s">
        <v>1102</v>
      </c>
      <c r="L144" s="213"/>
      <c r="M144" s="287" t="s">
        <v>1042</v>
      </c>
      <c r="N144" s="288" t="s">
        <v>1055</v>
      </c>
      <c r="O144" s="289">
        <v>0.82699999999999996</v>
      </c>
      <c r="P144" s="289">
        <f t="shared" si="11"/>
        <v>21.501999999999999</v>
      </c>
      <c r="Q144" s="289">
        <v>2.0100000000000001E-3</v>
      </c>
      <c r="R144" s="289">
        <f t="shared" si="12"/>
        <v>5.2260000000000001E-2</v>
      </c>
      <c r="S144" s="289">
        <v>0</v>
      </c>
      <c r="T144" s="289">
        <f t="shared" si="13"/>
        <v>0</v>
      </c>
      <c r="U144" s="290" t="s">
        <v>1042</v>
      </c>
      <c r="AR144" s="291" t="s">
        <v>1133</v>
      </c>
      <c r="AT144" s="291" t="s">
        <v>1099</v>
      </c>
      <c r="AU144" s="291" t="s">
        <v>42</v>
      </c>
      <c r="AY144" s="206" t="s">
        <v>1097</v>
      </c>
      <c r="BE144" s="292">
        <f t="shared" si="14"/>
        <v>0</v>
      </c>
      <c r="BF144" s="292">
        <f t="shared" si="15"/>
        <v>0</v>
      </c>
      <c r="BG144" s="292">
        <f t="shared" si="16"/>
        <v>0</v>
      </c>
      <c r="BH144" s="292">
        <f t="shared" si="17"/>
        <v>0</v>
      </c>
      <c r="BI144" s="292">
        <f t="shared" si="18"/>
        <v>0</v>
      </c>
      <c r="BJ144" s="206" t="s">
        <v>40</v>
      </c>
      <c r="BK144" s="292">
        <f t="shared" si="19"/>
        <v>0</v>
      </c>
      <c r="BL144" s="206" t="s">
        <v>1133</v>
      </c>
      <c r="BM144" s="291" t="s">
        <v>1154</v>
      </c>
    </row>
    <row r="145" spans="2:65" s="214" customFormat="1" ht="16.5" customHeight="1" x14ac:dyDescent="0.2">
      <c r="B145" s="213"/>
      <c r="C145" s="281" t="s">
        <v>1155</v>
      </c>
      <c r="D145" s="281" t="s">
        <v>1099</v>
      </c>
      <c r="E145" s="282" t="s">
        <v>1156</v>
      </c>
      <c r="F145" s="283" t="s">
        <v>1157</v>
      </c>
      <c r="G145" s="284" t="s">
        <v>283</v>
      </c>
      <c r="H145" s="285">
        <v>18</v>
      </c>
      <c r="I145" s="132"/>
      <c r="J145" s="286">
        <f t="shared" si="10"/>
        <v>0</v>
      </c>
      <c r="K145" s="283" t="s">
        <v>1102</v>
      </c>
      <c r="L145" s="213"/>
      <c r="M145" s="287" t="s">
        <v>1042</v>
      </c>
      <c r="N145" s="288" t="s">
        <v>1055</v>
      </c>
      <c r="O145" s="289">
        <v>0.72799999999999998</v>
      </c>
      <c r="P145" s="289">
        <f t="shared" si="11"/>
        <v>13.103999999999999</v>
      </c>
      <c r="Q145" s="289">
        <v>4.8000000000000001E-4</v>
      </c>
      <c r="R145" s="289">
        <f t="shared" si="12"/>
        <v>8.6400000000000001E-3</v>
      </c>
      <c r="S145" s="289">
        <v>0</v>
      </c>
      <c r="T145" s="289">
        <f t="shared" si="13"/>
        <v>0</v>
      </c>
      <c r="U145" s="290" t="s">
        <v>1042</v>
      </c>
      <c r="AR145" s="291" t="s">
        <v>1133</v>
      </c>
      <c r="AT145" s="291" t="s">
        <v>1099</v>
      </c>
      <c r="AU145" s="291" t="s">
        <v>42</v>
      </c>
      <c r="AY145" s="206" t="s">
        <v>1097</v>
      </c>
      <c r="BE145" s="292">
        <f t="shared" si="14"/>
        <v>0</v>
      </c>
      <c r="BF145" s="292">
        <f t="shared" si="15"/>
        <v>0</v>
      </c>
      <c r="BG145" s="292">
        <f t="shared" si="16"/>
        <v>0</v>
      </c>
      <c r="BH145" s="292">
        <f t="shared" si="17"/>
        <v>0</v>
      </c>
      <c r="BI145" s="292">
        <f t="shared" si="18"/>
        <v>0</v>
      </c>
      <c r="BJ145" s="206" t="s">
        <v>40</v>
      </c>
      <c r="BK145" s="292">
        <f t="shared" si="19"/>
        <v>0</v>
      </c>
      <c r="BL145" s="206" t="s">
        <v>1133</v>
      </c>
      <c r="BM145" s="291" t="s">
        <v>1158</v>
      </c>
    </row>
    <row r="146" spans="2:65" s="214" customFormat="1" ht="16.5" customHeight="1" x14ac:dyDescent="0.2">
      <c r="B146" s="213"/>
      <c r="C146" s="281" t="s">
        <v>1159</v>
      </c>
      <c r="D146" s="281" t="s">
        <v>1099</v>
      </c>
      <c r="E146" s="282" t="s">
        <v>1160</v>
      </c>
      <c r="F146" s="283" t="s">
        <v>1161</v>
      </c>
      <c r="G146" s="284" t="s">
        <v>283</v>
      </c>
      <c r="H146" s="285">
        <v>6</v>
      </c>
      <c r="I146" s="132"/>
      <c r="J146" s="286">
        <f t="shared" si="10"/>
        <v>0</v>
      </c>
      <c r="K146" s="283" t="s">
        <v>1102</v>
      </c>
      <c r="L146" s="213"/>
      <c r="M146" s="287" t="s">
        <v>1042</v>
      </c>
      <c r="N146" s="288" t="s">
        <v>1055</v>
      </c>
      <c r="O146" s="289">
        <v>0.83199999999999996</v>
      </c>
      <c r="P146" s="289">
        <f t="shared" si="11"/>
        <v>4.992</v>
      </c>
      <c r="Q146" s="289">
        <v>2.2399999999999998E-3</v>
      </c>
      <c r="R146" s="289">
        <f t="shared" si="12"/>
        <v>1.3439999999999999E-2</v>
      </c>
      <c r="S146" s="289">
        <v>0</v>
      </c>
      <c r="T146" s="289">
        <f t="shared" si="13"/>
        <v>0</v>
      </c>
      <c r="U146" s="290" t="s">
        <v>1042</v>
      </c>
      <c r="AR146" s="291" t="s">
        <v>1133</v>
      </c>
      <c r="AT146" s="291" t="s">
        <v>1099</v>
      </c>
      <c r="AU146" s="291" t="s">
        <v>42</v>
      </c>
      <c r="AY146" s="206" t="s">
        <v>1097</v>
      </c>
      <c r="BE146" s="292">
        <f t="shared" si="14"/>
        <v>0</v>
      </c>
      <c r="BF146" s="292">
        <f t="shared" si="15"/>
        <v>0</v>
      </c>
      <c r="BG146" s="292">
        <f t="shared" si="16"/>
        <v>0</v>
      </c>
      <c r="BH146" s="292">
        <f t="shared" si="17"/>
        <v>0</v>
      </c>
      <c r="BI146" s="292">
        <f t="shared" si="18"/>
        <v>0</v>
      </c>
      <c r="BJ146" s="206" t="s">
        <v>40</v>
      </c>
      <c r="BK146" s="292">
        <f t="shared" si="19"/>
        <v>0</v>
      </c>
      <c r="BL146" s="206" t="s">
        <v>1133</v>
      </c>
      <c r="BM146" s="291" t="s">
        <v>1162</v>
      </c>
    </row>
    <row r="147" spans="2:65" s="214" customFormat="1" ht="16.5" customHeight="1" x14ac:dyDescent="0.2">
      <c r="B147" s="213"/>
      <c r="C147" s="281" t="s">
        <v>1133</v>
      </c>
      <c r="D147" s="281" t="s">
        <v>1099</v>
      </c>
      <c r="E147" s="282" t="s">
        <v>1163</v>
      </c>
      <c r="F147" s="283" t="s">
        <v>1164</v>
      </c>
      <c r="G147" s="284" t="s">
        <v>211</v>
      </c>
      <c r="H147" s="285">
        <v>48</v>
      </c>
      <c r="I147" s="132"/>
      <c r="J147" s="286">
        <f t="shared" si="10"/>
        <v>0</v>
      </c>
      <c r="K147" s="283" t="s">
        <v>1042</v>
      </c>
      <c r="L147" s="213"/>
      <c r="M147" s="287" t="s">
        <v>1042</v>
      </c>
      <c r="N147" s="288" t="s">
        <v>1055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1042</v>
      </c>
      <c r="AR147" s="291" t="s">
        <v>1133</v>
      </c>
      <c r="AT147" s="291" t="s">
        <v>1099</v>
      </c>
      <c r="AU147" s="291" t="s">
        <v>42</v>
      </c>
      <c r="AY147" s="206" t="s">
        <v>1097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1133</v>
      </c>
      <c r="BM147" s="291" t="s">
        <v>1165</v>
      </c>
    </row>
    <row r="148" spans="2:65" s="214" customFormat="1" ht="16.5" customHeight="1" x14ac:dyDescent="0.2">
      <c r="B148" s="213"/>
      <c r="C148" s="281" t="s">
        <v>1166</v>
      </c>
      <c r="D148" s="281" t="s">
        <v>1099</v>
      </c>
      <c r="E148" s="282" t="s">
        <v>1167</v>
      </c>
      <c r="F148" s="283" t="s">
        <v>1168</v>
      </c>
      <c r="G148" s="284" t="s">
        <v>211</v>
      </c>
      <c r="H148" s="285">
        <v>28</v>
      </c>
      <c r="I148" s="132"/>
      <c r="J148" s="286">
        <f t="shared" si="10"/>
        <v>0</v>
      </c>
      <c r="K148" s="283" t="s">
        <v>1042</v>
      </c>
      <c r="L148" s="213"/>
      <c r="M148" s="287" t="s">
        <v>1042</v>
      </c>
      <c r="N148" s="288" t="s">
        <v>1055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1042</v>
      </c>
      <c r="AR148" s="291" t="s">
        <v>1133</v>
      </c>
      <c r="AT148" s="291" t="s">
        <v>1099</v>
      </c>
      <c r="AU148" s="291" t="s">
        <v>42</v>
      </c>
      <c r="AY148" s="206" t="s">
        <v>1097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1133</v>
      </c>
      <c r="BM148" s="291" t="s">
        <v>1169</v>
      </c>
    </row>
    <row r="149" spans="2:65" s="214" customFormat="1" ht="21.75" customHeight="1" x14ac:dyDescent="0.2">
      <c r="B149" s="213"/>
      <c r="C149" s="281" t="s">
        <v>1170</v>
      </c>
      <c r="D149" s="281" t="s">
        <v>1099</v>
      </c>
      <c r="E149" s="282" t="s">
        <v>1171</v>
      </c>
      <c r="F149" s="283" t="s">
        <v>1172</v>
      </c>
      <c r="G149" s="284" t="s">
        <v>211</v>
      </c>
      <c r="H149" s="285">
        <v>6</v>
      </c>
      <c r="I149" s="132"/>
      <c r="J149" s="286">
        <f t="shared" si="10"/>
        <v>0</v>
      </c>
      <c r="K149" s="283" t="s">
        <v>1042</v>
      </c>
      <c r="L149" s="213"/>
      <c r="M149" s="287" t="s">
        <v>1042</v>
      </c>
      <c r="N149" s="288" t="s">
        <v>1055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1042</v>
      </c>
      <c r="AR149" s="291" t="s">
        <v>1133</v>
      </c>
      <c r="AT149" s="291" t="s">
        <v>1099</v>
      </c>
      <c r="AU149" s="291" t="s">
        <v>42</v>
      </c>
      <c r="AY149" s="206" t="s">
        <v>1097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1133</v>
      </c>
      <c r="BM149" s="291" t="s">
        <v>1173</v>
      </c>
    </row>
    <row r="150" spans="2:65" s="214" customFormat="1" ht="16.5" customHeight="1" x14ac:dyDescent="0.2">
      <c r="B150" s="213"/>
      <c r="C150" s="281" t="s">
        <v>1174</v>
      </c>
      <c r="D150" s="281" t="s">
        <v>1099</v>
      </c>
      <c r="E150" s="282" t="s">
        <v>1175</v>
      </c>
      <c r="F150" s="283" t="s">
        <v>1176</v>
      </c>
      <c r="G150" s="284" t="s">
        <v>211</v>
      </c>
      <c r="H150" s="285">
        <v>32</v>
      </c>
      <c r="I150" s="132"/>
      <c r="J150" s="286">
        <f t="shared" si="10"/>
        <v>0</v>
      </c>
      <c r="K150" s="283" t="s">
        <v>1042</v>
      </c>
      <c r="L150" s="213"/>
      <c r="M150" s="287" t="s">
        <v>1042</v>
      </c>
      <c r="N150" s="288" t="s">
        <v>1055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1042</v>
      </c>
      <c r="AR150" s="291" t="s">
        <v>1133</v>
      </c>
      <c r="AT150" s="291" t="s">
        <v>1099</v>
      </c>
      <c r="AU150" s="291" t="s">
        <v>42</v>
      </c>
      <c r="AY150" s="206" t="s">
        <v>1097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1133</v>
      </c>
      <c r="BM150" s="291" t="s">
        <v>1177</v>
      </c>
    </row>
    <row r="151" spans="2:65" s="214" customFormat="1" ht="16.5" customHeight="1" x14ac:dyDescent="0.2">
      <c r="B151" s="213"/>
      <c r="C151" s="281" t="s">
        <v>1178</v>
      </c>
      <c r="D151" s="281" t="s">
        <v>1099</v>
      </c>
      <c r="E151" s="282" t="s">
        <v>1179</v>
      </c>
      <c r="F151" s="283" t="s">
        <v>1180</v>
      </c>
      <c r="G151" s="284" t="s">
        <v>211</v>
      </c>
      <c r="H151" s="285">
        <v>17</v>
      </c>
      <c r="I151" s="132"/>
      <c r="J151" s="286">
        <f t="shared" si="10"/>
        <v>0</v>
      </c>
      <c r="K151" s="283" t="s">
        <v>1106</v>
      </c>
      <c r="L151" s="213"/>
      <c r="M151" s="287" t="s">
        <v>1042</v>
      </c>
      <c r="N151" s="288" t="s">
        <v>1055</v>
      </c>
      <c r="O151" s="289">
        <v>0.17399999999999999</v>
      </c>
      <c r="P151" s="289">
        <f t="shared" si="11"/>
        <v>2.9579999999999997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1042</v>
      </c>
      <c r="AR151" s="291" t="s">
        <v>1133</v>
      </c>
      <c r="AT151" s="291" t="s">
        <v>1099</v>
      </c>
      <c r="AU151" s="291" t="s">
        <v>42</v>
      </c>
      <c r="AY151" s="206" t="s">
        <v>1097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1133</v>
      </c>
      <c r="BM151" s="291" t="s">
        <v>1181</v>
      </c>
    </row>
    <row r="152" spans="2:65" s="214" customFormat="1" ht="21.75" customHeight="1" x14ac:dyDescent="0.2">
      <c r="B152" s="213"/>
      <c r="C152" s="281" t="s">
        <v>1182</v>
      </c>
      <c r="D152" s="281" t="s">
        <v>1099</v>
      </c>
      <c r="E152" s="282" t="s">
        <v>1183</v>
      </c>
      <c r="F152" s="283" t="s">
        <v>1184</v>
      </c>
      <c r="G152" s="284" t="s">
        <v>211</v>
      </c>
      <c r="H152" s="285">
        <v>8</v>
      </c>
      <c r="I152" s="132"/>
      <c r="J152" s="286">
        <f t="shared" si="10"/>
        <v>0</v>
      </c>
      <c r="K152" s="283" t="s">
        <v>1106</v>
      </c>
      <c r="L152" s="213"/>
      <c r="M152" s="287" t="s">
        <v>1042</v>
      </c>
      <c r="N152" s="288" t="s">
        <v>1055</v>
      </c>
      <c r="O152" s="289">
        <v>0.25900000000000001</v>
      </c>
      <c r="P152" s="289">
        <f t="shared" si="11"/>
        <v>2.0720000000000001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1042</v>
      </c>
      <c r="AR152" s="291" t="s">
        <v>1133</v>
      </c>
      <c r="AT152" s="291" t="s">
        <v>1099</v>
      </c>
      <c r="AU152" s="291" t="s">
        <v>42</v>
      </c>
      <c r="AY152" s="206" t="s">
        <v>1097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1133</v>
      </c>
      <c r="BM152" s="291" t="s">
        <v>1185</v>
      </c>
    </row>
    <row r="153" spans="2:65" s="214" customFormat="1" ht="16.5" customHeight="1" x14ac:dyDescent="0.2">
      <c r="B153" s="213"/>
      <c r="C153" s="281" t="s">
        <v>1186</v>
      </c>
      <c r="D153" s="281" t="s">
        <v>1099</v>
      </c>
      <c r="E153" s="282" t="s">
        <v>1187</v>
      </c>
      <c r="F153" s="283" t="s">
        <v>1188</v>
      </c>
      <c r="G153" s="284" t="s">
        <v>211</v>
      </c>
      <c r="H153" s="285">
        <v>9</v>
      </c>
      <c r="I153" s="132"/>
      <c r="J153" s="286">
        <f t="shared" si="10"/>
        <v>0</v>
      </c>
      <c r="K153" s="283" t="s">
        <v>1102</v>
      </c>
      <c r="L153" s="213"/>
      <c r="M153" s="287" t="s">
        <v>1042</v>
      </c>
      <c r="N153" s="288" t="s">
        <v>1055</v>
      </c>
      <c r="O153" s="289">
        <v>0.17499999999999999</v>
      </c>
      <c r="P153" s="289">
        <f t="shared" si="11"/>
        <v>1.575</v>
      </c>
      <c r="Q153" s="289">
        <v>8.0000000000000007E-5</v>
      </c>
      <c r="R153" s="289">
        <f t="shared" si="12"/>
        <v>7.2000000000000005E-4</v>
      </c>
      <c r="S153" s="289">
        <v>0</v>
      </c>
      <c r="T153" s="289">
        <f t="shared" si="13"/>
        <v>0</v>
      </c>
      <c r="U153" s="290" t="s">
        <v>1042</v>
      </c>
      <c r="AR153" s="291" t="s">
        <v>1133</v>
      </c>
      <c r="AT153" s="291" t="s">
        <v>1099</v>
      </c>
      <c r="AU153" s="291" t="s">
        <v>42</v>
      </c>
      <c r="AY153" s="206" t="s">
        <v>1097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1133</v>
      </c>
      <c r="BM153" s="291" t="s">
        <v>1189</v>
      </c>
    </row>
    <row r="154" spans="2:65" s="214" customFormat="1" ht="16.5" customHeight="1" x14ac:dyDescent="0.2">
      <c r="B154" s="213"/>
      <c r="C154" s="281" t="s">
        <v>1190</v>
      </c>
      <c r="D154" s="281" t="s">
        <v>1099</v>
      </c>
      <c r="E154" s="282" t="s">
        <v>1191</v>
      </c>
      <c r="F154" s="283" t="s">
        <v>1192</v>
      </c>
      <c r="G154" s="284" t="s">
        <v>211</v>
      </c>
      <c r="H154" s="285">
        <v>6</v>
      </c>
      <c r="I154" s="132"/>
      <c r="J154" s="286">
        <f t="shared" si="10"/>
        <v>0</v>
      </c>
      <c r="K154" s="283" t="s">
        <v>1102</v>
      </c>
      <c r="L154" s="213"/>
      <c r="M154" s="287" t="s">
        <v>1042</v>
      </c>
      <c r="N154" s="288" t="s">
        <v>1055</v>
      </c>
      <c r="O154" s="289">
        <v>0.17699999999999999</v>
      </c>
      <c r="P154" s="289">
        <f t="shared" si="11"/>
        <v>1.0619999999999998</v>
      </c>
      <c r="Q154" s="289">
        <v>2.9E-4</v>
      </c>
      <c r="R154" s="289">
        <f t="shared" si="12"/>
        <v>1.74E-3</v>
      </c>
      <c r="S154" s="289">
        <v>0</v>
      </c>
      <c r="T154" s="289">
        <f t="shared" si="13"/>
        <v>0</v>
      </c>
      <c r="U154" s="290" t="s">
        <v>1042</v>
      </c>
      <c r="AR154" s="291" t="s">
        <v>1133</v>
      </c>
      <c r="AT154" s="291" t="s">
        <v>1099</v>
      </c>
      <c r="AU154" s="291" t="s">
        <v>42</v>
      </c>
      <c r="AY154" s="206" t="s">
        <v>1097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1133</v>
      </c>
      <c r="BM154" s="291" t="s">
        <v>1193</v>
      </c>
    </row>
    <row r="155" spans="2:65" s="214" customFormat="1" ht="24.2" customHeight="1" x14ac:dyDescent="0.2">
      <c r="B155" s="213"/>
      <c r="C155" s="281" t="s">
        <v>1194</v>
      </c>
      <c r="D155" s="281" t="s">
        <v>1099</v>
      </c>
      <c r="E155" s="282" t="s">
        <v>1195</v>
      </c>
      <c r="F155" s="283" t="s">
        <v>1196</v>
      </c>
      <c r="G155" s="284" t="s">
        <v>211</v>
      </c>
      <c r="H155" s="285">
        <v>18</v>
      </c>
      <c r="I155" s="132"/>
      <c r="J155" s="286">
        <f t="shared" si="10"/>
        <v>0</v>
      </c>
      <c r="K155" s="283" t="s">
        <v>1102</v>
      </c>
      <c r="L155" s="213"/>
      <c r="M155" s="287" t="s">
        <v>1042</v>
      </c>
      <c r="N155" s="288" t="s">
        <v>1055</v>
      </c>
      <c r="O155" s="289">
        <v>0.42499999999999999</v>
      </c>
      <c r="P155" s="289">
        <f t="shared" si="11"/>
        <v>7.6499999999999995</v>
      </c>
      <c r="Q155" s="289">
        <v>2.1299999999999999E-3</v>
      </c>
      <c r="R155" s="289">
        <f t="shared" si="12"/>
        <v>3.8339999999999999E-2</v>
      </c>
      <c r="S155" s="289">
        <v>0</v>
      </c>
      <c r="T155" s="289">
        <f t="shared" si="13"/>
        <v>0</v>
      </c>
      <c r="U155" s="290" t="s">
        <v>1042</v>
      </c>
      <c r="AR155" s="291" t="s">
        <v>1133</v>
      </c>
      <c r="AT155" s="291" t="s">
        <v>1099</v>
      </c>
      <c r="AU155" s="291" t="s">
        <v>42</v>
      </c>
      <c r="AY155" s="206" t="s">
        <v>1097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1133</v>
      </c>
      <c r="BM155" s="291" t="s">
        <v>1197</v>
      </c>
    </row>
    <row r="156" spans="2:65" s="214" customFormat="1" ht="24.2" customHeight="1" x14ac:dyDescent="0.2">
      <c r="B156" s="213"/>
      <c r="C156" s="281" t="s">
        <v>1198</v>
      </c>
      <c r="D156" s="281" t="s">
        <v>1099</v>
      </c>
      <c r="E156" s="282" t="s">
        <v>1199</v>
      </c>
      <c r="F156" s="283" t="s">
        <v>1200</v>
      </c>
      <c r="G156" s="284" t="s">
        <v>211</v>
      </c>
      <c r="H156" s="285">
        <v>1</v>
      </c>
      <c r="I156" s="132"/>
      <c r="J156" s="286">
        <f t="shared" si="10"/>
        <v>0</v>
      </c>
      <c r="K156" s="283" t="s">
        <v>1102</v>
      </c>
      <c r="L156" s="213"/>
      <c r="M156" s="287" t="s">
        <v>1042</v>
      </c>
      <c r="N156" s="288" t="s">
        <v>1055</v>
      </c>
      <c r="O156" s="289">
        <v>2.54</v>
      </c>
      <c r="P156" s="289">
        <f t="shared" si="11"/>
        <v>2.54</v>
      </c>
      <c r="Q156" s="289">
        <v>5.9500000000000004E-3</v>
      </c>
      <c r="R156" s="289">
        <f t="shared" si="12"/>
        <v>5.9500000000000004E-3</v>
      </c>
      <c r="S156" s="289">
        <v>0</v>
      </c>
      <c r="T156" s="289">
        <f t="shared" si="13"/>
        <v>0</v>
      </c>
      <c r="U156" s="290" t="s">
        <v>1042</v>
      </c>
      <c r="AR156" s="291" t="s">
        <v>1133</v>
      </c>
      <c r="AT156" s="291" t="s">
        <v>1099</v>
      </c>
      <c r="AU156" s="291" t="s">
        <v>42</v>
      </c>
      <c r="AY156" s="206" t="s">
        <v>1097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1133</v>
      </c>
      <c r="BM156" s="291" t="s">
        <v>1201</v>
      </c>
    </row>
    <row r="157" spans="2:65" s="214" customFormat="1" ht="24.2" customHeight="1" x14ac:dyDescent="0.2">
      <c r="B157" s="213"/>
      <c r="C157" s="281" t="s">
        <v>965</v>
      </c>
      <c r="D157" s="281" t="s">
        <v>1099</v>
      </c>
      <c r="E157" s="282" t="s">
        <v>1202</v>
      </c>
      <c r="F157" s="283" t="s">
        <v>1203</v>
      </c>
      <c r="G157" s="284" t="s">
        <v>211</v>
      </c>
      <c r="H157" s="285">
        <v>2</v>
      </c>
      <c r="I157" s="132"/>
      <c r="J157" s="286">
        <f t="shared" si="10"/>
        <v>0</v>
      </c>
      <c r="K157" s="283" t="s">
        <v>1102</v>
      </c>
      <c r="L157" s="213"/>
      <c r="M157" s="287" t="s">
        <v>1042</v>
      </c>
      <c r="N157" s="288" t="s">
        <v>1055</v>
      </c>
      <c r="O157" s="289">
        <v>0.46500000000000002</v>
      </c>
      <c r="P157" s="289">
        <f t="shared" si="11"/>
        <v>0.93</v>
      </c>
      <c r="Q157" s="289">
        <v>1.48E-3</v>
      </c>
      <c r="R157" s="289">
        <f t="shared" si="12"/>
        <v>2.96E-3</v>
      </c>
      <c r="S157" s="289">
        <v>0</v>
      </c>
      <c r="T157" s="289">
        <f t="shared" si="13"/>
        <v>0</v>
      </c>
      <c r="U157" s="290" t="s">
        <v>1042</v>
      </c>
      <c r="AR157" s="291" t="s">
        <v>1133</v>
      </c>
      <c r="AT157" s="291" t="s">
        <v>1099</v>
      </c>
      <c r="AU157" s="291" t="s">
        <v>42</v>
      </c>
      <c r="AY157" s="206" t="s">
        <v>1097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1133</v>
      </c>
      <c r="BM157" s="291" t="s">
        <v>1204</v>
      </c>
    </row>
    <row r="158" spans="2:65" s="214" customFormat="1" ht="24.2" customHeight="1" x14ac:dyDescent="0.2">
      <c r="B158" s="213"/>
      <c r="C158" s="281" t="s">
        <v>1205</v>
      </c>
      <c r="D158" s="281" t="s">
        <v>1099</v>
      </c>
      <c r="E158" s="282" t="s">
        <v>1206</v>
      </c>
      <c r="F158" s="283" t="s">
        <v>1207</v>
      </c>
      <c r="G158" s="284" t="s">
        <v>211</v>
      </c>
      <c r="H158" s="285">
        <v>7</v>
      </c>
      <c r="I158" s="132"/>
      <c r="J158" s="286">
        <f t="shared" si="10"/>
        <v>0</v>
      </c>
      <c r="K158" s="283" t="s">
        <v>1102</v>
      </c>
      <c r="L158" s="213"/>
      <c r="M158" s="287" t="s">
        <v>1042</v>
      </c>
      <c r="N158" s="288" t="s">
        <v>1055</v>
      </c>
      <c r="O158" s="289">
        <v>0.113</v>
      </c>
      <c r="P158" s="289">
        <f t="shared" si="11"/>
        <v>0.79100000000000004</v>
      </c>
      <c r="Q158" s="289">
        <v>6.0000000000000002E-5</v>
      </c>
      <c r="R158" s="289">
        <f t="shared" si="12"/>
        <v>4.2000000000000002E-4</v>
      </c>
      <c r="S158" s="289">
        <v>0</v>
      </c>
      <c r="T158" s="289">
        <f t="shared" si="13"/>
        <v>0</v>
      </c>
      <c r="U158" s="290" t="s">
        <v>1042</v>
      </c>
      <c r="AR158" s="291" t="s">
        <v>46</v>
      </c>
      <c r="AT158" s="291" t="s">
        <v>1099</v>
      </c>
      <c r="AU158" s="291" t="s">
        <v>42</v>
      </c>
      <c r="AY158" s="206" t="s">
        <v>1097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46</v>
      </c>
      <c r="BM158" s="291" t="s">
        <v>1208</v>
      </c>
    </row>
    <row r="159" spans="2:65" s="214" customFormat="1" ht="24.2" customHeight="1" x14ac:dyDescent="0.2">
      <c r="B159" s="213"/>
      <c r="C159" s="298" t="s">
        <v>1209</v>
      </c>
      <c r="D159" s="298" t="s">
        <v>1136</v>
      </c>
      <c r="E159" s="299" t="s">
        <v>1210</v>
      </c>
      <c r="F159" s="300" t="s">
        <v>1211</v>
      </c>
      <c r="G159" s="301" t="s">
        <v>211</v>
      </c>
      <c r="H159" s="302">
        <v>7</v>
      </c>
      <c r="I159" s="133"/>
      <c r="J159" s="303">
        <f t="shared" si="10"/>
        <v>0</v>
      </c>
      <c r="K159" s="300" t="s">
        <v>1102</v>
      </c>
      <c r="L159" s="304"/>
      <c r="M159" s="305" t="s">
        <v>1042</v>
      </c>
      <c r="N159" s="306" t="s">
        <v>1055</v>
      </c>
      <c r="O159" s="289">
        <v>0</v>
      </c>
      <c r="P159" s="289">
        <f t="shared" si="11"/>
        <v>0</v>
      </c>
      <c r="Q159" s="289">
        <v>8.9999999999999998E-4</v>
      </c>
      <c r="R159" s="289">
        <f t="shared" si="12"/>
        <v>6.3E-3</v>
      </c>
      <c r="S159" s="289">
        <v>0</v>
      </c>
      <c r="T159" s="289">
        <f t="shared" si="13"/>
        <v>0</v>
      </c>
      <c r="U159" s="290" t="s">
        <v>1042</v>
      </c>
      <c r="AR159" s="291" t="s">
        <v>1126</v>
      </c>
      <c r="AT159" s="291" t="s">
        <v>1136</v>
      </c>
      <c r="AU159" s="291" t="s">
        <v>42</v>
      </c>
      <c r="AY159" s="206" t="s">
        <v>1097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46</v>
      </c>
      <c r="BM159" s="291" t="s">
        <v>1212</v>
      </c>
    </row>
    <row r="160" spans="2:65" s="214" customFormat="1" ht="24.2" customHeight="1" x14ac:dyDescent="0.2">
      <c r="B160" s="213"/>
      <c r="C160" s="281" t="s">
        <v>1213</v>
      </c>
      <c r="D160" s="281" t="s">
        <v>1099</v>
      </c>
      <c r="E160" s="282" t="s">
        <v>1214</v>
      </c>
      <c r="F160" s="283" t="s">
        <v>1215</v>
      </c>
      <c r="G160" s="284" t="s">
        <v>211</v>
      </c>
      <c r="H160" s="285">
        <v>3</v>
      </c>
      <c r="I160" s="132"/>
      <c r="J160" s="286">
        <f t="shared" si="10"/>
        <v>0</v>
      </c>
      <c r="K160" s="283" t="s">
        <v>1042</v>
      </c>
      <c r="L160" s="213"/>
      <c r="M160" s="287" t="s">
        <v>1042</v>
      </c>
      <c r="N160" s="288" t="s">
        <v>1055</v>
      </c>
      <c r="O160" s="289">
        <v>0</v>
      </c>
      <c r="P160" s="289">
        <f t="shared" si="11"/>
        <v>0</v>
      </c>
      <c r="Q160" s="289">
        <v>0</v>
      </c>
      <c r="R160" s="289">
        <f t="shared" si="12"/>
        <v>0</v>
      </c>
      <c r="S160" s="289">
        <v>0</v>
      </c>
      <c r="T160" s="289">
        <f t="shared" si="13"/>
        <v>0</v>
      </c>
      <c r="U160" s="290" t="s">
        <v>1042</v>
      </c>
      <c r="AR160" s="291" t="s">
        <v>1133</v>
      </c>
      <c r="AT160" s="291" t="s">
        <v>1099</v>
      </c>
      <c r="AU160" s="291" t="s">
        <v>42</v>
      </c>
      <c r="AY160" s="206" t="s">
        <v>1097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1133</v>
      </c>
      <c r="BM160" s="291" t="s">
        <v>1216</v>
      </c>
    </row>
    <row r="161" spans="2:65" s="214" customFormat="1" ht="16.5" customHeight="1" x14ac:dyDescent="0.2">
      <c r="B161" s="213"/>
      <c r="C161" s="281" t="s">
        <v>1217</v>
      </c>
      <c r="D161" s="281" t="s">
        <v>1099</v>
      </c>
      <c r="E161" s="282" t="s">
        <v>1218</v>
      </c>
      <c r="F161" s="283" t="s">
        <v>1219</v>
      </c>
      <c r="G161" s="284" t="s">
        <v>283</v>
      </c>
      <c r="H161" s="285">
        <v>573</v>
      </c>
      <c r="I161" s="132"/>
      <c r="J161" s="286">
        <f t="shared" si="10"/>
        <v>0</v>
      </c>
      <c r="K161" s="283" t="s">
        <v>1102</v>
      </c>
      <c r="L161" s="213"/>
      <c r="M161" s="287" t="s">
        <v>1042</v>
      </c>
      <c r="N161" s="288" t="s">
        <v>1055</v>
      </c>
      <c r="O161" s="289">
        <v>5.5E-2</v>
      </c>
      <c r="P161" s="289">
        <f t="shared" si="11"/>
        <v>31.515000000000001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1042</v>
      </c>
      <c r="AR161" s="291" t="s">
        <v>46</v>
      </c>
      <c r="AT161" s="291" t="s">
        <v>1099</v>
      </c>
      <c r="AU161" s="291" t="s">
        <v>42</v>
      </c>
      <c r="AY161" s="206" t="s">
        <v>1097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46</v>
      </c>
      <c r="BM161" s="291" t="s">
        <v>1220</v>
      </c>
    </row>
    <row r="162" spans="2:65" s="214" customFormat="1" ht="24.2" customHeight="1" x14ac:dyDescent="0.2">
      <c r="B162" s="213"/>
      <c r="C162" s="281" t="s">
        <v>1221</v>
      </c>
      <c r="D162" s="281" t="s">
        <v>1099</v>
      </c>
      <c r="E162" s="282" t="s">
        <v>1222</v>
      </c>
      <c r="F162" s="283" t="s">
        <v>1223</v>
      </c>
      <c r="G162" s="284" t="s">
        <v>159</v>
      </c>
      <c r="H162" s="285">
        <v>0.21</v>
      </c>
      <c r="I162" s="132"/>
      <c r="J162" s="286">
        <f t="shared" si="10"/>
        <v>0</v>
      </c>
      <c r="K162" s="283" t="s">
        <v>1102</v>
      </c>
      <c r="L162" s="213"/>
      <c r="M162" s="287" t="s">
        <v>1042</v>
      </c>
      <c r="N162" s="288" t="s">
        <v>1055</v>
      </c>
      <c r="O162" s="289">
        <v>1.575</v>
      </c>
      <c r="P162" s="289">
        <f t="shared" si="11"/>
        <v>0.33074999999999999</v>
      </c>
      <c r="Q162" s="289">
        <v>0</v>
      </c>
      <c r="R162" s="289">
        <f t="shared" si="12"/>
        <v>0</v>
      </c>
      <c r="S162" s="289">
        <v>0</v>
      </c>
      <c r="T162" s="289">
        <f t="shared" si="13"/>
        <v>0</v>
      </c>
      <c r="U162" s="290" t="s">
        <v>1042</v>
      </c>
      <c r="AR162" s="291" t="s">
        <v>1133</v>
      </c>
      <c r="AT162" s="291" t="s">
        <v>1099</v>
      </c>
      <c r="AU162" s="291" t="s">
        <v>42</v>
      </c>
      <c r="AY162" s="206" t="s">
        <v>1097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1133</v>
      </c>
      <c r="BM162" s="291" t="s">
        <v>1224</v>
      </c>
    </row>
    <row r="163" spans="2:65" s="270" customFormat="1" ht="22.9" customHeight="1" x14ac:dyDescent="0.2">
      <c r="B163" s="269"/>
      <c r="D163" s="271" t="s">
        <v>1094</v>
      </c>
      <c r="E163" s="279" t="s">
        <v>1225</v>
      </c>
      <c r="F163" s="279" t="s">
        <v>1226</v>
      </c>
      <c r="I163" s="297"/>
      <c r="J163" s="280">
        <f>BK163</f>
        <v>0</v>
      </c>
      <c r="L163" s="269"/>
      <c r="M163" s="274"/>
      <c r="P163" s="275">
        <f>SUM(P164:P182)</f>
        <v>283.78276</v>
      </c>
      <c r="R163" s="275">
        <f>SUM(R164:R182)</f>
        <v>0.55991999999999986</v>
      </c>
      <c r="T163" s="275">
        <f>SUM(T164:T182)</f>
        <v>0</v>
      </c>
      <c r="U163" s="276"/>
      <c r="AR163" s="271" t="s">
        <v>42</v>
      </c>
      <c r="AT163" s="277" t="s">
        <v>1094</v>
      </c>
      <c r="AU163" s="277" t="s">
        <v>40</v>
      </c>
      <c r="AY163" s="271" t="s">
        <v>1097</v>
      </c>
      <c r="BK163" s="278">
        <f>SUM(BK164:BK182)</f>
        <v>0</v>
      </c>
    </row>
    <row r="164" spans="2:65" s="214" customFormat="1" ht="24.2" customHeight="1" x14ac:dyDescent="0.2">
      <c r="B164" s="213"/>
      <c r="C164" s="281" t="s">
        <v>1139</v>
      </c>
      <c r="D164" s="281" t="s">
        <v>1099</v>
      </c>
      <c r="E164" s="282" t="s">
        <v>1227</v>
      </c>
      <c r="F164" s="283" t="s">
        <v>1228</v>
      </c>
      <c r="G164" s="284" t="s">
        <v>283</v>
      </c>
      <c r="H164" s="285">
        <v>200</v>
      </c>
      <c r="I164" s="132"/>
      <c r="J164" s="286">
        <f t="shared" ref="J164:J182" si="20">ROUND(I164*H164,2)</f>
        <v>0</v>
      </c>
      <c r="K164" s="283" t="s">
        <v>1102</v>
      </c>
      <c r="L164" s="213"/>
      <c r="M164" s="287" t="s">
        <v>1042</v>
      </c>
      <c r="N164" s="288" t="s">
        <v>1055</v>
      </c>
      <c r="O164" s="289">
        <v>0.52900000000000003</v>
      </c>
      <c r="P164" s="289">
        <f t="shared" ref="P164:P182" si="21">O164*H164</f>
        <v>105.80000000000001</v>
      </c>
      <c r="Q164" s="289">
        <v>9.7999999999999997E-4</v>
      </c>
      <c r="R164" s="289">
        <f t="shared" ref="R164:R182" si="22">Q164*H164</f>
        <v>0.19600000000000001</v>
      </c>
      <c r="S164" s="289">
        <v>0</v>
      </c>
      <c r="T164" s="289">
        <f t="shared" ref="T164:T182" si="23">S164*H164</f>
        <v>0</v>
      </c>
      <c r="U164" s="290" t="s">
        <v>1042</v>
      </c>
      <c r="AR164" s="291" t="s">
        <v>1133</v>
      </c>
      <c r="AT164" s="291" t="s">
        <v>1099</v>
      </c>
      <c r="AU164" s="291" t="s">
        <v>42</v>
      </c>
      <c r="AY164" s="206" t="s">
        <v>1097</v>
      </c>
      <c r="BE164" s="292">
        <f t="shared" ref="BE164:BE182" si="24">IF(N164="základní",J164,0)</f>
        <v>0</v>
      </c>
      <c r="BF164" s="292">
        <f t="shared" ref="BF164:BF182" si="25">IF(N164="snížená",J164,0)</f>
        <v>0</v>
      </c>
      <c r="BG164" s="292">
        <f t="shared" ref="BG164:BG182" si="26">IF(N164="zákl. přenesená",J164,0)</f>
        <v>0</v>
      </c>
      <c r="BH164" s="292">
        <f t="shared" ref="BH164:BH182" si="27">IF(N164="sníž. přenesená",J164,0)</f>
        <v>0</v>
      </c>
      <c r="BI164" s="292">
        <f t="shared" ref="BI164:BI182" si="28">IF(N164="nulová",J164,0)</f>
        <v>0</v>
      </c>
      <c r="BJ164" s="206" t="s">
        <v>40</v>
      </c>
      <c r="BK164" s="292">
        <f t="shared" ref="BK164:BK182" si="29">ROUND(I164*H164,2)</f>
        <v>0</v>
      </c>
      <c r="BL164" s="206" t="s">
        <v>1133</v>
      </c>
      <c r="BM164" s="291" t="s">
        <v>1229</v>
      </c>
    </row>
    <row r="165" spans="2:65" s="214" customFormat="1" ht="24.2" customHeight="1" x14ac:dyDescent="0.2">
      <c r="B165" s="213"/>
      <c r="C165" s="281" t="s">
        <v>1230</v>
      </c>
      <c r="D165" s="281" t="s">
        <v>1099</v>
      </c>
      <c r="E165" s="282" t="s">
        <v>1231</v>
      </c>
      <c r="F165" s="283" t="s">
        <v>1232</v>
      </c>
      <c r="G165" s="284" t="s">
        <v>283</v>
      </c>
      <c r="H165" s="285">
        <v>38</v>
      </c>
      <c r="I165" s="132"/>
      <c r="J165" s="286">
        <f t="shared" si="20"/>
        <v>0</v>
      </c>
      <c r="K165" s="283" t="s">
        <v>1102</v>
      </c>
      <c r="L165" s="213"/>
      <c r="M165" s="287" t="s">
        <v>1042</v>
      </c>
      <c r="N165" s="288" t="s">
        <v>1055</v>
      </c>
      <c r="O165" s="289">
        <v>0.61599999999999999</v>
      </c>
      <c r="P165" s="289">
        <f t="shared" si="21"/>
        <v>23.408000000000001</v>
      </c>
      <c r="Q165" s="289">
        <v>1.2600000000000001E-3</v>
      </c>
      <c r="R165" s="289">
        <f t="shared" si="22"/>
        <v>4.7879999999999999E-2</v>
      </c>
      <c r="S165" s="289">
        <v>0</v>
      </c>
      <c r="T165" s="289">
        <f t="shared" si="23"/>
        <v>0</v>
      </c>
      <c r="U165" s="290" t="s">
        <v>1042</v>
      </c>
      <c r="AR165" s="291" t="s">
        <v>1133</v>
      </c>
      <c r="AT165" s="291" t="s">
        <v>1099</v>
      </c>
      <c r="AU165" s="291" t="s">
        <v>42</v>
      </c>
      <c r="AY165" s="206" t="s">
        <v>1097</v>
      </c>
      <c r="BE165" s="292">
        <f t="shared" si="24"/>
        <v>0</v>
      </c>
      <c r="BF165" s="292">
        <f t="shared" si="25"/>
        <v>0</v>
      </c>
      <c r="BG165" s="292">
        <f t="shared" si="26"/>
        <v>0</v>
      </c>
      <c r="BH165" s="292">
        <f t="shared" si="27"/>
        <v>0</v>
      </c>
      <c r="BI165" s="292">
        <f t="shared" si="28"/>
        <v>0</v>
      </c>
      <c r="BJ165" s="206" t="s">
        <v>40</v>
      </c>
      <c r="BK165" s="292">
        <f t="shared" si="29"/>
        <v>0</v>
      </c>
      <c r="BL165" s="206" t="s">
        <v>1133</v>
      </c>
      <c r="BM165" s="291" t="s">
        <v>1233</v>
      </c>
    </row>
    <row r="166" spans="2:65" s="214" customFormat="1" ht="24.2" customHeight="1" x14ac:dyDescent="0.2">
      <c r="B166" s="213"/>
      <c r="C166" s="281" t="s">
        <v>1234</v>
      </c>
      <c r="D166" s="281" t="s">
        <v>1099</v>
      </c>
      <c r="E166" s="282" t="s">
        <v>1235</v>
      </c>
      <c r="F166" s="283" t="s">
        <v>1236</v>
      </c>
      <c r="G166" s="284" t="s">
        <v>283</v>
      </c>
      <c r="H166" s="285">
        <v>20</v>
      </c>
      <c r="I166" s="132"/>
      <c r="J166" s="286">
        <f t="shared" si="20"/>
        <v>0</v>
      </c>
      <c r="K166" s="283" t="s">
        <v>1102</v>
      </c>
      <c r="L166" s="213"/>
      <c r="M166" s="287" t="s">
        <v>1042</v>
      </c>
      <c r="N166" s="288" t="s">
        <v>1055</v>
      </c>
      <c r="O166" s="289">
        <v>0.69599999999999995</v>
      </c>
      <c r="P166" s="289">
        <f t="shared" si="21"/>
        <v>13.919999999999998</v>
      </c>
      <c r="Q166" s="289">
        <v>1.5299999999999999E-3</v>
      </c>
      <c r="R166" s="289">
        <f t="shared" si="22"/>
        <v>3.0599999999999999E-2</v>
      </c>
      <c r="S166" s="289">
        <v>0</v>
      </c>
      <c r="T166" s="289">
        <f t="shared" si="23"/>
        <v>0</v>
      </c>
      <c r="U166" s="290" t="s">
        <v>1042</v>
      </c>
      <c r="AR166" s="291" t="s">
        <v>1133</v>
      </c>
      <c r="AT166" s="291" t="s">
        <v>1099</v>
      </c>
      <c r="AU166" s="291" t="s">
        <v>42</v>
      </c>
      <c r="AY166" s="206" t="s">
        <v>1097</v>
      </c>
      <c r="BE166" s="292">
        <f t="shared" si="24"/>
        <v>0</v>
      </c>
      <c r="BF166" s="292">
        <f t="shared" si="25"/>
        <v>0</v>
      </c>
      <c r="BG166" s="292">
        <f t="shared" si="26"/>
        <v>0</v>
      </c>
      <c r="BH166" s="292">
        <f t="shared" si="27"/>
        <v>0</v>
      </c>
      <c r="BI166" s="292">
        <f t="shared" si="28"/>
        <v>0</v>
      </c>
      <c r="BJ166" s="206" t="s">
        <v>40</v>
      </c>
      <c r="BK166" s="292">
        <f t="shared" si="29"/>
        <v>0</v>
      </c>
      <c r="BL166" s="206" t="s">
        <v>1133</v>
      </c>
      <c r="BM166" s="291" t="s">
        <v>1237</v>
      </c>
    </row>
    <row r="167" spans="2:65" s="214" customFormat="1" ht="24.2" customHeight="1" x14ac:dyDescent="0.2">
      <c r="B167" s="213"/>
      <c r="C167" s="281" t="s">
        <v>919</v>
      </c>
      <c r="D167" s="281" t="s">
        <v>1099</v>
      </c>
      <c r="E167" s="282" t="s">
        <v>1238</v>
      </c>
      <c r="F167" s="283" t="s">
        <v>1239</v>
      </c>
      <c r="G167" s="284" t="s">
        <v>283</v>
      </c>
      <c r="H167" s="285">
        <v>48</v>
      </c>
      <c r="I167" s="132"/>
      <c r="J167" s="286">
        <f t="shared" si="20"/>
        <v>0</v>
      </c>
      <c r="K167" s="283" t="s">
        <v>1102</v>
      </c>
      <c r="L167" s="213"/>
      <c r="M167" s="287" t="s">
        <v>1042</v>
      </c>
      <c r="N167" s="288" t="s">
        <v>1055</v>
      </c>
      <c r="O167" s="289">
        <v>0.74299999999999999</v>
      </c>
      <c r="P167" s="289">
        <f t="shared" si="21"/>
        <v>35.664000000000001</v>
      </c>
      <c r="Q167" s="289">
        <v>2.8400000000000001E-3</v>
      </c>
      <c r="R167" s="289">
        <f t="shared" si="22"/>
        <v>0.13632</v>
      </c>
      <c r="S167" s="289">
        <v>0</v>
      </c>
      <c r="T167" s="289">
        <f t="shared" si="23"/>
        <v>0</v>
      </c>
      <c r="U167" s="290" t="s">
        <v>1042</v>
      </c>
      <c r="AR167" s="291" t="s">
        <v>1133</v>
      </c>
      <c r="AT167" s="291" t="s">
        <v>1099</v>
      </c>
      <c r="AU167" s="291" t="s">
        <v>42</v>
      </c>
      <c r="AY167" s="206" t="s">
        <v>1097</v>
      </c>
      <c r="BE167" s="292">
        <f t="shared" si="24"/>
        <v>0</v>
      </c>
      <c r="BF167" s="292">
        <f t="shared" si="25"/>
        <v>0</v>
      </c>
      <c r="BG167" s="292">
        <f t="shared" si="26"/>
        <v>0</v>
      </c>
      <c r="BH167" s="292">
        <f t="shared" si="27"/>
        <v>0</v>
      </c>
      <c r="BI167" s="292">
        <f t="shared" si="28"/>
        <v>0</v>
      </c>
      <c r="BJ167" s="206" t="s">
        <v>40</v>
      </c>
      <c r="BK167" s="292">
        <f t="shared" si="29"/>
        <v>0</v>
      </c>
      <c r="BL167" s="206" t="s">
        <v>1133</v>
      </c>
      <c r="BM167" s="291" t="s">
        <v>1240</v>
      </c>
    </row>
    <row r="168" spans="2:65" s="214" customFormat="1" ht="24.2" customHeight="1" x14ac:dyDescent="0.2">
      <c r="B168" s="213"/>
      <c r="C168" s="281" t="s">
        <v>1241</v>
      </c>
      <c r="D168" s="281" t="s">
        <v>1099</v>
      </c>
      <c r="E168" s="282" t="s">
        <v>1242</v>
      </c>
      <c r="F168" s="283" t="s">
        <v>1243</v>
      </c>
      <c r="G168" s="284" t="s">
        <v>283</v>
      </c>
      <c r="H168" s="285">
        <v>28</v>
      </c>
      <c r="I168" s="132"/>
      <c r="J168" s="286">
        <f t="shared" si="20"/>
        <v>0</v>
      </c>
      <c r="K168" s="283" t="s">
        <v>1102</v>
      </c>
      <c r="L168" s="213"/>
      <c r="M168" s="287" t="s">
        <v>1042</v>
      </c>
      <c r="N168" s="288" t="s">
        <v>1055</v>
      </c>
      <c r="O168" s="289">
        <v>0.222</v>
      </c>
      <c r="P168" s="289">
        <f t="shared" si="21"/>
        <v>6.2160000000000002</v>
      </c>
      <c r="Q168" s="289">
        <v>1.5E-3</v>
      </c>
      <c r="R168" s="289">
        <f t="shared" si="22"/>
        <v>4.2000000000000003E-2</v>
      </c>
      <c r="S168" s="289">
        <v>0</v>
      </c>
      <c r="T168" s="289">
        <f t="shared" si="23"/>
        <v>0</v>
      </c>
      <c r="U168" s="290" t="s">
        <v>1042</v>
      </c>
      <c r="AR168" s="291" t="s">
        <v>1133</v>
      </c>
      <c r="AT168" s="291" t="s">
        <v>1099</v>
      </c>
      <c r="AU168" s="291" t="s">
        <v>42</v>
      </c>
      <c r="AY168" s="206" t="s">
        <v>1097</v>
      </c>
      <c r="BE168" s="292">
        <f t="shared" si="24"/>
        <v>0</v>
      </c>
      <c r="BF168" s="292">
        <f t="shared" si="25"/>
        <v>0</v>
      </c>
      <c r="BG168" s="292">
        <f t="shared" si="26"/>
        <v>0</v>
      </c>
      <c r="BH168" s="292">
        <f t="shared" si="27"/>
        <v>0</v>
      </c>
      <c r="BI168" s="292">
        <f t="shared" si="28"/>
        <v>0</v>
      </c>
      <c r="BJ168" s="206" t="s">
        <v>40</v>
      </c>
      <c r="BK168" s="292">
        <f t="shared" si="29"/>
        <v>0</v>
      </c>
      <c r="BL168" s="206" t="s">
        <v>1133</v>
      </c>
      <c r="BM168" s="291" t="s">
        <v>1244</v>
      </c>
    </row>
    <row r="169" spans="2:65" s="214" customFormat="1" ht="37.9" customHeight="1" x14ac:dyDescent="0.2">
      <c r="B169" s="213"/>
      <c r="C169" s="281" t="s">
        <v>1245</v>
      </c>
      <c r="D169" s="281" t="s">
        <v>1099</v>
      </c>
      <c r="E169" s="282" t="s">
        <v>1246</v>
      </c>
      <c r="F169" s="283" t="s">
        <v>1247</v>
      </c>
      <c r="G169" s="284" t="s">
        <v>283</v>
      </c>
      <c r="H169" s="285">
        <v>200</v>
      </c>
      <c r="I169" s="132"/>
      <c r="J169" s="286">
        <f t="shared" si="20"/>
        <v>0</v>
      </c>
      <c r="K169" s="283" t="s">
        <v>1102</v>
      </c>
      <c r="L169" s="213"/>
      <c r="M169" s="287" t="s">
        <v>1042</v>
      </c>
      <c r="N169" s="288" t="s">
        <v>1055</v>
      </c>
      <c r="O169" s="289">
        <v>0.106</v>
      </c>
      <c r="P169" s="289">
        <f t="shared" si="21"/>
        <v>21.2</v>
      </c>
      <c r="Q169" s="289">
        <v>6.9999999999999994E-5</v>
      </c>
      <c r="R169" s="289">
        <f t="shared" si="22"/>
        <v>1.3999999999999999E-2</v>
      </c>
      <c r="S169" s="289">
        <v>0</v>
      </c>
      <c r="T169" s="289">
        <f t="shared" si="23"/>
        <v>0</v>
      </c>
      <c r="U169" s="290" t="s">
        <v>1042</v>
      </c>
      <c r="AR169" s="291" t="s">
        <v>1133</v>
      </c>
      <c r="AT169" s="291" t="s">
        <v>1099</v>
      </c>
      <c r="AU169" s="291" t="s">
        <v>42</v>
      </c>
      <c r="AY169" s="206" t="s">
        <v>1097</v>
      </c>
      <c r="BE169" s="292">
        <f t="shared" si="24"/>
        <v>0</v>
      </c>
      <c r="BF169" s="292">
        <f t="shared" si="25"/>
        <v>0</v>
      </c>
      <c r="BG169" s="292">
        <f t="shared" si="26"/>
        <v>0</v>
      </c>
      <c r="BH169" s="292">
        <f t="shared" si="27"/>
        <v>0</v>
      </c>
      <c r="BI169" s="292">
        <f t="shared" si="28"/>
        <v>0</v>
      </c>
      <c r="BJ169" s="206" t="s">
        <v>40</v>
      </c>
      <c r="BK169" s="292">
        <f t="shared" si="29"/>
        <v>0</v>
      </c>
      <c r="BL169" s="206" t="s">
        <v>1133</v>
      </c>
      <c r="BM169" s="291" t="s">
        <v>1248</v>
      </c>
    </row>
    <row r="170" spans="2:65" s="214" customFormat="1" ht="37.9" customHeight="1" x14ac:dyDescent="0.2">
      <c r="B170" s="213"/>
      <c r="C170" s="281" t="s">
        <v>1249</v>
      </c>
      <c r="D170" s="281" t="s">
        <v>1099</v>
      </c>
      <c r="E170" s="282" t="s">
        <v>1250</v>
      </c>
      <c r="F170" s="283" t="s">
        <v>1251</v>
      </c>
      <c r="G170" s="284" t="s">
        <v>283</v>
      </c>
      <c r="H170" s="285">
        <v>106</v>
      </c>
      <c r="I170" s="132"/>
      <c r="J170" s="286">
        <f t="shared" si="20"/>
        <v>0</v>
      </c>
      <c r="K170" s="283" t="s">
        <v>1102</v>
      </c>
      <c r="L170" s="213"/>
      <c r="M170" s="287" t="s">
        <v>1042</v>
      </c>
      <c r="N170" s="288" t="s">
        <v>1055</v>
      </c>
      <c r="O170" s="289">
        <v>0.106</v>
      </c>
      <c r="P170" s="289">
        <f t="shared" si="21"/>
        <v>11.235999999999999</v>
      </c>
      <c r="Q170" s="289">
        <v>9.0000000000000006E-5</v>
      </c>
      <c r="R170" s="289">
        <f t="shared" si="22"/>
        <v>9.5399999999999999E-3</v>
      </c>
      <c r="S170" s="289">
        <v>0</v>
      </c>
      <c r="T170" s="289">
        <f t="shared" si="23"/>
        <v>0</v>
      </c>
      <c r="U170" s="290" t="s">
        <v>1042</v>
      </c>
      <c r="AR170" s="291" t="s">
        <v>1133</v>
      </c>
      <c r="AT170" s="291" t="s">
        <v>1099</v>
      </c>
      <c r="AU170" s="291" t="s">
        <v>42</v>
      </c>
      <c r="AY170" s="206" t="s">
        <v>1097</v>
      </c>
      <c r="BE170" s="292">
        <f t="shared" si="24"/>
        <v>0</v>
      </c>
      <c r="BF170" s="292">
        <f t="shared" si="25"/>
        <v>0</v>
      </c>
      <c r="BG170" s="292">
        <f t="shared" si="26"/>
        <v>0</v>
      </c>
      <c r="BH170" s="292">
        <f t="shared" si="27"/>
        <v>0</v>
      </c>
      <c r="BI170" s="292">
        <f t="shared" si="28"/>
        <v>0</v>
      </c>
      <c r="BJ170" s="206" t="s">
        <v>40</v>
      </c>
      <c r="BK170" s="292">
        <f t="shared" si="29"/>
        <v>0</v>
      </c>
      <c r="BL170" s="206" t="s">
        <v>1133</v>
      </c>
      <c r="BM170" s="291" t="s">
        <v>1252</v>
      </c>
    </row>
    <row r="171" spans="2:65" s="214" customFormat="1" ht="16.5" customHeight="1" x14ac:dyDescent="0.2">
      <c r="B171" s="213"/>
      <c r="C171" s="281" t="s">
        <v>1253</v>
      </c>
      <c r="D171" s="281" t="s">
        <v>1099</v>
      </c>
      <c r="E171" s="282" t="s">
        <v>1254</v>
      </c>
      <c r="F171" s="283" t="s">
        <v>1255</v>
      </c>
      <c r="G171" s="284" t="s">
        <v>211</v>
      </c>
      <c r="H171" s="285">
        <v>37</v>
      </c>
      <c r="I171" s="132"/>
      <c r="J171" s="286">
        <f t="shared" si="20"/>
        <v>0</v>
      </c>
      <c r="K171" s="283" t="s">
        <v>1102</v>
      </c>
      <c r="L171" s="213"/>
      <c r="M171" s="287" t="s">
        <v>1042</v>
      </c>
      <c r="N171" s="288" t="s">
        <v>1055</v>
      </c>
      <c r="O171" s="289">
        <v>0.42499999999999999</v>
      </c>
      <c r="P171" s="289">
        <f t="shared" si="21"/>
        <v>15.725</v>
      </c>
      <c r="Q171" s="289">
        <v>0</v>
      </c>
      <c r="R171" s="289">
        <f t="shared" si="22"/>
        <v>0</v>
      </c>
      <c r="S171" s="289">
        <v>0</v>
      </c>
      <c r="T171" s="289">
        <f t="shared" si="23"/>
        <v>0</v>
      </c>
      <c r="U171" s="290" t="s">
        <v>1042</v>
      </c>
      <c r="AR171" s="291" t="s">
        <v>1133</v>
      </c>
      <c r="AT171" s="291" t="s">
        <v>1099</v>
      </c>
      <c r="AU171" s="291" t="s">
        <v>42</v>
      </c>
      <c r="AY171" s="206" t="s">
        <v>1097</v>
      </c>
      <c r="BE171" s="292">
        <f t="shared" si="24"/>
        <v>0</v>
      </c>
      <c r="BF171" s="292">
        <f t="shared" si="25"/>
        <v>0</v>
      </c>
      <c r="BG171" s="292">
        <f t="shared" si="26"/>
        <v>0</v>
      </c>
      <c r="BH171" s="292">
        <f t="shared" si="27"/>
        <v>0</v>
      </c>
      <c r="BI171" s="292">
        <f t="shared" si="28"/>
        <v>0</v>
      </c>
      <c r="BJ171" s="206" t="s">
        <v>40</v>
      </c>
      <c r="BK171" s="292">
        <f t="shared" si="29"/>
        <v>0</v>
      </c>
      <c r="BL171" s="206" t="s">
        <v>1133</v>
      </c>
      <c r="BM171" s="291" t="s">
        <v>1256</v>
      </c>
    </row>
    <row r="172" spans="2:65" s="214" customFormat="1" ht="24.2" customHeight="1" x14ac:dyDescent="0.2">
      <c r="B172" s="213"/>
      <c r="C172" s="281" t="s">
        <v>1257</v>
      </c>
      <c r="D172" s="281" t="s">
        <v>1099</v>
      </c>
      <c r="E172" s="282" t="s">
        <v>1258</v>
      </c>
      <c r="F172" s="283" t="s">
        <v>1259</v>
      </c>
      <c r="G172" s="284" t="s">
        <v>211</v>
      </c>
      <c r="H172" s="285">
        <v>1</v>
      </c>
      <c r="I172" s="132"/>
      <c r="J172" s="286">
        <f t="shared" si="20"/>
        <v>0</v>
      </c>
      <c r="K172" s="283" t="s">
        <v>1102</v>
      </c>
      <c r="L172" s="213"/>
      <c r="M172" s="287" t="s">
        <v>1042</v>
      </c>
      <c r="N172" s="288" t="s">
        <v>1055</v>
      </c>
      <c r="O172" s="289">
        <v>0.92</v>
      </c>
      <c r="P172" s="289">
        <f t="shared" si="21"/>
        <v>0.92</v>
      </c>
      <c r="Q172" s="289">
        <v>8.8299999999999993E-3</v>
      </c>
      <c r="R172" s="289">
        <f t="shared" si="22"/>
        <v>8.8299999999999993E-3</v>
      </c>
      <c r="S172" s="289">
        <v>0</v>
      </c>
      <c r="T172" s="289">
        <f t="shared" si="23"/>
        <v>0</v>
      </c>
      <c r="U172" s="290" t="s">
        <v>1042</v>
      </c>
      <c r="AR172" s="291" t="s">
        <v>1133</v>
      </c>
      <c r="AT172" s="291" t="s">
        <v>1099</v>
      </c>
      <c r="AU172" s="291" t="s">
        <v>42</v>
      </c>
      <c r="AY172" s="206" t="s">
        <v>1097</v>
      </c>
      <c r="BE172" s="292">
        <f t="shared" si="24"/>
        <v>0</v>
      </c>
      <c r="BF172" s="292">
        <f t="shared" si="25"/>
        <v>0</v>
      </c>
      <c r="BG172" s="292">
        <f t="shared" si="26"/>
        <v>0</v>
      </c>
      <c r="BH172" s="292">
        <f t="shared" si="27"/>
        <v>0</v>
      </c>
      <c r="BI172" s="292">
        <f t="shared" si="28"/>
        <v>0</v>
      </c>
      <c r="BJ172" s="206" t="s">
        <v>40</v>
      </c>
      <c r="BK172" s="292">
        <f t="shared" si="29"/>
        <v>0</v>
      </c>
      <c r="BL172" s="206" t="s">
        <v>1133</v>
      </c>
      <c r="BM172" s="291" t="s">
        <v>1260</v>
      </c>
    </row>
    <row r="173" spans="2:65" s="214" customFormat="1" ht="21.75" customHeight="1" x14ac:dyDescent="0.2">
      <c r="B173" s="213"/>
      <c r="C173" s="281" t="s">
        <v>1261</v>
      </c>
      <c r="D173" s="281" t="s">
        <v>1099</v>
      </c>
      <c r="E173" s="282" t="s">
        <v>1262</v>
      </c>
      <c r="F173" s="283" t="s">
        <v>1263</v>
      </c>
      <c r="G173" s="284" t="s">
        <v>211</v>
      </c>
      <c r="H173" s="285">
        <v>2</v>
      </c>
      <c r="I173" s="132"/>
      <c r="J173" s="286">
        <f t="shared" si="20"/>
        <v>0</v>
      </c>
      <c r="K173" s="283" t="s">
        <v>1102</v>
      </c>
      <c r="L173" s="213"/>
      <c r="M173" s="287" t="s">
        <v>1042</v>
      </c>
      <c r="N173" s="288" t="s">
        <v>1055</v>
      </c>
      <c r="O173" s="289">
        <v>0.41</v>
      </c>
      <c r="P173" s="289">
        <f t="shared" si="21"/>
        <v>0.82</v>
      </c>
      <c r="Q173" s="289">
        <v>1.6800000000000001E-3</v>
      </c>
      <c r="R173" s="289">
        <f t="shared" si="22"/>
        <v>3.3600000000000001E-3</v>
      </c>
      <c r="S173" s="289">
        <v>0</v>
      </c>
      <c r="T173" s="289">
        <f t="shared" si="23"/>
        <v>0</v>
      </c>
      <c r="U173" s="290" t="s">
        <v>1042</v>
      </c>
      <c r="AR173" s="291" t="s">
        <v>1133</v>
      </c>
      <c r="AT173" s="291" t="s">
        <v>1099</v>
      </c>
      <c r="AU173" s="291" t="s">
        <v>42</v>
      </c>
      <c r="AY173" s="206" t="s">
        <v>1097</v>
      </c>
      <c r="BE173" s="292">
        <f t="shared" si="24"/>
        <v>0</v>
      </c>
      <c r="BF173" s="292">
        <f t="shared" si="25"/>
        <v>0</v>
      </c>
      <c r="BG173" s="292">
        <f t="shared" si="26"/>
        <v>0</v>
      </c>
      <c r="BH173" s="292">
        <f t="shared" si="27"/>
        <v>0</v>
      </c>
      <c r="BI173" s="292">
        <f t="shared" si="28"/>
        <v>0</v>
      </c>
      <c r="BJ173" s="206" t="s">
        <v>40</v>
      </c>
      <c r="BK173" s="292">
        <f t="shared" si="29"/>
        <v>0</v>
      </c>
      <c r="BL173" s="206" t="s">
        <v>1133</v>
      </c>
      <c r="BM173" s="291" t="s">
        <v>1264</v>
      </c>
    </row>
    <row r="174" spans="2:65" s="214" customFormat="1" ht="24.2" customHeight="1" x14ac:dyDescent="0.2">
      <c r="B174" s="213"/>
      <c r="C174" s="281" t="s">
        <v>1265</v>
      </c>
      <c r="D174" s="281" t="s">
        <v>1099</v>
      </c>
      <c r="E174" s="282" t="s">
        <v>1266</v>
      </c>
      <c r="F174" s="283" t="s">
        <v>1267</v>
      </c>
      <c r="G174" s="284" t="s">
        <v>211</v>
      </c>
      <c r="H174" s="285">
        <v>2</v>
      </c>
      <c r="I174" s="132"/>
      <c r="J174" s="286">
        <f t="shared" si="20"/>
        <v>0</v>
      </c>
      <c r="K174" s="283" t="s">
        <v>1102</v>
      </c>
      <c r="L174" s="213"/>
      <c r="M174" s="287" t="s">
        <v>1042</v>
      </c>
      <c r="N174" s="288" t="s">
        <v>1055</v>
      </c>
      <c r="O174" s="289">
        <v>0.26</v>
      </c>
      <c r="P174" s="289">
        <f t="shared" si="21"/>
        <v>0.52</v>
      </c>
      <c r="Q174" s="289">
        <v>8.0000000000000004E-4</v>
      </c>
      <c r="R174" s="289">
        <f t="shared" si="22"/>
        <v>1.6000000000000001E-3</v>
      </c>
      <c r="S174" s="289">
        <v>0</v>
      </c>
      <c r="T174" s="289">
        <f t="shared" si="23"/>
        <v>0</v>
      </c>
      <c r="U174" s="290" t="s">
        <v>1042</v>
      </c>
      <c r="AR174" s="291" t="s">
        <v>1133</v>
      </c>
      <c r="AT174" s="291" t="s">
        <v>1099</v>
      </c>
      <c r="AU174" s="291" t="s">
        <v>42</v>
      </c>
      <c r="AY174" s="206" t="s">
        <v>1097</v>
      </c>
      <c r="BE174" s="292">
        <f t="shared" si="24"/>
        <v>0</v>
      </c>
      <c r="BF174" s="292">
        <f t="shared" si="25"/>
        <v>0</v>
      </c>
      <c r="BG174" s="292">
        <f t="shared" si="26"/>
        <v>0</v>
      </c>
      <c r="BH174" s="292">
        <f t="shared" si="27"/>
        <v>0</v>
      </c>
      <c r="BI174" s="292">
        <f t="shared" si="28"/>
        <v>0</v>
      </c>
      <c r="BJ174" s="206" t="s">
        <v>40</v>
      </c>
      <c r="BK174" s="292">
        <f t="shared" si="29"/>
        <v>0</v>
      </c>
      <c r="BL174" s="206" t="s">
        <v>1133</v>
      </c>
      <c r="BM174" s="291" t="s">
        <v>1268</v>
      </c>
    </row>
    <row r="175" spans="2:65" s="214" customFormat="1" ht="24.2" customHeight="1" x14ac:dyDescent="0.2">
      <c r="B175" s="213"/>
      <c r="C175" s="281" t="s">
        <v>1269</v>
      </c>
      <c r="D175" s="281" t="s">
        <v>1099</v>
      </c>
      <c r="E175" s="282" t="s">
        <v>1270</v>
      </c>
      <c r="F175" s="283" t="s">
        <v>1271</v>
      </c>
      <c r="G175" s="284" t="s">
        <v>211</v>
      </c>
      <c r="H175" s="285">
        <v>2</v>
      </c>
      <c r="I175" s="132"/>
      <c r="J175" s="286">
        <f t="shared" si="20"/>
        <v>0</v>
      </c>
      <c r="K175" s="283" t="s">
        <v>1102</v>
      </c>
      <c r="L175" s="213"/>
      <c r="M175" s="287" t="s">
        <v>1042</v>
      </c>
      <c r="N175" s="288" t="s">
        <v>1055</v>
      </c>
      <c r="O175" s="289">
        <v>0.34</v>
      </c>
      <c r="P175" s="289">
        <f t="shared" si="21"/>
        <v>0.68</v>
      </c>
      <c r="Q175" s="289">
        <v>1.1999999999999999E-3</v>
      </c>
      <c r="R175" s="289">
        <f t="shared" si="22"/>
        <v>2.3999999999999998E-3</v>
      </c>
      <c r="S175" s="289">
        <v>0</v>
      </c>
      <c r="T175" s="289">
        <f t="shared" si="23"/>
        <v>0</v>
      </c>
      <c r="U175" s="290" t="s">
        <v>1042</v>
      </c>
      <c r="AR175" s="291" t="s">
        <v>1133</v>
      </c>
      <c r="AT175" s="291" t="s">
        <v>1099</v>
      </c>
      <c r="AU175" s="291" t="s">
        <v>42</v>
      </c>
      <c r="AY175" s="206" t="s">
        <v>1097</v>
      </c>
      <c r="BE175" s="292">
        <f t="shared" si="24"/>
        <v>0</v>
      </c>
      <c r="BF175" s="292">
        <f t="shared" si="25"/>
        <v>0</v>
      </c>
      <c r="BG175" s="292">
        <f t="shared" si="26"/>
        <v>0</v>
      </c>
      <c r="BH175" s="292">
        <f t="shared" si="27"/>
        <v>0</v>
      </c>
      <c r="BI175" s="292">
        <f t="shared" si="28"/>
        <v>0</v>
      </c>
      <c r="BJ175" s="206" t="s">
        <v>40</v>
      </c>
      <c r="BK175" s="292">
        <f t="shared" si="29"/>
        <v>0</v>
      </c>
      <c r="BL175" s="206" t="s">
        <v>1133</v>
      </c>
      <c r="BM175" s="291" t="s">
        <v>1272</v>
      </c>
    </row>
    <row r="176" spans="2:65" s="214" customFormat="1" ht="24.2" customHeight="1" x14ac:dyDescent="0.2">
      <c r="B176" s="213"/>
      <c r="C176" s="281" t="s">
        <v>1273</v>
      </c>
      <c r="D176" s="281" t="s">
        <v>1099</v>
      </c>
      <c r="E176" s="282" t="s">
        <v>1274</v>
      </c>
      <c r="F176" s="283" t="s">
        <v>1275</v>
      </c>
      <c r="G176" s="284" t="s">
        <v>211</v>
      </c>
      <c r="H176" s="285">
        <v>1</v>
      </c>
      <c r="I176" s="132"/>
      <c r="J176" s="286">
        <f t="shared" si="20"/>
        <v>0</v>
      </c>
      <c r="K176" s="283" t="s">
        <v>1102</v>
      </c>
      <c r="L176" s="213"/>
      <c r="M176" s="287" t="s">
        <v>1042</v>
      </c>
      <c r="N176" s="288" t="s">
        <v>1055</v>
      </c>
      <c r="O176" s="289">
        <v>0.41</v>
      </c>
      <c r="P176" s="289">
        <f t="shared" si="21"/>
        <v>0.41</v>
      </c>
      <c r="Q176" s="289">
        <v>1.8600000000000001E-3</v>
      </c>
      <c r="R176" s="289">
        <f t="shared" si="22"/>
        <v>1.8600000000000001E-3</v>
      </c>
      <c r="S176" s="289">
        <v>0</v>
      </c>
      <c r="T176" s="289">
        <f t="shared" si="23"/>
        <v>0</v>
      </c>
      <c r="U176" s="290" t="s">
        <v>1042</v>
      </c>
      <c r="AR176" s="291" t="s">
        <v>1133</v>
      </c>
      <c r="AT176" s="291" t="s">
        <v>1099</v>
      </c>
      <c r="AU176" s="291" t="s">
        <v>42</v>
      </c>
      <c r="AY176" s="206" t="s">
        <v>1097</v>
      </c>
      <c r="BE176" s="292">
        <f t="shared" si="24"/>
        <v>0</v>
      </c>
      <c r="BF176" s="292">
        <f t="shared" si="25"/>
        <v>0</v>
      </c>
      <c r="BG176" s="292">
        <f t="shared" si="26"/>
        <v>0</v>
      </c>
      <c r="BH176" s="292">
        <f t="shared" si="27"/>
        <v>0</v>
      </c>
      <c r="BI176" s="292">
        <f t="shared" si="28"/>
        <v>0</v>
      </c>
      <c r="BJ176" s="206" t="s">
        <v>40</v>
      </c>
      <c r="BK176" s="292">
        <f t="shared" si="29"/>
        <v>0</v>
      </c>
      <c r="BL176" s="206" t="s">
        <v>1133</v>
      </c>
      <c r="BM176" s="291" t="s">
        <v>1276</v>
      </c>
    </row>
    <row r="177" spans="2:65" s="214" customFormat="1" ht="24.2" customHeight="1" x14ac:dyDescent="0.2">
      <c r="B177" s="213"/>
      <c r="C177" s="281" t="s">
        <v>1277</v>
      </c>
      <c r="D177" s="281" t="s">
        <v>1099</v>
      </c>
      <c r="E177" s="282" t="s">
        <v>1278</v>
      </c>
      <c r="F177" s="283" t="s">
        <v>1279</v>
      </c>
      <c r="G177" s="284" t="s">
        <v>1280</v>
      </c>
      <c r="H177" s="285">
        <v>1</v>
      </c>
      <c r="I177" s="132"/>
      <c r="J177" s="286">
        <f t="shared" si="20"/>
        <v>0</v>
      </c>
      <c r="K177" s="283" t="s">
        <v>1102</v>
      </c>
      <c r="L177" s="213"/>
      <c r="M177" s="287" t="s">
        <v>1042</v>
      </c>
      <c r="N177" s="288" t="s">
        <v>1055</v>
      </c>
      <c r="O177" s="289">
        <v>1.03</v>
      </c>
      <c r="P177" s="289">
        <f t="shared" si="21"/>
        <v>1.03</v>
      </c>
      <c r="Q177" s="289">
        <v>3.0200000000000001E-2</v>
      </c>
      <c r="R177" s="289">
        <f t="shared" si="22"/>
        <v>3.0200000000000001E-2</v>
      </c>
      <c r="S177" s="289">
        <v>0</v>
      </c>
      <c r="T177" s="289">
        <f t="shared" si="23"/>
        <v>0</v>
      </c>
      <c r="U177" s="290" t="s">
        <v>1042</v>
      </c>
      <c r="AR177" s="291" t="s">
        <v>1133</v>
      </c>
      <c r="AT177" s="291" t="s">
        <v>1099</v>
      </c>
      <c r="AU177" s="291" t="s">
        <v>42</v>
      </c>
      <c r="AY177" s="206" t="s">
        <v>1097</v>
      </c>
      <c r="BE177" s="292">
        <f t="shared" si="24"/>
        <v>0</v>
      </c>
      <c r="BF177" s="292">
        <f t="shared" si="25"/>
        <v>0</v>
      </c>
      <c r="BG177" s="292">
        <f t="shared" si="26"/>
        <v>0</v>
      </c>
      <c r="BH177" s="292">
        <f t="shared" si="27"/>
        <v>0</v>
      </c>
      <c r="BI177" s="292">
        <f t="shared" si="28"/>
        <v>0</v>
      </c>
      <c r="BJ177" s="206" t="s">
        <v>40</v>
      </c>
      <c r="BK177" s="292">
        <f t="shared" si="29"/>
        <v>0</v>
      </c>
      <c r="BL177" s="206" t="s">
        <v>1133</v>
      </c>
      <c r="BM177" s="291" t="s">
        <v>1281</v>
      </c>
    </row>
    <row r="178" spans="2:65" s="214" customFormat="1" ht="24.2" customHeight="1" x14ac:dyDescent="0.2">
      <c r="B178" s="213"/>
      <c r="C178" s="281" t="s">
        <v>1282</v>
      </c>
      <c r="D178" s="281" t="s">
        <v>1099</v>
      </c>
      <c r="E178" s="282" t="s">
        <v>1283</v>
      </c>
      <c r="F178" s="283" t="s">
        <v>1284</v>
      </c>
      <c r="G178" s="284" t="s">
        <v>211</v>
      </c>
      <c r="H178" s="285">
        <v>1</v>
      </c>
      <c r="I178" s="132"/>
      <c r="J178" s="286">
        <f t="shared" si="20"/>
        <v>0</v>
      </c>
      <c r="K178" s="283" t="s">
        <v>1102</v>
      </c>
      <c r="L178" s="213"/>
      <c r="M178" s="287" t="s">
        <v>1042</v>
      </c>
      <c r="N178" s="288" t="s">
        <v>1055</v>
      </c>
      <c r="O178" s="289">
        <v>1.3540000000000001</v>
      </c>
      <c r="P178" s="289">
        <f t="shared" si="21"/>
        <v>1.3540000000000001</v>
      </c>
      <c r="Q178" s="289">
        <v>2.1059999999999999E-2</v>
      </c>
      <c r="R178" s="289">
        <f t="shared" si="22"/>
        <v>2.1059999999999999E-2</v>
      </c>
      <c r="S178" s="289">
        <v>0</v>
      </c>
      <c r="T178" s="289">
        <f t="shared" si="23"/>
        <v>0</v>
      </c>
      <c r="U178" s="290" t="s">
        <v>1042</v>
      </c>
      <c r="AR178" s="291" t="s">
        <v>1133</v>
      </c>
      <c r="AT178" s="291" t="s">
        <v>1099</v>
      </c>
      <c r="AU178" s="291" t="s">
        <v>42</v>
      </c>
      <c r="AY178" s="206" t="s">
        <v>1097</v>
      </c>
      <c r="BE178" s="292">
        <f t="shared" si="24"/>
        <v>0</v>
      </c>
      <c r="BF178" s="292">
        <f t="shared" si="25"/>
        <v>0</v>
      </c>
      <c r="BG178" s="292">
        <f t="shared" si="26"/>
        <v>0</v>
      </c>
      <c r="BH178" s="292">
        <f t="shared" si="27"/>
        <v>0</v>
      </c>
      <c r="BI178" s="292">
        <f t="shared" si="28"/>
        <v>0</v>
      </c>
      <c r="BJ178" s="206" t="s">
        <v>40</v>
      </c>
      <c r="BK178" s="292">
        <f t="shared" si="29"/>
        <v>0</v>
      </c>
      <c r="BL178" s="206" t="s">
        <v>1133</v>
      </c>
      <c r="BM178" s="291" t="s">
        <v>1285</v>
      </c>
    </row>
    <row r="179" spans="2:65" s="214" customFormat="1" ht="16.5" customHeight="1" x14ac:dyDescent="0.2">
      <c r="B179" s="213"/>
      <c r="C179" s="281" t="s">
        <v>1286</v>
      </c>
      <c r="D179" s="281" t="s">
        <v>1099</v>
      </c>
      <c r="E179" s="282" t="s">
        <v>1287</v>
      </c>
      <c r="F179" s="283" t="s">
        <v>1288</v>
      </c>
      <c r="G179" s="284" t="s">
        <v>1280</v>
      </c>
      <c r="H179" s="285">
        <v>1</v>
      </c>
      <c r="I179" s="132"/>
      <c r="J179" s="286">
        <f t="shared" si="20"/>
        <v>0</v>
      </c>
      <c r="K179" s="283" t="s">
        <v>1102</v>
      </c>
      <c r="L179" s="213"/>
      <c r="M179" s="287" t="s">
        <v>1042</v>
      </c>
      <c r="N179" s="288" t="s">
        <v>1055</v>
      </c>
      <c r="O179" s="289">
        <v>2</v>
      </c>
      <c r="P179" s="289">
        <f t="shared" si="21"/>
        <v>2</v>
      </c>
      <c r="Q179" s="289">
        <v>1.093E-2</v>
      </c>
      <c r="R179" s="289">
        <f t="shared" si="22"/>
        <v>1.093E-2</v>
      </c>
      <c r="S179" s="289">
        <v>0</v>
      </c>
      <c r="T179" s="289">
        <f t="shared" si="23"/>
        <v>0</v>
      </c>
      <c r="U179" s="290" t="s">
        <v>1042</v>
      </c>
      <c r="AR179" s="291" t="s">
        <v>1133</v>
      </c>
      <c r="AT179" s="291" t="s">
        <v>1099</v>
      </c>
      <c r="AU179" s="291" t="s">
        <v>42</v>
      </c>
      <c r="AY179" s="206" t="s">
        <v>1097</v>
      </c>
      <c r="BE179" s="292">
        <f t="shared" si="24"/>
        <v>0</v>
      </c>
      <c r="BF179" s="292">
        <f t="shared" si="25"/>
        <v>0</v>
      </c>
      <c r="BG179" s="292">
        <f t="shared" si="26"/>
        <v>0</v>
      </c>
      <c r="BH179" s="292">
        <f t="shared" si="27"/>
        <v>0</v>
      </c>
      <c r="BI179" s="292">
        <f t="shared" si="28"/>
        <v>0</v>
      </c>
      <c r="BJ179" s="206" t="s">
        <v>40</v>
      </c>
      <c r="BK179" s="292">
        <f t="shared" si="29"/>
        <v>0</v>
      </c>
      <c r="BL179" s="206" t="s">
        <v>1133</v>
      </c>
      <c r="BM179" s="291" t="s">
        <v>1289</v>
      </c>
    </row>
    <row r="180" spans="2:65" s="214" customFormat="1" ht="16.5" customHeight="1" x14ac:dyDescent="0.2">
      <c r="B180" s="213"/>
      <c r="C180" s="281" t="s">
        <v>1290</v>
      </c>
      <c r="D180" s="281" t="s">
        <v>1099</v>
      </c>
      <c r="E180" s="282" t="s">
        <v>1291</v>
      </c>
      <c r="F180" s="283" t="s">
        <v>1292</v>
      </c>
      <c r="G180" s="284" t="s">
        <v>283</v>
      </c>
      <c r="H180" s="285">
        <v>334</v>
      </c>
      <c r="I180" s="132"/>
      <c r="J180" s="286">
        <f t="shared" si="20"/>
        <v>0</v>
      </c>
      <c r="K180" s="283" t="s">
        <v>1102</v>
      </c>
      <c r="L180" s="213"/>
      <c r="M180" s="287" t="s">
        <v>1042</v>
      </c>
      <c r="N180" s="288" t="s">
        <v>1055</v>
      </c>
      <c r="O180" s="289">
        <v>4.3999999999999997E-2</v>
      </c>
      <c r="P180" s="289">
        <f t="shared" si="21"/>
        <v>14.696</v>
      </c>
      <c r="Q180" s="289">
        <v>0</v>
      </c>
      <c r="R180" s="289">
        <f t="shared" si="22"/>
        <v>0</v>
      </c>
      <c r="S180" s="289">
        <v>0</v>
      </c>
      <c r="T180" s="289">
        <f t="shared" si="23"/>
        <v>0</v>
      </c>
      <c r="U180" s="290" t="s">
        <v>1042</v>
      </c>
      <c r="AR180" s="291" t="s">
        <v>46</v>
      </c>
      <c r="AT180" s="291" t="s">
        <v>1099</v>
      </c>
      <c r="AU180" s="291" t="s">
        <v>42</v>
      </c>
      <c r="AY180" s="206" t="s">
        <v>1097</v>
      </c>
      <c r="BE180" s="292">
        <f t="shared" si="24"/>
        <v>0</v>
      </c>
      <c r="BF180" s="292">
        <f t="shared" si="25"/>
        <v>0</v>
      </c>
      <c r="BG180" s="292">
        <f t="shared" si="26"/>
        <v>0</v>
      </c>
      <c r="BH180" s="292">
        <f t="shared" si="27"/>
        <v>0</v>
      </c>
      <c r="BI180" s="292">
        <f t="shared" si="28"/>
        <v>0</v>
      </c>
      <c r="BJ180" s="206" t="s">
        <v>40</v>
      </c>
      <c r="BK180" s="292">
        <f t="shared" si="29"/>
        <v>0</v>
      </c>
      <c r="BL180" s="206" t="s">
        <v>46</v>
      </c>
      <c r="BM180" s="291" t="s">
        <v>1293</v>
      </c>
    </row>
    <row r="181" spans="2:65" s="214" customFormat="1" ht="21.75" customHeight="1" x14ac:dyDescent="0.2">
      <c r="B181" s="213"/>
      <c r="C181" s="281" t="s">
        <v>1294</v>
      </c>
      <c r="D181" s="281" t="s">
        <v>1099</v>
      </c>
      <c r="E181" s="282" t="s">
        <v>1295</v>
      </c>
      <c r="F181" s="283" t="s">
        <v>1296</v>
      </c>
      <c r="G181" s="284" t="s">
        <v>283</v>
      </c>
      <c r="H181" s="285">
        <v>334</v>
      </c>
      <c r="I181" s="132"/>
      <c r="J181" s="286">
        <f t="shared" si="20"/>
        <v>0</v>
      </c>
      <c r="K181" s="283" t="s">
        <v>1102</v>
      </c>
      <c r="L181" s="213"/>
      <c r="M181" s="287" t="s">
        <v>1042</v>
      </c>
      <c r="N181" s="288" t="s">
        <v>1055</v>
      </c>
      <c r="O181" s="289">
        <v>8.2000000000000003E-2</v>
      </c>
      <c r="P181" s="289">
        <f t="shared" si="21"/>
        <v>27.388000000000002</v>
      </c>
      <c r="Q181" s="289">
        <v>1.0000000000000001E-5</v>
      </c>
      <c r="R181" s="289">
        <f t="shared" si="22"/>
        <v>3.3400000000000001E-3</v>
      </c>
      <c r="S181" s="289">
        <v>0</v>
      </c>
      <c r="T181" s="289">
        <f t="shared" si="23"/>
        <v>0</v>
      </c>
      <c r="U181" s="290" t="s">
        <v>1042</v>
      </c>
      <c r="AR181" s="291" t="s">
        <v>1133</v>
      </c>
      <c r="AT181" s="291" t="s">
        <v>1099</v>
      </c>
      <c r="AU181" s="291" t="s">
        <v>42</v>
      </c>
      <c r="AY181" s="206" t="s">
        <v>1097</v>
      </c>
      <c r="BE181" s="292">
        <f t="shared" si="24"/>
        <v>0</v>
      </c>
      <c r="BF181" s="292">
        <f t="shared" si="25"/>
        <v>0</v>
      </c>
      <c r="BG181" s="292">
        <f t="shared" si="26"/>
        <v>0</v>
      </c>
      <c r="BH181" s="292">
        <f t="shared" si="27"/>
        <v>0</v>
      </c>
      <c r="BI181" s="292">
        <f t="shared" si="28"/>
        <v>0</v>
      </c>
      <c r="BJ181" s="206" t="s">
        <v>40</v>
      </c>
      <c r="BK181" s="292">
        <f t="shared" si="29"/>
        <v>0</v>
      </c>
      <c r="BL181" s="206" t="s">
        <v>1133</v>
      </c>
      <c r="BM181" s="291" t="s">
        <v>1297</v>
      </c>
    </row>
    <row r="182" spans="2:65" s="214" customFormat="1" ht="24.2" customHeight="1" x14ac:dyDescent="0.2">
      <c r="B182" s="213"/>
      <c r="C182" s="281" t="s">
        <v>1298</v>
      </c>
      <c r="D182" s="281" t="s">
        <v>1099</v>
      </c>
      <c r="E182" s="282" t="s">
        <v>1299</v>
      </c>
      <c r="F182" s="283" t="s">
        <v>1300</v>
      </c>
      <c r="G182" s="284" t="s">
        <v>159</v>
      </c>
      <c r="H182" s="285">
        <v>0.56000000000000005</v>
      </c>
      <c r="I182" s="132"/>
      <c r="J182" s="286">
        <f t="shared" si="20"/>
        <v>0</v>
      </c>
      <c r="K182" s="283" t="s">
        <v>1102</v>
      </c>
      <c r="L182" s="213"/>
      <c r="M182" s="287" t="s">
        <v>1042</v>
      </c>
      <c r="N182" s="288" t="s">
        <v>1055</v>
      </c>
      <c r="O182" s="289">
        <v>1.421</v>
      </c>
      <c r="P182" s="289">
        <f t="shared" si="21"/>
        <v>0.79576000000000013</v>
      </c>
      <c r="Q182" s="289">
        <v>0</v>
      </c>
      <c r="R182" s="289">
        <f t="shared" si="22"/>
        <v>0</v>
      </c>
      <c r="S182" s="289">
        <v>0</v>
      </c>
      <c r="T182" s="289">
        <f t="shared" si="23"/>
        <v>0</v>
      </c>
      <c r="U182" s="290" t="s">
        <v>1042</v>
      </c>
      <c r="AR182" s="291" t="s">
        <v>1133</v>
      </c>
      <c r="AT182" s="291" t="s">
        <v>1099</v>
      </c>
      <c r="AU182" s="291" t="s">
        <v>42</v>
      </c>
      <c r="AY182" s="206" t="s">
        <v>1097</v>
      </c>
      <c r="BE182" s="292">
        <f t="shared" si="24"/>
        <v>0</v>
      </c>
      <c r="BF182" s="292">
        <f t="shared" si="25"/>
        <v>0</v>
      </c>
      <c r="BG182" s="292">
        <f t="shared" si="26"/>
        <v>0</v>
      </c>
      <c r="BH182" s="292">
        <f t="shared" si="27"/>
        <v>0</v>
      </c>
      <c r="BI182" s="292">
        <f t="shared" si="28"/>
        <v>0</v>
      </c>
      <c r="BJ182" s="206" t="s">
        <v>40</v>
      </c>
      <c r="BK182" s="292">
        <f t="shared" si="29"/>
        <v>0</v>
      </c>
      <c r="BL182" s="206" t="s">
        <v>1133</v>
      </c>
      <c r="BM182" s="291" t="s">
        <v>1301</v>
      </c>
    </row>
    <row r="183" spans="2:65" s="270" customFormat="1" ht="22.9" customHeight="1" x14ac:dyDescent="0.2">
      <c r="B183" s="269"/>
      <c r="D183" s="271" t="s">
        <v>1094</v>
      </c>
      <c r="E183" s="279" t="s">
        <v>1302</v>
      </c>
      <c r="F183" s="279" t="s">
        <v>1303</v>
      </c>
      <c r="I183" s="297"/>
      <c r="J183" s="280">
        <f>BK183</f>
        <v>0</v>
      </c>
      <c r="L183" s="269"/>
      <c r="M183" s="274"/>
      <c r="P183" s="275">
        <f>SUM(P184:P207)</f>
        <v>43.578200000000002</v>
      </c>
      <c r="R183" s="275">
        <f>SUM(R184:R207)</f>
        <v>0.50789999999999991</v>
      </c>
      <c r="T183" s="275">
        <f>SUM(T184:T207)</f>
        <v>0</v>
      </c>
      <c r="U183" s="276"/>
      <c r="AR183" s="271" t="s">
        <v>42</v>
      </c>
      <c r="AT183" s="277" t="s">
        <v>1094</v>
      </c>
      <c r="AU183" s="277" t="s">
        <v>40</v>
      </c>
      <c r="AY183" s="271" t="s">
        <v>1097</v>
      </c>
      <c r="BK183" s="278">
        <f>SUM(BK184:BK207)</f>
        <v>0</v>
      </c>
    </row>
    <row r="184" spans="2:65" s="214" customFormat="1" ht="21.75" customHeight="1" x14ac:dyDescent="0.2">
      <c r="B184" s="213"/>
      <c r="C184" s="281" t="s">
        <v>1304</v>
      </c>
      <c r="D184" s="281" t="s">
        <v>1099</v>
      </c>
      <c r="E184" s="282" t="s">
        <v>1305</v>
      </c>
      <c r="F184" s="283" t="s">
        <v>1306</v>
      </c>
      <c r="G184" s="284" t="s">
        <v>211</v>
      </c>
      <c r="H184" s="285">
        <v>7</v>
      </c>
      <c r="I184" s="132"/>
      <c r="J184" s="286">
        <f t="shared" ref="J184:J207" si="30">ROUND(I184*H184,2)</f>
        <v>0</v>
      </c>
      <c r="K184" s="283" t="s">
        <v>1102</v>
      </c>
      <c r="L184" s="213"/>
      <c r="M184" s="287" t="s">
        <v>1042</v>
      </c>
      <c r="N184" s="288" t="s">
        <v>1055</v>
      </c>
      <c r="O184" s="289">
        <v>0.81599999999999995</v>
      </c>
      <c r="P184" s="289">
        <f t="shared" ref="P184:P207" si="31">O184*H184</f>
        <v>5.7119999999999997</v>
      </c>
      <c r="Q184" s="289">
        <v>1.1900000000000001E-3</v>
      </c>
      <c r="R184" s="289">
        <f t="shared" ref="R184:R207" si="32">Q184*H184</f>
        <v>8.3300000000000006E-3</v>
      </c>
      <c r="S184" s="289">
        <v>0</v>
      </c>
      <c r="T184" s="289">
        <f t="shared" ref="T184:T207" si="33">S184*H184</f>
        <v>0</v>
      </c>
      <c r="U184" s="290" t="s">
        <v>1042</v>
      </c>
      <c r="AR184" s="291" t="s">
        <v>1133</v>
      </c>
      <c r="AT184" s="291" t="s">
        <v>1099</v>
      </c>
      <c r="AU184" s="291" t="s">
        <v>42</v>
      </c>
      <c r="AY184" s="206" t="s">
        <v>1097</v>
      </c>
      <c r="BE184" s="292">
        <f t="shared" ref="BE184:BE207" si="34">IF(N184="základní",J184,0)</f>
        <v>0</v>
      </c>
      <c r="BF184" s="292">
        <f t="shared" ref="BF184:BF207" si="35">IF(N184="snížená",J184,0)</f>
        <v>0</v>
      </c>
      <c r="BG184" s="292">
        <f t="shared" ref="BG184:BG207" si="36">IF(N184="zákl. přenesená",J184,0)</f>
        <v>0</v>
      </c>
      <c r="BH184" s="292">
        <f t="shared" ref="BH184:BH207" si="37">IF(N184="sníž. přenesená",J184,0)</f>
        <v>0</v>
      </c>
      <c r="BI184" s="292">
        <f t="shared" ref="BI184:BI207" si="38">IF(N184="nulová",J184,0)</f>
        <v>0</v>
      </c>
      <c r="BJ184" s="206" t="s">
        <v>40</v>
      </c>
      <c r="BK184" s="292">
        <f t="shared" ref="BK184:BK207" si="39">ROUND(I184*H184,2)</f>
        <v>0</v>
      </c>
      <c r="BL184" s="206" t="s">
        <v>1133</v>
      </c>
      <c r="BM184" s="291" t="s">
        <v>1307</v>
      </c>
    </row>
    <row r="185" spans="2:65" s="214" customFormat="1" ht="24.2" customHeight="1" x14ac:dyDescent="0.2">
      <c r="B185" s="213"/>
      <c r="C185" s="298" t="s">
        <v>1308</v>
      </c>
      <c r="D185" s="298" t="s">
        <v>1136</v>
      </c>
      <c r="E185" s="299" t="s">
        <v>1309</v>
      </c>
      <c r="F185" s="300" t="s">
        <v>1310</v>
      </c>
      <c r="G185" s="301" t="s">
        <v>211</v>
      </c>
      <c r="H185" s="302">
        <v>1</v>
      </c>
      <c r="I185" s="133"/>
      <c r="J185" s="303">
        <f t="shared" si="30"/>
        <v>0</v>
      </c>
      <c r="K185" s="300" t="s">
        <v>1102</v>
      </c>
      <c r="L185" s="304"/>
      <c r="M185" s="305" t="s">
        <v>1042</v>
      </c>
      <c r="N185" s="306" t="s">
        <v>1055</v>
      </c>
      <c r="O185" s="289">
        <v>0</v>
      </c>
      <c r="P185" s="289">
        <f t="shared" si="31"/>
        <v>0</v>
      </c>
      <c r="Q185" s="289">
        <v>2.1899999999999999E-2</v>
      </c>
      <c r="R185" s="289">
        <f t="shared" si="32"/>
        <v>2.1899999999999999E-2</v>
      </c>
      <c r="S185" s="289">
        <v>0</v>
      </c>
      <c r="T185" s="289">
        <f t="shared" si="33"/>
        <v>0</v>
      </c>
      <c r="U185" s="290" t="s">
        <v>1042</v>
      </c>
      <c r="AR185" s="291" t="s">
        <v>1139</v>
      </c>
      <c r="AT185" s="291" t="s">
        <v>1136</v>
      </c>
      <c r="AU185" s="291" t="s">
        <v>42</v>
      </c>
      <c r="AY185" s="206" t="s">
        <v>1097</v>
      </c>
      <c r="BE185" s="292">
        <f t="shared" si="34"/>
        <v>0</v>
      </c>
      <c r="BF185" s="292">
        <f t="shared" si="35"/>
        <v>0</v>
      </c>
      <c r="BG185" s="292">
        <f t="shared" si="36"/>
        <v>0</v>
      </c>
      <c r="BH185" s="292">
        <f t="shared" si="37"/>
        <v>0</v>
      </c>
      <c r="BI185" s="292">
        <f t="shared" si="38"/>
        <v>0</v>
      </c>
      <c r="BJ185" s="206" t="s">
        <v>40</v>
      </c>
      <c r="BK185" s="292">
        <f t="shared" si="39"/>
        <v>0</v>
      </c>
      <c r="BL185" s="206" t="s">
        <v>1133</v>
      </c>
      <c r="BM185" s="291" t="s">
        <v>1311</v>
      </c>
    </row>
    <row r="186" spans="2:65" s="214" customFormat="1" ht="24.2" customHeight="1" x14ac:dyDescent="0.2">
      <c r="B186" s="213"/>
      <c r="C186" s="298" t="s">
        <v>1312</v>
      </c>
      <c r="D186" s="298" t="s">
        <v>1136</v>
      </c>
      <c r="E186" s="299" t="s">
        <v>1313</v>
      </c>
      <c r="F186" s="300" t="s">
        <v>1314</v>
      </c>
      <c r="G186" s="301" t="s">
        <v>211</v>
      </c>
      <c r="H186" s="302">
        <v>6</v>
      </c>
      <c r="I186" s="133"/>
      <c r="J186" s="303">
        <f t="shared" si="30"/>
        <v>0</v>
      </c>
      <c r="K186" s="300" t="s">
        <v>1102</v>
      </c>
      <c r="L186" s="304"/>
      <c r="M186" s="305" t="s">
        <v>1042</v>
      </c>
      <c r="N186" s="306" t="s">
        <v>1055</v>
      </c>
      <c r="O186" s="289">
        <v>0</v>
      </c>
      <c r="P186" s="289">
        <f t="shared" si="31"/>
        <v>0</v>
      </c>
      <c r="Q186" s="289">
        <v>1.4999999999999999E-2</v>
      </c>
      <c r="R186" s="289">
        <f t="shared" si="32"/>
        <v>0.09</v>
      </c>
      <c r="S186" s="289">
        <v>0</v>
      </c>
      <c r="T186" s="289">
        <f t="shared" si="33"/>
        <v>0</v>
      </c>
      <c r="U186" s="290" t="s">
        <v>1042</v>
      </c>
      <c r="AR186" s="291" t="s">
        <v>1139</v>
      </c>
      <c r="AT186" s="291" t="s">
        <v>1136</v>
      </c>
      <c r="AU186" s="291" t="s">
        <v>42</v>
      </c>
      <c r="AY186" s="206" t="s">
        <v>1097</v>
      </c>
      <c r="BE186" s="292">
        <f t="shared" si="34"/>
        <v>0</v>
      </c>
      <c r="BF186" s="292">
        <f t="shared" si="35"/>
        <v>0</v>
      </c>
      <c r="BG186" s="292">
        <f t="shared" si="36"/>
        <v>0</v>
      </c>
      <c r="BH186" s="292">
        <f t="shared" si="37"/>
        <v>0</v>
      </c>
      <c r="BI186" s="292">
        <f t="shared" si="38"/>
        <v>0</v>
      </c>
      <c r="BJ186" s="206" t="s">
        <v>40</v>
      </c>
      <c r="BK186" s="292">
        <f t="shared" si="39"/>
        <v>0</v>
      </c>
      <c r="BL186" s="206" t="s">
        <v>1133</v>
      </c>
      <c r="BM186" s="291" t="s">
        <v>1315</v>
      </c>
    </row>
    <row r="187" spans="2:65" s="214" customFormat="1" ht="16.5" customHeight="1" x14ac:dyDescent="0.2">
      <c r="B187" s="213"/>
      <c r="C187" s="281" t="s">
        <v>1316</v>
      </c>
      <c r="D187" s="281" t="s">
        <v>1099</v>
      </c>
      <c r="E187" s="282" t="s">
        <v>1317</v>
      </c>
      <c r="F187" s="283" t="s">
        <v>1318</v>
      </c>
      <c r="G187" s="284" t="s">
        <v>211</v>
      </c>
      <c r="H187" s="285">
        <v>7</v>
      </c>
      <c r="I187" s="132"/>
      <c r="J187" s="286">
        <f t="shared" si="30"/>
        <v>0</v>
      </c>
      <c r="K187" s="283" t="s">
        <v>1102</v>
      </c>
      <c r="L187" s="213"/>
      <c r="M187" s="287" t="s">
        <v>1042</v>
      </c>
      <c r="N187" s="288" t="s">
        <v>1055</v>
      </c>
      <c r="O187" s="289">
        <v>0.28299999999999997</v>
      </c>
      <c r="P187" s="289">
        <f t="shared" si="31"/>
        <v>1.9809999999999999</v>
      </c>
      <c r="Q187" s="289">
        <v>0</v>
      </c>
      <c r="R187" s="289">
        <f t="shared" si="32"/>
        <v>0</v>
      </c>
      <c r="S187" s="289">
        <v>0</v>
      </c>
      <c r="T187" s="289">
        <f t="shared" si="33"/>
        <v>0</v>
      </c>
      <c r="U187" s="290" t="s">
        <v>1042</v>
      </c>
      <c r="AR187" s="291" t="s">
        <v>1133</v>
      </c>
      <c r="AT187" s="291" t="s">
        <v>1099</v>
      </c>
      <c r="AU187" s="291" t="s">
        <v>42</v>
      </c>
      <c r="AY187" s="206" t="s">
        <v>1097</v>
      </c>
      <c r="BE187" s="292">
        <f t="shared" si="34"/>
        <v>0</v>
      </c>
      <c r="BF187" s="292">
        <f t="shared" si="35"/>
        <v>0</v>
      </c>
      <c r="BG187" s="292">
        <f t="shared" si="36"/>
        <v>0</v>
      </c>
      <c r="BH187" s="292">
        <f t="shared" si="37"/>
        <v>0</v>
      </c>
      <c r="BI187" s="292">
        <f t="shared" si="38"/>
        <v>0</v>
      </c>
      <c r="BJ187" s="206" t="s">
        <v>40</v>
      </c>
      <c r="BK187" s="292">
        <f t="shared" si="39"/>
        <v>0</v>
      </c>
      <c r="BL187" s="206" t="s">
        <v>1133</v>
      </c>
      <c r="BM187" s="291" t="s">
        <v>1319</v>
      </c>
    </row>
    <row r="188" spans="2:65" s="214" customFormat="1" ht="16.5" customHeight="1" x14ac:dyDescent="0.2">
      <c r="B188" s="213"/>
      <c r="C188" s="298" t="s">
        <v>1320</v>
      </c>
      <c r="D188" s="298" t="s">
        <v>1136</v>
      </c>
      <c r="E188" s="299" t="s">
        <v>1321</v>
      </c>
      <c r="F188" s="300" t="s">
        <v>1322</v>
      </c>
      <c r="G188" s="301" t="s">
        <v>211</v>
      </c>
      <c r="H188" s="302">
        <v>6</v>
      </c>
      <c r="I188" s="133"/>
      <c r="J188" s="303">
        <f t="shared" si="30"/>
        <v>0</v>
      </c>
      <c r="K188" s="300" t="s">
        <v>1102</v>
      </c>
      <c r="L188" s="304"/>
      <c r="M188" s="305" t="s">
        <v>1042</v>
      </c>
      <c r="N188" s="306" t="s">
        <v>1055</v>
      </c>
      <c r="O188" s="289">
        <v>0</v>
      </c>
      <c r="P188" s="289">
        <f t="shared" si="31"/>
        <v>0</v>
      </c>
      <c r="Q188" s="289">
        <v>1.2800000000000001E-3</v>
      </c>
      <c r="R188" s="289">
        <f t="shared" si="32"/>
        <v>7.6800000000000011E-3</v>
      </c>
      <c r="S188" s="289">
        <v>0</v>
      </c>
      <c r="T188" s="289">
        <f t="shared" si="33"/>
        <v>0</v>
      </c>
      <c r="U188" s="290" t="s">
        <v>1042</v>
      </c>
      <c r="AR188" s="291" t="s">
        <v>1139</v>
      </c>
      <c r="AT188" s="291" t="s">
        <v>1136</v>
      </c>
      <c r="AU188" s="291" t="s">
        <v>42</v>
      </c>
      <c r="AY188" s="206" t="s">
        <v>1097</v>
      </c>
      <c r="BE188" s="292">
        <f t="shared" si="34"/>
        <v>0</v>
      </c>
      <c r="BF188" s="292">
        <f t="shared" si="35"/>
        <v>0</v>
      </c>
      <c r="BG188" s="292">
        <f t="shared" si="36"/>
        <v>0</v>
      </c>
      <c r="BH188" s="292">
        <f t="shared" si="37"/>
        <v>0</v>
      </c>
      <c r="BI188" s="292">
        <f t="shared" si="38"/>
        <v>0</v>
      </c>
      <c r="BJ188" s="206" t="s">
        <v>40</v>
      </c>
      <c r="BK188" s="292">
        <f t="shared" si="39"/>
        <v>0</v>
      </c>
      <c r="BL188" s="206" t="s">
        <v>1133</v>
      </c>
      <c r="BM188" s="291" t="s">
        <v>1323</v>
      </c>
    </row>
    <row r="189" spans="2:65" s="214" customFormat="1" ht="24.2" customHeight="1" x14ac:dyDescent="0.2">
      <c r="B189" s="213"/>
      <c r="C189" s="298" t="s">
        <v>1324</v>
      </c>
      <c r="D189" s="298" t="s">
        <v>1136</v>
      </c>
      <c r="E189" s="299" t="s">
        <v>1325</v>
      </c>
      <c r="F189" s="300" t="s">
        <v>1326</v>
      </c>
      <c r="G189" s="301" t="s">
        <v>211</v>
      </c>
      <c r="H189" s="302">
        <v>1</v>
      </c>
      <c r="I189" s="133"/>
      <c r="J189" s="303">
        <f t="shared" si="30"/>
        <v>0</v>
      </c>
      <c r="K189" s="300" t="s">
        <v>1042</v>
      </c>
      <c r="L189" s="304"/>
      <c r="M189" s="305" t="s">
        <v>1042</v>
      </c>
      <c r="N189" s="306" t="s">
        <v>1055</v>
      </c>
      <c r="O189" s="289">
        <v>0</v>
      </c>
      <c r="P189" s="289">
        <f t="shared" si="31"/>
        <v>0</v>
      </c>
      <c r="Q189" s="289">
        <v>0</v>
      </c>
      <c r="R189" s="289">
        <f t="shared" si="32"/>
        <v>0</v>
      </c>
      <c r="S189" s="289">
        <v>0</v>
      </c>
      <c r="T189" s="289">
        <f t="shared" si="33"/>
        <v>0</v>
      </c>
      <c r="U189" s="290" t="s">
        <v>1042</v>
      </c>
      <c r="AR189" s="291" t="s">
        <v>1139</v>
      </c>
      <c r="AT189" s="291" t="s">
        <v>1136</v>
      </c>
      <c r="AU189" s="291" t="s">
        <v>42</v>
      </c>
      <c r="AY189" s="206" t="s">
        <v>1097</v>
      </c>
      <c r="BE189" s="292">
        <f t="shared" si="34"/>
        <v>0</v>
      </c>
      <c r="BF189" s="292">
        <f t="shared" si="35"/>
        <v>0</v>
      </c>
      <c r="BG189" s="292">
        <f t="shared" si="36"/>
        <v>0</v>
      </c>
      <c r="BH189" s="292">
        <f t="shared" si="37"/>
        <v>0</v>
      </c>
      <c r="BI189" s="292">
        <f t="shared" si="38"/>
        <v>0</v>
      </c>
      <c r="BJ189" s="206" t="s">
        <v>40</v>
      </c>
      <c r="BK189" s="292">
        <f t="shared" si="39"/>
        <v>0</v>
      </c>
      <c r="BL189" s="206" t="s">
        <v>1133</v>
      </c>
      <c r="BM189" s="291" t="s">
        <v>1327</v>
      </c>
    </row>
    <row r="190" spans="2:65" s="214" customFormat="1" ht="21.75" customHeight="1" x14ac:dyDescent="0.2">
      <c r="B190" s="213"/>
      <c r="C190" s="281" t="s">
        <v>1328</v>
      </c>
      <c r="D190" s="281" t="s">
        <v>1099</v>
      </c>
      <c r="E190" s="282" t="s">
        <v>1329</v>
      </c>
      <c r="F190" s="283" t="s">
        <v>1330</v>
      </c>
      <c r="G190" s="284" t="s">
        <v>1280</v>
      </c>
      <c r="H190" s="285">
        <v>6</v>
      </c>
      <c r="I190" s="132"/>
      <c r="J190" s="286">
        <f t="shared" si="30"/>
        <v>0</v>
      </c>
      <c r="K190" s="283" t="s">
        <v>1102</v>
      </c>
      <c r="L190" s="213"/>
      <c r="M190" s="287" t="s">
        <v>1042</v>
      </c>
      <c r="N190" s="288" t="s">
        <v>1055</v>
      </c>
      <c r="O190" s="289">
        <v>0.75</v>
      </c>
      <c r="P190" s="289">
        <f t="shared" si="31"/>
        <v>4.5</v>
      </c>
      <c r="Q190" s="289">
        <v>1.0580000000000001E-2</v>
      </c>
      <c r="R190" s="289">
        <f t="shared" si="32"/>
        <v>6.3480000000000009E-2</v>
      </c>
      <c r="S190" s="289">
        <v>0</v>
      </c>
      <c r="T190" s="289">
        <f t="shared" si="33"/>
        <v>0</v>
      </c>
      <c r="U190" s="290" t="s">
        <v>1042</v>
      </c>
      <c r="AR190" s="291" t="s">
        <v>1133</v>
      </c>
      <c r="AT190" s="291" t="s">
        <v>1099</v>
      </c>
      <c r="AU190" s="291" t="s">
        <v>42</v>
      </c>
      <c r="AY190" s="206" t="s">
        <v>1097</v>
      </c>
      <c r="BE190" s="292">
        <f t="shared" si="34"/>
        <v>0</v>
      </c>
      <c r="BF190" s="292">
        <f t="shared" si="35"/>
        <v>0</v>
      </c>
      <c r="BG190" s="292">
        <f t="shared" si="36"/>
        <v>0</v>
      </c>
      <c r="BH190" s="292">
        <f t="shared" si="37"/>
        <v>0</v>
      </c>
      <c r="BI190" s="292">
        <f t="shared" si="38"/>
        <v>0</v>
      </c>
      <c r="BJ190" s="206" t="s">
        <v>40</v>
      </c>
      <c r="BK190" s="292">
        <f t="shared" si="39"/>
        <v>0</v>
      </c>
      <c r="BL190" s="206" t="s">
        <v>1133</v>
      </c>
      <c r="BM190" s="291" t="s">
        <v>1331</v>
      </c>
    </row>
    <row r="191" spans="2:65" s="214" customFormat="1" ht="24.2" customHeight="1" x14ac:dyDescent="0.2">
      <c r="B191" s="213"/>
      <c r="C191" s="281" t="s">
        <v>1332</v>
      </c>
      <c r="D191" s="281" t="s">
        <v>1099</v>
      </c>
      <c r="E191" s="282" t="s">
        <v>1333</v>
      </c>
      <c r="F191" s="283" t="s">
        <v>1334</v>
      </c>
      <c r="G191" s="284" t="s">
        <v>1280</v>
      </c>
      <c r="H191" s="285">
        <v>1</v>
      </c>
      <c r="I191" s="132"/>
      <c r="J191" s="286">
        <f t="shared" si="30"/>
        <v>0</v>
      </c>
      <c r="K191" s="283" t="s">
        <v>1102</v>
      </c>
      <c r="L191" s="213"/>
      <c r="M191" s="287" t="s">
        <v>1042</v>
      </c>
      <c r="N191" s="288" t="s">
        <v>1055</v>
      </c>
      <c r="O191" s="289">
        <v>1.1000000000000001</v>
      </c>
      <c r="P191" s="289">
        <f t="shared" si="31"/>
        <v>1.1000000000000001</v>
      </c>
      <c r="Q191" s="289">
        <v>1.4970000000000001E-2</v>
      </c>
      <c r="R191" s="289">
        <f t="shared" si="32"/>
        <v>1.4970000000000001E-2</v>
      </c>
      <c r="S191" s="289">
        <v>0</v>
      </c>
      <c r="T191" s="289">
        <f t="shared" si="33"/>
        <v>0</v>
      </c>
      <c r="U191" s="290" t="s">
        <v>1042</v>
      </c>
      <c r="AR191" s="291" t="s">
        <v>1133</v>
      </c>
      <c r="AT191" s="291" t="s">
        <v>1099</v>
      </c>
      <c r="AU191" s="291" t="s">
        <v>42</v>
      </c>
      <c r="AY191" s="206" t="s">
        <v>1097</v>
      </c>
      <c r="BE191" s="292">
        <f t="shared" si="34"/>
        <v>0</v>
      </c>
      <c r="BF191" s="292">
        <f t="shared" si="35"/>
        <v>0</v>
      </c>
      <c r="BG191" s="292">
        <f t="shared" si="36"/>
        <v>0</v>
      </c>
      <c r="BH191" s="292">
        <f t="shared" si="37"/>
        <v>0</v>
      </c>
      <c r="BI191" s="292">
        <f t="shared" si="38"/>
        <v>0</v>
      </c>
      <c r="BJ191" s="206" t="s">
        <v>40</v>
      </c>
      <c r="BK191" s="292">
        <f t="shared" si="39"/>
        <v>0</v>
      </c>
      <c r="BL191" s="206" t="s">
        <v>1133</v>
      </c>
      <c r="BM191" s="291" t="s">
        <v>1335</v>
      </c>
    </row>
    <row r="192" spans="2:65" s="214" customFormat="1" ht="24.2" customHeight="1" x14ac:dyDescent="0.2">
      <c r="B192" s="213"/>
      <c r="C192" s="281" t="s">
        <v>1336</v>
      </c>
      <c r="D192" s="281" t="s">
        <v>1099</v>
      </c>
      <c r="E192" s="282" t="s">
        <v>1337</v>
      </c>
      <c r="F192" s="283" t="s">
        <v>1338</v>
      </c>
      <c r="G192" s="284" t="s">
        <v>1280</v>
      </c>
      <c r="H192" s="285">
        <v>6</v>
      </c>
      <c r="I192" s="132"/>
      <c r="J192" s="286">
        <f t="shared" si="30"/>
        <v>0</v>
      </c>
      <c r="K192" s="283" t="s">
        <v>1102</v>
      </c>
      <c r="L192" s="213"/>
      <c r="M192" s="287" t="s">
        <v>1042</v>
      </c>
      <c r="N192" s="288" t="s">
        <v>1055</v>
      </c>
      <c r="O192" s="289">
        <v>1.1000000000000001</v>
      </c>
      <c r="P192" s="289">
        <f t="shared" si="31"/>
        <v>6.6000000000000005</v>
      </c>
      <c r="Q192" s="289">
        <v>1.797E-2</v>
      </c>
      <c r="R192" s="289">
        <f t="shared" si="32"/>
        <v>0.10782</v>
      </c>
      <c r="S192" s="289">
        <v>0</v>
      </c>
      <c r="T192" s="289">
        <f t="shared" si="33"/>
        <v>0</v>
      </c>
      <c r="U192" s="290" t="s">
        <v>1042</v>
      </c>
      <c r="AR192" s="291" t="s">
        <v>1133</v>
      </c>
      <c r="AT192" s="291" t="s">
        <v>1099</v>
      </c>
      <c r="AU192" s="291" t="s">
        <v>42</v>
      </c>
      <c r="AY192" s="206" t="s">
        <v>1097</v>
      </c>
      <c r="BE192" s="292">
        <f t="shared" si="34"/>
        <v>0</v>
      </c>
      <c r="BF192" s="292">
        <f t="shared" si="35"/>
        <v>0</v>
      </c>
      <c r="BG192" s="292">
        <f t="shared" si="36"/>
        <v>0</v>
      </c>
      <c r="BH192" s="292">
        <f t="shared" si="37"/>
        <v>0</v>
      </c>
      <c r="BI192" s="292">
        <f t="shared" si="38"/>
        <v>0</v>
      </c>
      <c r="BJ192" s="206" t="s">
        <v>40</v>
      </c>
      <c r="BK192" s="292">
        <f t="shared" si="39"/>
        <v>0</v>
      </c>
      <c r="BL192" s="206" t="s">
        <v>1133</v>
      </c>
      <c r="BM192" s="291" t="s">
        <v>1339</v>
      </c>
    </row>
    <row r="193" spans="2:65" s="214" customFormat="1" ht="24.2" customHeight="1" x14ac:dyDescent="0.2">
      <c r="B193" s="213"/>
      <c r="C193" s="281" t="s">
        <v>1340</v>
      </c>
      <c r="D193" s="281" t="s">
        <v>1099</v>
      </c>
      <c r="E193" s="282" t="s">
        <v>1341</v>
      </c>
      <c r="F193" s="283" t="s">
        <v>1342</v>
      </c>
      <c r="G193" s="284" t="s">
        <v>1280</v>
      </c>
      <c r="H193" s="285">
        <v>1</v>
      </c>
      <c r="I193" s="132"/>
      <c r="J193" s="286">
        <f t="shared" si="30"/>
        <v>0</v>
      </c>
      <c r="K193" s="283" t="s">
        <v>1102</v>
      </c>
      <c r="L193" s="213"/>
      <c r="M193" s="287" t="s">
        <v>1042</v>
      </c>
      <c r="N193" s="288" t="s">
        <v>1055</v>
      </c>
      <c r="O193" s="289">
        <v>1.5</v>
      </c>
      <c r="P193" s="289">
        <f t="shared" si="31"/>
        <v>1.5</v>
      </c>
      <c r="Q193" s="289">
        <v>1.8689999999999998E-2</v>
      </c>
      <c r="R193" s="289">
        <f t="shared" si="32"/>
        <v>1.8689999999999998E-2</v>
      </c>
      <c r="S193" s="289">
        <v>0</v>
      </c>
      <c r="T193" s="289">
        <f t="shared" si="33"/>
        <v>0</v>
      </c>
      <c r="U193" s="290" t="s">
        <v>1042</v>
      </c>
      <c r="AR193" s="291" t="s">
        <v>1133</v>
      </c>
      <c r="AT193" s="291" t="s">
        <v>1099</v>
      </c>
      <c r="AU193" s="291" t="s">
        <v>42</v>
      </c>
      <c r="AY193" s="206" t="s">
        <v>1097</v>
      </c>
      <c r="BE193" s="292">
        <f t="shared" si="34"/>
        <v>0</v>
      </c>
      <c r="BF193" s="292">
        <f t="shared" si="35"/>
        <v>0</v>
      </c>
      <c r="BG193" s="292">
        <f t="shared" si="36"/>
        <v>0</v>
      </c>
      <c r="BH193" s="292">
        <f t="shared" si="37"/>
        <v>0</v>
      </c>
      <c r="BI193" s="292">
        <f t="shared" si="38"/>
        <v>0</v>
      </c>
      <c r="BJ193" s="206" t="s">
        <v>40</v>
      </c>
      <c r="BK193" s="292">
        <f t="shared" si="39"/>
        <v>0</v>
      </c>
      <c r="BL193" s="206" t="s">
        <v>1133</v>
      </c>
      <c r="BM193" s="291" t="s">
        <v>1343</v>
      </c>
    </row>
    <row r="194" spans="2:65" s="214" customFormat="1" ht="33" customHeight="1" x14ac:dyDescent="0.2">
      <c r="B194" s="213"/>
      <c r="C194" s="281" t="s">
        <v>1344</v>
      </c>
      <c r="D194" s="281" t="s">
        <v>1099</v>
      </c>
      <c r="E194" s="282" t="s">
        <v>1345</v>
      </c>
      <c r="F194" s="283" t="s">
        <v>1346</v>
      </c>
      <c r="G194" s="284" t="s">
        <v>1280</v>
      </c>
      <c r="H194" s="285">
        <v>3</v>
      </c>
      <c r="I194" s="132"/>
      <c r="J194" s="286">
        <f t="shared" si="30"/>
        <v>0</v>
      </c>
      <c r="K194" s="283" t="s">
        <v>1102</v>
      </c>
      <c r="L194" s="213"/>
      <c r="M194" s="287" t="s">
        <v>1042</v>
      </c>
      <c r="N194" s="288" t="s">
        <v>1055</v>
      </c>
      <c r="O194" s="289">
        <v>0.85</v>
      </c>
      <c r="P194" s="289">
        <f t="shared" si="31"/>
        <v>2.5499999999999998</v>
      </c>
      <c r="Q194" s="289">
        <v>4.9300000000000004E-3</v>
      </c>
      <c r="R194" s="289">
        <f t="shared" si="32"/>
        <v>1.4790000000000001E-2</v>
      </c>
      <c r="S194" s="289">
        <v>0</v>
      </c>
      <c r="T194" s="289">
        <f t="shared" si="33"/>
        <v>0</v>
      </c>
      <c r="U194" s="290" t="s">
        <v>1042</v>
      </c>
      <c r="AR194" s="291" t="s">
        <v>1133</v>
      </c>
      <c r="AT194" s="291" t="s">
        <v>1099</v>
      </c>
      <c r="AU194" s="291" t="s">
        <v>42</v>
      </c>
      <c r="AY194" s="206" t="s">
        <v>1097</v>
      </c>
      <c r="BE194" s="292">
        <f t="shared" si="34"/>
        <v>0</v>
      </c>
      <c r="BF194" s="292">
        <f t="shared" si="35"/>
        <v>0</v>
      </c>
      <c r="BG194" s="292">
        <f t="shared" si="36"/>
        <v>0</v>
      </c>
      <c r="BH194" s="292">
        <f t="shared" si="37"/>
        <v>0</v>
      </c>
      <c r="BI194" s="292">
        <f t="shared" si="38"/>
        <v>0</v>
      </c>
      <c r="BJ194" s="206" t="s">
        <v>40</v>
      </c>
      <c r="BK194" s="292">
        <f t="shared" si="39"/>
        <v>0</v>
      </c>
      <c r="BL194" s="206" t="s">
        <v>1133</v>
      </c>
      <c r="BM194" s="291" t="s">
        <v>1347</v>
      </c>
    </row>
    <row r="195" spans="2:65" s="214" customFormat="1" ht="24.2" customHeight="1" x14ac:dyDescent="0.2">
      <c r="B195" s="213"/>
      <c r="C195" s="281" t="s">
        <v>1348</v>
      </c>
      <c r="D195" s="281" t="s">
        <v>1099</v>
      </c>
      <c r="E195" s="282" t="s">
        <v>1349</v>
      </c>
      <c r="F195" s="283" t="s">
        <v>1350</v>
      </c>
      <c r="G195" s="284" t="s">
        <v>1280</v>
      </c>
      <c r="H195" s="285">
        <v>1</v>
      </c>
      <c r="I195" s="132"/>
      <c r="J195" s="286">
        <f t="shared" si="30"/>
        <v>0</v>
      </c>
      <c r="K195" s="283" t="s">
        <v>1102</v>
      </c>
      <c r="L195" s="213"/>
      <c r="M195" s="287" t="s">
        <v>1042</v>
      </c>
      <c r="N195" s="288" t="s">
        <v>1055</v>
      </c>
      <c r="O195" s="289">
        <v>2.3199999999999998</v>
      </c>
      <c r="P195" s="289">
        <f t="shared" si="31"/>
        <v>2.3199999999999998</v>
      </c>
      <c r="Q195" s="289">
        <v>2.2210000000000001E-2</v>
      </c>
      <c r="R195" s="289">
        <f t="shared" si="32"/>
        <v>2.2210000000000001E-2</v>
      </c>
      <c r="S195" s="289">
        <v>0</v>
      </c>
      <c r="T195" s="289">
        <f t="shared" si="33"/>
        <v>0</v>
      </c>
      <c r="U195" s="290" t="s">
        <v>1042</v>
      </c>
      <c r="AR195" s="291" t="s">
        <v>1133</v>
      </c>
      <c r="AT195" s="291" t="s">
        <v>1099</v>
      </c>
      <c r="AU195" s="291" t="s">
        <v>42</v>
      </c>
      <c r="AY195" s="206" t="s">
        <v>1097</v>
      </c>
      <c r="BE195" s="292">
        <f t="shared" si="34"/>
        <v>0</v>
      </c>
      <c r="BF195" s="292">
        <f t="shared" si="35"/>
        <v>0</v>
      </c>
      <c r="BG195" s="292">
        <f t="shared" si="36"/>
        <v>0</v>
      </c>
      <c r="BH195" s="292">
        <f t="shared" si="37"/>
        <v>0</v>
      </c>
      <c r="BI195" s="292">
        <f t="shared" si="38"/>
        <v>0</v>
      </c>
      <c r="BJ195" s="206" t="s">
        <v>40</v>
      </c>
      <c r="BK195" s="292">
        <f t="shared" si="39"/>
        <v>0</v>
      </c>
      <c r="BL195" s="206" t="s">
        <v>1133</v>
      </c>
      <c r="BM195" s="291" t="s">
        <v>1351</v>
      </c>
    </row>
    <row r="196" spans="2:65" s="214" customFormat="1" ht="24.2" customHeight="1" x14ac:dyDescent="0.2">
      <c r="B196" s="213"/>
      <c r="C196" s="281" t="s">
        <v>1352</v>
      </c>
      <c r="D196" s="281" t="s">
        <v>1099</v>
      </c>
      <c r="E196" s="282" t="s">
        <v>1353</v>
      </c>
      <c r="F196" s="283" t="s">
        <v>1354</v>
      </c>
      <c r="G196" s="284" t="s">
        <v>1280</v>
      </c>
      <c r="H196" s="285">
        <v>4</v>
      </c>
      <c r="I196" s="132"/>
      <c r="J196" s="286">
        <f t="shared" si="30"/>
        <v>0</v>
      </c>
      <c r="K196" s="283" t="s">
        <v>1102</v>
      </c>
      <c r="L196" s="213"/>
      <c r="M196" s="287" t="s">
        <v>1042</v>
      </c>
      <c r="N196" s="288" t="s">
        <v>1055</v>
      </c>
      <c r="O196" s="289">
        <v>0.2</v>
      </c>
      <c r="P196" s="289">
        <f t="shared" si="31"/>
        <v>0.8</v>
      </c>
      <c r="Q196" s="289">
        <v>1.72E-3</v>
      </c>
      <c r="R196" s="289">
        <f t="shared" si="32"/>
        <v>6.8799999999999998E-3</v>
      </c>
      <c r="S196" s="289">
        <v>0</v>
      </c>
      <c r="T196" s="289">
        <f t="shared" si="33"/>
        <v>0</v>
      </c>
      <c r="U196" s="290" t="s">
        <v>1042</v>
      </c>
      <c r="AR196" s="291" t="s">
        <v>1133</v>
      </c>
      <c r="AT196" s="291" t="s">
        <v>1099</v>
      </c>
      <c r="AU196" s="291" t="s">
        <v>42</v>
      </c>
      <c r="AY196" s="206" t="s">
        <v>1097</v>
      </c>
      <c r="BE196" s="292">
        <f t="shared" si="34"/>
        <v>0</v>
      </c>
      <c r="BF196" s="292">
        <f t="shared" si="35"/>
        <v>0</v>
      </c>
      <c r="BG196" s="292">
        <f t="shared" si="36"/>
        <v>0</v>
      </c>
      <c r="BH196" s="292">
        <f t="shared" si="37"/>
        <v>0</v>
      </c>
      <c r="BI196" s="292">
        <f t="shared" si="38"/>
        <v>0</v>
      </c>
      <c r="BJ196" s="206" t="s">
        <v>40</v>
      </c>
      <c r="BK196" s="292">
        <f t="shared" si="39"/>
        <v>0</v>
      </c>
      <c r="BL196" s="206" t="s">
        <v>1133</v>
      </c>
      <c r="BM196" s="291" t="s">
        <v>1355</v>
      </c>
    </row>
    <row r="197" spans="2:65" s="214" customFormat="1" ht="16.5" customHeight="1" x14ac:dyDescent="0.2">
      <c r="B197" s="213"/>
      <c r="C197" s="281" t="s">
        <v>1356</v>
      </c>
      <c r="D197" s="281" t="s">
        <v>1099</v>
      </c>
      <c r="E197" s="282" t="s">
        <v>1357</v>
      </c>
      <c r="F197" s="283" t="s">
        <v>1358</v>
      </c>
      <c r="G197" s="284" t="s">
        <v>1280</v>
      </c>
      <c r="H197" s="285">
        <v>7</v>
      </c>
      <c r="I197" s="132"/>
      <c r="J197" s="286">
        <f t="shared" si="30"/>
        <v>0</v>
      </c>
      <c r="K197" s="283" t="s">
        <v>1102</v>
      </c>
      <c r="L197" s="213"/>
      <c r="M197" s="287" t="s">
        <v>1042</v>
      </c>
      <c r="N197" s="288" t="s">
        <v>1055</v>
      </c>
      <c r="O197" s="289">
        <v>0.2</v>
      </c>
      <c r="P197" s="289">
        <f t="shared" si="31"/>
        <v>1.4000000000000001</v>
      </c>
      <c r="Q197" s="289">
        <v>1.8400000000000001E-3</v>
      </c>
      <c r="R197" s="289">
        <f t="shared" si="32"/>
        <v>1.2880000000000001E-2</v>
      </c>
      <c r="S197" s="289">
        <v>0</v>
      </c>
      <c r="T197" s="289">
        <f t="shared" si="33"/>
        <v>0</v>
      </c>
      <c r="U197" s="290" t="s">
        <v>1042</v>
      </c>
      <c r="AR197" s="291" t="s">
        <v>1133</v>
      </c>
      <c r="AT197" s="291" t="s">
        <v>1099</v>
      </c>
      <c r="AU197" s="291" t="s">
        <v>42</v>
      </c>
      <c r="AY197" s="206" t="s">
        <v>1097</v>
      </c>
      <c r="BE197" s="292">
        <f t="shared" si="34"/>
        <v>0</v>
      </c>
      <c r="BF197" s="292">
        <f t="shared" si="35"/>
        <v>0</v>
      </c>
      <c r="BG197" s="292">
        <f t="shared" si="36"/>
        <v>0</v>
      </c>
      <c r="BH197" s="292">
        <f t="shared" si="37"/>
        <v>0</v>
      </c>
      <c r="BI197" s="292">
        <f t="shared" si="38"/>
        <v>0</v>
      </c>
      <c r="BJ197" s="206" t="s">
        <v>40</v>
      </c>
      <c r="BK197" s="292">
        <f t="shared" si="39"/>
        <v>0</v>
      </c>
      <c r="BL197" s="206" t="s">
        <v>1133</v>
      </c>
      <c r="BM197" s="291" t="s">
        <v>1359</v>
      </c>
    </row>
    <row r="198" spans="2:65" s="214" customFormat="1" ht="37.9" customHeight="1" x14ac:dyDescent="0.2">
      <c r="B198" s="213"/>
      <c r="C198" s="281" t="s">
        <v>1360</v>
      </c>
      <c r="D198" s="281" t="s">
        <v>1099</v>
      </c>
      <c r="E198" s="282" t="s">
        <v>1361</v>
      </c>
      <c r="F198" s="283" t="s">
        <v>1362</v>
      </c>
      <c r="G198" s="284" t="s">
        <v>211</v>
      </c>
      <c r="H198" s="285">
        <v>1</v>
      </c>
      <c r="I198" s="132"/>
      <c r="J198" s="286">
        <f t="shared" si="30"/>
        <v>0</v>
      </c>
      <c r="K198" s="283" t="s">
        <v>1042</v>
      </c>
      <c r="L198" s="213"/>
      <c r="M198" s="287" t="s">
        <v>1042</v>
      </c>
      <c r="N198" s="288" t="s">
        <v>1055</v>
      </c>
      <c r="O198" s="289">
        <v>0</v>
      </c>
      <c r="P198" s="289">
        <f t="shared" si="31"/>
        <v>0</v>
      </c>
      <c r="Q198" s="289">
        <v>0</v>
      </c>
      <c r="R198" s="289">
        <f t="shared" si="32"/>
        <v>0</v>
      </c>
      <c r="S198" s="289">
        <v>0</v>
      </c>
      <c r="T198" s="289">
        <f t="shared" si="33"/>
        <v>0</v>
      </c>
      <c r="U198" s="290" t="s">
        <v>1042</v>
      </c>
      <c r="AR198" s="291" t="s">
        <v>1133</v>
      </c>
      <c r="AT198" s="291" t="s">
        <v>1099</v>
      </c>
      <c r="AU198" s="291" t="s">
        <v>42</v>
      </c>
      <c r="AY198" s="206" t="s">
        <v>1097</v>
      </c>
      <c r="BE198" s="292">
        <f t="shared" si="34"/>
        <v>0</v>
      </c>
      <c r="BF198" s="292">
        <f t="shared" si="35"/>
        <v>0</v>
      </c>
      <c r="BG198" s="292">
        <f t="shared" si="36"/>
        <v>0</v>
      </c>
      <c r="BH198" s="292">
        <f t="shared" si="37"/>
        <v>0</v>
      </c>
      <c r="BI198" s="292">
        <f t="shared" si="38"/>
        <v>0</v>
      </c>
      <c r="BJ198" s="206" t="s">
        <v>40</v>
      </c>
      <c r="BK198" s="292">
        <f t="shared" si="39"/>
        <v>0</v>
      </c>
      <c r="BL198" s="206" t="s">
        <v>1133</v>
      </c>
      <c r="BM198" s="291" t="s">
        <v>1363</v>
      </c>
    </row>
    <row r="199" spans="2:65" s="214" customFormat="1" ht="24.2" customHeight="1" x14ac:dyDescent="0.2">
      <c r="B199" s="213"/>
      <c r="C199" s="281" t="s">
        <v>1364</v>
      </c>
      <c r="D199" s="281" t="s">
        <v>1099</v>
      </c>
      <c r="E199" s="282" t="s">
        <v>1365</v>
      </c>
      <c r="F199" s="283" t="s">
        <v>1366</v>
      </c>
      <c r="G199" s="284" t="s">
        <v>1280</v>
      </c>
      <c r="H199" s="285">
        <v>1</v>
      </c>
      <c r="I199" s="132"/>
      <c r="J199" s="286">
        <f t="shared" si="30"/>
        <v>0</v>
      </c>
      <c r="K199" s="283" t="s">
        <v>1102</v>
      </c>
      <c r="L199" s="213"/>
      <c r="M199" s="287" t="s">
        <v>1042</v>
      </c>
      <c r="N199" s="288" t="s">
        <v>1055</v>
      </c>
      <c r="O199" s="289">
        <v>4.577</v>
      </c>
      <c r="P199" s="289">
        <f t="shared" si="31"/>
        <v>4.577</v>
      </c>
      <c r="Q199" s="289">
        <v>0.10465000000000001</v>
      </c>
      <c r="R199" s="289">
        <f t="shared" si="32"/>
        <v>0.10465000000000001</v>
      </c>
      <c r="S199" s="289">
        <v>0</v>
      </c>
      <c r="T199" s="289">
        <f t="shared" si="33"/>
        <v>0</v>
      </c>
      <c r="U199" s="290" t="s">
        <v>1042</v>
      </c>
      <c r="AR199" s="291" t="s">
        <v>1133</v>
      </c>
      <c r="AT199" s="291" t="s">
        <v>1099</v>
      </c>
      <c r="AU199" s="291" t="s">
        <v>42</v>
      </c>
      <c r="AY199" s="206" t="s">
        <v>1097</v>
      </c>
      <c r="BE199" s="292">
        <f t="shared" si="34"/>
        <v>0</v>
      </c>
      <c r="BF199" s="292">
        <f t="shared" si="35"/>
        <v>0</v>
      </c>
      <c r="BG199" s="292">
        <f t="shared" si="36"/>
        <v>0</v>
      </c>
      <c r="BH199" s="292">
        <f t="shared" si="37"/>
        <v>0</v>
      </c>
      <c r="BI199" s="292">
        <f t="shared" si="38"/>
        <v>0</v>
      </c>
      <c r="BJ199" s="206" t="s">
        <v>40</v>
      </c>
      <c r="BK199" s="292">
        <f t="shared" si="39"/>
        <v>0</v>
      </c>
      <c r="BL199" s="206" t="s">
        <v>1133</v>
      </c>
      <c r="BM199" s="291" t="s">
        <v>1367</v>
      </c>
    </row>
    <row r="200" spans="2:65" s="214" customFormat="1" ht="24.2" customHeight="1" x14ac:dyDescent="0.2">
      <c r="B200" s="213"/>
      <c r="C200" s="281" t="s">
        <v>1368</v>
      </c>
      <c r="D200" s="281" t="s">
        <v>1099</v>
      </c>
      <c r="E200" s="282" t="s">
        <v>1369</v>
      </c>
      <c r="F200" s="283" t="s">
        <v>1370</v>
      </c>
      <c r="G200" s="284" t="s">
        <v>1280</v>
      </c>
      <c r="H200" s="285">
        <v>1</v>
      </c>
      <c r="I200" s="132"/>
      <c r="J200" s="286">
        <f t="shared" si="30"/>
        <v>0</v>
      </c>
      <c r="K200" s="283" t="s">
        <v>1102</v>
      </c>
      <c r="L200" s="213"/>
      <c r="M200" s="287" t="s">
        <v>1042</v>
      </c>
      <c r="N200" s="288" t="s">
        <v>1055</v>
      </c>
      <c r="O200" s="289">
        <v>0.25</v>
      </c>
      <c r="P200" s="289">
        <f t="shared" si="31"/>
        <v>0.25</v>
      </c>
      <c r="Q200" s="289">
        <v>1.1000000000000001E-3</v>
      </c>
      <c r="R200" s="289">
        <f t="shared" si="32"/>
        <v>1.1000000000000001E-3</v>
      </c>
      <c r="S200" s="289">
        <v>0</v>
      </c>
      <c r="T200" s="289">
        <f t="shared" si="33"/>
        <v>0</v>
      </c>
      <c r="U200" s="290" t="s">
        <v>1042</v>
      </c>
      <c r="AR200" s="291" t="s">
        <v>1133</v>
      </c>
      <c r="AT200" s="291" t="s">
        <v>1099</v>
      </c>
      <c r="AU200" s="291" t="s">
        <v>42</v>
      </c>
      <c r="AY200" s="206" t="s">
        <v>1097</v>
      </c>
      <c r="BE200" s="292">
        <f t="shared" si="34"/>
        <v>0</v>
      </c>
      <c r="BF200" s="292">
        <f t="shared" si="35"/>
        <v>0</v>
      </c>
      <c r="BG200" s="292">
        <f t="shared" si="36"/>
        <v>0</v>
      </c>
      <c r="BH200" s="292">
        <f t="shared" si="37"/>
        <v>0</v>
      </c>
      <c r="BI200" s="292">
        <f t="shared" si="38"/>
        <v>0</v>
      </c>
      <c r="BJ200" s="206" t="s">
        <v>40</v>
      </c>
      <c r="BK200" s="292">
        <f t="shared" si="39"/>
        <v>0</v>
      </c>
      <c r="BL200" s="206" t="s">
        <v>1133</v>
      </c>
      <c r="BM200" s="291" t="s">
        <v>1371</v>
      </c>
    </row>
    <row r="201" spans="2:65" s="214" customFormat="1" ht="24.2" customHeight="1" x14ac:dyDescent="0.2">
      <c r="B201" s="213"/>
      <c r="C201" s="281" t="s">
        <v>1372</v>
      </c>
      <c r="D201" s="281" t="s">
        <v>1099</v>
      </c>
      <c r="E201" s="282" t="s">
        <v>1373</v>
      </c>
      <c r="F201" s="283" t="s">
        <v>1374</v>
      </c>
      <c r="G201" s="284" t="s">
        <v>1280</v>
      </c>
      <c r="H201" s="285">
        <v>1</v>
      </c>
      <c r="I201" s="132"/>
      <c r="J201" s="286">
        <f t="shared" si="30"/>
        <v>0</v>
      </c>
      <c r="K201" s="283" t="s">
        <v>1102</v>
      </c>
      <c r="L201" s="213"/>
      <c r="M201" s="287" t="s">
        <v>1042</v>
      </c>
      <c r="N201" s="288" t="s">
        <v>1055</v>
      </c>
      <c r="O201" s="289">
        <v>0.25</v>
      </c>
      <c r="P201" s="289">
        <f t="shared" si="31"/>
        <v>0.25</v>
      </c>
      <c r="Q201" s="289">
        <v>7.5000000000000002E-4</v>
      </c>
      <c r="R201" s="289">
        <f t="shared" si="32"/>
        <v>7.5000000000000002E-4</v>
      </c>
      <c r="S201" s="289">
        <v>0</v>
      </c>
      <c r="T201" s="289">
        <f t="shared" si="33"/>
        <v>0</v>
      </c>
      <c r="U201" s="290" t="s">
        <v>1042</v>
      </c>
      <c r="AR201" s="291" t="s">
        <v>1133</v>
      </c>
      <c r="AT201" s="291" t="s">
        <v>1099</v>
      </c>
      <c r="AU201" s="291" t="s">
        <v>42</v>
      </c>
      <c r="AY201" s="206" t="s">
        <v>1097</v>
      </c>
      <c r="BE201" s="292">
        <f t="shared" si="34"/>
        <v>0</v>
      </c>
      <c r="BF201" s="292">
        <f t="shared" si="35"/>
        <v>0</v>
      </c>
      <c r="BG201" s="292">
        <f t="shared" si="36"/>
        <v>0</v>
      </c>
      <c r="BH201" s="292">
        <f t="shared" si="37"/>
        <v>0</v>
      </c>
      <c r="BI201" s="292">
        <f t="shared" si="38"/>
        <v>0</v>
      </c>
      <c r="BJ201" s="206" t="s">
        <v>40</v>
      </c>
      <c r="BK201" s="292">
        <f t="shared" si="39"/>
        <v>0</v>
      </c>
      <c r="BL201" s="206" t="s">
        <v>1133</v>
      </c>
      <c r="BM201" s="291" t="s">
        <v>1375</v>
      </c>
    </row>
    <row r="202" spans="2:65" s="214" customFormat="1" ht="24.2" customHeight="1" x14ac:dyDescent="0.2">
      <c r="B202" s="213"/>
      <c r="C202" s="281" t="s">
        <v>1376</v>
      </c>
      <c r="D202" s="281" t="s">
        <v>1099</v>
      </c>
      <c r="E202" s="282" t="s">
        <v>1377</v>
      </c>
      <c r="F202" s="283" t="s">
        <v>1378</v>
      </c>
      <c r="G202" s="284" t="s">
        <v>1280</v>
      </c>
      <c r="H202" s="285">
        <v>1</v>
      </c>
      <c r="I202" s="132"/>
      <c r="J202" s="286">
        <f t="shared" si="30"/>
        <v>0</v>
      </c>
      <c r="K202" s="283" t="s">
        <v>1102</v>
      </c>
      <c r="L202" s="213"/>
      <c r="M202" s="287" t="s">
        <v>1042</v>
      </c>
      <c r="N202" s="288" t="s">
        <v>1055</v>
      </c>
      <c r="O202" s="289">
        <v>0.25</v>
      </c>
      <c r="P202" s="289">
        <f t="shared" si="31"/>
        <v>0.25</v>
      </c>
      <c r="Q202" s="289">
        <v>7.5000000000000002E-4</v>
      </c>
      <c r="R202" s="289">
        <f t="shared" si="32"/>
        <v>7.5000000000000002E-4</v>
      </c>
      <c r="S202" s="289">
        <v>0</v>
      </c>
      <c r="T202" s="289">
        <f t="shared" si="33"/>
        <v>0</v>
      </c>
      <c r="U202" s="290" t="s">
        <v>1042</v>
      </c>
      <c r="AR202" s="291" t="s">
        <v>1133</v>
      </c>
      <c r="AT202" s="291" t="s">
        <v>1099</v>
      </c>
      <c r="AU202" s="291" t="s">
        <v>42</v>
      </c>
      <c r="AY202" s="206" t="s">
        <v>1097</v>
      </c>
      <c r="BE202" s="292">
        <f t="shared" si="34"/>
        <v>0</v>
      </c>
      <c r="BF202" s="292">
        <f t="shared" si="35"/>
        <v>0</v>
      </c>
      <c r="BG202" s="292">
        <f t="shared" si="36"/>
        <v>0</v>
      </c>
      <c r="BH202" s="292">
        <f t="shared" si="37"/>
        <v>0</v>
      </c>
      <c r="BI202" s="292">
        <f t="shared" si="38"/>
        <v>0</v>
      </c>
      <c r="BJ202" s="206" t="s">
        <v>40</v>
      </c>
      <c r="BK202" s="292">
        <f t="shared" si="39"/>
        <v>0</v>
      </c>
      <c r="BL202" s="206" t="s">
        <v>1133</v>
      </c>
      <c r="BM202" s="291" t="s">
        <v>1379</v>
      </c>
    </row>
    <row r="203" spans="2:65" s="214" customFormat="1" ht="24.2" customHeight="1" x14ac:dyDescent="0.2">
      <c r="B203" s="213"/>
      <c r="C203" s="281" t="s">
        <v>1380</v>
      </c>
      <c r="D203" s="281" t="s">
        <v>1099</v>
      </c>
      <c r="E203" s="282" t="s">
        <v>1381</v>
      </c>
      <c r="F203" s="283" t="s">
        <v>1382</v>
      </c>
      <c r="G203" s="284" t="s">
        <v>1280</v>
      </c>
      <c r="H203" s="285">
        <v>1</v>
      </c>
      <c r="I203" s="132"/>
      <c r="J203" s="286">
        <f t="shared" si="30"/>
        <v>0</v>
      </c>
      <c r="K203" s="283" t="s">
        <v>1102</v>
      </c>
      <c r="L203" s="213"/>
      <c r="M203" s="287" t="s">
        <v>1042</v>
      </c>
      <c r="N203" s="288" t="s">
        <v>1055</v>
      </c>
      <c r="O203" s="289">
        <v>0.25</v>
      </c>
      <c r="P203" s="289">
        <f t="shared" si="31"/>
        <v>0.25</v>
      </c>
      <c r="Q203" s="289">
        <v>5.0000000000000001E-4</v>
      </c>
      <c r="R203" s="289">
        <f t="shared" si="32"/>
        <v>5.0000000000000001E-4</v>
      </c>
      <c r="S203" s="289">
        <v>0</v>
      </c>
      <c r="T203" s="289">
        <f t="shared" si="33"/>
        <v>0</v>
      </c>
      <c r="U203" s="290" t="s">
        <v>1042</v>
      </c>
      <c r="AR203" s="291" t="s">
        <v>1133</v>
      </c>
      <c r="AT203" s="291" t="s">
        <v>1099</v>
      </c>
      <c r="AU203" s="291" t="s">
        <v>42</v>
      </c>
      <c r="AY203" s="206" t="s">
        <v>1097</v>
      </c>
      <c r="BE203" s="292">
        <f t="shared" si="34"/>
        <v>0</v>
      </c>
      <c r="BF203" s="292">
        <f t="shared" si="35"/>
        <v>0</v>
      </c>
      <c r="BG203" s="292">
        <f t="shared" si="36"/>
        <v>0</v>
      </c>
      <c r="BH203" s="292">
        <f t="shared" si="37"/>
        <v>0</v>
      </c>
      <c r="BI203" s="292">
        <f t="shared" si="38"/>
        <v>0</v>
      </c>
      <c r="BJ203" s="206" t="s">
        <v>40</v>
      </c>
      <c r="BK203" s="292">
        <f t="shared" si="39"/>
        <v>0</v>
      </c>
      <c r="BL203" s="206" t="s">
        <v>1133</v>
      </c>
      <c r="BM203" s="291" t="s">
        <v>1383</v>
      </c>
    </row>
    <row r="204" spans="2:65" s="214" customFormat="1" ht="24.2" customHeight="1" x14ac:dyDescent="0.2">
      <c r="B204" s="213"/>
      <c r="C204" s="281" t="s">
        <v>1384</v>
      </c>
      <c r="D204" s="281" t="s">
        <v>1099</v>
      </c>
      <c r="E204" s="282" t="s">
        <v>1385</v>
      </c>
      <c r="F204" s="283" t="s">
        <v>1386</v>
      </c>
      <c r="G204" s="284" t="s">
        <v>1280</v>
      </c>
      <c r="H204" s="285">
        <v>1</v>
      </c>
      <c r="I204" s="132"/>
      <c r="J204" s="286">
        <f t="shared" si="30"/>
        <v>0</v>
      </c>
      <c r="K204" s="283" t="s">
        <v>1102</v>
      </c>
      <c r="L204" s="213"/>
      <c r="M204" s="287" t="s">
        <v>1042</v>
      </c>
      <c r="N204" s="288" t="s">
        <v>1055</v>
      </c>
      <c r="O204" s="289">
        <v>0.25</v>
      </c>
      <c r="P204" s="289">
        <f t="shared" si="31"/>
        <v>0.25</v>
      </c>
      <c r="Q204" s="289">
        <v>8.0000000000000004E-4</v>
      </c>
      <c r="R204" s="289">
        <f t="shared" si="32"/>
        <v>8.0000000000000004E-4</v>
      </c>
      <c r="S204" s="289">
        <v>0</v>
      </c>
      <c r="T204" s="289">
        <f t="shared" si="33"/>
        <v>0</v>
      </c>
      <c r="U204" s="290" t="s">
        <v>1042</v>
      </c>
      <c r="AR204" s="291" t="s">
        <v>1133</v>
      </c>
      <c r="AT204" s="291" t="s">
        <v>1099</v>
      </c>
      <c r="AU204" s="291" t="s">
        <v>42</v>
      </c>
      <c r="AY204" s="206" t="s">
        <v>1097</v>
      </c>
      <c r="BE204" s="292">
        <f t="shared" si="34"/>
        <v>0</v>
      </c>
      <c r="BF204" s="292">
        <f t="shared" si="35"/>
        <v>0</v>
      </c>
      <c r="BG204" s="292">
        <f t="shared" si="36"/>
        <v>0</v>
      </c>
      <c r="BH204" s="292">
        <f t="shared" si="37"/>
        <v>0</v>
      </c>
      <c r="BI204" s="292">
        <f t="shared" si="38"/>
        <v>0</v>
      </c>
      <c r="BJ204" s="206" t="s">
        <v>40</v>
      </c>
      <c r="BK204" s="292">
        <f t="shared" si="39"/>
        <v>0</v>
      </c>
      <c r="BL204" s="206" t="s">
        <v>1133</v>
      </c>
      <c r="BM204" s="291" t="s">
        <v>1387</v>
      </c>
    </row>
    <row r="205" spans="2:65" s="214" customFormat="1" ht="24.2" customHeight="1" x14ac:dyDescent="0.2">
      <c r="B205" s="213"/>
      <c r="C205" s="298" t="s">
        <v>1388</v>
      </c>
      <c r="D205" s="298" t="s">
        <v>1136</v>
      </c>
      <c r="E205" s="299" t="s">
        <v>1389</v>
      </c>
      <c r="F205" s="300" t="s">
        <v>1390</v>
      </c>
      <c r="G205" s="301" t="s">
        <v>211</v>
      </c>
      <c r="H205" s="302">
        <v>1</v>
      </c>
      <c r="I205" s="133"/>
      <c r="J205" s="303">
        <f t="shared" si="30"/>
        <v>0</v>
      </c>
      <c r="K205" s="300" t="s">
        <v>1102</v>
      </c>
      <c r="L205" s="304"/>
      <c r="M205" s="305" t="s">
        <v>1042</v>
      </c>
      <c r="N205" s="306" t="s">
        <v>1055</v>
      </c>
      <c r="O205" s="289">
        <v>0</v>
      </c>
      <c r="P205" s="289">
        <f t="shared" si="31"/>
        <v>0</v>
      </c>
      <c r="Q205" s="289">
        <v>3.0000000000000001E-3</v>
      </c>
      <c r="R205" s="289">
        <f t="shared" si="32"/>
        <v>3.0000000000000001E-3</v>
      </c>
      <c r="S205" s="289">
        <v>0</v>
      </c>
      <c r="T205" s="289">
        <f t="shared" si="33"/>
        <v>0</v>
      </c>
      <c r="U205" s="290" t="s">
        <v>1042</v>
      </c>
      <c r="AR205" s="291" t="s">
        <v>1139</v>
      </c>
      <c r="AT205" s="291" t="s">
        <v>1136</v>
      </c>
      <c r="AU205" s="291" t="s">
        <v>42</v>
      </c>
      <c r="AY205" s="206" t="s">
        <v>1097</v>
      </c>
      <c r="BE205" s="292">
        <f t="shared" si="34"/>
        <v>0</v>
      </c>
      <c r="BF205" s="292">
        <f t="shared" si="35"/>
        <v>0</v>
      </c>
      <c r="BG205" s="292">
        <f t="shared" si="36"/>
        <v>0</v>
      </c>
      <c r="BH205" s="292">
        <f t="shared" si="37"/>
        <v>0</v>
      </c>
      <c r="BI205" s="292">
        <f t="shared" si="38"/>
        <v>0</v>
      </c>
      <c r="BJ205" s="206" t="s">
        <v>40</v>
      </c>
      <c r="BK205" s="292">
        <f t="shared" si="39"/>
        <v>0</v>
      </c>
      <c r="BL205" s="206" t="s">
        <v>1133</v>
      </c>
      <c r="BM205" s="291" t="s">
        <v>1391</v>
      </c>
    </row>
    <row r="206" spans="2:65" s="214" customFormat="1" ht="24.2" customHeight="1" x14ac:dyDescent="0.2">
      <c r="B206" s="213"/>
      <c r="C206" s="281" t="s">
        <v>1392</v>
      </c>
      <c r="D206" s="281" t="s">
        <v>1099</v>
      </c>
      <c r="E206" s="282" t="s">
        <v>1393</v>
      </c>
      <c r="F206" s="283" t="s">
        <v>1394</v>
      </c>
      <c r="G206" s="284" t="s">
        <v>1280</v>
      </c>
      <c r="H206" s="285">
        <v>28</v>
      </c>
      <c r="I206" s="132"/>
      <c r="J206" s="286">
        <f t="shared" si="30"/>
        <v>0</v>
      </c>
      <c r="K206" s="283" t="s">
        <v>1102</v>
      </c>
      <c r="L206" s="213"/>
      <c r="M206" s="287" t="s">
        <v>1042</v>
      </c>
      <c r="N206" s="288" t="s">
        <v>1055</v>
      </c>
      <c r="O206" s="289">
        <v>0.22700000000000001</v>
      </c>
      <c r="P206" s="289">
        <f t="shared" si="31"/>
        <v>6.3559999999999999</v>
      </c>
      <c r="Q206" s="289">
        <v>2.4000000000000001E-4</v>
      </c>
      <c r="R206" s="289">
        <f t="shared" si="32"/>
        <v>6.7200000000000003E-3</v>
      </c>
      <c r="S206" s="289">
        <v>0</v>
      </c>
      <c r="T206" s="289">
        <f t="shared" si="33"/>
        <v>0</v>
      </c>
      <c r="U206" s="290" t="s">
        <v>1042</v>
      </c>
      <c r="AR206" s="291" t="s">
        <v>1133</v>
      </c>
      <c r="AT206" s="291" t="s">
        <v>1099</v>
      </c>
      <c r="AU206" s="291" t="s">
        <v>42</v>
      </c>
      <c r="AY206" s="206" t="s">
        <v>1097</v>
      </c>
      <c r="BE206" s="292">
        <f t="shared" si="34"/>
        <v>0</v>
      </c>
      <c r="BF206" s="292">
        <f t="shared" si="35"/>
        <v>0</v>
      </c>
      <c r="BG206" s="292">
        <f t="shared" si="36"/>
        <v>0</v>
      </c>
      <c r="BH206" s="292">
        <f t="shared" si="37"/>
        <v>0</v>
      </c>
      <c r="BI206" s="292">
        <f t="shared" si="38"/>
        <v>0</v>
      </c>
      <c r="BJ206" s="206" t="s">
        <v>40</v>
      </c>
      <c r="BK206" s="292">
        <f t="shared" si="39"/>
        <v>0</v>
      </c>
      <c r="BL206" s="206" t="s">
        <v>1133</v>
      </c>
      <c r="BM206" s="291" t="s">
        <v>1395</v>
      </c>
    </row>
    <row r="207" spans="2:65" s="214" customFormat="1" ht="24.2" customHeight="1" x14ac:dyDescent="0.2">
      <c r="B207" s="213"/>
      <c r="C207" s="281" t="s">
        <v>1396</v>
      </c>
      <c r="D207" s="281" t="s">
        <v>1099</v>
      </c>
      <c r="E207" s="282" t="s">
        <v>1397</v>
      </c>
      <c r="F207" s="283" t="s">
        <v>1398</v>
      </c>
      <c r="G207" s="284" t="s">
        <v>159</v>
      </c>
      <c r="H207" s="285">
        <v>1.8</v>
      </c>
      <c r="I207" s="132"/>
      <c r="J207" s="286">
        <f t="shared" si="30"/>
        <v>0</v>
      </c>
      <c r="K207" s="283" t="s">
        <v>1102</v>
      </c>
      <c r="L207" s="213"/>
      <c r="M207" s="287" t="s">
        <v>1042</v>
      </c>
      <c r="N207" s="288" t="s">
        <v>1055</v>
      </c>
      <c r="O207" s="289">
        <v>1.629</v>
      </c>
      <c r="P207" s="289">
        <f t="shared" si="31"/>
        <v>2.9321999999999999</v>
      </c>
      <c r="Q207" s="289">
        <v>0</v>
      </c>
      <c r="R207" s="289">
        <f t="shared" si="32"/>
        <v>0</v>
      </c>
      <c r="S207" s="289">
        <v>0</v>
      </c>
      <c r="T207" s="289">
        <f t="shared" si="33"/>
        <v>0</v>
      </c>
      <c r="U207" s="290" t="s">
        <v>1042</v>
      </c>
      <c r="AR207" s="291" t="s">
        <v>1133</v>
      </c>
      <c r="AT207" s="291" t="s">
        <v>1099</v>
      </c>
      <c r="AU207" s="291" t="s">
        <v>42</v>
      </c>
      <c r="AY207" s="206" t="s">
        <v>1097</v>
      </c>
      <c r="BE207" s="292">
        <f t="shared" si="34"/>
        <v>0</v>
      </c>
      <c r="BF207" s="292">
        <f t="shared" si="35"/>
        <v>0</v>
      </c>
      <c r="BG207" s="292">
        <f t="shared" si="36"/>
        <v>0</v>
      </c>
      <c r="BH207" s="292">
        <f t="shared" si="37"/>
        <v>0</v>
      </c>
      <c r="BI207" s="292">
        <f t="shared" si="38"/>
        <v>0</v>
      </c>
      <c r="BJ207" s="206" t="s">
        <v>40</v>
      </c>
      <c r="BK207" s="292">
        <f t="shared" si="39"/>
        <v>0</v>
      </c>
      <c r="BL207" s="206" t="s">
        <v>1133</v>
      </c>
      <c r="BM207" s="291" t="s">
        <v>1399</v>
      </c>
    </row>
    <row r="208" spans="2:65" s="270" customFormat="1" ht="22.9" customHeight="1" x14ac:dyDescent="0.2">
      <c r="B208" s="269"/>
      <c r="D208" s="271" t="s">
        <v>1094</v>
      </c>
      <c r="E208" s="279" t="s">
        <v>1400</v>
      </c>
      <c r="F208" s="279" t="s">
        <v>1401</v>
      </c>
      <c r="I208" s="297"/>
      <c r="J208" s="280">
        <f>BK208</f>
        <v>0</v>
      </c>
      <c r="L208" s="269"/>
      <c r="M208" s="274"/>
      <c r="P208" s="275">
        <f>SUM(P209:P213)</f>
        <v>17.679006000000001</v>
      </c>
      <c r="R208" s="275">
        <f>SUM(R209:R213)</f>
        <v>0.11755000000000002</v>
      </c>
      <c r="T208" s="275">
        <f>SUM(T209:T213)</f>
        <v>0</v>
      </c>
      <c r="U208" s="276"/>
      <c r="AR208" s="271" t="s">
        <v>42</v>
      </c>
      <c r="AT208" s="277" t="s">
        <v>1094</v>
      </c>
      <c r="AU208" s="277" t="s">
        <v>40</v>
      </c>
      <c r="AY208" s="271" t="s">
        <v>1097</v>
      </c>
      <c r="BK208" s="278">
        <f>SUM(BK209:BK213)</f>
        <v>0</v>
      </c>
    </row>
    <row r="209" spans="2:65" s="214" customFormat="1" ht="33" customHeight="1" x14ac:dyDescent="0.2">
      <c r="B209" s="213"/>
      <c r="C209" s="281" t="s">
        <v>1402</v>
      </c>
      <c r="D209" s="281" t="s">
        <v>1099</v>
      </c>
      <c r="E209" s="282" t="s">
        <v>1403</v>
      </c>
      <c r="F209" s="283" t="s">
        <v>1404</v>
      </c>
      <c r="G209" s="284" t="s">
        <v>1280</v>
      </c>
      <c r="H209" s="285">
        <v>6</v>
      </c>
      <c r="I209" s="132"/>
      <c r="J209" s="286">
        <f>ROUND(I209*H209,2)</f>
        <v>0</v>
      </c>
      <c r="K209" s="283" t="s">
        <v>1102</v>
      </c>
      <c r="L209" s="213"/>
      <c r="M209" s="287" t="s">
        <v>1042</v>
      </c>
      <c r="N209" s="288" t="s">
        <v>1055</v>
      </c>
      <c r="O209" s="289">
        <v>2.5</v>
      </c>
      <c r="P209" s="289">
        <f>O209*H209</f>
        <v>15</v>
      </c>
      <c r="Q209" s="289">
        <v>1.6650000000000002E-2</v>
      </c>
      <c r="R209" s="289">
        <f>Q209*H209</f>
        <v>9.9900000000000017E-2</v>
      </c>
      <c r="S209" s="289">
        <v>0</v>
      </c>
      <c r="T209" s="289">
        <f>S209*H209</f>
        <v>0</v>
      </c>
      <c r="U209" s="290" t="s">
        <v>1042</v>
      </c>
      <c r="AR209" s="291" t="s">
        <v>1133</v>
      </c>
      <c r="AT209" s="291" t="s">
        <v>1099</v>
      </c>
      <c r="AU209" s="291" t="s">
        <v>42</v>
      </c>
      <c r="AY209" s="206" t="s">
        <v>1097</v>
      </c>
      <c r="BE209" s="292">
        <f>IF(N209="základní",J209,0)</f>
        <v>0</v>
      </c>
      <c r="BF209" s="292">
        <f>IF(N209="snížená",J209,0)</f>
        <v>0</v>
      </c>
      <c r="BG209" s="292">
        <f>IF(N209="zákl. přenesená",J209,0)</f>
        <v>0</v>
      </c>
      <c r="BH209" s="292">
        <f>IF(N209="sníž. přenesená",J209,0)</f>
        <v>0</v>
      </c>
      <c r="BI209" s="292">
        <f>IF(N209="nulová",J209,0)</f>
        <v>0</v>
      </c>
      <c r="BJ209" s="206" t="s">
        <v>40</v>
      </c>
      <c r="BK209" s="292">
        <f>ROUND(I209*H209,2)</f>
        <v>0</v>
      </c>
      <c r="BL209" s="206" t="s">
        <v>1133</v>
      </c>
      <c r="BM209" s="291" t="s">
        <v>1405</v>
      </c>
    </row>
    <row r="210" spans="2:65" s="214" customFormat="1" ht="33" customHeight="1" x14ac:dyDescent="0.2">
      <c r="B210" s="213"/>
      <c r="C210" s="281" t="s">
        <v>1406</v>
      </c>
      <c r="D210" s="281" t="s">
        <v>1099</v>
      </c>
      <c r="E210" s="282" t="s">
        <v>1407</v>
      </c>
      <c r="F210" s="283" t="s">
        <v>1408</v>
      </c>
      <c r="G210" s="284" t="s">
        <v>1280</v>
      </c>
      <c r="H210" s="285">
        <v>1</v>
      </c>
      <c r="I210" s="132"/>
      <c r="J210" s="286">
        <f>ROUND(I210*H210,2)</f>
        <v>0</v>
      </c>
      <c r="K210" s="283" t="s">
        <v>1102</v>
      </c>
      <c r="L210" s="213"/>
      <c r="M210" s="287" t="s">
        <v>1042</v>
      </c>
      <c r="N210" s="288" t="s">
        <v>1055</v>
      </c>
      <c r="O210" s="289">
        <v>2.5</v>
      </c>
      <c r="P210" s="289">
        <f>O210*H210</f>
        <v>2.5</v>
      </c>
      <c r="Q210" s="289">
        <v>1.7649999999999999E-2</v>
      </c>
      <c r="R210" s="289">
        <f>Q210*H210</f>
        <v>1.7649999999999999E-2</v>
      </c>
      <c r="S210" s="289">
        <v>0</v>
      </c>
      <c r="T210" s="289">
        <f>S210*H210</f>
        <v>0</v>
      </c>
      <c r="U210" s="290" t="s">
        <v>1042</v>
      </c>
      <c r="AR210" s="291" t="s">
        <v>1133</v>
      </c>
      <c r="AT210" s="291" t="s">
        <v>1099</v>
      </c>
      <c r="AU210" s="291" t="s">
        <v>42</v>
      </c>
      <c r="AY210" s="206" t="s">
        <v>1097</v>
      </c>
      <c r="BE210" s="292">
        <f>IF(N210="základní",J210,0)</f>
        <v>0</v>
      </c>
      <c r="BF210" s="292">
        <f>IF(N210="snížená",J210,0)</f>
        <v>0</v>
      </c>
      <c r="BG210" s="292">
        <f>IF(N210="zákl. přenesená",J210,0)</f>
        <v>0</v>
      </c>
      <c r="BH210" s="292">
        <f>IF(N210="sníž. přenesená",J210,0)</f>
        <v>0</v>
      </c>
      <c r="BI210" s="292">
        <f>IF(N210="nulová",J210,0)</f>
        <v>0</v>
      </c>
      <c r="BJ210" s="206" t="s">
        <v>40</v>
      </c>
      <c r="BK210" s="292">
        <f>ROUND(I210*H210,2)</f>
        <v>0</v>
      </c>
      <c r="BL210" s="206" t="s">
        <v>1133</v>
      </c>
      <c r="BM210" s="291" t="s">
        <v>1409</v>
      </c>
    </row>
    <row r="211" spans="2:65" s="214" customFormat="1" ht="24.2" customHeight="1" x14ac:dyDescent="0.2">
      <c r="B211" s="213"/>
      <c r="C211" s="281" t="s">
        <v>1410</v>
      </c>
      <c r="D211" s="281" t="s">
        <v>1099</v>
      </c>
      <c r="E211" s="282" t="s">
        <v>1411</v>
      </c>
      <c r="F211" s="283" t="s">
        <v>1412</v>
      </c>
      <c r="G211" s="284" t="s">
        <v>211</v>
      </c>
      <c r="H211" s="285">
        <v>6</v>
      </c>
      <c r="I211" s="132"/>
      <c r="J211" s="286">
        <f>ROUND(I211*H211,2)</f>
        <v>0</v>
      </c>
      <c r="K211" s="283" t="s">
        <v>1042</v>
      </c>
      <c r="L211" s="213"/>
      <c r="M211" s="287" t="s">
        <v>1042</v>
      </c>
      <c r="N211" s="288" t="s">
        <v>1055</v>
      </c>
      <c r="O211" s="289">
        <v>0</v>
      </c>
      <c r="P211" s="289">
        <f>O211*H211</f>
        <v>0</v>
      </c>
      <c r="Q211" s="289">
        <v>0</v>
      </c>
      <c r="R211" s="289">
        <f>Q211*H211</f>
        <v>0</v>
      </c>
      <c r="S211" s="289">
        <v>0</v>
      </c>
      <c r="T211" s="289">
        <f>S211*H211</f>
        <v>0</v>
      </c>
      <c r="U211" s="290" t="s">
        <v>1042</v>
      </c>
      <c r="AR211" s="291" t="s">
        <v>1133</v>
      </c>
      <c r="AT211" s="291" t="s">
        <v>1099</v>
      </c>
      <c r="AU211" s="291" t="s">
        <v>42</v>
      </c>
      <c r="AY211" s="206" t="s">
        <v>1097</v>
      </c>
      <c r="BE211" s="292">
        <f>IF(N211="základní",J211,0)</f>
        <v>0</v>
      </c>
      <c r="BF211" s="292">
        <f>IF(N211="snížená",J211,0)</f>
        <v>0</v>
      </c>
      <c r="BG211" s="292">
        <f>IF(N211="zákl. přenesená",J211,0)</f>
        <v>0</v>
      </c>
      <c r="BH211" s="292">
        <f>IF(N211="sníž. přenesená",J211,0)</f>
        <v>0</v>
      </c>
      <c r="BI211" s="292">
        <f>IF(N211="nulová",J211,0)</f>
        <v>0</v>
      </c>
      <c r="BJ211" s="206" t="s">
        <v>40</v>
      </c>
      <c r="BK211" s="292">
        <f>ROUND(I211*H211,2)</f>
        <v>0</v>
      </c>
      <c r="BL211" s="206" t="s">
        <v>1133</v>
      </c>
      <c r="BM211" s="291" t="s">
        <v>1413</v>
      </c>
    </row>
    <row r="212" spans="2:65" s="214" customFormat="1" ht="24.2" customHeight="1" x14ac:dyDescent="0.2">
      <c r="B212" s="213"/>
      <c r="C212" s="281" t="s">
        <v>1414</v>
      </c>
      <c r="D212" s="281" t="s">
        <v>1099</v>
      </c>
      <c r="E212" s="282" t="s">
        <v>1415</v>
      </c>
      <c r="F212" s="283" t="s">
        <v>1416</v>
      </c>
      <c r="G212" s="284" t="s">
        <v>211</v>
      </c>
      <c r="H212" s="285">
        <v>1</v>
      </c>
      <c r="I212" s="132"/>
      <c r="J212" s="286">
        <f>ROUND(I212*H212,2)</f>
        <v>0</v>
      </c>
      <c r="K212" s="283" t="s">
        <v>1042</v>
      </c>
      <c r="L212" s="213"/>
      <c r="M212" s="287" t="s">
        <v>1042</v>
      </c>
      <c r="N212" s="288" t="s">
        <v>1055</v>
      </c>
      <c r="O212" s="289">
        <v>0</v>
      </c>
      <c r="P212" s="289">
        <f>O212*H212</f>
        <v>0</v>
      </c>
      <c r="Q212" s="289">
        <v>0</v>
      </c>
      <c r="R212" s="289">
        <f>Q212*H212</f>
        <v>0</v>
      </c>
      <c r="S212" s="289">
        <v>0</v>
      </c>
      <c r="T212" s="289">
        <f>S212*H212</f>
        <v>0</v>
      </c>
      <c r="U212" s="290" t="s">
        <v>1042</v>
      </c>
      <c r="AR212" s="291" t="s">
        <v>1133</v>
      </c>
      <c r="AT212" s="291" t="s">
        <v>1099</v>
      </c>
      <c r="AU212" s="291" t="s">
        <v>42</v>
      </c>
      <c r="AY212" s="206" t="s">
        <v>1097</v>
      </c>
      <c r="BE212" s="292">
        <f>IF(N212="základní",J212,0)</f>
        <v>0</v>
      </c>
      <c r="BF212" s="292">
        <f>IF(N212="snížená",J212,0)</f>
        <v>0</v>
      </c>
      <c r="BG212" s="292">
        <f>IF(N212="zákl. přenesená",J212,0)</f>
        <v>0</v>
      </c>
      <c r="BH212" s="292">
        <f>IF(N212="sníž. přenesená",J212,0)</f>
        <v>0</v>
      </c>
      <c r="BI212" s="292">
        <f>IF(N212="nulová",J212,0)</f>
        <v>0</v>
      </c>
      <c r="BJ212" s="206" t="s">
        <v>40</v>
      </c>
      <c r="BK212" s="292">
        <f>ROUND(I212*H212,2)</f>
        <v>0</v>
      </c>
      <c r="BL212" s="206" t="s">
        <v>1133</v>
      </c>
      <c r="BM212" s="291" t="s">
        <v>1417</v>
      </c>
    </row>
    <row r="213" spans="2:65" s="214" customFormat="1" ht="24.2" customHeight="1" x14ac:dyDescent="0.2">
      <c r="B213" s="213"/>
      <c r="C213" s="281" t="s">
        <v>1418</v>
      </c>
      <c r="D213" s="281" t="s">
        <v>1099</v>
      </c>
      <c r="E213" s="282" t="s">
        <v>1419</v>
      </c>
      <c r="F213" s="283" t="s">
        <v>1420</v>
      </c>
      <c r="G213" s="284" t="s">
        <v>159</v>
      </c>
      <c r="H213" s="285">
        <v>0.11799999999999999</v>
      </c>
      <c r="I213" s="132"/>
      <c r="J213" s="286">
        <f>ROUND(I213*H213,2)</f>
        <v>0</v>
      </c>
      <c r="K213" s="283" t="s">
        <v>1102</v>
      </c>
      <c r="L213" s="213"/>
      <c r="M213" s="293" t="s">
        <v>1042</v>
      </c>
      <c r="N213" s="294" t="s">
        <v>1055</v>
      </c>
      <c r="O213" s="295">
        <v>1.5169999999999999</v>
      </c>
      <c r="P213" s="295">
        <f>O213*H213</f>
        <v>0.17900599999999997</v>
      </c>
      <c r="Q213" s="295">
        <v>0</v>
      </c>
      <c r="R213" s="295">
        <f>Q213*H213</f>
        <v>0</v>
      </c>
      <c r="S213" s="295">
        <v>0</v>
      </c>
      <c r="T213" s="295">
        <f>S213*H213</f>
        <v>0</v>
      </c>
      <c r="U213" s="296" t="s">
        <v>1042</v>
      </c>
      <c r="AR213" s="291" t="s">
        <v>1133</v>
      </c>
      <c r="AT213" s="291" t="s">
        <v>1099</v>
      </c>
      <c r="AU213" s="291" t="s">
        <v>42</v>
      </c>
      <c r="AY213" s="206" t="s">
        <v>1097</v>
      </c>
      <c r="BE213" s="292">
        <f>IF(N213="základní",J213,0)</f>
        <v>0</v>
      </c>
      <c r="BF213" s="292">
        <f>IF(N213="snížená",J213,0)</f>
        <v>0</v>
      </c>
      <c r="BG213" s="292">
        <f>IF(N213="zákl. přenesená",J213,0)</f>
        <v>0</v>
      </c>
      <c r="BH213" s="292">
        <f>IF(N213="sníž. přenesená",J213,0)</f>
        <v>0</v>
      </c>
      <c r="BI213" s="292">
        <f>IF(N213="nulová",J213,0)</f>
        <v>0</v>
      </c>
      <c r="BJ213" s="206" t="s">
        <v>40</v>
      </c>
      <c r="BK213" s="292">
        <f>ROUND(I213*H213,2)</f>
        <v>0</v>
      </c>
      <c r="BL213" s="206" t="s">
        <v>1133</v>
      </c>
      <c r="BM213" s="291" t="s">
        <v>1421</v>
      </c>
    </row>
    <row r="214" spans="2:65" s="214" customFormat="1" ht="6.95" customHeight="1" x14ac:dyDescent="0.2">
      <c r="B214" s="239"/>
      <c r="C214" s="240"/>
      <c r="D214" s="240"/>
      <c r="E214" s="240"/>
      <c r="F214" s="240"/>
      <c r="G214" s="240"/>
      <c r="H214" s="240"/>
      <c r="I214" s="240"/>
      <c r="J214" s="240"/>
      <c r="K214" s="240"/>
      <c r="L214" s="213"/>
    </row>
  </sheetData>
  <sheetProtection algorithmName="SHA-512" hashValue="zBvBpVn/zzvMt6d9j6SaikuFEpJZvkGVb6H+4m23Cpe/a6bqlBaCuYYO1FglKSgvfWHOg2nMrnta3yyJk8vWyg==" saltValue="Fd32I2pyEJW84aRs3c7WGg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62CC-72FA-40C8-B9D9-C5ADD3E67979}">
  <dimension ref="B2:BM189"/>
  <sheetViews>
    <sheetView zoomScaleNormal="100" workbookViewId="0"/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2" spans="2:46" ht="36.950000000000003" customHeight="1" x14ac:dyDescent="0.2">
      <c r="L2" s="621" t="s">
        <v>1034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AT2" s="206" t="s">
        <v>1422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1036</v>
      </c>
      <c r="L4" s="209"/>
      <c r="M4" s="211" t="s">
        <v>1037</v>
      </c>
      <c r="AT4" s="206" t="s">
        <v>1038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619" t="s">
        <v>1812</v>
      </c>
      <c r="F7" s="620"/>
      <c r="G7" s="620"/>
      <c r="H7" s="620"/>
      <c r="L7" s="209"/>
    </row>
    <row r="8" spans="2:46" s="214" customFormat="1" ht="12" hidden="1" customHeight="1" x14ac:dyDescent="0.2">
      <c r="B8" s="213"/>
      <c r="D8" s="212" t="s">
        <v>1039</v>
      </c>
      <c r="L8" s="213"/>
    </row>
    <row r="9" spans="2:46" s="214" customFormat="1" ht="16.5" hidden="1" customHeight="1" x14ac:dyDescent="0.2">
      <c r="B9" s="213"/>
      <c r="E9" s="617" t="s">
        <v>1423</v>
      </c>
      <c r="F9" s="618"/>
      <c r="G9" s="618"/>
      <c r="H9" s="618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1041</v>
      </c>
      <c r="F11" s="215" t="s">
        <v>1042</v>
      </c>
      <c r="I11" s="212" t="s">
        <v>1043</v>
      </c>
      <c r="J11" s="215" t="s">
        <v>1042</v>
      </c>
      <c r="L11" s="213"/>
    </row>
    <row r="12" spans="2:46" s="214" customFormat="1" ht="12" hidden="1" customHeight="1" x14ac:dyDescent="0.2">
      <c r="B12" s="213"/>
      <c r="D12" s="212" t="s">
        <v>1044</v>
      </c>
      <c r="F12" s="215" t="s">
        <v>1045</v>
      </c>
      <c r="I12" s="212" t="s">
        <v>1046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1047</v>
      </c>
      <c r="I14" s="212" t="s">
        <v>1048</v>
      </c>
      <c r="J14" s="215" t="s">
        <v>1042</v>
      </c>
      <c r="L14" s="213"/>
    </row>
    <row r="15" spans="2:46" s="214" customFormat="1" ht="18" hidden="1" customHeight="1" x14ac:dyDescent="0.2">
      <c r="B15" s="213"/>
      <c r="E15" s="215" t="s">
        <v>1045</v>
      </c>
      <c r="I15" s="212" t="s">
        <v>25</v>
      </c>
      <c r="J15" s="215" t="s">
        <v>1042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1048</v>
      </c>
      <c r="J17" s="215" t="s">
        <v>1042</v>
      </c>
      <c r="L17" s="213"/>
    </row>
    <row r="18" spans="2:12" s="214" customFormat="1" ht="18" hidden="1" customHeight="1" x14ac:dyDescent="0.2">
      <c r="B18" s="213"/>
      <c r="E18" s="623" t="s">
        <v>1045</v>
      </c>
      <c r="F18" s="623"/>
      <c r="G18" s="623"/>
      <c r="H18" s="623"/>
      <c r="I18" s="212" t="s">
        <v>25</v>
      </c>
      <c r="J18" s="215" t="s">
        <v>1042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1048</v>
      </c>
      <c r="J20" s="215" t="s">
        <v>1042</v>
      </c>
      <c r="L20" s="213"/>
    </row>
    <row r="21" spans="2:12" s="214" customFormat="1" ht="18" hidden="1" customHeight="1" x14ac:dyDescent="0.2">
      <c r="B21" s="213"/>
      <c r="E21" s="215" t="s">
        <v>1045</v>
      </c>
      <c r="I21" s="212" t="s">
        <v>25</v>
      </c>
      <c r="J21" s="215" t="s">
        <v>1042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1049</v>
      </c>
      <c r="I23" s="212" t="s">
        <v>1048</v>
      </c>
      <c r="J23" s="215" t="s">
        <v>1042</v>
      </c>
      <c r="L23" s="213"/>
    </row>
    <row r="24" spans="2:12" s="214" customFormat="1" ht="18" hidden="1" customHeight="1" x14ac:dyDescent="0.2">
      <c r="B24" s="213"/>
      <c r="E24" s="215" t="s">
        <v>1045</v>
      </c>
      <c r="I24" s="212" t="s">
        <v>25</v>
      </c>
      <c r="J24" s="215" t="s">
        <v>1042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1050</v>
      </c>
      <c r="L26" s="213"/>
    </row>
    <row r="27" spans="2:12" s="205" customFormat="1" ht="16.5" hidden="1" customHeight="1" x14ac:dyDescent="0.2">
      <c r="B27" s="217"/>
      <c r="E27" s="624" t="s">
        <v>1042</v>
      </c>
      <c r="F27" s="624"/>
      <c r="G27" s="624"/>
      <c r="H27" s="624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1051</v>
      </c>
      <c r="J30" s="221">
        <f>ROUND(J126,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1052</v>
      </c>
      <c r="I32" s="222" t="s">
        <v>1053</v>
      </c>
      <c r="J32" s="222" t="s">
        <v>1054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1055</v>
      </c>
      <c r="F33" s="224">
        <f>ROUND((SUM(BE126:BE188)),  2)</f>
        <v>0</v>
      </c>
      <c r="I33" s="225">
        <v>0.21</v>
      </c>
      <c r="J33" s="224">
        <f>ROUND(((SUM(BE126:BE188))*I33),  2)</f>
        <v>0</v>
      </c>
      <c r="L33" s="213"/>
    </row>
    <row r="34" spans="2:12" s="214" customFormat="1" ht="14.45" hidden="1" customHeight="1" x14ac:dyDescent="0.2">
      <c r="B34" s="213"/>
      <c r="E34" s="212" t="s">
        <v>1056</v>
      </c>
      <c r="F34" s="224">
        <f>ROUND((SUM(BF126:BF188)),  2)</f>
        <v>0</v>
      </c>
      <c r="I34" s="225">
        <v>0.12</v>
      </c>
      <c r="J34" s="224">
        <f>ROUND(((SUM(BF126:BF188))*I34),  2)</f>
        <v>0</v>
      </c>
      <c r="L34" s="213"/>
    </row>
    <row r="35" spans="2:12" s="214" customFormat="1" ht="14.45" hidden="1" customHeight="1" x14ac:dyDescent="0.2">
      <c r="B35" s="213"/>
      <c r="E35" s="212" t="s">
        <v>1057</v>
      </c>
      <c r="F35" s="224">
        <f>ROUND((SUM(BG126:BG188)),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1058</v>
      </c>
      <c r="F36" s="224">
        <f>ROUND((SUM(BH126:BH188)),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1059</v>
      </c>
      <c r="F37" s="224">
        <f>ROUND((SUM(BI126:BI188)),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1060</v>
      </c>
      <c r="E50" s="234"/>
      <c r="F50" s="234"/>
      <c r="G50" s="233" t="s">
        <v>1061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1062</v>
      </c>
      <c r="E61" s="236"/>
      <c r="F61" s="237" t="s">
        <v>1063</v>
      </c>
      <c r="G61" s="235" t="s">
        <v>1062</v>
      </c>
      <c r="H61" s="236"/>
      <c r="I61" s="236"/>
      <c r="J61" s="238" t="s">
        <v>1063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1064</v>
      </c>
      <c r="E65" s="234"/>
      <c r="F65" s="234"/>
      <c r="G65" s="233" t="s">
        <v>1065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1062</v>
      </c>
      <c r="E76" s="236"/>
      <c r="F76" s="237" t="s">
        <v>1063</v>
      </c>
      <c r="G76" s="235" t="s">
        <v>1062</v>
      </c>
      <c r="H76" s="236"/>
      <c r="I76" s="236"/>
      <c r="J76" s="238" t="s">
        <v>1063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1066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619" t="str">
        <f>E7</f>
        <v>Rekonstrukce ZUŠ Blansko</v>
      </c>
      <c r="F85" s="620"/>
      <c r="G85" s="620"/>
      <c r="H85" s="620"/>
      <c r="L85" s="213"/>
    </row>
    <row r="86" spans="2:47" s="214" customFormat="1" ht="12" hidden="1" customHeight="1" x14ac:dyDescent="0.2">
      <c r="B86" s="213"/>
      <c r="C86" s="212" t="s">
        <v>1039</v>
      </c>
      <c r="L86" s="213"/>
    </row>
    <row r="87" spans="2:47" s="214" customFormat="1" ht="16.5" hidden="1" customHeight="1" x14ac:dyDescent="0.2">
      <c r="B87" s="213"/>
      <c r="E87" s="617" t="str">
        <f>E9</f>
        <v>D.101.05 - Ústřední vytápění</v>
      </c>
      <c r="F87" s="618"/>
      <c r="G87" s="618"/>
      <c r="H87" s="618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1044</v>
      </c>
      <c r="F89" s="215" t="str">
        <f>F12</f>
        <v xml:space="preserve"> </v>
      </c>
      <c r="I89" s="212" t="s">
        <v>1046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1047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1049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1067</v>
      </c>
      <c r="D94" s="226"/>
      <c r="E94" s="226"/>
      <c r="F94" s="226"/>
      <c r="G94" s="226"/>
      <c r="H94" s="226"/>
      <c r="I94" s="226"/>
      <c r="J94" s="244" t="s">
        <v>1068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1069</v>
      </c>
      <c r="J96" s="221">
        <f>J126</f>
        <v>0</v>
      </c>
      <c r="L96" s="213"/>
      <c r="AU96" s="206" t="s">
        <v>1070</v>
      </c>
    </row>
    <row r="97" spans="2:12" s="247" customFormat="1" ht="24.95" hidden="1" customHeight="1" x14ac:dyDescent="0.2">
      <c r="B97" s="246"/>
      <c r="D97" s="248" t="s">
        <v>1071</v>
      </c>
      <c r="E97" s="249"/>
      <c r="F97" s="249"/>
      <c r="G97" s="249"/>
      <c r="H97" s="249"/>
      <c r="I97" s="249"/>
      <c r="J97" s="250">
        <f>J127</f>
        <v>0</v>
      </c>
      <c r="L97" s="246"/>
    </row>
    <row r="98" spans="2:12" s="252" customFormat="1" ht="19.899999999999999" hidden="1" customHeight="1" x14ac:dyDescent="0.2">
      <c r="B98" s="251"/>
      <c r="D98" s="253" t="s">
        <v>1072</v>
      </c>
      <c r="E98" s="254"/>
      <c r="F98" s="254"/>
      <c r="G98" s="254"/>
      <c r="H98" s="254"/>
      <c r="I98" s="254"/>
      <c r="J98" s="255">
        <f>J128</f>
        <v>0</v>
      </c>
      <c r="L98" s="251"/>
    </row>
    <row r="99" spans="2:12" s="252" customFormat="1" ht="19.899999999999999" hidden="1" customHeight="1" x14ac:dyDescent="0.2">
      <c r="B99" s="251"/>
      <c r="D99" s="253" t="s">
        <v>1073</v>
      </c>
      <c r="E99" s="254"/>
      <c r="F99" s="254"/>
      <c r="G99" s="254"/>
      <c r="H99" s="254"/>
      <c r="I99" s="254"/>
      <c r="J99" s="255">
        <f>J130</f>
        <v>0</v>
      </c>
      <c r="L99" s="251"/>
    </row>
    <row r="100" spans="2:12" s="252" customFormat="1" ht="19.899999999999999" hidden="1" customHeight="1" x14ac:dyDescent="0.2">
      <c r="B100" s="251"/>
      <c r="D100" s="253" t="s">
        <v>1075</v>
      </c>
      <c r="E100" s="254"/>
      <c r="F100" s="254"/>
      <c r="G100" s="254"/>
      <c r="H100" s="254"/>
      <c r="I100" s="254"/>
      <c r="J100" s="255">
        <f>J137</f>
        <v>0</v>
      </c>
      <c r="L100" s="251"/>
    </row>
    <row r="101" spans="2:12" s="252" customFormat="1" ht="19.899999999999999" hidden="1" customHeight="1" x14ac:dyDescent="0.2">
      <c r="B101" s="251"/>
      <c r="D101" s="253" t="s">
        <v>1424</v>
      </c>
      <c r="E101" s="254"/>
      <c r="F101" s="254"/>
      <c r="G101" s="254"/>
      <c r="H101" s="254"/>
      <c r="I101" s="254"/>
      <c r="J101" s="255">
        <f>J139</f>
        <v>0</v>
      </c>
      <c r="L101" s="251"/>
    </row>
    <row r="102" spans="2:12" s="252" customFormat="1" ht="19.899999999999999" hidden="1" customHeight="1" x14ac:dyDescent="0.2">
      <c r="B102" s="251"/>
      <c r="D102" s="253" t="s">
        <v>1425</v>
      </c>
      <c r="E102" s="254"/>
      <c r="F102" s="254"/>
      <c r="G102" s="254"/>
      <c r="H102" s="254"/>
      <c r="I102" s="254"/>
      <c r="J102" s="255">
        <f>J141</f>
        <v>0</v>
      </c>
      <c r="L102" s="251"/>
    </row>
    <row r="103" spans="2:12" s="252" customFormat="1" ht="19.899999999999999" hidden="1" customHeight="1" x14ac:dyDescent="0.2">
      <c r="B103" s="251"/>
      <c r="D103" s="253" t="s">
        <v>1426</v>
      </c>
      <c r="E103" s="254"/>
      <c r="F103" s="254"/>
      <c r="G103" s="254"/>
      <c r="H103" s="254"/>
      <c r="I103" s="254"/>
      <c r="J103" s="255">
        <f>J145</f>
        <v>0</v>
      </c>
      <c r="L103" s="251"/>
    </row>
    <row r="104" spans="2:12" s="252" customFormat="1" ht="19.899999999999999" hidden="1" customHeight="1" x14ac:dyDescent="0.2">
      <c r="B104" s="251"/>
      <c r="D104" s="253" t="s">
        <v>1427</v>
      </c>
      <c r="E104" s="254"/>
      <c r="F104" s="254"/>
      <c r="G104" s="254"/>
      <c r="H104" s="254"/>
      <c r="I104" s="254"/>
      <c r="J104" s="255">
        <f>J152</f>
        <v>0</v>
      </c>
      <c r="L104" s="251"/>
    </row>
    <row r="105" spans="2:12" s="252" customFormat="1" ht="19.899999999999999" hidden="1" customHeight="1" x14ac:dyDescent="0.2">
      <c r="B105" s="251"/>
      <c r="D105" s="253" t="s">
        <v>1428</v>
      </c>
      <c r="E105" s="254"/>
      <c r="F105" s="254"/>
      <c r="G105" s="254"/>
      <c r="H105" s="254"/>
      <c r="I105" s="254"/>
      <c r="J105" s="255">
        <f>J165</f>
        <v>0</v>
      </c>
      <c r="L105" s="251"/>
    </row>
    <row r="106" spans="2:12" s="252" customFormat="1" ht="19.899999999999999" hidden="1" customHeight="1" x14ac:dyDescent="0.2">
      <c r="B106" s="251"/>
      <c r="D106" s="253" t="s">
        <v>1429</v>
      </c>
      <c r="E106" s="254"/>
      <c r="F106" s="254"/>
      <c r="G106" s="254"/>
      <c r="H106" s="254"/>
      <c r="I106" s="254"/>
      <c r="J106" s="255">
        <f>J174</f>
        <v>0</v>
      </c>
      <c r="L106" s="251"/>
    </row>
    <row r="107" spans="2:12" s="214" customFormat="1" ht="21.75" hidden="1" customHeight="1" x14ac:dyDescent="0.2">
      <c r="B107" s="213"/>
      <c r="L107" s="213"/>
    </row>
    <row r="108" spans="2:12" s="214" customFormat="1" ht="6.95" hidden="1" customHeight="1" x14ac:dyDescent="0.2">
      <c r="B108" s="239"/>
      <c r="C108" s="240"/>
      <c r="D108" s="240"/>
      <c r="E108" s="240"/>
      <c r="F108" s="240"/>
      <c r="G108" s="240"/>
      <c r="H108" s="240"/>
      <c r="I108" s="240"/>
      <c r="J108" s="240"/>
      <c r="K108" s="240"/>
      <c r="L108" s="213"/>
    </row>
    <row r="109" spans="2:12" hidden="1" x14ac:dyDescent="0.2"/>
    <row r="110" spans="2:12" hidden="1" x14ac:dyDescent="0.2"/>
    <row r="111" spans="2:12" hidden="1" x14ac:dyDescent="0.2"/>
    <row r="112" spans="2:12" s="214" customFormat="1" ht="6.95" customHeight="1" x14ac:dyDescent="0.2">
      <c r="B112" s="241"/>
      <c r="C112" s="242"/>
      <c r="D112" s="242"/>
      <c r="E112" s="242"/>
      <c r="F112" s="242"/>
      <c r="G112" s="242"/>
      <c r="H112" s="242"/>
      <c r="I112" s="242"/>
      <c r="J112" s="242"/>
      <c r="K112" s="242"/>
      <c r="L112" s="213"/>
    </row>
    <row r="113" spans="2:63" s="214" customFormat="1" ht="24.95" customHeight="1" x14ac:dyDescent="0.2">
      <c r="B113" s="213"/>
      <c r="C113" s="210" t="s">
        <v>1080</v>
      </c>
      <c r="L113" s="213"/>
    </row>
    <row r="114" spans="2:63" s="214" customFormat="1" ht="6.95" customHeight="1" x14ac:dyDescent="0.2">
      <c r="B114" s="213"/>
      <c r="L114" s="213"/>
    </row>
    <row r="115" spans="2:63" s="214" customFormat="1" ht="12" customHeight="1" x14ac:dyDescent="0.2">
      <c r="B115" s="213"/>
      <c r="C115" s="212" t="s">
        <v>16</v>
      </c>
      <c r="L115" s="213"/>
    </row>
    <row r="116" spans="2:63" s="214" customFormat="1" ht="16.5" customHeight="1" x14ac:dyDescent="0.2">
      <c r="B116" s="213"/>
      <c r="E116" s="619" t="str">
        <f>E7</f>
        <v>Rekonstrukce ZUŠ Blansko</v>
      </c>
      <c r="F116" s="620"/>
      <c r="G116" s="620"/>
      <c r="H116" s="620"/>
      <c r="L116" s="213"/>
    </row>
    <row r="117" spans="2:63" s="214" customFormat="1" ht="12" customHeight="1" x14ac:dyDescent="0.2">
      <c r="B117" s="213"/>
      <c r="C117" s="212" t="s">
        <v>1039</v>
      </c>
      <c r="L117" s="213"/>
    </row>
    <row r="118" spans="2:63" s="214" customFormat="1" ht="16.5" customHeight="1" x14ac:dyDescent="0.2">
      <c r="B118" s="213"/>
      <c r="E118" s="617" t="str">
        <f>E9</f>
        <v>D.101.05 - Ústřední vytápění</v>
      </c>
      <c r="F118" s="618"/>
      <c r="G118" s="618"/>
      <c r="H118" s="618"/>
      <c r="L118" s="213"/>
    </row>
    <row r="119" spans="2:63" s="214" customFormat="1" ht="6.95" customHeight="1" x14ac:dyDescent="0.2">
      <c r="B119" s="213"/>
      <c r="L119" s="213"/>
    </row>
    <row r="120" spans="2:63" s="214" customFormat="1" ht="12" customHeight="1" x14ac:dyDescent="0.2">
      <c r="B120" s="213"/>
      <c r="C120" s="212" t="s">
        <v>1044</v>
      </c>
      <c r="F120" s="215" t="str">
        <f>F12</f>
        <v xml:space="preserve"> </v>
      </c>
      <c r="I120" s="212" t="s">
        <v>1046</v>
      </c>
      <c r="J120" s="216">
        <f>IF(J12="","",J12)</f>
        <v>45534</v>
      </c>
      <c r="L120" s="213"/>
    </row>
    <row r="121" spans="2:63" s="214" customFormat="1" ht="6.95" customHeight="1" x14ac:dyDescent="0.2">
      <c r="B121" s="213"/>
      <c r="L121" s="213"/>
    </row>
    <row r="122" spans="2:63" s="214" customFormat="1" ht="15.2" customHeight="1" x14ac:dyDescent="0.2">
      <c r="B122" s="213"/>
      <c r="C122" s="212" t="s">
        <v>1047</v>
      </c>
      <c r="F122" s="215" t="str">
        <f>E15</f>
        <v xml:space="preserve"> </v>
      </c>
      <c r="I122" s="212" t="s">
        <v>14</v>
      </c>
      <c r="J122" s="218" t="str">
        <f>E21</f>
        <v xml:space="preserve"> </v>
      </c>
      <c r="L122" s="213"/>
    </row>
    <row r="123" spans="2:63" s="214" customFormat="1" ht="15.2" customHeight="1" x14ac:dyDescent="0.2">
      <c r="B123" s="213"/>
      <c r="C123" s="212" t="s">
        <v>13</v>
      </c>
      <c r="F123" s="215" t="str">
        <f>IF(E18="","",E18)</f>
        <v xml:space="preserve"> </v>
      </c>
      <c r="I123" s="212" t="s">
        <v>1049</v>
      </c>
      <c r="J123" s="218" t="str">
        <f>E24</f>
        <v xml:space="preserve"> </v>
      </c>
      <c r="L123" s="213"/>
    </row>
    <row r="124" spans="2:63" s="214" customFormat="1" ht="10.35" customHeight="1" x14ac:dyDescent="0.2">
      <c r="B124" s="213"/>
      <c r="L124" s="213"/>
    </row>
    <row r="125" spans="2:63" s="72" customFormat="1" ht="29.25" customHeight="1" x14ac:dyDescent="0.2">
      <c r="B125" s="256"/>
      <c r="C125" s="257" t="s">
        <v>1081</v>
      </c>
      <c r="D125" s="258" t="s">
        <v>1082</v>
      </c>
      <c r="E125" s="258" t="s">
        <v>1083</v>
      </c>
      <c r="F125" s="258" t="s">
        <v>1084</v>
      </c>
      <c r="G125" s="258" t="s">
        <v>90</v>
      </c>
      <c r="H125" s="258" t="s">
        <v>91</v>
      </c>
      <c r="I125" s="258" t="s">
        <v>1085</v>
      </c>
      <c r="J125" s="258" t="s">
        <v>1068</v>
      </c>
      <c r="K125" s="259" t="s">
        <v>1086</v>
      </c>
      <c r="L125" s="256"/>
      <c r="M125" s="260" t="s">
        <v>1042</v>
      </c>
      <c r="N125" s="261" t="s">
        <v>95</v>
      </c>
      <c r="O125" s="261" t="s">
        <v>1087</v>
      </c>
      <c r="P125" s="261" t="s">
        <v>1088</v>
      </c>
      <c r="Q125" s="261" t="s">
        <v>1089</v>
      </c>
      <c r="R125" s="261" t="s">
        <v>1090</v>
      </c>
      <c r="S125" s="261" t="s">
        <v>1091</v>
      </c>
      <c r="T125" s="261" t="s">
        <v>1092</v>
      </c>
      <c r="U125" s="262" t="s">
        <v>106</v>
      </c>
    </row>
    <row r="126" spans="2:63" s="214" customFormat="1" ht="22.9" customHeight="1" x14ac:dyDescent="0.25">
      <c r="B126" s="213"/>
      <c r="C126" s="263" t="s">
        <v>1093</v>
      </c>
      <c r="J126" s="264">
        <f>BK126</f>
        <v>0</v>
      </c>
      <c r="L126" s="213"/>
      <c r="M126" s="265"/>
      <c r="N126" s="219"/>
      <c r="O126" s="219"/>
      <c r="P126" s="266">
        <f>P127</f>
        <v>220.994259</v>
      </c>
      <c r="Q126" s="219"/>
      <c r="R126" s="266">
        <f>R127</f>
        <v>0.84870000000000001</v>
      </c>
      <c r="S126" s="219"/>
      <c r="T126" s="266">
        <f>T127</f>
        <v>0.54</v>
      </c>
      <c r="U126" s="267"/>
      <c r="AT126" s="206" t="s">
        <v>1094</v>
      </c>
      <c r="AU126" s="206" t="s">
        <v>1070</v>
      </c>
      <c r="BK126" s="268">
        <f>BK127</f>
        <v>0</v>
      </c>
    </row>
    <row r="127" spans="2:63" s="270" customFormat="1" ht="25.9" customHeight="1" x14ac:dyDescent="0.2">
      <c r="B127" s="269"/>
      <c r="D127" s="271" t="s">
        <v>1094</v>
      </c>
      <c r="E127" s="272" t="s">
        <v>18</v>
      </c>
      <c r="F127" s="272" t="s">
        <v>1095</v>
      </c>
      <c r="J127" s="273">
        <f>BK127</f>
        <v>0</v>
      </c>
      <c r="L127" s="269"/>
      <c r="M127" s="274"/>
      <c r="P127" s="275">
        <f>P128+P130+P137+P139+P141+P145+P152+P165+P174</f>
        <v>220.994259</v>
      </c>
      <c r="R127" s="275">
        <f>R128+R130+R137+R139+R141+R145+R152+R165+R174</f>
        <v>0.84870000000000001</v>
      </c>
      <c r="T127" s="275">
        <f>T128+T130+T137+T139+T141+T145+T152+T165+T174</f>
        <v>0.54</v>
      </c>
      <c r="U127" s="276"/>
      <c r="AR127" s="271" t="s">
        <v>40</v>
      </c>
      <c r="AT127" s="277" t="s">
        <v>1094</v>
      </c>
      <c r="AU127" s="277" t="s">
        <v>1096</v>
      </c>
      <c r="AY127" s="271" t="s">
        <v>1097</v>
      </c>
      <c r="BK127" s="278">
        <f>BK128+BK130+BK137+BK139+BK141+BK145+BK152+BK165+BK174</f>
        <v>0</v>
      </c>
    </row>
    <row r="128" spans="2:63" s="270" customFormat="1" ht="22.9" customHeight="1" x14ac:dyDescent="0.2">
      <c r="B128" s="269"/>
      <c r="D128" s="271" t="s">
        <v>1094</v>
      </c>
      <c r="E128" s="279" t="s">
        <v>52</v>
      </c>
      <c r="F128" s="279" t="s">
        <v>1098</v>
      </c>
      <c r="J128" s="280">
        <f>BK128</f>
        <v>0</v>
      </c>
      <c r="L128" s="269"/>
      <c r="M128" s="274"/>
      <c r="P128" s="275">
        <f>P129</f>
        <v>3.81</v>
      </c>
      <c r="R128" s="275">
        <f>R129</f>
        <v>0</v>
      </c>
      <c r="T128" s="275">
        <f>T129</f>
        <v>0.54</v>
      </c>
      <c r="U128" s="276"/>
      <c r="AR128" s="271" t="s">
        <v>40</v>
      </c>
      <c r="AT128" s="277" t="s">
        <v>1094</v>
      </c>
      <c r="AU128" s="277" t="s">
        <v>40</v>
      </c>
      <c r="AY128" s="271" t="s">
        <v>1097</v>
      </c>
      <c r="BK128" s="278">
        <f>BK129</f>
        <v>0</v>
      </c>
    </row>
    <row r="129" spans="2:65" s="214" customFormat="1" ht="24.2" customHeight="1" x14ac:dyDescent="0.2">
      <c r="B129" s="213"/>
      <c r="C129" s="281" t="s">
        <v>40</v>
      </c>
      <c r="D129" s="281" t="s">
        <v>1099</v>
      </c>
      <c r="E129" s="282" t="s">
        <v>1430</v>
      </c>
      <c r="F129" s="283" t="s">
        <v>1431</v>
      </c>
      <c r="G129" s="284" t="s">
        <v>211</v>
      </c>
      <c r="H129" s="285">
        <v>10</v>
      </c>
      <c r="I129" s="132"/>
      <c r="J129" s="286">
        <f>ROUND(I129*H129,2)</f>
        <v>0</v>
      </c>
      <c r="K129" s="283" t="s">
        <v>1106</v>
      </c>
      <c r="L129" s="213"/>
      <c r="M129" s="287" t="s">
        <v>1042</v>
      </c>
      <c r="N129" s="288" t="s">
        <v>1055</v>
      </c>
      <c r="O129" s="289">
        <v>0.38100000000000001</v>
      </c>
      <c r="P129" s="289">
        <f>O129*H129</f>
        <v>3.81</v>
      </c>
      <c r="Q129" s="289">
        <v>0</v>
      </c>
      <c r="R129" s="289">
        <f>Q129*H129</f>
        <v>0</v>
      </c>
      <c r="S129" s="289">
        <v>5.3999999999999999E-2</v>
      </c>
      <c r="T129" s="289">
        <f>S129*H129</f>
        <v>0.54</v>
      </c>
      <c r="U129" s="290" t="s">
        <v>1042</v>
      </c>
      <c r="AR129" s="291" t="s">
        <v>46</v>
      </c>
      <c r="AT129" s="291" t="s">
        <v>1099</v>
      </c>
      <c r="AU129" s="291" t="s">
        <v>42</v>
      </c>
      <c r="AY129" s="206" t="s">
        <v>1097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1432</v>
      </c>
    </row>
    <row r="130" spans="2:65" s="270" customFormat="1" ht="22.9" customHeight="1" x14ac:dyDescent="0.2">
      <c r="B130" s="269"/>
      <c r="D130" s="271" t="s">
        <v>1094</v>
      </c>
      <c r="E130" s="279" t="s">
        <v>1108</v>
      </c>
      <c r="F130" s="279" t="s">
        <v>1109</v>
      </c>
      <c r="I130" s="297"/>
      <c r="J130" s="280">
        <f>BK130</f>
        <v>0</v>
      </c>
      <c r="L130" s="269"/>
      <c r="M130" s="274"/>
      <c r="P130" s="275">
        <f>SUM(P131:P136)</f>
        <v>6.4989100000000004</v>
      </c>
      <c r="R130" s="275">
        <f>SUM(R131:R136)</f>
        <v>0</v>
      </c>
      <c r="T130" s="275">
        <f>SUM(T131:T136)</f>
        <v>0</v>
      </c>
      <c r="U130" s="276"/>
      <c r="AR130" s="271" t="s">
        <v>40</v>
      </c>
      <c r="AT130" s="277" t="s">
        <v>1094</v>
      </c>
      <c r="AU130" s="277" t="s">
        <v>40</v>
      </c>
      <c r="AY130" s="271" t="s">
        <v>1097</v>
      </c>
      <c r="BK130" s="278">
        <f>SUM(BK131:BK136)</f>
        <v>0</v>
      </c>
    </row>
    <row r="131" spans="2:65" s="214" customFormat="1" ht="16.5" customHeight="1" x14ac:dyDescent="0.2">
      <c r="B131" s="213"/>
      <c r="C131" s="281" t="s">
        <v>42</v>
      </c>
      <c r="D131" s="281" t="s">
        <v>1099</v>
      </c>
      <c r="E131" s="282" t="s">
        <v>1110</v>
      </c>
      <c r="F131" s="283" t="s">
        <v>1111</v>
      </c>
      <c r="G131" s="284" t="s">
        <v>159</v>
      </c>
      <c r="H131" s="285">
        <v>1.21</v>
      </c>
      <c r="I131" s="132"/>
      <c r="J131" s="286">
        <f t="shared" ref="J131:J136" si="0">ROUND(I131*H131,2)</f>
        <v>0</v>
      </c>
      <c r="K131" s="283" t="s">
        <v>1106</v>
      </c>
      <c r="L131" s="213"/>
      <c r="M131" s="287" t="s">
        <v>1042</v>
      </c>
      <c r="N131" s="288" t="s">
        <v>1055</v>
      </c>
      <c r="O131" s="289">
        <v>0.13600000000000001</v>
      </c>
      <c r="P131" s="289">
        <f t="shared" ref="P131:P136" si="1">O131*H131</f>
        <v>0.16456000000000001</v>
      </c>
      <c r="Q131" s="289">
        <v>0</v>
      </c>
      <c r="R131" s="289">
        <f t="shared" ref="R131:R136" si="2">Q131*H131</f>
        <v>0</v>
      </c>
      <c r="S131" s="289">
        <v>0</v>
      </c>
      <c r="T131" s="289">
        <f t="shared" ref="T131:T136" si="3">S131*H131</f>
        <v>0</v>
      </c>
      <c r="U131" s="290" t="s">
        <v>1042</v>
      </c>
      <c r="AR131" s="291" t="s">
        <v>46</v>
      </c>
      <c r="AT131" s="291" t="s">
        <v>1099</v>
      </c>
      <c r="AU131" s="291" t="s">
        <v>42</v>
      </c>
      <c r="AY131" s="206" t="s">
        <v>1097</v>
      </c>
      <c r="BE131" s="292">
        <f t="shared" ref="BE131:BE136" si="4">IF(N131="základní",J131,0)</f>
        <v>0</v>
      </c>
      <c r="BF131" s="292">
        <f t="shared" ref="BF131:BF136" si="5">IF(N131="snížená",J131,0)</f>
        <v>0</v>
      </c>
      <c r="BG131" s="292">
        <f t="shared" ref="BG131:BG136" si="6">IF(N131="zákl. přenesená",J131,0)</f>
        <v>0</v>
      </c>
      <c r="BH131" s="292">
        <f t="shared" ref="BH131:BH136" si="7">IF(N131="sníž. přenesená",J131,0)</f>
        <v>0</v>
      </c>
      <c r="BI131" s="292">
        <f t="shared" ref="BI131:BI136" si="8">IF(N131="nulová",J131,0)</f>
        <v>0</v>
      </c>
      <c r="BJ131" s="206" t="s">
        <v>40</v>
      </c>
      <c r="BK131" s="292">
        <f t="shared" ref="BK131:BK136" si="9">ROUND(I131*H131,2)</f>
        <v>0</v>
      </c>
      <c r="BL131" s="206" t="s">
        <v>46</v>
      </c>
      <c r="BM131" s="291" t="s">
        <v>1433</v>
      </c>
    </row>
    <row r="132" spans="2:65" s="214" customFormat="1" ht="33" customHeight="1" x14ac:dyDescent="0.2">
      <c r="B132" s="213"/>
      <c r="C132" s="281" t="s">
        <v>44</v>
      </c>
      <c r="D132" s="281" t="s">
        <v>1099</v>
      </c>
      <c r="E132" s="282" t="s">
        <v>1113</v>
      </c>
      <c r="F132" s="283" t="s">
        <v>1114</v>
      </c>
      <c r="G132" s="284" t="s">
        <v>159</v>
      </c>
      <c r="H132" s="285">
        <v>1.21</v>
      </c>
      <c r="I132" s="132"/>
      <c r="J132" s="286">
        <f t="shared" si="0"/>
        <v>0</v>
      </c>
      <c r="K132" s="283" t="s">
        <v>1102</v>
      </c>
      <c r="L132" s="213"/>
      <c r="M132" s="287" t="s">
        <v>1042</v>
      </c>
      <c r="N132" s="288" t="s">
        <v>1055</v>
      </c>
      <c r="O132" s="289">
        <v>3.89</v>
      </c>
      <c r="P132" s="289">
        <f t="shared" si="1"/>
        <v>4.7069000000000001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1042</v>
      </c>
      <c r="AR132" s="291" t="s">
        <v>46</v>
      </c>
      <c r="AT132" s="291" t="s">
        <v>1099</v>
      </c>
      <c r="AU132" s="291" t="s">
        <v>42</v>
      </c>
      <c r="AY132" s="206" t="s">
        <v>1097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1434</v>
      </c>
    </row>
    <row r="133" spans="2:65" s="214" customFormat="1" ht="33" customHeight="1" x14ac:dyDescent="0.2">
      <c r="B133" s="213"/>
      <c r="C133" s="281" t="s">
        <v>46</v>
      </c>
      <c r="D133" s="281" t="s">
        <v>1099</v>
      </c>
      <c r="E133" s="282" t="s">
        <v>1116</v>
      </c>
      <c r="F133" s="283" t="s">
        <v>1117</v>
      </c>
      <c r="G133" s="284" t="s">
        <v>159</v>
      </c>
      <c r="H133" s="285">
        <v>4.84</v>
      </c>
      <c r="I133" s="132"/>
      <c r="J133" s="286">
        <f t="shared" si="0"/>
        <v>0</v>
      </c>
      <c r="K133" s="283" t="s">
        <v>1102</v>
      </c>
      <c r="L133" s="213"/>
      <c r="M133" s="287" t="s">
        <v>1042</v>
      </c>
      <c r="N133" s="288" t="s">
        <v>1055</v>
      </c>
      <c r="O133" s="289">
        <v>0.26</v>
      </c>
      <c r="P133" s="289">
        <f t="shared" si="1"/>
        <v>1.2584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1042</v>
      </c>
      <c r="AR133" s="291" t="s">
        <v>46</v>
      </c>
      <c r="AT133" s="291" t="s">
        <v>1099</v>
      </c>
      <c r="AU133" s="291" t="s">
        <v>42</v>
      </c>
      <c r="AY133" s="206" t="s">
        <v>1097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1435</v>
      </c>
    </row>
    <row r="134" spans="2:65" s="214" customFormat="1" ht="24.2" customHeight="1" x14ac:dyDescent="0.2">
      <c r="B134" s="213"/>
      <c r="C134" s="281" t="s">
        <v>48</v>
      </c>
      <c r="D134" s="281" t="s">
        <v>1099</v>
      </c>
      <c r="E134" s="282" t="s">
        <v>1119</v>
      </c>
      <c r="F134" s="283" t="s">
        <v>1120</v>
      </c>
      <c r="G134" s="284" t="s">
        <v>159</v>
      </c>
      <c r="H134" s="285">
        <v>1.21</v>
      </c>
      <c r="I134" s="132"/>
      <c r="J134" s="286">
        <f t="shared" si="0"/>
        <v>0</v>
      </c>
      <c r="K134" s="283" t="s">
        <v>1106</v>
      </c>
      <c r="L134" s="213"/>
      <c r="M134" s="287" t="s">
        <v>1042</v>
      </c>
      <c r="N134" s="288" t="s">
        <v>1055</v>
      </c>
      <c r="O134" s="289">
        <v>0.125</v>
      </c>
      <c r="P134" s="289">
        <f t="shared" si="1"/>
        <v>0.15125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1042</v>
      </c>
      <c r="AR134" s="291" t="s">
        <v>46</v>
      </c>
      <c r="AT134" s="291" t="s">
        <v>1099</v>
      </c>
      <c r="AU134" s="291" t="s">
        <v>42</v>
      </c>
      <c r="AY134" s="206" t="s">
        <v>1097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1436</v>
      </c>
    </row>
    <row r="135" spans="2:65" s="214" customFormat="1" ht="24.2" customHeight="1" x14ac:dyDescent="0.2">
      <c r="B135" s="213"/>
      <c r="C135" s="281" t="s">
        <v>50</v>
      </c>
      <c r="D135" s="281" t="s">
        <v>1099</v>
      </c>
      <c r="E135" s="282" t="s">
        <v>1123</v>
      </c>
      <c r="F135" s="283" t="s">
        <v>1124</v>
      </c>
      <c r="G135" s="284" t="s">
        <v>159</v>
      </c>
      <c r="H135" s="285">
        <v>36.299999999999997</v>
      </c>
      <c r="I135" s="132"/>
      <c r="J135" s="286">
        <f t="shared" si="0"/>
        <v>0</v>
      </c>
      <c r="K135" s="283" t="s">
        <v>1106</v>
      </c>
      <c r="L135" s="213"/>
      <c r="M135" s="287" t="s">
        <v>1042</v>
      </c>
      <c r="N135" s="288" t="s">
        <v>1055</v>
      </c>
      <c r="O135" s="289">
        <v>6.0000000000000001E-3</v>
      </c>
      <c r="P135" s="289">
        <f t="shared" si="1"/>
        <v>0.21779999999999999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1042</v>
      </c>
      <c r="AR135" s="291" t="s">
        <v>46</v>
      </c>
      <c r="AT135" s="291" t="s">
        <v>1099</v>
      </c>
      <c r="AU135" s="291" t="s">
        <v>42</v>
      </c>
      <c r="AY135" s="206" t="s">
        <v>1097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1437</v>
      </c>
    </row>
    <row r="136" spans="2:65" s="214" customFormat="1" ht="21.75" customHeight="1" x14ac:dyDescent="0.2">
      <c r="B136" s="213"/>
      <c r="C136" s="281" t="s">
        <v>1122</v>
      </c>
      <c r="D136" s="281" t="s">
        <v>1099</v>
      </c>
      <c r="E136" s="282" t="s">
        <v>1127</v>
      </c>
      <c r="F136" s="283" t="s">
        <v>1128</v>
      </c>
      <c r="G136" s="284" t="s">
        <v>159</v>
      </c>
      <c r="H136" s="285">
        <v>1.21</v>
      </c>
      <c r="I136" s="132"/>
      <c r="J136" s="286">
        <f t="shared" si="0"/>
        <v>0</v>
      </c>
      <c r="K136" s="283" t="s">
        <v>1042</v>
      </c>
      <c r="L136" s="213"/>
      <c r="M136" s="287" t="s">
        <v>1042</v>
      </c>
      <c r="N136" s="288" t="s">
        <v>1055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1042</v>
      </c>
      <c r="AR136" s="291" t="s">
        <v>46</v>
      </c>
      <c r="AT136" s="291" t="s">
        <v>1099</v>
      </c>
      <c r="AU136" s="291" t="s">
        <v>42</v>
      </c>
      <c r="AY136" s="206" t="s">
        <v>1097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1438</v>
      </c>
    </row>
    <row r="137" spans="2:65" s="270" customFormat="1" ht="22.9" customHeight="1" x14ac:dyDescent="0.2">
      <c r="B137" s="269"/>
      <c r="D137" s="271" t="s">
        <v>1094</v>
      </c>
      <c r="E137" s="279" t="s">
        <v>60</v>
      </c>
      <c r="F137" s="279" t="s">
        <v>61</v>
      </c>
      <c r="I137" s="297"/>
      <c r="J137" s="280">
        <f>BK137</f>
        <v>0</v>
      </c>
      <c r="L137" s="269"/>
      <c r="M137" s="274"/>
      <c r="P137" s="275">
        <f>P138</f>
        <v>6.2969999999999998E-2</v>
      </c>
      <c r="R137" s="275">
        <f>R138</f>
        <v>0</v>
      </c>
      <c r="T137" s="275">
        <f>T138</f>
        <v>0</v>
      </c>
      <c r="U137" s="276"/>
      <c r="AR137" s="271" t="s">
        <v>42</v>
      </c>
      <c r="AT137" s="277" t="s">
        <v>1094</v>
      </c>
      <c r="AU137" s="277" t="s">
        <v>40</v>
      </c>
      <c r="AY137" s="271" t="s">
        <v>1097</v>
      </c>
      <c r="BK137" s="278">
        <f>BK138</f>
        <v>0</v>
      </c>
    </row>
    <row r="138" spans="2:65" s="214" customFormat="1" ht="24.2" customHeight="1" x14ac:dyDescent="0.2">
      <c r="B138" s="213"/>
      <c r="C138" s="281" t="s">
        <v>1126</v>
      </c>
      <c r="D138" s="281" t="s">
        <v>1099</v>
      </c>
      <c r="E138" s="282" t="s">
        <v>1439</v>
      </c>
      <c r="F138" s="283" t="s">
        <v>1440</v>
      </c>
      <c r="G138" s="284" t="s">
        <v>159</v>
      </c>
      <c r="H138" s="285">
        <v>0.03</v>
      </c>
      <c r="I138" s="132"/>
      <c r="J138" s="286">
        <f>ROUND(I138*H138,2)</f>
        <v>0</v>
      </c>
      <c r="K138" s="283" t="s">
        <v>1102</v>
      </c>
      <c r="L138" s="213"/>
      <c r="M138" s="287" t="s">
        <v>1042</v>
      </c>
      <c r="N138" s="288" t="s">
        <v>1055</v>
      </c>
      <c r="O138" s="289">
        <v>2.0990000000000002</v>
      </c>
      <c r="P138" s="289">
        <f>O138*H138</f>
        <v>6.2969999999999998E-2</v>
      </c>
      <c r="Q138" s="289">
        <v>0</v>
      </c>
      <c r="R138" s="289">
        <f>Q138*H138</f>
        <v>0</v>
      </c>
      <c r="S138" s="289">
        <v>0</v>
      </c>
      <c r="T138" s="289">
        <f>S138*H138</f>
        <v>0</v>
      </c>
      <c r="U138" s="290" t="s">
        <v>1042</v>
      </c>
      <c r="AR138" s="291" t="s">
        <v>1133</v>
      </c>
      <c r="AT138" s="291" t="s">
        <v>1099</v>
      </c>
      <c r="AU138" s="291" t="s">
        <v>42</v>
      </c>
      <c r="AY138" s="206" t="s">
        <v>1097</v>
      </c>
      <c r="BE138" s="292">
        <f>IF(N138="základní",J138,0)</f>
        <v>0</v>
      </c>
      <c r="BF138" s="292">
        <f>IF(N138="snížená",J138,0)</f>
        <v>0</v>
      </c>
      <c r="BG138" s="292">
        <f>IF(N138="zákl. přenesená",J138,0)</f>
        <v>0</v>
      </c>
      <c r="BH138" s="292">
        <f>IF(N138="sníž. přenesená",J138,0)</f>
        <v>0</v>
      </c>
      <c r="BI138" s="292">
        <f>IF(N138="nulová",J138,0)</f>
        <v>0</v>
      </c>
      <c r="BJ138" s="206" t="s">
        <v>40</v>
      </c>
      <c r="BK138" s="292">
        <f>ROUND(I138*H138,2)</f>
        <v>0</v>
      </c>
      <c r="BL138" s="206" t="s">
        <v>1133</v>
      </c>
      <c r="BM138" s="291" t="s">
        <v>1441</v>
      </c>
    </row>
    <row r="139" spans="2:65" s="270" customFormat="1" ht="22.9" customHeight="1" x14ac:dyDescent="0.2">
      <c r="B139" s="269"/>
      <c r="D139" s="271" t="s">
        <v>1094</v>
      </c>
      <c r="E139" s="279" t="s">
        <v>1442</v>
      </c>
      <c r="F139" s="279" t="s">
        <v>1443</v>
      </c>
      <c r="I139" s="297"/>
      <c r="J139" s="280">
        <f>BK139</f>
        <v>0</v>
      </c>
      <c r="L139" s="269"/>
      <c r="M139" s="274"/>
      <c r="P139" s="275">
        <f>P140</f>
        <v>0.14499999999999999</v>
      </c>
      <c r="R139" s="275">
        <f>R140</f>
        <v>1.25E-3</v>
      </c>
      <c r="T139" s="275">
        <f>T140</f>
        <v>0</v>
      </c>
      <c r="U139" s="276"/>
      <c r="AR139" s="271" t="s">
        <v>42</v>
      </c>
      <c r="AT139" s="277" t="s">
        <v>1094</v>
      </c>
      <c r="AU139" s="277" t="s">
        <v>40</v>
      </c>
      <c r="AY139" s="271" t="s">
        <v>1097</v>
      </c>
      <c r="BK139" s="278">
        <f>BK140</f>
        <v>0</v>
      </c>
    </row>
    <row r="140" spans="2:65" s="214" customFormat="1" ht="24.2" customHeight="1" x14ac:dyDescent="0.2">
      <c r="B140" s="213"/>
      <c r="C140" s="281" t="s">
        <v>52</v>
      </c>
      <c r="D140" s="281" t="s">
        <v>1099</v>
      </c>
      <c r="E140" s="282" t="s">
        <v>1444</v>
      </c>
      <c r="F140" s="283" t="s">
        <v>1445</v>
      </c>
      <c r="G140" s="284" t="s">
        <v>1280</v>
      </c>
      <c r="H140" s="285">
        <v>1</v>
      </c>
      <c r="I140" s="132"/>
      <c r="J140" s="286">
        <f>ROUND(I140*H140,2)</f>
        <v>0</v>
      </c>
      <c r="K140" s="283" t="s">
        <v>1102</v>
      </c>
      <c r="L140" s="213"/>
      <c r="M140" s="287" t="s">
        <v>1042</v>
      </c>
      <c r="N140" s="288" t="s">
        <v>1055</v>
      </c>
      <c r="O140" s="289">
        <v>0.14499999999999999</v>
      </c>
      <c r="P140" s="289">
        <f>O140*H140</f>
        <v>0.14499999999999999</v>
      </c>
      <c r="Q140" s="289">
        <v>1.25E-3</v>
      </c>
      <c r="R140" s="289">
        <f>Q140*H140</f>
        <v>1.25E-3</v>
      </c>
      <c r="S140" s="289">
        <v>0</v>
      </c>
      <c r="T140" s="289">
        <f>S140*H140</f>
        <v>0</v>
      </c>
      <c r="U140" s="290" t="s">
        <v>1042</v>
      </c>
      <c r="AR140" s="291" t="s">
        <v>1133</v>
      </c>
      <c r="AT140" s="291" t="s">
        <v>1099</v>
      </c>
      <c r="AU140" s="291" t="s">
        <v>42</v>
      </c>
      <c r="AY140" s="206" t="s">
        <v>1097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206" t="s">
        <v>40</v>
      </c>
      <c r="BK140" s="292">
        <f>ROUND(I140*H140,2)</f>
        <v>0</v>
      </c>
      <c r="BL140" s="206" t="s">
        <v>1133</v>
      </c>
      <c r="BM140" s="291" t="s">
        <v>1446</v>
      </c>
    </row>
    <row r="141" spans="2:65" s="270" customFormat="1" ht="22.9" customHeight="1" x14ac:dyDescent="0.2">
      <c r="B141" s="269"/>
      <c r="D141" s="271" t="s">
        <v>1094</v>
      </c>
      <c r="E141" s="279" t="s">
        <v>1447</v>
      </c>
      <c r="F141" s="279" t="s">
        <v>1448</v>
      </c>
      <c r="I141" s="297"/>
      <c r="J141" s="280">
        <f>BK141</f>
        <v>0</v>
      </c>
      <c r="L141" s="269"/>
      <c r="M141" s="274"/>
      <c r="P141" s="275">
        <f>SUM(P142:P144)</f>
        <v>5.2169999999999996</v>
      </c>
      <c r="R141" s="275">
        <f>SUM(R142:R144)</f>
        <v>3.1489999999999997E-2</v>
      </c>
      <c r="T141" s="275">
        <f>SUM(T142:T144)</f>
        <v>0</v>
      </c>
      <c r="U141" s="276"/>
      <c r="AR141" s="271" t="s">
        <v>42</v>
      </c>
      <c r="AT141" s="277" t="s">
        <v>1094</v>
      </c>
      <c r="AU141" s="277" t="s">
        <v>40</v>
      </c>
      <c r="AY141" s="271" t="s">
        <v>1097</v>
      </c>
      <c r="BK141" s="278">
        <f>SUM(BK142:BK144)</f>
        <v>0</v>
      </c>
    </row>
    <row r="142" spans="2:65" s="214" customFormat="1" ht="33" customHeight="1" x14ac:dyDescent="0.2">
      <c r="B142" s="213"/>
      <c r="C142" s="281" t="s">
        <v>1135</v>
      </c>
      <c r="D142" s="281" t="s">
        <v>1099</v>
      </c>
      <c r="E142" s="282" t="s">
        <v>1449</v>
      </c>
      <c r="F142" s="283" t="s">
        <v>1450</v>
      </c>
      <c r="G142" s="284" t="s">
        <v>211</v>
      </c>
      <c r="H142" s="285">
        <v>1</v>
      </c>
      <c r="I142" s="132"/>
      <c r="J142" s="286">
        <f>ROUND(I142*H142,2)</f>
        <v>0</v>
      </c>
      <c r="K142" s="283" t="s">
        <v>1042</v>
      </c>
      <c r="L142" s="213"/>
      <c r="M142" s="287" t="s">
        <v>1042</v>
      </c>
      <c r="N142" s="288" t="s">
        <v>1055</v>
      </c>
      <c r="O142" s="289">
        <v>0</v>
      </c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89">
        <f>S142*H142</f>
        <v>0</v>
      </c>
      <c r="U142" s="290" t="s">
        <v>1042</v>
      </c>
      <c r="AR142" s="291" t="s">
        <v>1133</v>
      </c>
      <c r="AT142" s="291" t="s">
        <v>1099</v>
      </c>
      <c r="AU142" s="291" t="s">
        <v>42</v>
      </c>
      <c r="AY142" s="206" t="s">
        <v>1097</v>
      </c>
      <c r="BE142" s="292">
        <f>IF(N142="základní",J142,0)</f>
        <v>0</v>
      </c>
      <c r="BF142" s="292">
        <f>IF(N142="snížená",J142,0)</f>
        <v>0</v>
      </c>
      <c r="BG142" s="292">
        <f>IF(N142="zákl. přenesená",J142,0)</f>
        <v>0</v>
      </c>
      <c r="BH142" s="292">
        <f>IF(N142="sníž. přenesená",J142,0)</f>
        <v>0</v>
      </c>
      <c r="BI142" s="292">
        <f>IF(N142="nulová",J142,0)</f>
        <v>0</v>
      </c>
      <c r="BJ142" s="206" t="s">
        <v>40</v>
      </c>
      <c r="BK142" s="292">
        <f>ROUND(I142*H142,2)</f>
        <v>0</v>
      </c>
      <c r="BL142" s="206" t="s">
        <v>1133</v>
      </c>
      <c r="BM142" s="291" t="s">
        <v>1451</v>
      </c>
    </row>
    <row r="143" spans="2:65" s="214" customFormat="1" ht="33" customHeight="1" x14ac:dyDescent="0.2">
      <c r="B143" s="213"/>
      <c r="C143" s="281" t="s">
        <v>1143</v>
      </c>
      <c r="D143" s="281" t="s">
        <v>1099</v>
      </c>
      <c r="E143" s="282" t="s">
        <v>1452</v>
      </c>
      <c r="F143" s="283" t="s">
        <v>1453</v>
      </c>
      <c r="G143" s="284" t="s">
        <v>1454</v>
      </c>
      <c r="H143" s="285">
        <v>1</v>
      </c>
      <c r="I143" s="132"/>
      <c r="J143" s="286">
        <f>ROUND(I143*H143,2)</f>
        <v>0</v>
      </c>
      <c r="K143" s="283" t="s">
        <v>1042</v>
      </c>
      <c r="L143" s="213"/>
      <c r="M143" s="287" t="s">
        <v>1042</v>
      </c>
      <c r="N143" s="288" t="s">
        <v>1055</v>
      </c>
      <c r="O143" s="289">
        <v>0</v>
      </c>
      <c r="P143" s="289">
        <f>O143*H143</f>
        <v>0</v>
      </c>
      <c r="Q143" s="289">
        <v>0</v>
      </c>
      <c r="R143" s="289">
        <f>Q143*H143</f>
        <v>0</v>
      </c>
      <c r="S143" s="289">
        <v>0</v>
      </c>
      <c r="T143" s="289">
        <f>S143*H143</f>
        <v>0</v>
      </c>
      <c r="U143" s="290" t="s">
        <v>1042</v>
      </c>
      <c r="AR143" s="291" t="s">
        <v>1133</v>
      </c>
      <c r="AT143" s="291" t="s">
        <v>1099</v>
      </c>
      <c r="AU143" s="291" t="s">
        <v>42</v>
      </c>
      <c r="AY143" s="206" t="s">
        <v>1097</v>
      </c>
      <c r="BE143" s="292">
        <f>IF(N143="základní",J143,0)</f>
        <v>0</v>
      </c>
      <c r="BF143" s="292">
        <f>IF(N143="snížená",J143,0)</f>
        <v>0</v>
      </c>
      <c r="BG143" s="292">
        <f>IF(N143="zákl. přenesená",J143,0)</f>
        <v>0</v>
      </c>
      <c r="BH143" s="292">
        <f>IF(N143="sníž. přenesená",J143,0)</f>
        <v>0</v>
      </c>
      <c r="BI143" s="292">
        <f>IF(N143="nulová",J143,0)</f>
        <v>0</v>
      </c>
      <c r="BJ143" s="206" t="s">
        <v>40</v>
      </c>
      <c r="BK143" s="292">
        <f>ROUND(I143*H143,2)</f>
        <v>0</v>
      </c>
      <c r="BL143" s="206" t="s">
        <v>1133</v>
      </c>
      <c r="BM143" s="291" t="s">
        <v>1455</v>
      </c>
    </row>
    <row r="144" spans="2:65" s="214" customFormat="1" ht="37.9" customHeight="1" x14ac:dyDescent="0.2">
      <c r="B144" s="213"/>
      <c r="C144" s="281" t="s">
        <v>1147</v>
      </c>
      <c r="D144" s="281" t="s">
        <v>1099</v>
      </c>
      <c r="E144" s="282" t="s">
        <v>1456</v>
      </c>
      <c r="F144" s="283" t="s">
        <v>1457</v>
      </c>
      <c r="G144" s="284" t="s">
        <v>1280</v>
      </c>
      <c r="H144" s="285">
        <v>1</v>
      </c>
      <c r="I144" s="132"/>
      <c r="J144" s="286">
        <f>ROUND(I144*H144,2)</f>
        <v>0</v>
      </c>
      <c r="K144" s="283" t="s">
        <v>1102</v>
      </c>
      <c r="L144" s="213"/>
      <c r="M144" s="287" t="s">
        <v>1042</v>
      </c>
      <c r="N144" s="288" t="s">
        <v>1055</v>
      </c>
      <c r="O144" s="289">
        <v>5.2169999999999996</v>
      </c>
      <c r="P144" s="289">
        <f>O144*H144</f>
        <v>5.2169999999999996</v>
      </c>
      <c r="Q144" s="289">
        <v>3.1489999999999997E-2</v>
      </c>
      <c r="R144" s="289">
        <f>Q144*H144</f>
        <v>3.1489999999999997E-2</v>
      </c>
      <c r="S144" s="289">
        <v>0</v>
      </c>
      <c r="T144" s="289">
        <f>S144*H144</f>
        <v>0</v>
      </c>
      <c r="U144" s="290" t="s">
        <v>1042</v>
      </c>
      <c r="AR144" s="291" t="s">
        <v>1133</v>
      </c>
      <c r="AT144" s="291" t="s">
        <v>1099</v>
      </c>
      <c r="AU144" s="291" t="s">
        <v>42</v>
      </c>
      <c r="AY144" s="206" t="s">
        <v>1097</v>
      </c>
      <c r="BE144" s="292">
        <f>IF(N144="základní",J144,0)</f>
        <v>0</v>
      </c>
      <c r="BF144" s="292">
        <f>IF(N144="snížená",J144,0)</f>
        <v>0</v>
      </c>
      <c r="BG144" s="292">
        <f>IF(N144="zákl. přenesená",J144,0)</f>
        <v>0</v>
      </c>
      <c r="BH144" s="292">
        <f>IF(N144="sníž. přenesená",J144,0)</f>
        <v>0</v>
      </c>
      <c r="BI144" s="292">
        <f>IF(N144="nulová",J144,0)</f>
        <v>0</v>
      </c>
      <c r="BJ144" s="206" t="s">
        <v>40</v>
      </c>
      <c r="BK144" s="292">
        <f>ROUND(I144*H144,2)</f>
        <v>0</v>
      </c>
      <c r="BL144" s="206" t="s">
        <v>1133</v>
      </c>
      <c r="BM144" s="291" t="s">
        <v>1458</v>
      </c>
    </row>
    <row r="145" spans="2:65" s="270" customFormat="1" ht="22.9" customHeight="1" x14ac:dyDescent="0.2">
      <c r="B145" s="269"/>
      <c r="D145" s="271" t="s">
        <v>1094</v>
      </c>
      <c r="E145" s="279" t="s">
        <v>1459</v>
      </c>
      <c r="F145" s="279" t="s">
        <v>1460</v>
      </c>
      <c r="I145" s="297"/>
      <c r="J145" s="280">
        <f>BK145</f>
        <v>0</v>
      </c>
      <c r="L145" s="269"/>
      <c r="M145" s="274"/>
      <c r="P145" s="275">
        <f>SUM(P146:P151)</f>
        <v>0.8</v>
      </c>
      <c r="R145" s="275">
        <f>SUM(R146:R151)</f>
        <v>1.3270000000000001E-2</v>
      </c>
      <c r="T145" s="275">
        <f>SUM(T146:T151)</f>
        <v>0</v>
      </c>
      <c r="U145" s="276"/>
      <c r="AR145" s="271" t="s">
        <v>42</v>
      </c>
      <c r="AT145" s="277" t="s">
        <v>1094</v>
      </c>
      <c r="AU145" s="277" t="s">
        <v>40</v>
      </c>
      <c r="AY145" s="271" t="s">
        <v>1097</v>
      </c>
      <c r="BK145" s="278">
        <f>SUM(BK146:BK151)</f>
        <v>0</v>
      </c>
    </row>
    <row r="146" spans="2:65" s="214" customFormat="1" ht="21.75" customHeight="1" x14ac:dyDescent="0.2">
      <c r="B146" s="213"/>
      <c r="C146" s="281" t="s">
        <v>1151</v>
      </c>
      <c r="D146" s="281" t="s">
        <v>1099</v>
      </c>
      <c r="E146" s="282" t="s">
        <v>1461</v>
      </c>
      <c r="F146" s="283" t="s">
        <v>1462</v>
      </c>
      <c r="G146" s="284" t="s">
        <v>176</v>
      </c>
      <c r="H146" s="285">
        <v>1</v>
      </c>
      <c r="I146" s="132"/>
      <c r="J146" s="286">
        <f t="shared" ref="J146:J151" si="10">ROUND(I146*H146,2)</f>
        <v>0</v>
      </c>
      <c r="K146" s="283" t="s">
        <v>1042</v>
      </c>
      <c r="L146" s="213"/>
      <c r="M146" s="287" t="s">
        <v>1042</v>
      </c>
      <c r="N146" s="288" t="s">
        <v>1055</v>
      </c>
      <c r="O146" s="289">
        <v>0</v>
      </c>
      <c r="P146" s="289">
        <f t="shared" ref="P146:P151" si="11">O146*H146</f>
        <v>0</v>
      </c>
      <c r="Q146" s="289">
        <v>0</v>
      </c>
      <c r="R146" s="289">
        <f t="shared" ref="R146:R151" si="12">Q146*H146</f>
        <v>0</v>
      </c>
      <c r="S146" s="289">
        <v>0</v>
      </c>
      <c r="T146" s="289">
        <f t="shared" ref="T146:T151" si="13">S146*H146</f>
        <v>0</v>
      </c>
      <c r="U146" s="290" t="s">
        <v>1042</v>
      </c>
      <c r="AR146" s="291" t="s">
        <v>1133</v>
      </c>
      <c r="AT146" s="291" t="s">
        <v>1099</v>
      </c>
      <c r="AU146" s="291" t="s">
        <v>42</v>
      </c>
      <c r="AY146" s="206" t="s">
        <v>1097</v>
      </c>
      <c r="BE146" s="292">
        <f t="shared" ref="BE146:BE151" si="14">IF(N146="základní",J146,0)</f>
        <v>0</v>
      </c>
      <c r="BF146" s="292">
        <f t="shared" ref="BF146:BF151" si="15">IF(N146="snížená",J146,0)</f>
        <v>0</v>
      </c>
      <c r="BG146" s="292">
        <f t="shared" ref="BG146:BG151" si="16">IF(N146="zákl. přenesená",J146,0)</f>
        <v>0</v>
      </c>
      <c r="BH146" s="292">
        <f t="shared" ref="BH146:BH151" si="17">IF(N146="sníž. přenesená",J146,0)</f>
        <v>0</v>
      </c>
      <c r="BI146" s="292">
        <f t="shared" ref="BI146:BI151" si="18">IF(N146="nulová",J146,0)</f>
        <v>0</v>
      </c>
      <c r="BJ146" s="206" t="s">
        <v>40</v>
      </c>
      <c r="BK146" s="292">
        <f t="shared" ref="BK146:BK151" si="19">ROUND(I146*H146,2)</f>
        <v>0</v>
      </c>
      <c r="BL146" s="206" t="s">
        <v>1133</v>
      </c>
      <c r="BM146" s="291" t="s">
        <v>1463</v>
      </c>
    </row>
    <row r="147" spans="2:65" s="214" customFormat="1" ht="24.2" customHeight="1" x14ac:dyDescent="0.2">
      <c r="B147" s="213"/>
      <c r="C147" s="281" t="s">
        <v>1155</v>
      </c>
      <c r="D147" s="281" t="s">
        <v>1099</v>
      </c>
      <c r="E147" s="282" t="s">
        <v>1464</v>
      </c>
      <c r="F147" s="283" t="s">
        <v>1465</v>
      </c>
      <c r="G147" s="284" t="s">
        <v>176</v>
      </c>
      <c r="H147" s="285">
        <v>1</v>
      </c>
      <c r="I147" s="132"/>
      <c r="J147" s="286">
        <f t="shared" si="10"/>
        <v>0</v>
      </c>
      <c r="K147" s="283" t="s">
        <v>1042</v>
      </c>
      <c r="L147" s="213"/>
      <c r="M147" s="287" t="s">
        <v>1042</v>
      </c>
      <c r="N147" s="288" t="s">
        <v>1055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1042</v>
      </c>
      <c r="AR147" s="291" t="s">
        <v>1133</v>
      </c>
      <c r="AT147" s="291" t="s">
        <v>1099</v>
      </c>
      <c r="AU147" s="291" t="s">
        <v>42</v>
      </c>
      <c r="AY147" s="206" t="s">
        <v>1097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1133</v>
      </c>
      <c r="BM147" s="291" t="s">
        <v>1466</v>
      </c>
    </row>
    <row r="148" spans="2:65" s="214" customFormat="1" ht="16.5" customHeight="1" x14ac:dyDescent="0.2">
      <c r="B148" s="213"/>
      <c r="C148" s="281" t="s">
        <v>1159</v>
      </c>
      <c r="D148" s="281" t="s">
        <v>1099</v>
      </c>
      <c r="E148" s="282" t="s">
        <v>1467</v>
      </c>
      <c r="F148" s="283" t="s">
        <v>1468</v>
      </c>
      <c r="G148" s="284" t="s">
        <v>176</v>
      </c>
      <c r="H148" s="285">
        <v>1</v>
      </c>
      <c r="I148" s="132"/>
      <c r="J148" s="286">
        <f t="shared" si="10"/>
        <v>0</v>
      </c>
      <c r="K148" s="283" t="s">
        <v>1042</v>
      </c>
      <c r="L148" s="213"/>
      <c r="M148" s="287" t="s">
        <v>1042</v>
      </c>
      <c r="N148" s="288" t="s">
        <v>1055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1042</v>
      </c>
      <c r="AR148" s="291" t="s">
        <v>1133</v>
      </c>
      <c r="AT148" s="291" t="s">
        <v>1099</v>
      </c>
      <c r="AU148" s="291" t="s">
        <v>42</v>
      </c>
      <c r="AY148" s="206" t="s">
        <v>1097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1133</v>
      </c>
      <c r="BM148" s="291" t="s">
        <v>1469</v>
      </c>
    </row>
    <row r="149" spans="2:65" s="214" customFormat="1" ht="21.75" customHeight="1" x14ac:dyDescent="0.2">
      <c r="B149" s="213"/>
      <c r="C149" s="281" t="s">
        <v>1133</v>
      </c>
      <c r="D149" s="281" t="s">
        <v>1099</v>
      </c>
      <c r="E149" s="282" t="s">
        <v>1470</v>
      </c>
      <c r="F149" s="283" t="s">
        <v>1471</v>
      </c>
      <c r="G149" s="284" t="s">
        <v>176</v>
      </c>
      <c r="H149" s="285">
        <v>1</v>
      </c>
      <c r="I149" s="132"/>
      <c r="J149" s="286">
        <f t="shared" si="10"/>
        <v>0</v>
      </c>
      <c r="K149" s="283" t="s">
        <v>1042</v>
      </c>
      <c r="L149" s="213"/>
      <c r="M149" s="287" t="s">
        <v>1042</v>
      </c>
      <c r="N149" s="288" t="s">
        <v>1055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1042</v>
      </c>
      <c r="AR149" s="291" t="s">
        <v>1133</v>
      </c>
      <c r="AT149" s="291" t="s">
        <v>1099</v>
      </c>
      <c r="AU149" s="291" t="s">
        <v>42</v>
      </c>
      <c r="AY149" s="206" t="s">
        <v>1097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1133</v>
      </c>
      <c r="BM149" s="291" t="s">
        <v>1472</v>
      </c>
    </row>
    <row r="150" spans="2:65" s="214" customFormat="1" ht="24.2" customHeight="1" x14ac:dyDescent="0.2">
      <c r="B150" s="213"/>
      <c r="C150" s="281" t="s">
        <v>1166</v>
      </c>
      <c r="D150" s="281" t="s">
        <v>1099</v>
      </c>
      <c r="E150" s="282" t="s">
        <v>1473</v>
      </c>
      <c r="F150" s="283" t="s">
        <v>1474</v>
      </c>
      <c r="G150" s="284" t="s">
        <v>176</v>
      </c>
      <c r="H150" s="285">
        <v>1</v>
      </c>
      <c r="I150" s="132"/>
      <c r="J150" s="286">
        <f t="shared" si="10"/>
        <v>0</v>
      </c>
      <c r="K150" s="283" t="s">
        <v>1042</v>
      </c>
      <c r="L150" s="213"/>
      <c r="M150" s="287" t="s">
        <v>1042</v>
      </c>
      <c r="N150" s="288" t="s">
        <v>1055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1042</v>
      </c>
      <c r="AR150" s="291" t="s">
        <v>1133</v>
      </c>
      <c r="AT150" s="291" t="s">
        <v>1099</v>
      </c>
      <c r="AU150" s="291" t="s">
        <v>42</v>
      </c>
      <c r="AY150" s="206" t="s">
        <v>1097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1133</v>
      </c>
      <c r="BM150" s="291" t="s">
        <v>1475</v>
      </c>
    </row>
    <row r="151" spans="2:65" s="214" customFormat="1" ht="37.9" customHeight="1" x14ac:dyDescent="0.2">
      <c r="B151" s="213"/>
      <c r="C151" s="281" t="s">
        <v>1170</v>
      </c>
      <c r="D151" s="281" t="s">
        <v>1099</v>
      </c>
      <c r="E151" s="282" t="s">
        <v>1476</v>
      </c>
      <c r="F151" s="283" t="s">
        <v>1477</v>
      </c>
      <c r="G151" s="284" t="s">
        <v>1280</v>
      </c>
      <c r="H151" s="285">
        <v>1</v>
      </c>
      <c r="I151" s="132"/>
      <c r="J151" s="286">
        <f t="shared" si="10"/>
        <v>0</v>
      </c>
      <c r="K151" s="283" t="s">
        <v>1102</v>
      </c>
      <c r="L151" s="213"/>
      <c r="M151" s="287" t="s">
        <v>1042</v>
      </c>
      <c r="N151" s="288" t="s">
        <v>1055</v>
      </c>
      <c r="O151" s="289">
        <v>0.8</v>
      </c>
      <c r="P151" s="289">
        <f t="shared" si="11"/>
        <v>0.8</v>
      </c>
      <c r="Q151" s="289">
        <v>1.3270000000000001E-2</v>
      </c>
      <c r="R151" s="289">
        <f t="shared" si="12"/>
        <v>1.3270000000000001E-2</v>
      </c>
      <c r="S151" s="289">
        <v>0</v>
      </c>
      <c r="T151" s="289">
        <f t="shared" si="13"/>
        <v>0</v>
      </c>
      <c r="U151" s="290" t="s">
        <v>1042</v>
      </c>
      <c r="AR151" s="291" t="s">
        <v>1133</v>
      </c>
      <c r="AT151" s="291" t="s">
        <v>1099</v>
      </c>
      <c r="AU151" s="291" t="s">
        <v>42</v>
      </c>
      <c r="AY151" s="206" t="s">
        <v>1097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1133</v>
      </c>
      <c r="BM151" s="291" t="s">
        <v>1478</v>
      </c>
    </row>
    <row r="152" spans="2:65" s="270" customFormat="1" ht="22.9" customHeight="1" x14ac:dyDescent="0.2">
      <c r="B152" s="269"/>
      <c r="D152" s="271" t="s">
        <v>1094</v>
      </c>
      <c r="E152" s="279" t="s">
        <v>1479</v>
      </c>
      <c r="F152" s="279" t="s">
        <v>1480</v>
      </c>
      <c r="I152" s="297"/>
      <c r="J152" s="280">
        <f>BK152</f>
        <v>0</v>
      </c>
      <c r="L152" s="269"/>
      <c r="M152" s="274"/>
      <c r="P152" s="275">
        <f>SUM(P153:P164)</f>
        <v>167.95161400000001</v>
      </c>
      <c r="R152" s="275">
        <f>SUM(R153:R164)</f>
        <v>0.40872999999999998</v>
      </c>
      <c r="T152" s="275">
        <f>SUM(T153:T164)</f>
        <v>0</v>
      </c>
      <c r="U152" s="276"/>
      <c r="AR152" s="271" t="s">
        <v>42</v>
      </c>
      <c r="AT152" s="277" t="s">
        <v>1094</v>
      </c>
      <c r="AU152" s="277" t="s">
        <v>40</v>
      </c>
      <c r="AY152" s="271" t="s">
        <v>1097</v>
      </c>
      <c r="BK152" s="278">
        <f>SUM(BK153:BK164)</f>
        <v>0</v>
      </c>
    </row>
    <row r="153" spans="2:65" s="214" customFormat="1" ht="24.2" customHeight="1" x14ac:dyDescent="0.2">
      <c r="B153" s="213"/>
      <c r="C153" s="281" t="s">
        <v>1174</v>
      </c>
      <c r="D153" s="281" t="s">
        <v>1099</v>
      </c>
      <c r="E153" s="282" t="s">
        <v>1481</v>
      </c>
      <c r="F153" s="283" t="s">
        <v>1482</v>
      </c>
      <c r="G153" s="284" t="s">
        <v>283</v>
      </c>
      <c r="H153" s="285">
        <v>30</v>
      </c>
      <c r="I153" s="132"/>
      <c r="J153" s="286">
        <f t="shared" ref="J153:J164" si="20">ROUND(I153*H153,2)</f>
        <v>0</v>
      </c>
      <c r="K153" s="283" t="s">
        <v>1102</v>
      </c>
      <c r="L153" s="213"/>
      <c r="M153" s="287" t="s">
        <v>1042</v>
      </c>
      <c r="N153" s="288" t="s">
        <v>1055</v>
      </c>
      <c r="O153" s="289">
        <v>0.39800000000000002</v>
      </c>
      <c r="P153" s="289">
        <f t="shared" ref="P153:P164" si="21">O153*H153</f>
        <v>11.940000000000001</v>
      </c>
      <c r="Q153" s="289">
        <v>3.8000000000000002E-4</v>
      </c>
      <c r="R153" s="289">
        <f t="shared" ref="R153:R164" si="22">Q153*H153</f>
        <v>1.14E-2</v>
      </c>
      <c r="S153" s="289">
        <v>0</v>
      </c>
      <c r="T153" s="289">
        <f t="shared" ref="T153:T164" si="23">S153*H153</f>
        <v>0</v>
      </c>
      <c r="U153" s="290" t="s">
        <v>1042</v>
      </c>
      <c r="AR153" s="291" t="s">
        <v>1133</v>
      </c>
      <c r="AT153" s="291" t="s">
        <v>1099</v>
      </c>
      <c r="AU153" s="291" t="s">
        <v>42</v>
      </c>
      <c r="AY153" s="206" t="s">
        <v>1097</v>
      </c>
      <c r="BE153" s="292">
        <f t="shared" ref="BE153:BE164" si="24">IF(N153="základní",J153,0)</f>
        <v>0</v>
      </c>
      <c r="BF153" s="292">
        <f t="shared" ref="BF153:BF164" si="25">IF(N153="snížená",J153,0)</f>
        <v>0</v>
      </c>
      <c r="BG153" s="292">
        <f t="shared" ref="BG153:BG164" si="26">IF(N153="zákl. přenesená",J153,0)</f>
        <v>0</v>
      </c>
      <c r="BH153" s="292">
        <f t="shared" ref="BH153:BH164" si="27">IF(N153="sníž. přenesená",J153,0)</f>
        <v>0</v>
      </c>
      <c r="BI153" s="292">
        <f t="shared" ref="BI153:BI164" si="28">IF(N153="nulová",J153,0)</f>
        <v>0</v>
      </c>
      <c r="BJ153" s="206" t="s">
        <v>40</v>
      </c>
      <c r="BK153" s="292">
        <f t="shared" ref="BK153:BK164" si="29">ROUND(I153*H153,2)</f>
        <v>0</v>
      </c>
      <c r="BL153" s="206" t="s">
        <v>1133</v>
      </c>
      <c r="BM153" s="291" t="s">
        <v>1483</v>
      </c>
    </row>
    <row r="154" spans="2:65" s="214" customFormat="1" ht="21.75" customHeight="1" x14ac:dyDescent="0.2">
      <c r="B154" s="213"/>
      <c r="C154" s="281" t="s">
        <v>1178</v>
      </c>
      <c r="D154" s="281" t="s">
        <v>1099</v>
      </c>
      <c r="E154" s="282" t="s">
        <v>1484</v>
      </c>
      <c r="F154" s="283" t="s">
        <v>1485</v>
      </c>
      <c r="G154" s="284" t="s">
        <v>283</v>
      </c>
      <c r="H154" s="285">
        <v>160</v>
      </c>
      <c r="I154" s="132"/>
      <c r="J154" s="286">
        <f t="shared" si="20"/>
        <v>0</v>
      </c>
      <c r="K154" s="283" t="s">
        <v>1102</v>
      </c>
      <c r="L154" s="213"/>
      <c r="M154" s="287" t="s">
        <v>1042</v>
      </c>
      <c r="N154" s="288" t="s">
        <v>1055</v>
      </c>
      <c r="O154" s="289">
        <v>0.20699999999999999</v>
      </c>
      <c r="P154" s="289">
        <f t="shared" si="21"/>
        <v>33.119999999999997</v>
      </c>
      <c r="Q154" s="289">
        <v>4.6000000000000001E-4</v>
      </c>
      <c r="R154" s="289">
        <f t="shared" si="22"/>
        <v>7.3599999999999999E-2</v>
      </c>
      <c r="S154" s="289">
        <v>0</v>
      </c>
      <c r="T154" s="289">
        <f t="shared" si="23"/>
        <v>0</v>
      </c>
      <c r="U154" s="290" t="s">
        <v>1042</v>
      </c>
      <c r="AR154" s="291" t="s">
        <v>1133</v>
      </c>
      <c r="AT154" s="291" t="s">
        <v>1099</v>
      </c>
      <c r="AU154" s="291" t="s">
        <v>42</v>
      </c>
      <c r="AY154" s="206" t="s">
        <v>1097</v>
      </c>
      <c r="BE154" s="292">
        <f t="shared" si="24"/>
        <v>0</v>
      </c>
      <c r="BF154" s="292">
        <f t="shared" si="25"/>
        <v>0</v>
      </c>
      <c r="BG154" s="292">
        <f t="shared" si="26"/>
        <v>0</v>
      </c>
      <c r="BH154" s="292">
        <f t="shared" si="27"/>
        <v>0</v>
      </c>
      <c r="BI154" s="292">
        <f t="shared" si="28"/>
        <v>0</v>
      </c>
      <c r="BJ154" s="206" t="s">
        <v>40</v>
      </c>
      <c r="BK154" s="292">
        <f t="shared" si="29"/>
        <v>0</v>
      </c>
      <c r="BL154" s="206" t="s">
        <v>1133</v>
      </c>
      <c r="BM154" s="291" t="s">
        <v>1486</v>
      </c>
    </row>
    <row r="155" spans="2:65" s="214" customFormat="1" ht="21.75" customHeight="1" x14ac:dyDescent="0.2">
      <c r="B155" s="213"/>
      <c r="C155" s="281" t="s">
        <v>1182</v>
      </c>
      <c r="D155" s="281" t="s">
        <v>1099</v>
      </c>
      <c r="E155" s="282" t="s">
        <v>1487</v>
      </c>
      <c r="F155" s="283" t="s">
        <v>1488</v>
      </c>
      <c r="G155" s="284" t="s">
        <v>283</v>
      </c>
      <c r="H155" s="285">
        <v>62</v>
      </c>
      <c r="I155" s="132"/>
      <c r="J155" s="286">
        <f t="shared" si="20"/>
        <v>0</v>
      </c>
      <c r="K155" s="283" t="s">
        <v>1102</v>
      </c>
      <c r="L155" s="213"/>
      <c r="M155" s="287" t="s">
        <v>1042</v>
      </c>
      <c r="N155" s="288" t="s">
        <v>1055</v>
      </c>
      <c r="O155" s="289">
        <v>0.21199999999999999</v>
      </c>
      <c r="P155" s="289">
        <f t="shared" si="21"/>
        <v>13.144</v>
      </c>
      <c r="Q155" s="289">
        <v>5.5000000000000003E-4</v>
      </c>
      <c r="R155" s="289">
        <f t="shared" si="22"/>
        <v>3.4100000000000005E-2</v>
      </c>
      <c r="S155" s="289">
        <v>0</v>
      </c>
      <c r="T155" s="289">
        <f t="shared" si="23"/>
        <v>0</v>
      </c>
      <c r="U155" s="290" t="s">
        <v>1042</v>
      </c>
      <c r="AR155" s="291" t="s">
        <v>1133</v>
      </c>
      <c r="AT155" s="291" t="s">
        <v>1099</v>
      </c>
      <c r="AU155" s="291" t="s">
        <v>42</v>
      </c>
      <c r="AY155" s="206" t="s">
        <v>1097</v>
      </c>
      <c r="BE155" s="292">
        <f t="shared" si="24"/>
        <v>0</v>
      </c>
      <c r="BF155" s="292">
        <f t="shared" si="25"/>
        <v>0</v>
      </c>
      <c r="BG155" s="292">
        <f t="shared" si="26"/>
        <v>0</v>
      </c>
      <c r="BH155" s="292">
        <f t="shared" si="27"/>
        <v>0</v>
      </c>
      <c r="BI155" s="292">
        <f t="shared" si="28"/>
        <v>0</v>
      </c>
      <c r="BJ155" s="206" t="s">
        <v>40</v>
      </c>
      <c r="BK155" s="292">
        <f t="shared" si="29"/>
        <v>0</v>
      </c>
      <c r="BL155" s="206" t="s">
        <v>1133</v>
      </c>
      <c r="BM155" s="291" t="s">
        <v>1489</v>
      </c>
    </row>
    <row r="156" spans="2:65" s="214" customFormat="1" ht="21.75" customHeight="1" x14ac:dyDescent="0.2">
      <c r="B156" s="213"/>
      <c r="C156" s="281" t="s">
        <v>1186</v>
      </c>
      <c r="D156" s="281" t="s">
        <v>1099</v>
      </c>
      <c r="E156" s="282" t="s">
        <v>1490</v>
      </c>
      <c r="F156" s="283" t="s">
        <v>1491</v>
      </c>
      <c r="G156" s="284" t="s">
        <v>283</v>
      </c>
      <c r="H156" s="285">
        <v>68</v>
      </c>
      <c r="I156" s="132"/>
      <c r="J156" s="286">
        <f t="shared" si="20"/>
        <v>0</v>
      </c>
      <c r="K156" s="283" t="s">
        <v>1102</v>
      </c>
      <c r="L156" s="213"/>
      <c r="M156" s="287" t="s">
        <v>1042</v>
      </c>
      <c r="N156" s="288" t="s">
        <v>1055</v>
      </c>
      <c r="O156" s="289">
        <v>0.215</v>
      </c>
      <c r="P156" s="289">
        <f t="shared" si="21"/>
        <v>14.62</v>
      </c>
      <c r="Q156" s="289">
        <v>7.1000000000000002E-4</v>
      </c>
      <c r="R156" s="289">
        <f t="shared" si="22"/>
        <v>4.8280000000000003E-2</v>
      </c>
      <c r="S156" s="289">
        <v>0</v>
      </c>
      <c r="T156" s="289">
        <f t="shared" si="23"/>
        <v>0</v>
      </c>
      <c r="U156" s="290" t="s">
        <v>1042</v>
      </c>
      <c r="AR156" s="291" t="s">
        <v>1133</v>
      </c>
      <c r="AT156" s="291" t="s">
        <v>1099</v>
      </c>
      <c r="AU156" s="291" t="s">
        <v>42</v>
      </c>
      <c r="AY156" s="206" t="s">
        <v>1097</v>
      </c>
      <c r="BE156" s="292">
        <f t="shared" si="24"/>
        <v>0</v>
      </c>
      <c r="BF156" s="292">
        <f t="shared" si="25"/>
        <v>0</v>
      </c>
      <c r="BG156" s="292">
        <f t="shared" si="26"/>
        <v>0</v>
      </c>
      <c r="BH156" s="292">
        <f t="shared" si="27"/>
        <v>0</v>
      </c>
      <c r="BI156" s="292">
        <f t="shared" si="28"/>
        <v>0</v>
      </c>
      <c r="BJ156" s="206" t="s">
        <v>40</v>
      </c>
      <c r="BK156" s="292">
        <f t="shared" si="29"/>
        <v>0</v>
      </c>
      <c r="BL156" s="206" t="s">
        <v>1133</v>
      </c>
      <c r="BM156" s="291" t="s">
        <v>1492</v>
      </c>
    </row>
    <row r="157" spans="2:65" s="214" customFormat="1" ht="24.2" customHeight="1" x14ac:dyDescent="0.2">
      <c r="B157" s="213"/>
      <c r="C157" s="281" t="s">
        <v>1190</v>
      </c>
      <c r="D157" s="281" t="s">
        <v>1099</v>
      </c>
      <c r="E157" s="282" t="s">
        <v>1493</v>
      </c>
      <c r="F157" s="283" t="s">
        <v>1494</v>
      </c>
      <c r="G157" s="284" t="s">
        <v>283</v>
      </c>
      <c r="H157" s="285">
        <v>115</v>
      </c>
      <c r="I157" s="132"/>
      <c r="J157" s="286">
        <f t="shared" si="20"/>
        <v>0</v>
      </c>
      <c r="K157" s="283" t="s">
        <v>1102</v>
      </c>
      <c r="L157" s="213"/>
      <c r="M157" s="287" t="s">
        <v>1042</v>
      </c>
      <c r="N157" s="288" t="s">
        <v>1055</v>
      </c>
      <c r="O157" s="289">
        <v>0.219</v>
      </c>
      <c r="P157" s="289">
        <f t="shared" si="21"/>
        <v>25.184999999999999</v>
      </c>
      <c r="Q157" s="289">
        <v>1.25E-3</v>
      </c>
      <c r="R157" s="289">
        <f t="shared" si="22"/>
        <v>0.14375000000000002</v>
      </c>
      <c r="S157" s="289">
        <v>0</v>
      </c>
      <c r="T157" s="289">
        <f t="shared" si="23"/>
        <v>0</v>
      </c>
      <c r="U157" s="290" t="s">
        <v>1042</v>
      </c>
      <c r="AR157" s="291" t="s">
        <v>1133</v>
      </c>
      <c r="AT157" s="291" t="s">
        <v>1099</v>
      </c>
      <c r="AU157" s="291" t="s">
        <v>42</v>
      </c>
      <c r="AY157" s="206" t="s">
        <v>1097</v>
      </c>
      <c r="BE157" s="292">
        <f t="shared" si="24"/>
        <v>0</v>
      </c>
      <c r="BF157" s="292">
        <f t="shared" si="25"/>
        <v>0</v>
      </c>
      <c r="BG157" s="292">
        <f t="shared" si="26"/>
        <v>0</v>
      </c>
      <c r="BH157" s="292">
        <f t="shared" si="27"/>
        <v>0</v>
      </c>
      <c r="BI157" s="292">
        <f t="shared" si="28"/>
        <v>0</v>
      </c>
      <c r="BJ157" s="206" t="s">
        <v>40</v>
      </c>
      <c r="BK157" s="292">
        <f t="shared" si="29"/>
        <v>0</v>
      </c>
      <c r="BL157" s="206" t="s">
        <v>1133</v>
      </c>
      <c r="BM157" s="291" t="s">
        <v>1495</v>
      </c>
    </row>
    <row r="158" spans="2:65" s="214" customFormat="1" ht="24.2" customHeight="1" x14ac:dyDescent="0.2">
      <c r="B158" s="213"/>
      <c r="C158" s="281" t="s">
        <v>1194</v>
      </c>
      <c r="D158" s="281" t="s">
        <v>1099</v>
      </c>
      <c r="E158" s="282" t="s">
        <v>1496</v>
      </c>
      <c r="F158" s="283" t="s">
        <v>1497</v>
      </c>
      <c r="G158" s="284" t="s">
        <v>283</v>
      </c>
      <c r="H158" s="285">
        <v>20</v>
      </c>
      <c r="I158" s="132"/>
      <c r="J158" s="286">
        <f t="shared" si="20"/>
        <v>0</v>
      </c>
      <c r="K158" s="283" t="s">
        <v>1102</v>
      </c>
      <c r="L158" s="213"/>
      <c r="M158" s="287" t="s">
        <v>1042</v>
      </c>
      <c r="N158" s="288" t="s">
        <v>1055</v>
      </c>
      <c r="O158" s="289">
        <v>0.222</v>
      </c>
      <c r="P158" s="289">
        <f t="shared" si="21"/>
        <v>4.4400000000000004</v>
      </c>
      <c r="Q158" s="289">
        <v>1.6199999999999999E-3</v>
      </c>
      <c r="R158" s="289">
        <f t="shared" si="22"/>
        <v>3.2399999999999998E-2</v>
      </c>
      <c r="S158" s="289">
        <v>0</v>
      </c>
      <c r="T158" s="289">
        <f t="shared" si="23"/>
        <v>0</v>
      </c>
      <c r="U158" s="290" t="s">
        <v>1042</v>
      </c>
      <c r="AR158" s="291" t="s">
        <v>1133</v>
      </c>
      <c r="AT158" s="291" t="s">
        <v>1099</v>
      </c>
      <c r="AU158" s="291" t="s">
        <v>42</v>
      </c>
      <c r="AY158" s="206" t="s">
        <v>1097</v>
      </c>
      <c r="BE158" s="292">
        <f t="shared" si="24"/>
        <v>0</v>
      </c>
      <c r="BF158" s="292">
        <f t="shared" si="25"/>
        <v>0</v>
      </c>
      <c r="BG158" s="292">
        <f t="shared" si="26"/>
        <v>0</v>
      </c>
      <c r="BH158" s="292">
        <f t="shared" si="27"/>
        <v>0</v>
      </c>
      <c r="BI158" s="292">
        <f t="shared" si="28"/>
        <v>0</v>
      </c>
      <c r="BJ158" s="206" t="s">
        <v>40</v>
      </c>
      <c r="BK158" s="292">
        <f t="shared" si="29"/>
        <v>0</v>
      </c>
      <c r="BL158" s="206" t="s">
        <v>1133</v>
      </c>
      <c r="BM158" s="291" t="s">
        <v>1498</v>
      </c>
    </row>
    <row r="159" spans="2:65" s="214" customFormat="1" ht="16.5" customHeight="1" x14ac:dyDescent="0.2">
      <c r="B159" s="213"/>
      <c r="C159" s="281" t="s">
        <v>1198</v>
      </c>
      <c r="D159" s="281" t="s">
        <v>1099</v>
      </c>
      <c r="E159" s="282" t="s">
        <v>1499</v>
      </c>
      <c r="F159" s="283" t="s">
        <v>1500</v>
      </c>
      <c r="G159" s="284" t="s">
        <v>283</v>
      </c>
      <c r="H159" s="285">
        <v>425</v>
      </c>
      <c r="I159" s="132"/>
      <c r="J159" s="286">
        <f t="shared" si="20"/>
        <v>0</v>
      </c>
      <c r="K159" s="283" t="s">
        <v>1102</v>
      </c>
      <c r="L159" s="213"/>
      <c r="M159" s="287" t="s">
        <v>1042</v>
      </c>
      <c r="N159" s="288" t="s">
        <v>1055</v>
      </c>
      <c r="O159" s="289">
        <v>3.7999999999999999E-2</v>
      </c>
      <c r="P159" s="289">
        <f t="shared" si="21"/>
        <v>16.149999999999999</v>
      </c>
      <c r="Q159" s="289">
        <v>0</v>
      </c>
      <c r="R159" s="289">
        <f t="shared" si="22"/>
        <v>0</v>
      </c>
      <c r="S159" s="289">
        <v>0</v>
      </c>
      <c r="T159" s="289">
        <f t="shared" si="23"/>
        <v>0</v>
      </c>
      <c r="U159" s="290" t="s">
        <v>1042</v>
      </c>
      <c r="AR159" s="291" t="s">
        <v>1133</v>
      </c>
      <c r="AT159" s="291" t="s">
        <v>1099</v>
      </c>
      <c r="AU159" s="291" t="s">
        <v>42</v>
      </c>
      <c r="AY159" s="206" t="s">
        <v>1097</v>
      </c>
      <c r="BE159" s="292">
        <f t="shared" si="24"/>
        <v>0</v>
      </c>
      <c r="BF159" s="292">
        <f t="shared" si="25"/>
        <v>0</v>
      </c>
      <c r="BG159" s="292">
        <f t="shared" si="26"/>
        <v>0</v>
      </c>
      <c r="BH159" s="292">
        <f t="shared" si="27"/>
        <v>0</v>
      </c>
      <c r="BI159" s="292">
        <f t="shared" si="28"/>
        <v>0</v>
      </c>
      <c r="BJ159" s="206" t="s">
        <v>40</v>
      </c>
      <c r="BK159" s="292">
        <f t="shared" si="29"/>
        <v>0</v>
      </c>
      <c r="BL159" s="206" t="s">
        <v>1133</v>
      </c>
      <c r="BM159" s="291" t="s">
        <v>1501</v>
      </c>
    </row>
    <row r="160" spans="2:65" s="214" customFormat="1" ht="33" customHeight="1" x14ac:dyDescent="0.2">
      <c r="B160" s="213"/>
      <c r="C160" s="281" t="s">
        <v>965</v>
      </c>
      <c r="D160" s="281" t="s">
        <v>1099</v>
      </c>
      <c r="E160" s="282" t="s">
        <v>1502</v>
      </c>
      <c r="F160" s="283" t="s">
        <v>1503</v>
      </c>
      <c r="G160" s="284" t="s">
        <v>283</v>
      </c>
      <c r="H160" s="285">
        <v>290</v>
      </c>
      <c r="I160" s="132"/>
      <c r="J160" s="286">
        <f t="shared" si="20"/>
        <v>0</v>
      </c>
      <c r="K160" s="283" t="s">
        <v>1106</v>
      </c>
      <c r="L160" s="213"/>
      <c r="M160" s="287" t="s">
        <v>1042</v>
      </c>
      <c r="N160" s="288" t="s">
        <v>1055</v>
      </c>
      <c r="O160" s="289">
        <v>0.113</v>
      </c>
      <c r="P160" s="289">
        <f t="shared" si="21"/>
        <v>32.770000000000003</v>
      </c>
      <c r="Q160" s="289">
        <v>1.2E-4</v>
      </c>
      <c r="R160" s="289">
        <f t="shared" si="22"/>
        <v>3.4799999999999998E-2</v>
      </c>
      <c r="S160" s="289">
        <v>0</v>
      </c>
      <c r="T160" s="289">
        <f t="shared" si="23"/>
        <v>0</v>
      </c>
      <c r="U160" s="290" t="s">
        <v>1042</v>
      </c>
      <c r="AR160" s="291" t="s">
        <v>1133</v>
      </c>
      <c r="AT160" s="291" t="s">
        <v>1099</v>
      </c>
      <c r="AU160" s="291" t="s">
        <v>42</v>
      </c>
      <c r="AY160" s="206" t="s">
        <v>1097</v>
      </c>
      <c r="BE160" s="292">
        <f t="shared" si="24"/>
        <v>0</v>
      </c>
      <c r="BF160" s="292">
        <f t="shared" si="25"/>
        <v>0</v>
      </c>
      <c r="BG160" s="292">
        <f t="shared" si="26"/>
        <v>0</v>
      </c>
      <c r="BH160" s="292">
        <f t="shared" si="27"/>
        <v>0</v>
      </c>
      <c r="BI160" s="292">
        <f t="shared" si="28"/>
        <v>0</v>
      </c>
      <c r="BJ160" s="206" t="s">
        <v>40</v>
      </c>
      <c r="BK160" s="292">
        <f t="shared" si="29"/>
        <v>0</v>
      </c>
      <c r="BL160" s="206" t="s">
        <v>1133</v>
      </c>
      <c r="BM160" s="291" t="s">
        <v>1504</v>
      </c>
    </row>
    <row r="161" spans="2:65" s="214" customFormat="1" ht="37.9" customHeight="1" x14ac:dyDescent="0.2">
      <c r="B161" s="213"/>
      <c r="C161" s="281" t="s">
        <v>1205</v>
      </c>
      <c r="D161" s="281" t="s">
        <v>1099</v>
      </c>
      <c r="E161" s="282" t="s">
        <v>1505</v>
      </c>
      <c r="F161" s="283" t="s">
        <v>1506</v>
      </c>
      <c r="G161" s="284" t="s">
        <v>283</v>
      </c>
      <c r="H161" s="285">
        <v>135</v>
      </c>
      <c r="I161" s="132"/>
      <c r="J161" s="286">
        <f t="shared" si="20"/>
        <v>0</v>
      </c>
      <c r="K161" s="283" t="s">
        <v>1102</v>
      </c>
      <c r="L161" s="213"/>
      <c r="M161" s="287" t="s">
        <v>1042</v>
      </c>
      <c r="N161" s="288" t="s">
        <v>1055</v>
      </c>
      <c r="O161" s="289">
        <v>0.113</v>
      </c>
      <c r="P161" s="289">
        <f t="shared" si="21"/>
        <v>15.255000000000001</v>
      </c>
      <c r="Q161" s="289">
        <v>1.6000000000000001E-4</v>
      </c>
      <c r="R161" s="289">
        <f t="shared" si="22"/>
        <v>2.1600000000000001E-2</v>
      </c>
      <c r="S161" s="289">
        <v>0</v>
      </c>
      <c r="T161" s="289">
        <f t="shared" si="23"/>
        <v>0</v>
      </c>
      <c r="U161" s="290" t="s">
        <v>1042</v>
      </c>
      <c r="AR161" s="291" t="s">
        <v>1133</v>
      </c>
      <c r="AT161" s="291" t="s">
        <v>1099</v>
      </c>
      <c r="AU161" s="291" t="s">
        <v>42</v>
      </c>
      <c r="AY161" s="206" t="s">
        <v>1097</v>
      </c>
      <c r="BE161" s="292">
        <f t="shared" si="24"/>
        <v>0</v>
      </c>
      <c r="BF161" s="292">
        <f t="shared" si="25"/>
        <v>0</v>
      </c>
      <c r="BG161" s="292">
        <f t="shared" si="26"/>
        <v>0</v>
      </c>
      <c r="BH161" s="292">
        <f t="shared" si="27"/>
        <v>0</v>
      </c>
      <c r="BI161" s="292">
        <f t="shared" si="28"/>
        <v>0</v>
      </c>
      <c r="BJ161" s="206" t="s">
        <v>40</v>
      </c>
      <c r="BK161" s="292">
        <f t="shared" si="29"/>
        <v>0</v>
      </c>
      <c r="BL161" s="206" t="s">
        <v>1133</v>
      </c>
      <c r="BM161" s="291" t="s">
        <v>1507</v>
      </c>
    </row>
    <row r="162" spans="2:65" s="214" customFormat="1" ht="16.5" customHeight="1" x14ac:dyDescent="0.2">
      <c r="B162" s="213"/>
      <c r="C162" s="298" t="s">
        <v>1209</v>
      </c>
      <c r="D162" s="298" t="s">
        <v>1136</v>
      </c>
      <c r="E162" s="299" t="s">
        <v>1508</v>
      </c>
      <c r="F162" s="300" t="s">
        <v>1509</v>
      </c>
      <c r="G162" s="301" t="s">
        <v>211</v>
      </c>
      <c r="H162" s="302">
        <v>22</v>
      </c>
      <c r="I162" s="133"/>
      <c r="J162" s="303">
        <f t="shared" si="20"/>
        <v>0</v>
      </c>
      <c r="K162" s="300" t="s">
        <v>1042</v>
      </c>
      <c r="L162" s="304"/>
      <c r="M162" s="305" t="s">
        <v>1042</v>
      </c>
      <c r="N162" s="306" t="s">
        <v>1055</v>
      </c>
      <c r="O162" s="289">
        <v>0</v>
      </c>
      <c r="P162" s="289">
        <f t="shared" si="21"/>
        <v>0</v>
      </c>
      <c r="Q162" s="289">
        <v>4.0000000000000002E-4</v>
      </c>
      <c r="R162" s="289">
        <f t="shared" si="22"/>
        <v>8.8000000000000005E-3</v>
      </c>
      <c r="S162" s="289">
        <v>0</v>
      </c>
      <c r="T162" s="289">
        <f t="shared" si="23"/>
        <v>0</v>
      </c>
      <c r="U162" s="290" t="s">
        <v>1042</v>
      </c>
      <c r="AR162" s="291" t="s">
        <v>1139</v>
      </c>
      <c r="AT162" s="291" t="s">
        <v>1136</v>
      </c>
      <c r="AU162" s="291" t="s">
        <v>42</v>
      </c>
      <c r="AY162" s="206" t="s">
        <v>1097</v>
      </c>
      <c r="BE162" s="292">
        <f t="shared" si="24"/>
        <v>0</v>
      </c>
      <c r="BF162" s="292">
        <f t="shared" si="25"/>
        <v>0</v>
      </c>
      <c r="BG162" s="292">
        <f t="shared" si="26"/>
        <v>0</v>
      </c>
      <c r="BH162" s="292">
        <f t="shared" si="27"/>
        <v>0</v>
      </c>
      <c r="BI162" s="292">
        <f t="shared" si="28"/>
        <v>0</v>
      </c>
      <c r="BJ162" s="206" t="s">
        <v>40</v>
      </c>
      <c r="BK162" s="292">
        <f t="shared" si="29"/>
        <v>0</v>
      </c>
      <c r="BL162" s="206" t="s">
        <v>1133</v>
      </c>
      <c r="BM162" s="291" t="s">
        <v>1510</v>
      </c>
    </row>
    <row r="163" spans="2:65" s="214" customFormat="1" ht="16.5" customHeight="1" x14ac:dyDescent="0.2">
      <c r="B163" s="213"/>
      <c r="C163" s="298" t="s">
        <v>1213</v>
      </c>
      <c r="D163" s="298" t="s">
        <v>1136</v>
      </c>
      <c r="E163" s="299" t="s">
        <v>1511</v>
      </c>
      <c r="F163" s="300" t="s">
        <v>1512</v>
      </c>
      <c r="G163" s="301" t="s">
        <v>211</v>
      </c>
      <c r="H163" s="302">
        <v>2200</v>
      </c>
      <c r="I163" s="133"/>
      <c r="J163" s="303">
        <f t="shared" si="20"/>
        <v>0</v>
      </c>
      <c r="K163" s="300" t="s">
        <v>1042</v>
      </c>
      <c r="L163" s="304"/>
      <c r="M163" s="305" t="s">
        <v>1042</v>
      </c>
      <c r="N163" s="306" t="s">
        <v>1055</v>
      </c>
      <c r="O163" s="289">
        <v>0</v>
      </c>
      <c r="P163" s="289">
        <f t="shared" si="21"/>
        <v>0</v>
      </c>
      <c r="Q163" s="289">
        <v>0</v>
      </c>
      <c r="R163" s="289">
        <f t="shared" si="22"/>
        <v>0</v>
      </c>
      <c r="S163" s="289">
        <v>0</v>
      </c>
      <c r="T163" s="289">
        <f t="shared" si="23"/>
        <v>0</v>
      </c>
      <c r="U163" s="290" t="s">
        <v>1042</v>
      </c>
      <c r="AR163" s="291" t="s">
        <v>1139</v>
      </c>
      <c r="AT163" s="291" t="s">
        <v>1136</v>
      </c>
      <c r="AU163" s="291" t="s">
        <v>42</v>
      </c>
      <c r="AY163" s="206" t="s">
        <v>1097</v>
      </c>
      <c r="BE163" s="292">
        <f t="shared" si="24"/>
        <v>0</v>
      </c>
      <c r="BF163" s="292">
        <f t="shared" si="25"/>
        <v>0</v>
      </c>
      <c r="BG163" s="292">
        <f t="shared" si="26"/>
        <v>0</v>
      </c>
      <c r="BH163" s="292">
        <f t="shared" si="27"/>
        <v>0</v>
      </c>
      <c r="BI163" s="292">
        <f t="shared" si="28"/>
        <v>0</v>
      </c>
      <c r="BJ163" s="206" t="s">
        <v>40</v>
      </c>
      <c r="BK163" s="292">
        <f t="shared" si="29"/>
        <v>0</v>
      </c>
      <c r="BL163" s="206" t="s">
        <v>1133</v>
      </c>
      <c r="BM163" s="291" t="s">
        <v>1513</v>
      </c>
    </row>
    <row r="164" spans="2:65" s="214" customFormat="1" ht="24.2" customHeight="1" x14ac:dyDescent="0.2">
      <c r="B164" s="213"/>
      <c r="C164" s="281" t="s">
        <v>1217</v>
      </c>
      <c r="D164" s="281" t="s">
        <v>1099</v>
      </c>
      <c r="E164" s="282" t="s">
        <v>1514</v>
      </c>
      <c r="F164" s="283" t="s">
        <v>1515</v>
      </c>
      <c r="G164" s="284" t="s">
        <v>159</v>
      </c>
      <c r="H164" s="285">
        <v>0.40899999999999997</v>
      </c>
      <c r="I164" s="132"/>
      <c r="J164" s="286">
        <f t="shared" si="20"/>
        <v>0</v>
      </c>
      <c r="K164" s="283" t="s">
        <v>1102</v>
      </c>
      <c r="L164" s="213"/>
      <c r="M164" s="287" t="s">
        <v>1042</v>
      </c>
      <c r="N164" s="288" t="s">
        <v>1055</v>
      </c>
      <c r="O164" s="289">
        <v>3.246</v>
      </c>
      <c r="P164" s="289">
        <f t="shared" si="21"/>
        <v>1.3276139999999998</v>
      </c>
      <c r="Q164" s="289">
        <v>0</v>
      </c>
      <c r="R164" s="289">
        <f t="shared" si="22"/>
        <v>0</v>
      </c>
      <c r="S164" s="289">
        <v>0</v>
      </c>
      <c r="T164" s="289">
        <f t="shared" si="23"/>
        <v>0</v>
      </c>
      <c r="U164" s="290" t="s">
        <v>1042</v>
      </c>
      <c r="AR164" s="291" t="s">
        <v>1133</v>
      </c>
      <c r="AT164" s="291" t="s">
        <v>1099</v>
      </c>
      <c r="AU164" s="291" t="s">
        <v>42</v>
      </c>
      <c r="AY164" s="206" t="s">
        <v>1097</v>
      </c>
      <c r="BE164" s="292">
        <f t="shared" si="24"/>
        <v>0</v>
      </c>
      <c r="BF164" s="292">
        <f t="shared" si="25"/>
        <v>0</v>
      </c>
      <c r="BG164" s="292">
        <f t="shared" si="26"/>
        <v>0</v>
      </c>
      <c r="BH164" s="292">
        <f t="shared" si="27"/>
        <v>0</v>
      </c>
      <c r="BI164" s="292">
        <f t="shared" si="28"/>
        <v>0</v>
      </c>
      <c r="BJ164" s="206" t="s">
        <v>40</v>
      </c>
      <c r="BK164" s="292">
        <f t="shared" si="29"/>
        <v>0</v>
      </c>
      <c r="BL164" s="206" t="s">
        <v>1133</v>
      </c>
      <c r="BM164" s="291" t="s">
        <v>1516</v>
      </c>
    </row>
    <row r="165" spans="2:65" s="270" customFormat="1" ht="22.9" customHeight="1" x14ac:dyDescent="0.2">
      <c r="B165" s="269"/>
      <c r="D165" s="271" t="s">
        <v>1094</v>
      </c>
      <c r="E165" s="279" t="s">
        <v>1517</v>
      </c>
      <c r="F165" s="279" t="s">
        <v>1518</v>
      </c>
      <c r="I165" s="297"/>
      <c r="J165" s="280">
        <f>BK165</f>
        <v>0</v>
      </c>
      <c r="L165" s="269"/>
      <c r="M165" s="274"/>
      <c r="P165" s="275">
        <f>SUM(P166:P173)</f>
        <v>13.251285000000005</v>
      </c>
      <c r="R165" s="275">
        <f>SUM(R166:R173)</f>
        <v>3.542E-2</v>
      </c>
      <c r="T165" s="275">
        <f>SUM(T166:T173)</f>
        <v>0</v>
      </c>
      <c r="U165" s="276"/>
      <c r="AR165" s="271" t="s">
        <v>42</v>
      </c>
      <c r="AT165" s="277" t="s">
        <v>1094</v>
      </c>
      <c r="AU165" s="277" t="s">
        <v>40</v>
      </c>
      <c r="AY165" s="271" t="s">
        <v>1097</v>
      </c>
      <c r="BK165" s="278">
        <f>SUM(BK166:BK173)</f>
        <v>0</v>
      </c>
    </row>
    <row r="166" spans="2:65" s="214" customFormat="1" ht="24.2" customHeight="1" x14ac:dyDescent="0.2">
      <c r="B166" s="213"/>
      <c r="C166" s="281" t="s">
        <v>1221</v>
      </c>
      <c r="D166" s="281" t="s">
        <v>1099</v>
      </c>
      <c r="E166" s="282" t="s">
        <v>1519</v>
      </c>
      <c r="F166" s="283" t="s">
        <v>1520</v>
      </c>
      <c r="G166" s="284" t="s">
        <v>211</v>
      </c>
      <c r="H166" s="285">
        <v>32</v>
      </c>
      <c r="I166" s="132"/>
      <c r="J166" s="286">
        <f t="shared" ref="J166:J173" si="30">ROUND(I166*H166,2)</f>
        <v>0</v>
      </c>
      <c r="K166" s="283" t="s">
        <v>1102</v>
      </c>
      <c r="L166" s="213"/>
      <c r="M166" s="287" t="s">
        <v>1042</v>
      </c>
      <c r="N166" s="288" t="s">
        <v>1055</v>
      </c>
      <c r="O166" s="289">
        <v>3.5000000000000003E-2</v>
      </c>
      <c r="P166" s="289">
        <f t="shared" ref="P166:P173" si="31">O166*H166</f>
        <v>1.1200000000000001</v>
      </c>
      <c r="Q166" s="289">
        <v>1.3999999999999999E-4</v>
      </c>
      <c r="R166" s="289">
        <f t="shared" ref="R166:R173" si="32">Q166*H166</f>
        <v>4.4799999999999996E-3</v>
      </c>
      <c r="S166" s="289">
        <v>0</v>
      </c>
      <c r="T166" s="289">
        <f t="shared" ref="T166:T173" si="33">S166*H166</f>
        <v>0</v>
      </c>
      <c r="U166" s="290" t="s">
        <v>1042</v>
      </c>
      <c r="AR166" s="291" t="s">
        <v>1133</v>
      </c>
      <c r="AT166" s="291" t="s">
        <v>1099</v>
      </c>
      <c r="AU166" s="291" t="s">
        <v>42</v>
      </c>
      <c r="AY166" s="206" t="s">
        <v>1097</v>
      </c>
      <c r="BE166" s="292">
        <f t="shared" ref="BE166:BE173" si="34">IF(N166="základní",J166,0)</f>
        <v>0</v>
      </c>
      <c r="BF166" s="292">
        <f t="shared" ref="BF166:BF173" si="35">IF(N166="snížená",J166,0)</f>
        <v>0</v>
      </c>
      <c r="BG166" s="292">
        <f t="shared" ref="BG166:BG173" si="36">IF(N166="zákl. přenesená",J166,0)</f>
        <v>0</v>
      </c>
      <c r="BH166" s="292">
        <f t="shared" ref="BH166:BH173" si="37">IF(N166="sníž. přenesená",J166,0)</f>
        <v>0</v>
      </c>
      <c r="BI166" s="292">
        <f t="shared" ref="BI166:BI173" si="38">IF(N166="nulová",J166,0)</f>
        <v>0</v>
      </c>
      <c r="BJ166" s="206" t="s">
        <v>40</v>
      </c>
      <c r="BK166" s="292">
        <f t="shared" ref="BK166:BK173" si="39">ROUND(I166*H166,2)</f>
        <v>0</v>
      </c>
      <c r="BL166" s="206" t="s">
        <v>1133</v>
      </c>
      <c r="BM166" s="291" t="s">
        <v>1521</v>
      </c>
    </row>
    <row r="167" spans="2:65" s="214" customFormat="1" ht="24.2" customHeight="1" x14ac:dyDescent="0.2">
      <c r="B167" s="213"/>
      <c r="C167" s="281" t="s">
        <v>1139</v>
      </c>
      <c r="D167" s="281" t="s">
        <v>1099</v>
      </c>
      <c r="E167" s="282" t="s">
        <v>1522</v>
      </c>
      <c r="F167" s="283" t="s">
        <v>1523</v>
      </c>
      <c r="G167" s="284" t="s">
        <v>211</v>
      </c>
      <c r="H167" s="285">
        <v>32</v>
      </c>
      <c r="I167" s="132"/>
      <c r="J167" s="286">
        <f t="shared" si="30"/>
        <v>0</v>
      </c>
      <c r="K167" s="283" t="s">
        <v>1106</v>
      </c>
      <c r="L167" s="213"/>
      <c r="M167" s="287" t="s">
        <v>1042</v>
      </c>
      <c r="N167" s="288" t="s">
        <v>1055</v>
      </c>
      <c r="O167" s="289">
        <v>0.11</v>
      </c>
      <c r="P167" s="289">
        <f t="shared" si="31"/>
        <v>3.52</v>
      </c>
      <c r="Q167" s="289">
        <v>2.4000000000000001E-4</v>
      </c>
      <c r="R167" s="289">
        <f t="shared" si="32"/>
        <v>7.6800000000000002E-3</v>
      </c>
      <c r="S167" s="289">
        <v>0</v>
      </c>
      <c r="T167" s="289">
        <f t="shared" si="33"/>
        <v>0</v>
      </c>
      <c r="U167" s="290" t="s">
        <v>1042</v>
      </c>
      <c r="AR167" s="291" t="s">
        <v>1133</v>
      </c>
      <c r="AT167" s="291" t="s">
        <v>1099</v>
      </c>
      <c r="AU167" s="291" t="s">
        <v>42</v>
      </c>
      <c r="AY167" s="206" t="s">
        <v>1097</v>
      </c>
      <c r="BE167" s="292">
        <f t="shared" si="34"/>
        <v>0</v>
      </c>
      <c r="BF167" s="292">
        <f t="shared" si="35"/>
        <v>0</v>
      </c>
      <c r="BG167" s="292">
        <f t="shared" si="36"/>
        <v>0</v>
      </c>
      <c r="BH167" s="292">
        <f t="shared" si="37"/>
        <v>0</v>
      </c>
      <c r="BI167" s="292">
        <f t="shared" si="38"/>
        <v>0</v>
      </c>
      <c r="BJ167" s="206" t="s">
        <v>40</v>
      </c>
      <c r="BK167" s="292">
        <f t="shared" si="39"/>
        <v>0</v>
      </c>
      <c r="BL167" s="206" t="s">
        <v>1133</v>
      </c>
      <c r="BM167" s="291" t="s">
        <v>1524</v>
      </c>
    </row>
    <row r="168" spans="2:65" s="214" customFormat="1" ht="21.75" customHeight="1" x14ac:dyDescent="0.2">
      <c r="B168" s="213"/>
      <c r="C168" s="281" t="s">
        <v>1230</v>
      </c>
      <c r="D168" s="281" t="s">
        <v>1099</v>
      </c>
      <c r="E168" s="282" t="s">
        <v>1525</v>
      </c>
      <c r="F168" s="283" t="s">
        <v>1526</v>
      </c>
      <c r="G168" s="284" t="s">
        <v>211</v>
      </c>
      <c r="H168" s="285">
        <v>64</v>
      </c>
      <c r="I168" s="132"/>
      <c r="J168" s="286">
        <f t="shared" si="30"/>
        <v>0</v>
      </c>
      <c r="K168" s="283" t="s">
        <v>1106</v>
      </c>
      <c r="L168" s="213"/>
      <c r="M168" s="287" t="s">
        <v>1042</v>
      </c>
      <c r="N168" s="288" t="s">
        <v>1055</v>
      </c>
      <c r="O168" s="289">
        <v>8.2000000000000003E-2</v>
      </c>
      <c r="P168" s="289">
        <f t="shared" si="31"/>
        <v>5.2480000000000002</v>
      </c>
      <c r="Q168" s="289">
        <v>2.5000000000000001E-4</v>
      </c>
      <c r="R168" s="289">
        <f t="shared" si="32"/>
        <v>1.6E-2</v>
      </c>
      <c r="S168" s="289">
        <v>0</v>
      </c>
      <c r="T168" s="289">
        <f t="shared" si="33"/>
        <v>0</v>
      </c>
      <c r="U168" s="290" t="s">
        <v>1042</v>
      </c>
      <c r="AR168" s="291" t="s">
        <v>1133</v>
      </c>
      <c r="AT168" s="291" t="s">
        <v>1099</v>
      </c>
      <c r="AU168" s="291" t="s">
        <v>42</v>
      </c>
      <c r="AY168" s="206" t="s">
        <v>1097</v>
      </c>
      <c r="BE168" s="292">
        <f t="shared" si="34"/>
        <v>0</v>
      </c>
      <c r="BF168" s="292">
        <f t="shared" si="35"/>
        <v>0</v>
      </c>
      <c r="BG168" s="292">
        <f t="shared" si="36"/>
        <v>0</v>
      </c>
      <c r="BH168" s="292">
        <f t="shared" si="37"/>
        <v>0</v>
      </c>
      <c r="BI168" s="292">
        <f t="shared" si="38"/>
        <v>0</v>
      </c>
      <c r="BJ168" s="206" t="s">
        <v>40</v>
      </c>
      <c r="BK168" s="292">
        <f t="shared" si="39"/>
        <v>0</v>
      </c>
      <c r="BL168" s="206" t="s">
        <v>1133</v>
      </c>
      <c r="BM168" s="291" t="s">
        <v>1527</v>
      </c>
    </row>
    <row r="169" spans="2:65" s="214" customFormat="1" ht="24.2" customHeight="1" x14ac:dyDescent="0.2">
      <c r="B169" s="213"/>
      <c r="C169" s="281" t="s">
        <v>1234</v>
      </c>
      <c r="D169" s="281" t="s">
        <v>1099</v>
      </c>
      <c r="E169" s="282" t="s">
        <v>1528</v>
      </c>
      <c r="F169" s="283" t="s">
        <v>1529</v>
      </c>
      <c r="G169" s="284" t="s">
        <v>211</v>
      </c>
      <c r="H169" s="285">
        <v>2</v>
      </c>
      <c r="I169" s="132"/>
      <c r="J169" s="286">
        <f t="shared" si="30"/>
        <v>0</v>
      </c>
      <c r="K169" s="283" t="s">
        <v>1102</v>
      </c>
      <c r="L169" s="213"/>
      <c r="M169" s="287" t="s">
        <v>1042</v>
      </c>
      <c r="N169" s="288" t="s">
        <v>1055</v>
      </c>
      <c r="O169" s="289">
        <v>0.20599999999999999</v>
      </c>
      <c r="P169" s="289">
        <f t="shared" si="31"/>
        <v>0.41199999999999998</v>
      </c>
      <c r="Q169" s="289">
        <v>3.6000000000000002E-4</v>
      </c>
      <c r="R169" s="289">
        <f t="shared" si="32"/>
        <v>7.2000000000000005E-4</v>
      </c>
      <c r="S169" s="289">
        <v>0</v>
      </c>
      <c r="T169" s="289">
        <f t="shared" si="33"/>
        <v>0</v>
      </c>
      <c r="U169" s="290" t="s">
        <v>1042</v>
      </c>
      <c r="AR169" s="291" t="s">
        <v>1133</v>
      </c>
      <c r="AT169" s="291" t="s">
        <v>1099</v>
      </c>
      <c r="AU169" s="291" t="s">
        <v>42</v>
      </c>
      <c r="AY169" s="206" t="s">
        <v>1097</v>
      </c>
      <c r="BE169" s="292">
        <f t="shared" si="34"/>
        <v>0</v>
      </c>
      <c r="BF169" s="292">
        <f t="shared" si="35"/>
        <v>0</v>
      </c>
      <c r="BG169" s="292">
        <f t="shared" si="36"/>
        <v>0</v>
      </c>
      <c r="BH169" s="292">
        <f t="shared" si="37"/>
        <v>0</v>
      </c>
      <c r="BI169" s="292">
        <f t="shared" si="38"/>
        <v>0</v>
      </c>
      <c r="BJ169" s="206" t="s">
        <v>40</v>
      </c>
      <c r="BK169" s="292">
        <f t="shared" si="39"/>
        <v>0</v>
      </c>
      <c r="BL169" s="206" t="s">
        <v>1133</v>
      </c>
      <c r="BM169" s="291" t="s">
        <v>1530</v>
      </c>
    </row>
    <row r="170" spans="2:65" s="214" customFormat="1" ht="21.75" customHeight="1" x14ac:dyDescent="0.2">
      <c r="B170" s="213"/>
      <c r="C170" s="281" t="s">
        <v>919</v>
      </c>
      <c r="D170" s="281" t="s">
        <v>1099</v>
      </c>
      <c r="E170" s="282" t="s">
        <v>1531</v>
      </c>
      <c r="F170" s="283" t="s">
        <v>1532</v>
      </c>
      <c r="G170" s="284" t="s">
        <v>211</v>
      </c>
      <c r="H170" s="285">
        <v>10</v>
      </c>
      <c r="I170" s="132"/>
      <c r="J170" s="286">
        <f t="shared" si="30"/>
        <v>0</v>
      </c>
      <c r="K170" s="283" t="s">
        <v>1102</v>
      </c>
      <c r="L170" s="213"/>
      <c r="M170" s="287" t="s">
        <v>1042</v>
      </c>
      <c r="N170" s="288" t="s">
        <v>1055</v>
      </c>
      <c r="O170" s="289">
        <v>0.22</v>
      </c>
      <c r="P170" s="289">
        <f t="shared" si="31"/>
        <v>2.2000000000000002</v>
      </c>
      <c r="Q170" s="289">
        <v>5.0000000000000001E-4</v>
      </c>
      <c r="R170" s="289">
        <f t="shared" si="32"/>
        <v>5.0000000000000001E-3</v>
      </c>
      <c r="S170" s="289">
        <v>0</v>
      </c>
      <c r="T170" s="289">
        <f t="shared" si="33"/>
        <v>0</v>
      </c>
      <c r="U170" s="290" t="s">
        <v>1042</v>
      </c>
      <c r="AR170" s="291" t="s">
        <v>1133</v>
      </c>
      <c r="AT170" s="291" t="s">
        <v>1099</v>
      </c>
      <c r="AU170" s="291" t="s">
        <v>42</v>
      </c>
      <c r="AY170" s="206" t="s">
        <v>1097</v>
      </c>
      <c r="BE170" s="292">
        <f t="shared" si="34"/>
        <v>0</v>
      </c>
      <c r="BF170" s="292">
        <f t="shared" si="35"/>
        <v>0</v>
      </c>
      <c r="BG170" s="292">
        <f t="shared" si="36"/>
        <v>0</v>
      </c>
      <c r="BH170" s="292">
        <f t="shared" si="37"/>
        <v>0</v>
      </c>
      <c r="BI170" s="292">
        <f t="shared" si="38"/>
        <v>0</v>
      </c>
      <c r="BJ170" s="206" t="s">
        <v>40</v>
      </c>
      <c r="BK170" s="292">
        <f t="shared" si="39"/>
        <v>0</v>
      </c>
      <c r="BL170" s="206" t="s">
        <v>1133</v>
      </c>
      <c r="BM170" s="291" t="s">
        <v>1533</v>
      </c>
    </row>
    <row r="171" spans="2:65" s="214" customFormat="1" ht="24.2" customHeight="1" x14ac:dyDescent="0.2">
      <c r="B171" s="213"/>
      <c r="C171" s="281" t="s">
        <v>1241</v>
      </c>
      <c r="D171" s="281" t="s">
        <v>1099</v>
      </c>
      <c r="E171" s="282" t="s">
        <v>1534</v>
      </c>
      <c r="F171" s="283" t="s">
        <v>1535</v>
      </c>
      <c r="G171" s="284" t="s">
        <v>211</v>
      </c>
      <c r="H171" s="285">
        <v>1</v>
      </c>
      <c r="I171" s="132"/>
      <c r="J171" s="286">
        <f t="shared" si="30"/>
        <v>0</v>
      </c>
      <c r="K171" s="283" t="s">
        <v>1102</v>
      </c>
      <c r="L171" s="213"/>
      <c r="M171" s="287" t="s">
        <v>1042</v>
      </c>
      <c r="N171" s="288" t="s">
        <v>1055</v>
      </c>
      <c r="O171" s="289">
        <v>0.28799999999999998</v>
      </c>
      <c r="P171" s="289">
        <f t="shared" si="31"/>
        <v>0.28799999999999998</v>
      </c>
      <c r="Q171" s="289">
        <v>9.6000000000000002E-4</v>
      </c>
      <c r="R171" s="289">
        <f t="shared" si="32"/>
        <v>9.6000000000000002E-4</v>
      </c>
      <c r="S171" s="289">
        <v>0</v>
      </c>
      <c r="T171" s="289">
        <f t="shared" si="33"/>
        <v>0</v>
      </c>
      <c r="U171" s="290" t="s">
        <v>1042</v>
      </c>
      <c r="AR171" s="291" t="s">
        <v>1133</v>
      </c>
      <c r="AT171" s="291" t="s">
        <v>1099</v>
      </c>
      <c r="AU171" s="291" t="s">
        <v>42</v>
      </c>
      <c r="AY171" s="206" t="s">
        <v>1097</v>
      </c>
      <c r="BE171" s="292">
        <f t="shared" si="34"/>
        <v>0</v>
      </c>
      <c r="BF171" s="292">
        <f t="shared" si="35"/>
        <v>0</v>
      </c>
      <c r="BG171" s="292">
        <f t="shared" si="36"/>
        <v>0</v>
      </c>
      <c r="BH171" s="292">
        <f t="shared" si="37"/>
        <v>0</v>
      </c>
      <c r="BI171" s="292">
        <f t="shared" si="38"/>
        <v>0</v>
      </c>
      <c r="BJ171" s="206" t="s">
        <v>40</v>
      </c>
      <c r="BK171" s="292">
        <f t="shared" si="39"/>
        <v>0</v>
      </c>
      <c r="BL171" s="206" t="s">
        <v>1133</v>
      </c>
      <c r="BM171" s="291" t="s">
        <v>1536</v>
      </c>
    </row>
    <row r="172" spans="2:65" s="214" customFormat="1" ht="33" customHeight="1" x14ac:dyDescent="0.2">
      <c r="B172" s="213"/>
      <c r="C172" s="281" t="s">
        <v>1245</v>
      </c>
      <c r="D172" s="281" t="s">
        <v>1099</v>
      </c>
      <c r="E172" s="282" t="s">
        <v>1537</v>
      </c>
      <c r="F172" s="283" t="s">
        <v>1538</v>
      </c>
      <c r="G172" s="284" t="s">
        <v>211</v>
      </c>
      <c r="H172" s="285">
        <v>1</v>
      </c>
      <c r="I172" s="132"/>
      <c r="J172" s="286">
        <f t="shared" si="30"/>
        <v>0</v>
      </c>
      <c r="K172" s="283" t="s">
        <v>1102</v>
      </c>
      <c r="L172" s="213"/>
      <c r="M172" s="287" t="s">
        <v>1042</v>
      </c>
      <c r="N172" s="288" t="s">
        <v>1055</v>
      </c>
      <c r="O172" s="289">
        <v>0.38100000000000001</v>
      </c>
      <c r="P172" s="289">
        <f t="shared" si="31"/>
        <v>0.38100000000000001</v>
      </c>
      <c r="Q172" s="289">
        <v>5.8E-4</v>
      </c>
      <c r="R172" s="289">
        <f t="shared" si="32"/>
        <v>5.8E-4</v>
      </c>
      <c r="S172" s="289">
        <v>0</v>
      </c>
      <c r="T172" s="289">
        <f t="shared" si="33"/>
        <v>0</v>
      </c>
      <c r="U172" s="290" t="s">
        <v>1042</v>
      </c>
      <c r="AR172" s="291" t="s">
        <v>1133</v>
      </c>
      <c r="AT172" s="291" t="s">
        <v>1099</v>
      </c>
      <c r="AU172" s="291" t="s">
        <v>42</v>
      </c>
      <c r="AY172" s="206" t="s">
        <v>1097</v>
      </c>
      <c r="BE172" s="292">
        <f t="shared" si="34"/>
        <v>0</v>
      </c>
      <c r="BF172" s="292">
        <f t="shared" si="35"/>
        <v>0</v>
      </c>
      <c r="BG172" s="292">
        <f t="shared" si="36"/>
        <v>0</v>
      </c>
      <c r="BH172" s="292">
        <f t="shared" si="37"/>
        <v>0</v>
      </c>
      <c r="BI172" s="292">
        <f t="shared" si="38"/>
        <v>0</v>
      </c>
      <c r="BJ172" s="206" t="s">
        <v>40</v>
      </c>
      <c r="BK172" s="292">
        <f t="shared" si="39"/>
        <v>0</v>
      </c>
      <c r="BL172" s="206" t="s">
        <v>1133</v>
      </c>
      <c r="BM172" s="291" t="s">
        <v>1539</v>
      </c>
    </row>
    <row r="173" spans="2:65" s="214" customFormat="1" ht="24.2" customHeight="1" x14ac:dyDescent="0.2">
      <c r="B173" s="213"/>
      <c r="C173" s="281" t="s">
        <v>1249</v>
      </c>
      <c r="D173" s="281" t="s">
        <v>1099</v>
      </c>
      <c r="E173" s="282" t="s">
        <v>1540</v>
      </c>
      <c r="F173" s="283" t="s">
        <v>1541</v>
      </c>
      <c r="G173" s="284" t="s">
        <v>159</v>
      </c>
      <c r="H173" s="285">
        <v>3.5000000000000003E-2</v>
      </c>
      <c r="I173" s="132"/>
      <c r="J173" s="286">
        <f t="shared" si="30"/>
        <v>0</v>
      </c>
      <c r="K173" s="283" t="s">
        <v>1102</v>
      </c>
      <c r="L173" s="213"/>
      <c r="M173" s="287" t="s">
        <v>1042</v>
      </c>
      <c r="N173" s="288" t="s">
        <v>1055</v>
      </c>
      <c r="O173" s="289">
        <v>2.351</v>
      </c>
      <c r="P173" s="289">
        <f t="shared" si="31"/>
        <v>8.2285000000000011E-2</v>
      </c>
      <c r="Q173" s="289">
        <v>0</v>
      </c>
      <c r="R173" s="289">
        <f t="shared" si="32"/>
        <v>0</v>
      </c>
      <c r="S173" s="289">
        <v>0</v>
      </c>
      <c r="T173" s="289">
        <f t="shared" si="33"/>
        <v>0</v>
      </c>
      <c r="U173" s="290" t="s">
        <v>1042</v>
      </c>
      <c r="AR173" s="291" t="s">
        <v>1133</v>
      </c>
      <c r="AT173" s="291" t="s">
        <v>1099</v>
      </c>
      <c r="AU173" s="291" t="s">
        <v>42</v>
      </c>
      <c r="AY173" s="206" t="s">
        <v>1097</v>
      </c>
      <c r="BE173" s="292">
        <f t="shared" si="34"/>
        <v>0</v>
      </c>
      <c r="BF173" s="292">
        <f t="shared" si="35"/>
        <v>0</v>
      </c>
      <c r="BG173" s="292">
        <f t="shared" si="36"/>
        <v>0</v>
      </c>
      <c r="BH173" s="292">
        <f t="shared" si="37"/>
        <v>0</v>
      </c>
      <c r="BI173" s="292">
        <f t="shared" si="38"/>
        <v>0</v>
      </c>
      <c r="BJ173" s="206" t="s">
        <v>40</v>
      </c>
      <c r="BK173" s="292">
        <f t="shared" si="39"/>
        <v>0</v>
      </c>
      <c r="BL173" s="206" t="s">
        <v>1133</v>
      </c>
      <c r="BM173" s="291" t="s">
        <v>1542</v>
      </c>
    </row>
    <row r="174" spans="2:65" s="270" customFormat="1" ht="22.9" customHeight="1" x14ac:dyDescent="0.2">
      <c r="B174" s="269"/>
      <c r="D174" s="271" t="s">
        <v>1094</v>
      </c>
      <c r="E174" s="279" t="s">
        <v>1543</v>
      </c>
      <c r="F174" s="279" t="s">
        <v>1544</v>
      </c>
      <c r="I174" s="297"/>
      <c r="J174" s="280">
        <f>BK174</f>
        <v>0</v>
      </c>
      <c r="L174" s="269"/>
      <c r="M174" s="274"/>
      <c r="P174" s="275">
        <f>SUM(P175:P188)</f>
        <v>23.257479999999997</v>
      </c>
      <c r="R174" s="275">
        <f>SUM(R175:R188)</f>
        <v>0.35853999999999997</v>
      </c>
      <c r="T174" s="275">
        <f>SUM(T175:T188)</f>
        <v>0</v>
      </c>
      <c r="U174" s="276"/>
      <c r="AR174" s="271" t="s">
        <v>42</v>
      </c>
      <c r="AT174" s="277" t="s">
        <v>1094</v>
      </c>
      <c r="AU174" s="277" t="s">
        <v>40</v>
      </c>
      <c r="AY174" s="271" t="s">
        <v>1097</v>
      </c>
      <c r="BK174" s="278">
        <f>SUM(BK175:BK188)</f>
        <v>0</v>
      </c>
    </row>
    <row r="175" spans="2:65" s="214" customFormat="1" ht="24.2" customHeight="1" x14ac:dyDescent="0.2">
      <c r="B175" s="213"/>
      <c r="C175" s="281" t="s">
        <v>1253</v>
      </c>
      <c r="D175" s="281" t="s">
        <v>1099</v>
      </c>
      <c r="E175" s="282" t="s">
        <v>1545</v>
      </c>
      <c r="F175" s="283" t="s">
        <v>1546</v>
      </c>
      <c r="G175" s="284" t="s">
        <v>211</v>
      </c>
      <c r="H175" s="285">
        <v>32</v>
      </c>
      <c r="I175" s="132"/>
      <c r="J175" s="286">
        <f t="shared" ref="J175:J188" si="40">ROUND(I175*H175,2)</f>
        <v>0</v>
      </c>
      <c r="K175" s="283" t="s">
        <v>1106</v>
      </c>
      <c r="L175" s="213"/>
      <c r="M175" s="287" t="s">
        <v>1042</v>
      </c>
      <c r="N175" s="288" t="s">
        <v>1055</v>
      </c>
      <c r="O175" s="289">
        <v>0.26800000000000002</v>
      </c>
      <c r="P175" s="289">
        <f t="shared" ref="P175:P188" si="41">O175*H175</f>
        <v>8.5760000000000005</v>
      </c>
      <c r="Q175" s="289">
        <v>0</v>
      </c>
      <c r="R175" s="289">
        <f t="shared" ref="R175:R188" si="42">Q175*H175</f>
        <v>0</v>
      </c>
      <c r="S175" s="289">
        <v>0</v>
      </c>
      <c r="T175" s="289">
        <f t="shared" ref="T175:T188" si="43">S175*H175</f>
        <v>0</v>
      </c>
      <c r="U175" s="290" t="s">
        <v>1042</v>
      </c>
      <c r="AR175" s="291" t="s">
        <v>1133</v>
      </c>
      <c r="AT175" s="291" t="s">
        <v>1099</v>
      </c>
      <c r="AU175" s="291" t="s">
        <v>42</v>
      </c>
      <c r="AY175" s="206" t="s">
        <v>1097</v>
      </c>
      <c r="BE175" s="292">
        <f t="shared" ref="BE175:BE188" si="44">IF(N175="základní",J175,0)</f>
        <v>0</v>
      </c>
      <c r="BF175" s="292">
        <f t="shared" ref="BF175:BF188" si="45">IF(N175="snížená",J175,0)</f>
        <v>0</v>
      </c>
      <c r="BG175" s="292">
        <f t="shared" ref="BG175:BG188" si="46">IF(N175="zákl. přenesená",J175,0)</f>
        <v>0</v>
      </c>
      <c r="BH175" s="292">
        <f t="shared" ref="BH175:BH188" si="47">IF(N175="sníž. přenesená",J175,0)</f>
        <v>0</v>
      </c>
      <c r="BI175" s="292">
        <f t="shared" ref="BI175:BI188" si="48">IF(N175="nulová",J175,0)</f>
        <v>0</v>
      </c>
      <c r="BJ175" s="206" t="s">
        <v>40</v>
      </c>
      <c r="BK175" s="292">
        <f t="shared" ref="BK175:BK188" si="49">ROUND(I175*H175,2)</f>
        <v>0</v>
      </c>
      <c r="BL175" s="206" t="s">
        <v>1133</v>
      </c>
      <c r="BM175" s="291" t="s">
        <v>1547</v>
      </c>
    </row>
    <row r="176" spans="2:65" s="214" customFormat="1" ht="33" customHeight="1" x14ac:dyDescent="0.2">
      <c r="B176" s="213"/>
      <c r="C176" s="281" t="s">
        <v>1257</v>
      </c>
      <c r="D176" s="281" t="s">
        <v>1099</v>
      </c>
      <c r="E176" s="282" t="s">
        <v>1548</v>
      </c>
      <c r="F176" s="283" t="s">
        <v>1549</v>
      </c>
      <c r="G176" s="284" t="s">
        <v>211</v>
      </c>
      <c r="H176" s="285">
        <v>2</v>
      </c>
      <c r="I176" s="132"/>
      <c r="J176" s="286">
        <f t="shared" si="40"/>
        <v>0</v>
      </c>
      <c r="K176" s="283" t="s">
        <v>1102</v>
      </c>
      <c r="L176" s="213"/>
      <c r="M176" s="287" t="s">
        <v>1042</v>
      </c>
      <c r="N176" s="288" t="s">
        <v>1055</v>
      </c>
      <c r="O176" s="289">
        <v>0.23799999999999999</v>
      </c>
      <c r="P176" s="289">
        <f t="shared" si="41"/>
        <v>0.47599999999999998</v>
      </c>
      <c r="Q176" s="289">
        <v>1.41E-2</v>
      </c>
      <c r="R176" s="289">
        <f t="shared" si="42"/>
        <v>2.8199999999999999E-2</v>
      </c>
      <c r="S176" s="289">
        <v>0</v>
      </c>
      <c r="T176" s="289">
        <f t="shared" si="43"/>
        <v>0</v>
      </c>
      <c r="U176" s="290" t="s">
        <v>1042</v>
      </c>
      <c r="AR176" s="291" t="s">
        <v>1133</v>
      </c>
      <c r="AT176" s="291" t="s">
        <v>1099</v>
      </c>
      <c r="AU176" s="291" t="s">
        <v>42</v>
      </c>
      <c r="AY176" s="206" t="s">
        <v>1097</v>
      </c>
      <c r="BE176" s="292">
        <f t="shared" si="44"/>
        <v>0</v>
      </c>
      <c r="BF176" s="292">
        <f t="shared" si="45"/>
        <v>0</v>
      </c>
      <c r="BG176" s="292">
        <f t="shared" si="46"/>
        <v>0</v>
      </c>
      <c r="BH176" s="292">
        <f t="shared" si="47"/>
        <v>0</v>
      </c>
      <c r="BI176" s="292">
        <f t="shared" si="48"/>
        <v>0</v>
      </c>
      <c r="BJ176" s="206" t="s">
        <v>40</v>
      </c>
      <c r="BK176" s="292">
        <f t="shared" si="49"/>
        <v>0</v>
      </c>
      <c r="BL176" s="206" t="s">
        <v>1133</v>
      </c>
      <c r="BM176" s="291" t="s">
        <v>1550</v>
      </c>
    </row>
    <row r="177" spans="2:65" s="214" customFormat="1" ht="33" customHeight="1" x14ac:dyDescent="0.2">
      <c r="B177" s="213"/>
      <c r="C177" s="281" t="s">
        <v>1261</v>
      </c>
      <c r="D177" s="281" t="s">
        <v>1099</v>
      </c>
      <c r="E177" s="282" t="s">
        <v>1551</v>
      </c>
      <c r="F177" s="283" t="s">
        <v>1552</v>
      </c>
      <c r="G177" s="284" t="s">
        <v>211</v>
      </c>
      <c r="H177" s="285">
        <v>3</v>
      </c>
      <c r="I177" s="132"/>
      <c r="J177" s="286">
        <f t="shared" si="40"/>
        <v>0</v>
      </c>
      <c r="K177" s="283" t="s">
        <v>1102</v>
      </c>
      <c r="L177" s="213"/>
      <c r="M177" s="287" t="s">
        <v>1042</v>
      </c>
      <c r="N177" s="288" t="s">
        <v>1055</v>
      </c>
      <c r="O177" s="289">
        <v>0.251</v>
      </c>
      <c r="P177" s="289">
        <f t="shared" si="41"/>
        <v>0.753</v>
      </c>
      <c r="Q177" s="289">
        <v>1.8499999999999999E-2</v>
      </c>
      <c r="R177" s="289">
        <f t="shared" si="42"/>
        <v>5.5499999999999994E-2</v>
      </c>
      <c r="S177" s="289">
        <v>0</v>
      </c>
      <c r="T177" s="289">
        <f t="shared" si="43"/>
        <v>0</v>
      </c>
      <c r="U177" s="290" t="s">
        <v>1042</v>
      </c>
      <c r="AR177" s="291" t="s">
        <v>1133</v>
      </c>
      <c r="AT177" s="291" t="s">
        <v>1099</v>
      </c>
      <c r="AU177" s="291" t="s">
        <v>42</v>
      </c>
      <c r="AY177" s="206" t="s">
        <v>1097</v>
      </c>
      <c r="BE177" s="292">
        <f t="shared" si="44"/>
        <v>0</v>
      </c>
      <c r="BF177" s="292">
        <f t="shared" si="45"/>
        <v>0</v>
      </c>
      <c r="BG177" s="292">
        <f t="shared" si="46"/>
        <v>0</v>
      </c>
      <c r="BH177" s="292">
        <f t="shared" si="47"/>
        <v>0</v>
      </c>
      <c r="BI177" s="292">
        <f t="shared" si="48"/>
        <v>0</v>
      </c>
      <c r="BJ177" s="206" t="s">
        <v>40</v>
      </c>
      <c r="BK177" s="292">
        <f t="shared" si="49"/>
        <v>0</v>
      </c>
      <c r="BL177" s="206" t="s">
        <v>1133</v>
      </c>
      <c r="BM177" s="291" t="s">
        <v>1553</v>
      </c>
    </row>
    <row r="178" spans="2:65" s="214" customFormat="1" ht="37.9" customHeight="1" x14ac:dyDescent="0.2">
      <c r="B178" s="213"/>
      <c r="C178" s="281" t="s">
        <v>1265</v>
      </c>
      <c r="D178" s="281" t="s">
        <v>1099</v>
      </c>
      <c r="E178" s="282" t="s">
        <v>1554</v>
      </c>
      <c r="F178" s="283" t="s">
        <v>1555</v>
      </c>
      <c r="G178" s="284" t="s">
        <v>211</v>
      </c>
      <c r="H178" s="285">
        <v>2</v>
      </c>
      <c r="I178" s="132"/>
      <c r="J178" s="286">
        <f t="shared" si="40"/>
        <v>0</v>
      </c>
      <c r="K178" s="283" t="s">
        <v>1102</v>
      </c>
      <c r="L178" s="213"/>
      <c r="M178" s="287" t="s">
        <v>1042</v>
      </c>
      <c r="N178" s="288" t="s">
        <v>1055</v>
      </c>
      <c r="O178" s="289">
        <v>0.27</v>
      </c>
      <c r="P178" s="289">
        <f t="shared" si="41"/>
        <v>0.54</v>
      </c>
      <c r="Q178" s="289">
        <v>2.5020000000000001E-2</v>
      </c>
      <c r="R178" s="289">
        <f t="shared" si="42"/>
        <v>5.0040000000000001E-2</v>
      </c>
      <c r="S178" s="289">
        <v>0</v>
      </c>
      <c r="T178" s="289">
        <f t="shared" si="43"/>
        <v>0</v>
      </c>
      <c r="U178" s="290" t="s">
        <v>1042</v>
      </c>
      <c r="AR178" s="291" t="s">
        <v>1133</v>
      </c>
      <c r="AT178" s="291" t="s">
        <v>1099</v>
      </c>
      <c r="AU178" s="291" t="s">
        <v>42</v>
      </c>
      <c r="AY178" s="206" t="s">
        <v>1097</v>
      </c>
      <c r="BE178" s="292">
        <f t="shared" si="44"/>
        <v>0</v>
      </c>
      <c r="BF178" s="292">
        <f t="shared" si="45"/>
        <v>0</v>
      </c>
      <c r="BG178" s="292">
        <f t="shared" si="46"/>
        <v>0</v>
      </c>
      <c r="BH178" s="292">
        <f t="shared" si="47"/>
        <v>0</v>
      </c>
      <c r="BI178" s="292">
        <f t="shared" si="48"/>
        <v>0</v>
      </c>
      <c r="BJ178" s="206" t="s">
        <v>40</v>
      </c>
      <c r="BK178" s="292">
        <f t="shared" si="49"/>
        <v>0</v>
      </c>
      <c r="BL178" s="206" t="s">
        <v>1133</v>
      </c>
      <c r="BM178" s="291" t="s">
        <v>1556</v>
      </c>
    </row>
    <row r="179" spans="2:65" s="214" customFormat="1" ht="37.9" customHeight="1" x14ac:dyDescent="0.2">
      <c r="B179" s="213"/>
      <c r="C179" s="281" t="s">
        <v>1269</v>
      </c>
      <c r="D179" s="281" t="s">
        <v>1099</v>
      </c>
      <c r="E179" s="282" t="s">
        <v>1557</v>
      </c>
      <c r="F179" s="283" t="s">
        <v>1558</v>
      </c>
      <c r="G179" s="284" t="s">
        <v>211</v>
      </c>
      <c r="H179" s="285">
        <v>3</v>
      </c>
      <c r="I179" s="132"/>
      <c r="J179" s="286">
        <f t="shared" si="40"/>
        <v>0</v>
      </c>
      <c r="K179" s="283" t="s">
        <v>1102</v>
      </c>
      <c r="L179" s="213"/>
      <c r="M179" s="287" t="s">
        <v>1042</v>
      </c>
      <c r="N179" s="288" t="s">
        <v>1055</v>
      </c>
      <c r="O179" s="289">
        <v>0.3</v>
      </c>
      <c r="P179" s="289">
        <f t="shared" si="41"/>
        <v>0.89999999999999991</v>
      </c>
      <c r="Q179" s="289">
        <v>3.4799999999999998E-2</v>
      </c>
      <c r="R179" s="289">
        <f t="shared" si="42"/>
        <v>0.10439999999999999</v>
      </c>
      <c r="S179" s="289">
        <v>0</v>
      </c>
      <c r="T179" s="289">
        <f t="shared" si="43"/>
        <v>0</v>
      </c>
      <c r="U179" s="290" t="s">
        <v>1042</v>
      </c>
      <c r="AR179" s="291" t="s">
        <v>1133</v>
      </c>
      <c r="AT179" s="291" t="s">
        <v>1099</v>
      </c>
      <c r="AU179" s="291" t="s">
        <v>42</v>
      </c>
      <c r="AY179" s="206" t="s">
        <v>1097</v>
      </c>
      <c r="BE179" s="292">
        <f t="shared" si="44"/>
        <v>0</v>
      </c>
      <c r="BF179" s="292">
        <f t="shared" si="45"/>
        <v>0</v>
      </c>
      <c r="BG179" s="292">
        <f t="shared" si="46"/>
        <v>0</v>
      </c>
      <c r="BH179" s="292">
        <f t="shared" si="47"/>
        <v>0</v>
      </c>
      <c r="BI179" s="292">
        <f t="shared" si="48"/>
        <v>0</v>
      </c>
      <c r="BJ179" s="206" t="s">
        <v>40</v>
      </c>
      <c r="BK179" s="292">
        <f t="shared" si="49"/>
        <v>0</v>
      </c>
      <c r="BL179" s="206" t="s">
        <v>1133</v>
      </c>
      <c r="BM179" s="291" t="s">
        <v>1559</v>
      </c>
    </row>
    <row r="180" spans="2:65" s="214" customFormat="1" ht="37.9" customHeight="1" x14ac:dyDescent="0.2">
      <c r="B180" s="213"/>
      <c r="C180" s="281" t="s">
        <v>1273</v>
      </c>
      <c r="D180" s="281" t="s">
        <v>1099</v>
      </c>
      <c r="E180" s="282" t="s">
        <v>1560</v>
      </c>
      <c r="F180" s="283" t="s">
        <v>1561</v>
      </c>
      <c r="G180" s="284" t="s">
        <v>211</v>
      </c>
      <c r="H180" s="285">
        <v>2</v>
      </c>
      <c r="I180" s="132"/>
      <c r="J180" s="286">
        <f t="shared" si="40"/>
        <v>0</v>
      </c>
      <c r="K180" s="283" t="s">
        <v>1102</v>
      </c>
      <c r="L180" s="213"/>
      <c r="M180" s="287" t="s">
        <v>1042</v>
      </c>
      <c r="N180" s="288" t="s">
        <v>1055</v>
      </c>
      <c r="O180" s="289">
        <v>0.376</v>
      </c>
      <c r="P180" s="289">
        <f t="shared" si="41"/>
        <v>0.752</v>
      </c>
      <c r="Q180" s="289">
        <v>6.0199999999999997E-2</v>
      </c>
      <c r="R180" s="289">
        <f t="shared" si="42"/>
        <v>0.12039999999999999</v>
      </c>
      <c r="S180" s="289">
        <v>0</v>
      </c>
      <c r="T180" s="289">
        <f t="shared" si="43"/>
        <v>0</v>
      </c>
      <c r="U180" s="290" t="s">
        <v>1042</v>
      </c>
      <c r="AR180" s="291" t="s">
        <v>1133</v>
      </c>
      <c r="AT180" s="291" t="s">
        <v>1099</v>
      </c>
      <c r="AU180" s="291" t="s">
        <v>42</v>
      </c>
      <c r="AY180" s="206" t="s">
        <v>1097</v>
      </c>
      <c r="BE180" s="292">
        <f t="shared" si="44"/>
        <v>0</v>
      </c>
      <c r="BF180" s="292">
        <f t="shared" si="45"/>
        <v>0</v>
      </c>
      <c r="BG180" s="292">
        <f t="shared" si="46"/>
        <v>0</v>
      </c>
      <c r="BH180" s="292">
        <f t="shared" si="47"/>
        <v>0</v>
      </c>
      <c r="BI180" s="292">
        <f t="shared" si="48"/>
        <v>0</v>
      </c>
      <c r="BJ180" s="206" t="s">
        <v>40</v>
      </c>
      <c r="BK180" s="292">
        <f t="shared" si="49"/>
        <v>0</v>
      </c>
      <c r="BL180" s="206" t="s">
        <v>1133</v>
      </c>
      <c r="BM180" s="291" t="s">
        <v>1562</v>
      </c>
    </row>
    <row r="181" spans="2:65" s="214" customFormat="1" ht="37.9" customHeight="1" x14ac:dyDescent="0.2">
      <c r="B181" s="213"/>
      <c r="C181" s="281" t="s">
        <v>1277</v>
      </c>
      <c r="D181" s="281" t="s">
        <v>1099</v>
      </c>
      <c r="E181" s="282" t="s">
        <v>1563</v>
      </c>
      <c r="F181" s="283" t="s">
        <v>1564</v>
      </c>
      <c r="G181" s="284" t="s">
        <v>211</v>
      </c>
      <c r="H181" s="285">
        <v>1</v>
      </c>
      <c r="I181" s="132"/>
      <c r="J181" s="286">
        <f t="shared" si="40"/>
        <v>0</v>
      </c>
      <c r="K181" s="283" t="s">
        <v>1042</v>
      </c>
      <c r="L181" s="213"/>
      <c r="M181" s="287" t="s">
        <v>1042</v>
      </c>
      <c r="N181" s="288" t="s">
        <v>1055</v>
      </c>
      <c r="O181" s="289">
        <v>0</v>
      </c>
      <c r="P181" s="289">
        <f t="shared" si="41"/>
        <v>0</v>
      </c>
      <c r="Q181" s="289">
        <v>0</v>
      </c>
      <c r="R181" s="289">
        <f t="shared" si="42"/>
        <v>0</v>
      </c>
      <c r="S181" s="289">
        <v>0</v>
      </c>
      <c r="T181" s="289">
        <f t="shared" si="43"/>
        <v>0</v>
      </c>
      <c r="U181" s="290" t="s">
        <v>1042</v>
      </c>
      <c r="AR181" s="291" t="s">
        <v>46</v>
      </c>
      <c r="AT181" s="291" t="s">
        <v>1099</v>
      </c>
      <c r="AU181" s="291" t="s">
        <v>42</v>
      </c>
      <c r="AY181" s="206" t="s">
        <v>1097</v>
      </c>
      <c r="BE181" s="292">
        <f t="shared" si="44"/>
        <v>0</v>
      </c>
      <c r="BF181" s="292">
        <f t="shared" si="45"/>
        <v>0</v>
      </c>
      <c r="BG181" s="292">
        <f t="shared" si="46"/>
        <v>0</v>
      </c>
      <c r="BH181" s="292">
        <f t="shared" si="47"/>
        <v>0</v>
      </c>
      <c r="BI181" s="292">
        <f t="shared" si="48"/>
        <v>0</v>
      </c>
      <c r="BJ181" s="206" t="s">
        <v>40</v>
      </c>
      <c r="BK181" s="292">
        <f t="shared" si="49"/>
        <v>0</v>
      </c>
      <c r="BL181" s="206" t="s">
        <v>46</v>
      </c>
      <c r="BM181" s="291" t="s">
        <v>1565</v>
      </c>
    </row>
    <row r="182" spans="2:65" s="214" customFormat="1" ht="37.9" customHeight="1" x14ac:dyDescent="0.2">
      <c r="B182" s="213"/>
      <c r="C182" s="281" t="s">
        <v>1282</v>
      </c>
      <c r="D182" s="281" t="s">
        <v>1099</v>
      </c>
      <c r="E182" s="282" t="s">
        <v>1566</v>
      </c>
      <c r="F182" s="283" t="s">
        <v>1567</v>
      </c>
      <c r="G182" s="284" t="s">
        <v>211</v>
      </c>
      <c r="H182" s="285">
        <v>4</v>
      </c>
      <c r="I182" s="132"/>
      <c r="J182" s="286">
        <f t="shared" si="40"/>
        <v>0</v>
      </c>
      <c r="K182" s="283" t="s">
        <v>1042</v>
      </c>
      <c r="L182" s="213"/>
      <c r="M182" s="287" t="s">
        <v>1042</v>
      </c>
      <c r="N182" s="288" t="s">
        <v>1055</v>
      </c>
      <c r="O182" s="289">
        <v>0</v>
      </c>
      <c r="P182" s="289">
        <f t="shared" si="41"/>
        <v>0</v>
      </c>
      <c r="Q182" s="289">
        <v>0</v>
      </c>
      <c r="R182" s="289">
        <f t="shared" si="42"/>
        <v>0</v>
      </c>
      <c r="S182" s="289">
        <v>0</v>
      </c>
      <c r="T182" s="289">
        <f t="shared" si="43"/>
        <v>0</v>
      </c>
      <c r="U182" s="290" t="s">
        <v>1042</v>
      </c>
      <c r="AR182" s="291" t="s">
        <v>1133</v>
      </c>
      <c r="AT182" s="291" t="s">
        <v>1099</v>
      </c>
      <c r="AU182" s="291" t="s">
        <v>42</v>
      </c>
      <c r="AY182" s="206" t="s">
        <v>1097</v>
      </c>
      <c r="BE182" s="292">
        <f t="shared" si="44"/>
        <v>0</v>
      </c>
      <c r="BF182" s="292">
        <f t="shared" si="45"/>
        <v>0</v>
      </c>
      <c r="BG182" s="292">
        <f t="shared" si="46"/>
        <v>0</v>
      </c>
      <c r="BH182" s="292">
        <f t="shared" si="47"/>
        <v>0</v>
      </c>
      <c r="BI182" s="292">
        <f t="shared" si="48"/>
        <v>0</v>
      </c>
      <c r="BJ182" s="206" t="s">
        <v>40</v>
      </c>
      <c r="BK182" s="292">
        <f t="shared" si="49"/>
        <v>0</v>
      </c>
      <c r="BL182" s="206" t="s">
        <v>1133</v>
      </c>
      <c r="BM182" s="291" t="s">
        <v>1568</v>
      </c>
    </row>
    <row r="183" spans="2:65" s="214" customFormat="1" ht="37.9" customHeight="1" x14ac:dyDescent="0.2">
      <c r="B183" s="213"/>
      <c r="C183" s="281" t="s">
        <v>1286</v>
      </c>
      <c r="D183" s="281" t="s">
        <v>1099</v>
      </c>
      <c r="E183" s="282" t="s">
        <v>1569</v>
      </c>
      <c r="F183" s="283" t="s">
        <v>1570</v>
      </c>
      <c r="G183" s="284" t="s">
        <v>211</v>
      </c>
      <c r="H183" s="285">
        <v>14</v>
      </c>
      <c r="I183" s="132"/>
      <c r="J183" s="286">
        <f t="shared" si="40"/>
        <v>0</v>
      </c>
      <c r="K183" s="283" t="s">
        <v>1042</v>
      </c>
      <c r="L183" s="213"/>
      <c r="M183" s="287" t="s">
        <v>1042</v>
      </c>
      <c r="N183" s="288" t="s">
        <v>1055</v>
      </c>
      <c r="O183" s="289">
        <v>0</v>
      </c>
      <c r="P183" s="289">
        <f t="shared" si="41"/>
        <v>0</v>
      </c>
      <c r="Q183" s="289">
        <v>0</v>
      </c>
      <c r="R183" s="289">
        <f t="shared" si="42"/>
        <v>0</v>
      </c>
      <c r="S183" s="289">
        <v>0</v>
      </c>
      <c r="T183" s="289">
        <f t="shared" si="43"/>
        <v>0</v>
      </c>
      <c r="U183" s="290" t="s">
        <v>1042</v>
      </c>
      <c r="AR183" s="291" t="s">
        <v>46</v>
      </c>
      <c r="AT183" s="291" t="s">
        <v>1099</v>
      </c>
      <c r="AU183" s="291" t="s">
        <v>42</v>
      </c>
      <c r="AY183" s="206" t="s">
        <v>1097</v>
      </c>
      <c r="BE183" s="292">
        <f t="shared" si="44"/>
        <v>0</v>
      </c>
      <c r="BF183" s="292">
        <f t="shared" si="45"/>
        <v>0</v>
      </c>
      <c r="BG183" s="292">
        <f t="shared" si="46"/>
        <v>0</v>
      </c>
      <c r="BH183" s="292">
        <f t="shared" si="47"/>
        <v>0</v>
      </c>
      <c r="BI183" s="292">
        <f t="shared" si="48"/>
        <v>0</v>
      </c>
      <c r="BJ183" s="206" t="s">
        <v>40</v>
      </c>
      <c r="BK183" s="292">
        <f t="shared" si="49"/>
        <v>0</v>
      </c>
      <c r="BL183" s="206" t="s">
        <v>46</v>
      </c>
      <c r="BM183" s="291" t="s">
        <v>1571</v>
      </c>
    </row>
    <row r="184" spans="2:65" s="214" customFormat="1" ht="24.2" customHeight="1" x14ac:dyDescent="0.2">
      <c r="B184" s="213"/>
      <c r="C184" s="281" t="s">
        <v>1290</v>
      </c>
      <c r="D184" s="281" t="s">
        <v>1099</v>
      </c>
      <c r="E184" s="282" t="s">
        <v>1572</v>
      </c>
      <c r="F184" s="283" t="s">
        <v>1573</v>
      </c>
      <c r="G184" s="284" t="s">
        <v>211</v>
      </c>
      <c r="H184" s="285">
        <v>1</v>
      </c>
      <c r="I184" s="132"/>
      <c r="J184" s="286">
        <f t="shared" si="40"/>
        <v>0</v>
      </c>
      <c r="K184" s="283" t="s">
        <v>1042</v>
      </c>
      <c r="L184" s="213"/>
      <c r="M184" s="287" t="s">
        <v>1042</v>
      </c>
      <c r="N184" s="288" t="s">
        <v>1055</v>
      </c>
      <c r="O184" s="289">
        <v>0</v>
      </c>
      <c r="P184" s="289">
        <f t="shared" si="41"/>
        <v>0</v>
      </c>
      <c r="Q184" s="289">
        <v>0</v>
      </c>
      <c r="R184" s="289">
        <f t="shared" si="42"/>
        <v>0</v>
      </c>
      <c r="S184" s="289">
        <v>0</v>
      </c>
      <c r="T184" s="289">
        <f t="shared" si="43"/>
        <v>0</v>
      </c>
      <c r="U184" s="290" t="s">
        <v>1042</v>
      </c>
      <c r="AR184" s="291" t="s">
        <v>1133</v>
      </c>
      <c r="AT184" s="291" t="s">
        <v>1099</v>
      </c>
      <c r="AU184" s="291" t="s">
        <v>42</v>
      </c>
      <c r="AY184" s="206" t="s">
        <v>1097</v>
      </c>
      <c r="BE184" s="292">
        <f t="shared" si="44"/>
        <v>0</v>
      </c>
      <c r="BF184" s="292">
        <f t="shared" si="45"/>
        <v>0</v>
      </c>
      <c r="BG184" s="292">
        <f t="shared" si="46"/>
        <v>0</v>
      </c>
      <c r="BH184" s="292">
        <f t="shared" si="47"/>
        <v>0</v>
      </c>
      <c r="BI184" s="292">
        <f t="shared" si="48"/>
        <v>0</v>
      </c>
      <c r="BJ184" s="206" t="s">
        <v>40</v>
      </c>
      <c r="BK184" s="292">
        <f t="shared" si="49"/>
        <v>0</v>
      </c>
      <c r="BL184" s="206" t="s">
        <v>1133</v>
      </c>
      <c r="BM184" s="291" t="s">
        <v>1574</v>
      </c>
    </row>
    <row r="185" spans="2:65" s="214" customFormat="1" ht="16.5" customHeight="1" x14ac:dyDescent="0.2">
      <c r="B185" s="213"/>
      <c r="C185" s="281" t="s">
        <v>1294</v>
      </c>
      <c r="D185" s="281" t="s">
        <v>1099</v>
      </c>
      <c r="E185" s="282" t="s">
        <v>1575</v>
      </c>
      <c r="F185" s="283" t="s">
        <v>1576</v>
      </c>
      <c r="G185" s="284" t="s">
        <v>151</v>
      </c>
      <c r="H185" s="285">
        <v>100</v>
      </c>
      <c r="I185" s="132"/>
      <c r="J185" s="286">
        <f t="shared" si="40"/>
        <v>0</v>
      </c>
      <c r="K185" s="283" t="s">
        <v>1102</v>
      </c>
      <c r="L185" s="213"/>
      <c r="M185" s="287" t="s">
        <v>1042</v>
      </c>
      <c r="N185" s="288" t="s">
        <v>1055</v>
      </c>
      <c r="O185" s="289">
        <v>3.1E-2</v>
      </c>
      <c r="P185" s="289">
        <f t="shared" si="41"/>
        <v>3.1</v>
      </c>
      <c r="Q185" s="289">
        <v>0</v>
      </c>
      <c r="R185" s="289">
        <f t="shared" si="42"/>
        <v>0</v>
      </c>
      <c r="S185" s="289">
        <v>0</v>
      </c>
      <c r="T185" s="289">
        <f t="shared" si="43"/>
        <v>0</v>
      </c>
      <c r="U185" s="290" t="s">
        <v>1042</v>
      </c>
      <c r="AR185" s="291" t="s">
        <v>1133</v>
      </c>
      <c r="AT185" s="291" t="s">
        <v>1099</v>
      </c>
      <c r="AU185" s="291" t="s">
        <v>42</v>
      </c>
      <c r="AY185" s="206" t="s">
        <v>1097</v>
      </c>
      <c r="BE185" s="292">
        <f t="shared" si="44"/>
        <v>0</v>
      </c>
      <c r="BF185" s="292">
        <f t="shared" si="45"/>
        <v>0</v>
      </c>
      <c r="BG185" s="292">
        <f t="shared" si="46"/>
        <v>0</v>
      </c>
      <c r="BH185" s="292">
        <f t="shared" si="47"/>
        <v>0</v>
      </c>
      <c r="BI185" s="292">
        <f t="shared" si="48"/>
        <v>0</v>
      </c>
      <c r="BJ185" s="206" t="s">
        <v>40</v>
      </c>
      <c r="BK185" s="292">
        <f t="shared" si="49"/>
        <v>0</v>
      </c>
      <c r="BL185" s="206" t="s">
        <v>1133</v>
      </c>
      <c r="BM185" s="291" t="s">
        <v>1577</v>
      </c>
    </row>
    <row r="186" spans="2:65" s="214" customFormat="1" ht="16.5" customHeight="1" x14ac:dyDescent="0.2">
      <c r="B186" s="213"/>
      <c r="C186" s="281" t="s">
        <v>1298</v>
      </c>
      <c r="D186" s="281" t="s">
        <v>1099</v>
      </c>
      <c r="E186" s="282" t="s">
        <v>1578</v>
      </c>
      <c r="F186" s="283" t="s">
        <v>1579</v>
      </c>
      <c r="G186" s="284" t="s">
        <v>151</v>
      </c>
      <c r="H186" s="285">
        <v>100</v>
      </c>
      <c r="I186" s="132"/>
      <c r="J186" s="286">
        <f t="shared" si="40"/>
        <v>0</v>
      </c>
      <c r="K186" s="283" t="s">
        <v>1102</v>
      </c>
      <c r="L186" s="213"/>
      <c r="M186" s="287" t="s">
        <v>1042</v>
      </c>
      <c r="N186" s="288" t="s">
        <v>1055</v>
      </c>
      <c r="O186" s="289">
        <v>5.1999999999999998E-2</v>
      </c>
      <c r="P186" s="289">
        <f t="shared" si="41"/>
        <v>5.2</v>
      </c>
      <c r="Q186" s="289">
        <v>0</v>
      </c>
      <c r="R186" s="289">
        <f t="shared" si="42"/>
        <v>0</v>
      </c>
      <c r="S186" s="289">
        <v>0</v>
      </c>
      <c r="T186" s="289">
        <f t="shared" si="43"/>
        <v>0</v>
      </c>
      <c r="U186" s="290" t="s">
        <v>1042</v>
      </c>
      <c r="AR186" s="291" t="s">
        <v>46</v>
      </c>
      <c r="AT186" s="291" t="s">
        <v>1099</v>
      </c>
      <c r="AU186" s="291" t="s">
        <v>42</v>
      </c>
      <c r="AY186" s="206" t="s">
        <v>1097</v>
      </c>
      <c r="BE186" s="292">
        <f t="shared" si="44"/>
        <v>0</v>
      </c>
      <c r="BF186" s="292">
        <f t="shared" si="45"/>
        <v>0</v>
      </c>
      <c r="BG186" s="292">
        <f t="shared" si="46"/>
        <v>0</v>
      </c>
      <c r="BH186" s="292">
        <f t="shared" si="47"/>
        <v>0</v>
      </c>
      <c r="BI186" s="292">
        <f t="shared" si="48"/>
        <v>0</v>
      </c>
      <c r="BJ186" s="206" t="s">
        <v>40</v>
      </c>
      <c r="BK186" s="292">
        <f t="shared" si="49"/>
        <v>0</v>
      </c>
      <c r="BL186" s="206" t="s">
        <v>46</v>
      </c>
      <c r="BM186" s="291" t="s">
        <v>1580</v>
      </c>
    </row>
    <row r="187" spans="2:65" s="214" customFormat="1" ht="16.5" customHeight="1" x14ac:dyDescent="0.2">
      <c r="B187" s="213"/>
      <c r="C187" s="281" t="s">
        <v>1304</v>
      </c>
      <c r="D187" s="281" t="s">
        <v>1099</v>
      </c>
      <c r="E187" s="282" t="s">
        <v>1581</v>
      </c>
      <c r="F187" s="283" t="s">
        <v>1582</v>
      </c>
      <c r="G187" s="284" t="s">
        <v>211</v>
      </c>
      <c r="H187" s="285">
        <v>32</v>
      </c>
      <c r="I187" s="132"/>
      <c r="J187" s="286">
        <f t="shared" si="40"/>
        <v>0</v>
      </c>
      <c r="K187" s="283" t="s">
        <v>1102</v>
      </c>
      <c r="L187" s="213"/>
      <c r="M187" s="287" t="s">
        <v>1042</v>
      </c>
      <c r="N187" s="288" t="s">
        <v>1055</v>
      </c>
      <c r="O187" s="289">
        <v>6.2E-2</v>
      </c>
      <c r="P187" s="289">
        <f t="shared" si="41"/>
        <v>1.984</v>
      </c>
      <c r="Q187" s="289">
        <v>0</v>
      </c>
      <c r="R187" s="289">
        <f t="shared" si="42"/>
        <v>0</v>
      </c>
      <c r="S187" s="289">
        <v>0</v>
      </c>
      <c r="T187" s="289">
        <f t="shared" si="43"/>
        <v>0</v>
      </c>
      <c r="U187" s="290" t="s">
        <v>1042</v>
      </c>
      <c r="AR187" s="291" t="s">
        <v>1133</v>
      </c>
      <c r="AT187" s="291" t="s">
        <v>1099</v>
      </c>
      <c r="AU187" s="291" t="s">
        <v>42</v>
      </c>
      <c r="AY187" s="206" t="s">
        <v>1097</v>
      </c>
      <c r="BE187" s="292">
        <f t="shared" si="44"/>
        <v>0</v>
      </c>
      <c r="BF187" s="292">
        <f t="shared" si="45"/>
        <v>0</v>
      </c>
      <c r="BG187" s="292">
        <f t="shared" si="46"/>
        <v>0</v>
      </c>
      <c r="BH187" s="292">
        <f t="shared" si="47"/>
        <v>0</v>
      </c>
      <c r="BI187" s="292">
        <f t="shared" si="48"/>
        <v>0</v>
      </c>
      <c r="BJ187" s="206" t="s">
        <v>40</v>
      </c>
      <c r="BK187" s="292">
        <f t="shared" si="49"/>
        <v>0</v>
      </c>
      <c r="BL187" s="206" t="s">
        <v>1133</v>
      </c>
      <c r="BM187" s="291" t="s">
        <v>1583</v>
      </c>
    </row>
    <row r="188" spans="2:65" s="214" customFormat="1" ht="24.2" customHeight="1" x14ac:dyDescent="0.2">
      <c r="B188" s="213"/>
      <c r="C188" s="281" t="s">
        <v>1308</v>
      </c>
      <c r="D188" s="281" t="s">
        <v>1099</v>
      </c>
      <c r="E188" s="282" t="s">
        <v>1584</v>
      </c>
      <c r="F188" s="283" t="s">
        <v>1585</v>
      </c>
      <c r="G188" s="284" t="s">
        <v>159</v>
      </c>
      <c r="H188" s="285">
        <v>0.35899999999999999</v>
      </c>
      <c r="I188" s="132"/>
      <c r="J188" s="286">
        <f t="shared" si="40"/>
        <v>0</v>
      </c>
      <c r="K188" s="283" t="s">
        <v>1102</v>
      </c>
      <c r="L188" s="213"/>
      <c r="M188" s="293" t="s">
        <v>1042</v>
      </c>
      <c r="N188" s="294" t="s">
        <v>1055</v>
      </c>
      <c r="O188" s="295">
        <v>2.72</v>
      </c>
      <c r="P188" s="295">
        <f t="shared" si="41"/>
        <v>0.97648000000000001</v>
      </c>
      <c r="Q188" s="295">
        <v>0</v>
      </c>
      <c r="R188" s="295">
        <f t="shared" si="42"/>
        <v>0</v>
      </c>
      <c r="S188" s="295">
        <v>0</v>
      </c>
      <c r="T188" s="295">
        <f t="shared" si="43"/>
        <v>0</v>
      </c>
      <c r="U188" s="296" t="s">
        <v>1042</v>
      </c>
      <c r="AR188" s="291" t="s">
        <v>1133</v>
      </c>
      <c r="AT188" s="291" t="s">
        <v>1099</v>
      </c>
      <c r="AU188" s="291" t="s">
        <v>42</v>
      </c>
      <c r="AY188" s="206" t="s">
        <v>1097</v>
      </c>
      <c r="BE188" s="292">
        <f t="shared" si="44"/>
        <v>0</v>
      </c>
      <c r="BF188" s="292">
        <f t="shared" si="45"/>
        <v>0</v>
      </c>
      <c r="BG188" s="292">
        <f t="shared" si="46"/>
        <v>0</v>
      </c>
      <c r="BH188" s="292">
        <f t="shared" si="47"/>
        <v>0</v>
      </c>
      <c r="BI188" s="292">
        <f t="shared" si="48"/>
        <v>0</v>
      </c>
      <c r="BJ188" s="206" t="s">
        <v>40</v>
      </c>
      <c r="BK188" s="292">
        <f t="shared" si="49"/>
        <v>0</v>
      </c>
      <c r="BL188" s="206" t="s">
        <v>1133</v>
      </c>
      <c r="BM188" s="291" t="s">
        <v>1586</v>
      </c>
    </row>
    <row r="189" spans="2:65" s="214" customFormat="1" ht="6.95" customHeight="1" x14ac:dyDescent="0.2">
      <c r="B189" s="239"/>
      <c r="C189" s="240"/>
      <c r="D189" s="240"/>
      <c r="E189" s="240"/>
      <c r="F189" s="240"/>
      <c r="G189" s="240"/>
      <c r="H189" s="240"/>
      <c r="I189" s="240"/>
      <c r="J189" s="240"/>
      <c r="K189" s="240"/>
      <c r="L189" s="213"/>
    </row>
  </sheetData>
  <sheetProtection algorithmName="SHA-512" hashValue="cYtEwpVdhr4+beKxzZy11gptETP3tzVZ1SdAVGZccnDJaPEL8Bf2SqoADgGVB8I5L5zCWnyEucbSwlAApe88zQ==" saltValue="liw9tY/UtelOfguEY7slKw==" spinCount="100000" sheet="1" objects="1" scenarios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8331-92CB-4C8D-82CF-50A14B51DB42}">
  <sheetPr>
    <pageSetUpPr fitToPage="1"/>
  </sheetPr>
  <dimension ref="B2:BM201"/>
  <sheetViews>
    <sheetView showGridLines="0" workbookViewId="0"/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629" t="s">
        <v>1034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35" t="s">
        <v>1587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1036</v>
      </c>
      <c r="L4" s="338"/>
      <c r="M4" s="340" t="s">
        <v>1037</v>
      </c>
      <c r="AT4" s="335" t="s">
        <v>1038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627" t="str">
        <f>'[1]Rekapitulace stavby'!K6</f>
        <v>Rekonstrukce ZUŠ Blansko</v>
      </c>
      <c r="F7" s="628"/>
      <c r="G7" s="628"/>
      <c r="H7" s="628"/>
      <c r="L7" s="338"/>
    </row>
    <row r="8" spans="2:46" s="343" customFormat="1" ht="12" hidden="1" customHeight="1" x14ac:dyDescent="0.2">
      <c r="B8" s="342"/>
      <c r="D8" s="341" t="s">
        <v>1039</v>
      </c>
      <c r="L8" s="342"/>
    </row>
    <row r="9" spans="2:46" s="343" customFormat="1" ht="16.5" hidden="1" customHeight="1" x14ac:dyDescent="0.2">
      <c r="B9" s="342"/>
      <c r="E9" s="625" t="s">
        <v>1588</v>
      </c>
      <c r="F9" s="626"/>
      <c r="G9" s="626"/>
      <c r="H9" s="626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1041</v>
      </c>
      <c r="F11" s="344" t="s">
        <v>1042</v>
      </c>
      <c r="I11" s="341" t="s">
        <v>1043</v>
      </c>
      <c r="J11" s="344" t="s">
        <v>1042</v>
      </c>
      <c r="L11" s="342"/>
    </row>
    <row r="12" spans="2:46" s="343" customFormat="1" ht="12" hidden="1" customHeight="1" x14ac:dyDescent="0.2">
      <c r="B12" s="342"/>
      <c r="D12" s="341" t="s">
        <v>1044</v>
      </c>
      <c r="F12" s="344" t="s">
        <v>1045</v>
      </c>
      <c r="I12" s="341" t="s">
        <v>1046</v>
      </c>
      <c r="J12" s="345">
        <f>'[1]Rekapitulace stavby'!AN8</f>
        <v>45623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1047</v>
      </c>
      <c r="I14" s="341" t="s">
        <v>1048</v>
      </c>
      <c r="J14" s="344" t="str">
        <f>IF('[1]Rekapitulace stavby'!AN10="","",'[1]Rekapitulace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IF('[1]Rekapitulace stavby'!E11="","",'[1]Rekapitulace stavby'!E11)</f>
        <v xml:space="preserve"> </v>
      </c>
      <c r="I15" s="341" t="s">
        <v>25</v>
      </c>
      <c r="J15" s="344" t="str">
        <f>IF('[1]Rekapitulace stavby'!AN11="","",'[1]Rekapitulace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2316</v>
      </c>
      <c r="I17" s="341" t="s">
        <v>1048</v>
      </c>
      <c r="J17" s="346" t="str">
        <f>'[1]Rekapitulace stavby'!AN13</f>
        <v>Vyplň údaj</v>
      </c>
      <c r="L17" s="342"/>
    </row>
    <row r="18" spans="2:12" s="343" customFormat="1" ht="18" hidden="1" customHeight="1" x14ac:dyDescent="0.2">
      <c r="B18" s="342"/>
      <c r="E18" s="631" t="str">
        <f>'[1]Rekapitulace stavby'!E14</f>
        <v>Vyplň údaj</v>
      </c>
      <c r="F18" s="632"/>
      <c r="G18" s="632"/>
      <c r="H18" s="632"/>
      <c r="I18" s="341" t="s">
        <v>25</v>
      </c>
      <c r="J18" s="346" t="str">
        <f>'[1]Rekapitulace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1048</v>
      </c>
      <c r="J20" s="344" t="str">
        <f>IF('[1]Rekapitulace stavby'!AN16="","",'[1]Rekapitulace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IF('[1]Rekapitulace stavby'!E17="","",'[1]Rekapitulace stavby'!E17)</f>
        <v xml:space="preserve"> </v>
      </c>
      <c r="I21" s="341" t="s">
        <v>25</v>
      </c>
      <c r="J21" s="344" t="str">
        <f>IF('[1]Rekapitulace stavby'!AN17="","",'[1]Rekapitulace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1049</v>
      </c>
      <c r="I23" s="341" t="s">
        <v>1048</v>
      </c>
      <c r="J23" s="344" t="str">
        <f>IF('[1]Rekapitulace stavby'!AN19="","",'[1]Rekapitulace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IF('[1]Rekapitulace stavby'!E20="","",'[1]Rekapitulace stavby'!E20)</f>
        <v xml:space="preserve"> </v>
      </c>
      <c r="I24" s="341" t="s">
        <v>25</v>
      </c>
      <c r="J24" s="344" t="str">
        <f>IF('[1]Rekapitulace stavby'!AN20="","",'[1]Rekapitulace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1050</v>
      </c>
      <c r="L26" s="342"/>
    </row>
    <row r="27" spans="2:12" s="348" customFormat="1" ht="16.5" hidden="1" customHeight="1" x14ac:dyDescent="0.2">
      <c r="B27" s="347"/>
      <c r="E27" s="633" t="s">
        <v>1042</v>
      </c>
      <c r="F27" s="633"/>
      <c r="G27" s="633"/>
      <c r="H27" s="633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1051</v>
      </c>
      <c r="J30" s="352">
        <f>ROUND(J122,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1052</v>
      </c>
      <c r="I32" s="353" t="s">
        <v>1053</v>
      </c>
      <c r="J32" s="353" t="s">
        <v>1054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1055</v>
      </c>
      <c r="F33" s="355">
        <f>ROUND((SUM(BE122:BE200)),  2)</f>
        <v>0</v>
      </c>
      <c r="I33" s="356">
        <v>0.21</v>
      </c>
      <c r="J33" s="355">
        <f>ROUND(((SUM(BE122:BE200))*I33),  2)</f>
        <v>0</v>
      </c>
      <c r="L33" s="342"/>
    </row>
    <row r="34" spans="2:12" s="343" customFormat="1" ht="14.45" hidden="1" customHeight="1" x14ac:dyDescent="0.2">
      <c r="B34" s="342"/>
      <c r="E34" s="341" t="s">
        <v>1056</v>
      </c>
      <c r="F34" s="355">
        <f>ROUND((SUM(BF122:BF200)),  2)</f>
        <v>0</v>
      </c>
      <c r="I34" s="356">
        <v>0.12</v>
      </c>
      <c r="J34" s="355">
        <f>ROUND(((SUM(BF122:BF200))*I34),  2)</f>
        <v>0</v>
      </c>
      <c r="L34" s="342"/>
    </row>
    <row r="35" spans="2:12" s="343" customFormat="1" ht="14.45" hidden="1" customHeight="1" x14ac:dyDescent="0.2">
      <c r="B35" s="342"/>
      <c r="E35" s="341" t="s">
        <v>1057</v>
      </c>
      <c r="F35" s="355">
        <f>ROUND((SUM(BG122:BG200)),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1058</v>
      </c>
      <c r="F36" s="355">
        <f>ROUND((SUM(BH122:BH200)),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1059</v>
      </c>
      <c r="F37" s="355">
        <f>ROUND((SUM(BI122:BI200)),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1060</v>
      </c>
      <c r="E50" s="365"/>
      <c r="F50" s="365"/>
      <c r="G50" s="364" t="s">
        <v>1061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1062</v>
      </c>
      <c r="E61" s="367"/>
      <c r="F61" s="368" t="s">
        <v>1063</v>
      </c>
      <c r="G61" s="366" t="s">
        <v>1062</v>
      </c>
      <c r="H61" s="367"/>
      <c r="I61" s="367"/>
      <c r="J61" s="369" t="s">
        <v>1063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1064</v>
      </c>
      <c r="E65" s="365"/>
      <c r="F65" s="365"/>
      <c r="G65" s="364" t="s">
        <v>2317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1062</v>
      </c>
      <c r="E76" s="367"/>
      <c r="F76" s="368" t="s">
        <v>1063</v>
      </c>
      <c r="G76" s="366" t="s">
        <v>1062</v>
      </c>
      <c r="H76" s="367"/>
      <c r="I76" s="367"/>
      <c r="J76" s="369" t="s">
        <v>1063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1066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627" t="str">
        <f>E7</f>
        <v>Rekonstrukce ZUŠ Blansko</v>
      </c>
      <c r="F85" s="628"/>
      <c r="G85" s="628"/>
      <c r="H85" s="628"/>
      <c r="L85" s="342"/>
    </row>
    <row r="86" spans="2:47" s="343" customFormat="1" ht="12" hidden="1" customHeight="1" x14ac:dyDescent="0.2">
      <c r="B86" s="342"/>
      <c r="C86" s="341" t="s">
        <v>1039</v>
      </c>
      <c r="L86" s="342"/>
    </row>
    <row r="87" spans="2:47" s="343" customFormat="1" ht="16.5" hidden="1" customHeight="1" x14ac:dyDescent="0.2">
      <c r="B87" s="342"/>
      <c r="E87" s="625" t="str">
        <f>E9</f>
        <v>D.101.06 - Silnoproudá elektrotechnika</v>
      </c>
      <c r="F87" s="626"/>
      <c r="G87" s="626"/>
      <c r="H87" s="626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1044</v>
      </c>
      <c r="F89" s="344" t="str">
        <f>F12</f>
        <v xml:space="preserve"> </v>
      </c>
      <c r="I89" s="341" t="s">
        <v>1046</v>
      </c>
      <c r="J89" s="345">
        <f>IF(J12="","",J12)</f>
        <v>45623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1047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2316</v>
      </c>
      <c r="F92" s="344" t="str">
        <f>IF(E18="","",E18)</f>
        <v>Vyplň údaj</v>
      </c>
      <c r="I92" s="341" t="s">
        <v>1049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1067</v>
      </c>
      <c r="D94" s="357"/>
      <c r="E94" s="357"/>
      <c r="F94" s="357"/>
      <c r="G94" s="357"/>
      <c r="H94" s="357"/>
      <c r="I94" s="357"/>
      <c r="J94" s="375" t="s">
        <v>1068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1069</v>
      </c>
      <c r="J96" s="352">
        <f>J122</f>
        <v>0</v>
      </c>
      <c r="L96" s="342"/>
      <c r="AU96" s="335" t="s">
        <v>1070</v>
      </c>
    </row>
    <row r="97" spans="2:12" s="378" customFormat="1" ht="24.95" hidden="1" customHeight="1" x14ac:dyDescent="0.2">
      <c r="B97" s="377"/>
      <c r="D97" s="379" t="s">
        <v>2424</v>
      </c>
      <c r="E97" s="380"/>
      <c r="F97" s="380"/>
      <c r="G97" s="380"/>
      <c r="H97" s="380"/>
      <c r="I97" s="380"/>
      <c r="J97" s="381">
        <f>J123</f>
        <v>0</v>
      </c>
      <c r="L97" s="377"/>
    </row>
    <row r="98" spans="2:12" s="378" customFormat="1" ht="24.95" hidden="1" customHeight="1" x14ac:dyDescent="0.2">
      <c r="B98" s="377"/>
      <c r="D98" s="379" t="s">
        <v>2423</v>
      </c>
      <c r="E98" s="380"/>
      <c r="F98" s="380"/>
      <c r="G98" s="380"/>
      <c r="H98" s="380"/>
      <c r="I98" s="380"/>
      <c r="J98" s="381">
        <f>J125</f>
        <v>0</v>
      </c>
      <c r="L98" s="377"/>
    </row>
    <row r="99" spans="2:12" s="378" customFormat="1" ht="24.95" hidden="1" customHeight="1" x14ac:dyDescent="0.2">
      <c r="B99" s="377"/>
      <c r="D99" s="379" t="s">
        <v>2422</v>
      </c>
      <c r="E99" s="380"/>
      <c r="F99" s="380"/>
      <c r="G99" s="380"/>
      <c r="H99" s="380"/>
      <c r="I99" s="380"/>
      <c r="J99" s="381">
        <f>J131</f>
        <v>0</v>
      </c>
      <c r="L99" s="377"/>
    </row>
    <row r="100" spans="2:12" s="378" customFormat="1" ht="24.95" hidden="1" customHeight="1" x14ac:dyDescent="0.2">
      <c r="B100" s="377"/>
      <c r="D100" s="379" t="s">
        <v>2421</v>
      </c>
      <c r="E100" s="380"/>
      <c r="F100" s="380"/>
      <c r="G100" s="380"/>
      <c r="H100" s="380"/>
      <c r="I100" s="380"/>
      <c r="J100" s="381">
        <f>J139</f>
        <v>0</v>
      </c>
      <c r="L100" s="377"/>
    </row>
    <row r="101" spans="2:12" s="378" customFormat="1" ht="24.95" hidden="1" customHeight="1" x14ac:dyDescent="0.2">
      <c r="B101" s="377"/>
      <c r="D101" s="379" t="s">
        <v>2420</v>
      </c>
      <c r="E101" s="380"/>
      <c r="F101" s="380"/>
      <c r="G101" s="380"/>
      <c r="H101" s="380"/>
      <c r="I101" s="380"/>
      <c r="J101" s="381">
        <f>J141</f>
        <v>0</v>
      </c>
      <c r="L101" s="377"/>
    </row>
    <row r="102" spans="2:12" s="378" customFormat="1" ht="24.95" hidden="1" customHeight="1" x14ac:dyDescent="0.2">
      <c r="B102" s="377"/>
      <c r="D102" s="379" t="s">
        <v>2419</v>
      </c>
      <c r="E102" s="380"/>
      <c r="F102" s="380"/>
      <c r="G102" s="380"/>
      <c r="H102" s="380"/>
      <c r="I102" s="380"/>
      <c r="J102" s="381">
        <f>J199</f>
        <v>0</v>
      </c>
      <c r="L102" s="377"/>
    </row>
    <row r="103" spans="2:12" s="343" customFormat="1" ht="21.75" hidden="1" customHeight="1" x14ac:dyDescent="0.2">
      <c r="B103" s="342"/>
      <c r="L103" s="342"/>
    </row>
    <row r="104" spans="2:12" s="343" customFormat="1" ht="6.95" hidden="1" customHeight="1" x14ac:dyDescent="0.2">
      <c r="B104" s="370"/>
      <c r="C104" s="371"/>
      <c r="D104" s="371"/>
      <c r="E104" s="371"/>
      <c r="F104" s="371"/>
      <c r="G104" s="371"/>
      <c r="H104" s="371"/>
      <c r="I104" s="371"/>
      <c r="J104" s="371"/>
      <c r="K104" s="371"/>
      <c r="L104" s="342"/>
    </row>
    <row r="105" spans="2:12" hidden="1" x14ac:dyDescent="0.2"/>
    <row r="106" spans="2:12" hidden="1" x14ac:dyDescent="0.2"/>
    <row r="107" spans="2:12" hidden="1" x14ac:dyDescent="0.2"/>
    <row r="108" spans="2:12" s="343" customFormat="1" ht="6.95" customHeight="1" x14ac:dyDescent="0.2">
      <c r="B108" s="372"/>
      <c r="C108" s="373"/>
      <c r="D108" s="373"/>
      <c r="E108" s="373"/>
      <c r="F108" s="373"/>
      <c r="G108" s="373"/>
      <c r="H108" s="373"/>
      <c r="I108" s="373"/>
      <c r="J108" s="373"/>
      <c r="K108" s="373"/>
      <c r="L108" s="342"/>
    </row>
    <row r="109" spans="2:12" s="343" customFormat="1" ht="24.95" customHeight="1" x14ac:dyDescent="0.2">
      <c r="B109" s="342"/>
      <c r="C109" s="339" t="s">
        <v>1080</v>
      </c>
      <c r="L109" s="342"/>
    </row>
    <row r="110" spans="2:12" s="343" customFormat="1" ht="6.95" customHeight="1" x14ac:dyDescent="0.2">
      <c r="B110" s="342"/>
      <c r="L110" s="342"/>
    </row>
    <row r="111" spans="2:12" s="343" customFormat="1" ht="12" customHeight="1" x14ac:dyDescent="0.2">
      <c r="B111" s="342"/>
      <c r="C111" s="341" t="s">
        <v>16</v>
      </c>
      <c r="L111" s="342"/>
    </row>
    <row r="112" spans="2:12" s="343" customFormat="1" ht="16.5" customHeight="1" x14ac:dyDescent="0.2">
      <c r="B112" s="342"/>
      <c r="E112" s="627" t="str">
        <f>E7</f>
        <v>Rekonstrukce ZUŠ Blansko</v>
      </c>
      <c r="F112" s="628"/>
      <c r="G112" s="628"/>
      <c r="H112" s="628"/>
      <c r="L112" s="342"/>
    </row>
    <row r="113" spans="2:65" s="343" customFormat="1" ht="12" customHeight="1" x14ac:dyDescent="0.2">
      <c r="B113" s="342"/>
      <c r="C113" s="341" t="s">
        <v>1039</v>
      </c>
      <c r="L113" s="342"/>
    </row>
    <row r="114" spans="2:65" s="343" customFormat="1" ht="16.5" customHeight="1" x14ac:dyDescent="0.2">
      <c r="B114" s="342"/>
      <c r="E114" s="625" t="str">
        <f>E9</f>
        <v>D.101.06 - Silnoproudá elektrotechnika</v>
      </c>
      <c r="F114" s="626"/>
      <c r="G114" s="626"/>
      <c r="H114" s="626"/>
      <c r="L114" s="342"/>
    </row>
    <row r="115" spans="2:65" s="343" customFormat="1" ht="6.95" customHeight="1" x14ac:dyDescent="0.2">
      <c r="B115" s="342"/>
      <c r="L115" s="342"/>
    </row>
    <row r="116" spans="2:65" s="343" customFormat="1" ht="12" customHeight="1" x14ac:dyDescent="0.2">
      <c r="B116" s="342"/>
      <c r="C116" s="341" t="s">
        <v>1044</v>
      </c>
      <c r="F116" s="344" t="str">
        <f>F12</f>
        <v xml:space="preserve"> </v>
      </c>
      <c r="I116" s="341" t="s">
        <v>1046</v>
      </c>
      <c r="J116" s="345">
        <f>IF(J12="","",J12)</f>
        <v>45623</v>
      </c>
      <c r="L116" s="342"/>
    </row>
    <row r="117" spans="2:65" s="343" customFormat="1" ht="6.95" customHeight="1" x14ac:dyDescent="0.2">
      <c r="B117" s="342"/>
      <c r="L117" s="342"/>
    </row>
    <row r="118" spans="2:65" s="343" customFormat="1" ht="15.2" customHeight="1" x14ac:dyDescent="0.2">
      <c r="B118" s="342"/>
      <c r="C118" s="341" t="s">
        <v>1047</v>
      </c>
      <c r="F118" s="344" t="str">
        <f>E15</f>
        <v xml:space="preserve"> </v>
      </c>
      <c r="I118" s="341" t="s">
        <v>14</v>
      </c>
      <c r="J118" s="349" t="str">
        <f>E21</f>
        <v xml:space="preserve"> </v>
      </c>
      <c r="L118" s="342"/>
    </row>
    <row r="119" spans="2:65" s="343" customFormat="1" ht="15.2" customHeight="1" x14ac:dyDescent="0.2">
      <c r="B119" s="342"/>
      <c r="C119" s="341" t="s">
        <v>2316</v>
      </c>
      <c r="F119" s="344" t="str">
        <f>IF(E18="","",E18)</f>
        <v>Vyplň údaj</v>
      </c>
      <c r="I119" s="341" t="s">
        <v>1049</v>
      </c>
      <c r="J119" s="349" t="str">
        <f>E24</f>
        <v xml:space="preserve"> </v>
      </c>
      <c r="L119" s="342"/>
    </row>
    <row r="120" spans="2:65" s="343" customFormat="1" ht="10.35" customHeight="1" x14ac:dyDescent="0.2">
      <c r="B120" s="342"/>
      <c r="L120" s="342"/>
    </row>
    <row r="121" spans="2:65" s="394" customFormat="1" ht="29.25" customHeight="1" x14ac:dyDescent="0.2">
      <c r="B121" s="387"/>
      <c r="C121" s="388" t="s">
        <v>1081</v>
      </c>
      <c r="D121" s="389" t="s">
        <v>1082</v>
      </c>
      <c r="E121" s="389" t="s">
        <v>1083</v>
      </c>
      <c r="F121" s="389" t="s">
        <v>1084</v>
      </c>
      <c r="G121" s="389" t="s">
        <v>90</v>
      </c>
      <c r="H121" s="389" t="s">
        <v>91</v>
      </c>
      <c r="I121" s="389" t="s">
        <v>1085</v>
      </c>
      <c r="J121" s="389" t="s">
        <v>1068</v>
      </c>
      <c r="K121" s="390" t="s">
        <v>1086</v>
      </c>
      <c r="L121" s="387"/>
      <c r="M121" s="391" t="s">
        <v>1042</v>
      </c>
      <c r="N121" s="392" t="s">
        <v>95</v>
      </c>
      <c r="O121" s="392" t="s">
        <v>1087</v>
      </c>
      <c r="P121" s="392" t="s">
        <v>1088</v>
      </c>
      <c r="Q121" s="392" t="s">
        <v>1089</v>
      </c>
      <c r="R121" s="392" t="s">
        <v>1090</v>
      </c>
      <c r="S121" s="392" t="s">
        <v>1091</v>
      </c>
      <c r="T121" s="392" t="s">
        <v>1092</v>
      </c>
      <c r="U121" s="393" t="s">
        <v>106</v>
      </c>
    </row>
    <row r="122" spans="2:65" s="343" customFormat="1" ht="22.9" customHeight="1" x14ac:dyDescent="0.25">
      <c r="B122" s="342"/>
      <c r="C122" s="395" t="s">
        <v>1093</v>
      </c>
      <c r="J122" s="396">
        <f>BK122</f>
        <v>0</v>
      </c>
      <c r="L122" s="342"/>
      <c r="M122" s="397"/>
      <c r="N122" s="350"/>
      <c r="O122" s="350"/>
      <c r="P122" s="398">
        <f>P123+P125+P131+P139+P141+P199</f>
        <v>0</v>
      </c>
      <c r="Q122" s="350"/>
      <c r="R122" s="398">
        <f>R123+R125+R131+R139+R141+R199</f>
        <v>8.3973429999999993</v>
      </c>
      <c r="S122" s="350"/>
      <c r="T122" s="398">
        <f>T123+T125+T131+T139+T141+T199</f>
        <v>3.2629999999999999</v>
      </c>
      <c r="U122" s="399"/>
      <c r="AT122" s="335" t="s">
        <v>1094</v>
      </c>
      <c r="AU122" s="335" t="s">
        <v>1070</v>
      </c>
      <c r="BK122" s="400">
        <f>BK123+BK125+BK131+BK139+BK141+BK199</f>
        <v>0</v>
      </c>
    </row>
    <row r="123" spans="2:65" s="402" customFormat="1" ht="25.9" customHeight="1" x14ac:dyDescent="0.2">
      <c r="B123" s="401"/>
      <c r="D123" s="403" t="s">
        <v>1094</v>
      </c>
      <c r="E123" s="404" t="s">
        <v>50</v>
      </c>
      <c r="F123" s="404" t="s">
        <v>1589</v>
      </c>
      <c r="J123" s="405">
        <f>BK123</f>
        <v>0</v>
      </c>
      <c r="L123" s="401"/>
      <c r="M123" s="406"/>
      <c r="P123" s="407">
        <f>P124</f>
        <v>0</v>
      </c>
      <c r="R123" s="407">
        <f>R124</f>
        <v>7.92</v>
      </c>
      <c r="T123" s="407">
        <f>T124</f>
        <v>0</v>
      </c>
      <c r="U123" s="408"/>
      <c r="AR123" s="403" t="s">
        <v>40</v>
      </c>
      <c r="AT123" s="409" t="s">
        <v>1094</v>
      </c>
      <c r="AU123" s="409" t="s">
        <v>1096</v>
      </c>
      <c r="AY123" s="403" t="s">
        <v>1097</v>
      </c>
      <c r="BK123" s="410">
        <f>BK124</f>
        <v>0</v>
      </c>
    </row>
    <row r="124" spans="2:65" s="343" customFormat="1" ht="21.75" customHeight="1" x14ac:dyDescent="0.2">
      <c r="B124" s="342"/>
      <c r="C124" s="413" t="s">
        <v>40</v>
      </c>
      <c r="D124" s="413" t="s">
        <v>1099</v>
      </c>
      <c r="E124" s="414" t="s">
        <v>1104</v>
      </c>
      <c r="F124" s="415" t="s">
        <v>2418</v>
      </c>
      <c r="G124" s="416" t="s">
        <v>151</v>
      </c>
      <c r="H124" s="417">
        <v>198</v>
      </c>
      <c r="I124" s="309"/>
      <c r="J124" s="418">
        <f>ROUND(I124*H124,2)</f>
        <v>0</v>
      </c>
      <c r="K124" s="415" t="s">
        <v>2406</v>
      </c>
      <c r="L124" s="342"/>
      <c r="M124" s="420" t="s">
        <v>1042</v>
      </c>
      <c r="N124" s="421" t="s">
        <v>1055</v>
      </c>
      <c r="P124" s="422">
        <f>O124*H124</f>
        <v>0</v>
      </c>
      <c r="Q124" s="422">
        <v>0.04</v>
      </c>
      <c r="R124" s="422">
        <f>Q124*H124</f>
        <v>7.92</v>
      </c>
      <c r="S124" s="422">
        <v>0</v>
      </c>
      <c r="T124" s="422">
        <f>S124*H124</f>
        <v>0</v>
      </c>
      <c r="U124" s="423" t="s">
        <v>1042</v>
      </c>
      <c r="AR124" s="424" t="s">
        <v>46</v>
      </c>
      <c r="AT124" s="424" t="s">
        <v>1099</v>
      </c>
      <c r="AU124" s="424" t="s">
        <v>40</v>
      </c>
      <c r="AY124" s="335" t="s">
        <v>1097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1590</v>
      </c>
    </row>
    <row r="125" spans="2:65" s="402" customFormat="1" ht="25.9" customHeight="1" x14ac:dyDescent="0.2">
      <c r="B125" s="401"/>
      <c r="D125" s="403" t="s">
        <v>1094</v>
      </c>
      <c r="E125" s="404" t="s">
        <v>52</v>
      </c>
      <c r="F125" s="404" t="s">
        <v>1098</v>
      </c>
      <c r="J125" s="405">
        <f>BK125</f>
        <v>0</v>
      </c>
      <c r="L125" s="401"/>
      <c r="M125" s="406"/>
      <c r="P125" s="407">
        <f>SUM(P126:P130)</f>
        <v>0</v>
      </c>
      <c r="R125" s="407">
        <f>SUM(R126:R130)</f>
        <v>3.4020000000000002E-2</v>
      </c>
      <c r="T125" s="407">
        <f>SUM(T126:T130)</f>
        <v>3.2629999999999999</v>
      </c>
      <c r="U125" s="408"/>
      <c r="AR125" s="403" t="s">
        <v>40</v>
      </c>
      <c r="AT125" s="409" t="s">
        <v>1094</v>
      </c>
      <c r="AU125" s="409" t="s">
        <v>1096</v>
      </c>
      <c r="AY125" s="403" t="s">
        <v>1097</v>
      </c>
      <c r="BK125" s="410">
        <f>SUM(BK126:BK130)</f>
        <v>0</v>
      </c>
    </row>
    <row r="126" spans="2:65" s="343" customFormat="1" ht="55.5" customHeight="1" x14ac:dyDescent="0.2">
      <c r="B126" s="342"/>
      <c r="C126" s="413" t="s">
        <v>42</v>
      </c>
      <c r="D126" s="413" t="s">
        <v>1099</v>
      </c>
      <c r="E126" s="414" t="s">
        <v>1591</v>
      </c>
      <c r="F126" s="415" t="s">
        <v>2417</v>
      </c>
      <c r="G126" s="416" t="s">
        <v>211</v>
      </c>
      <c r="H126" s="417">
        <v>25</v>
      </c>
      <c r="I126" s="309"/>
      <c r="J126" s="418">
        <f>ROUND(I126*H126,2)</f>
        <v>0</v>
      </c>
      <c r="K126" s="415" t="s">
        <v>2406</v>
      </c>
      <c r="L126" s="342"/>
      <c r="M126" s="420" t="s">
        <v>1042</v>
      </c>
      <c r="N126" s="421" t="s">
        <v>1055</v>
      </c>
      <c r="P126" s="422">
        <f>O126*H126</f>
        <v>0</v>
      </c>
      <c r="Q126" s="422">
        <v>0</v>
      </c>
      <c r="R126" s="422">
        <f>Q126*H126</f>
        <v>0</v>
      </c>
      <c r="S126" s="422">
        <v>1E-3</v>
      </c>
      <c r="T126" s="422">
        <f>S126*H126</f>
        <v>2.5000000000000001E-2</v>
      </c>
      <c r="U126" s="423" t="s">
        <v>1042</v>
      </c>
      <c r="AR126" s="424" t="s">
        <v>46</v>
      </c>
      <c r="AT126" s="424" t="s">
        <v>1099</v>
      </c>
      <c r="AU126" s="424" t="s">
        <v>40</v>
      </c>
      <c r="AY126" s="335" t="s">
        <v>1097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1592</v>
      </c>
    </row>
    <row r="127" spans="2:65" s="343" customFormat="1" ht="44.25" customHeight="1" x14ac:dyDescent="0.2">
      <c r="B127" s="342"/>
      <c r="C127" s="413" t="s">
        <v>44</v>
      </c>
      <c r="D127" s="413" t="s">
        <v>1099</v>
      </c>
      <c r="E127" s="414" t="s">
        <v>1593</v>
      </c>
      <c r="F127" s="415" t="s">
        <v>2416</v>
      </c>
      <c r="G127" s="416" t="s">
        <v>211</v>
      </c>
      <c r="H127" s="417">
        <v>160</v>
      </c>
      <c r="I127" s="309"/>
      <c r="J127" s="418">
        <f>ROUND(I127*H127,2)</f>
        <v>0</v>
      </c>
      <c r="K127" s="415" t="s">
        <v>2406</v>
      </c>
      <c r="L127" s="342"/>
      <c r="M127" s="420" t="s">
        <v>1042</v>
      </c>
      <c r="N127" s="421" t="s">
        <v>1055</v>
      </c>
      <c r="P127" s="422">
        <f>O127*H127</f>
        <v>0</v>
      </c>
      <c r="Q127" s="422">
        <v>0</v>
      </c>
      <c r="R127" s="422">
        <f>Q127*H127</f>
        <v>0</v>
      </c>
      <c r="S127" s="422">
        <v>1E-3</v>
      </c>
      <c r="T127" s="422">
        <f>S127*H127</f>
        <v>0.16</v>
      </c>
      <c r="U127" s="423" t="s">
        <v>1042</v>
      </c>
      <c r="AR127" s="424" t="s">
        <v>46</v>
      </c>
      <c r="AT127" s="424" t="s">
        <v>1099</v>
      </c>
      <c r="AU127" s="424" t="s">
        <v>40</v>
      </c>
      <c r="AY127" s="335" t="s">
        <v>1097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1594</v>
      </c>
    </row>
    <row r="128" spans="2:65" s="343" customFormat="1" ht="24.2" customHeight="1" x14ac:dyDescent="0.2">
      <c r="B128" s="342"/>
      <c r="C128" s="413" t="s">
        <v>46</v>
      </c>
      <c r="D128" s="413" t="s">
        <v>1099</v>
      </c>
      <c r="E128" s="414" t="s">
        <v>1595</v>
      </c>
      <c r="F128" s="415" t="s">
        <v>2415</v>
      </c>
      <c r="G128" s="416" t="s">
        <v>283</v>
      </c>
      <c r="H128" s="417">
        <v>810</v>
      </c>
      <c r="I128" s="309"/>
      <c r="J128" s="418">
        <f>ROUND(I128*H128,2)</f>
        <v>0</v>
      </c>
      <c r="K128" s="415" t="s">
        <v>2406</v>
      </c>
      <c r="L128" s="342"/>
      <c r="M128" s="420" t="s">
        <v>1042</v>
      </c>
      <c r="N128" s="421" t="s">
        <v>1055</v>
      </c>
      <c r="P128" s="422">
        <f>O128*H128</f>
        <v>0</v>
      </c>
      <c r="Q128" s="422">
        <v>2.0000000000000002E-5</v>
      </c>
      <c r="R128" s="422">
        <f>Q128*H128</f>
        <v>1.6200000000000003E-2</v>
      </c>
      <c r="S128" s="422">
        <v>2E-3</v>
      </c>
      <c r="T128" s="422">
        <f>S128*H128</f>
        <v>1.62</v>
      </c>
      <c r="U128" s="423" t="s">
        <v>1042</v>
      </c>
      <c r="AR128" s="424" t="s">
        <v>46</v>
      </c>
      <c r="AT128" s="424" t="s">
        <v>1099</v>
      </c>
      <c r="AU128" s="424" t="s">
        <v>40</v>
      </c>
      <c r="AY128" s="335" t="s">
        <v>1097</v>
      </c>
      <c r="BE128" s="425">
        <f>IF(N128="základní",J128,0)</f>
        <v>0</v>
      </c>
      <c r="BF128" s="425">
        <f>IF(N128="snížená",J128,0)</f>
        <v>0</v>
      </c>
      <c r="BG128" s="425">
        <f>IF(N128="zákl. přenesená",J128,0)</f>
        <v>0</v>
      </c>
      <c r="BH128" s="425">
        <f>IF(N128="sníž. přenesená",J128,0)</f>
        <v>0</v>
      </c>
      <c r="BI128" s="425">
        <f>IF(N128="nulová",J128,0)</f>
        <v>0</v>
      </c>
      <c r="BJ128" s="335" t="s">
        <v>40</v>
      </c>
      <c r="BK128" s="425">
        <f>ROUND(I128*H128,2)</f>
        <v>0</v>
      </c>
      <c r="BL128" s="335" t="s">
        <v>46</v>
      </c>
      <c r="BM128" s="424" t="s">
        <v>1596</v>
      </c>
    </row>
    <row r="129" spans="2:65" s="343" customFormat="1" ht="24.2" customHeight="1" x14ac:dyDescent="0.2">
      <c r="B129" s="342"/>
      <c r="C129" s="413" t="s">
        <v>48</v>
      </c>
      <c r="D129" s="413" t="s">
        <v>1099</v>
      </c>
      <c r="E129" s="414" t="s">
        <v>1597</v>
      </c>
      <c r="F129" s="415" t="s">
        <v>2414</v>
      </c>
      <c r="G129" s="416" t="s">
        <v>283</v>
      </c>
      <c r="H129" s="417">
        <v>324</v>
      </c>
      <c r="I129" s="309"/>
      <c r="J129" s="418">
        <f>ROUND(I129*H129,2)</f>
        <v>0</v>
      </c>
      <c r="K129" s="415" t="s">
        <v>2406</v>
      </c>
      <c r="L129" s="342"/>
      <c r="M129" s="420" t="s">
        <v>1042</v>
      </c>
      <c r="N129" s="421" t="s">
        <v>1055</v>
      </c>
      <c r="P129" s="422">
        <f>O129*H129</f>
        <v>0</v>
      </c>
      <c r="Q129" s="422">
        <v>3.0000000000000001E-5</v>
      </c>
      <c r="R129" s="422">
        <f>Q129*H129</f>
        <v>9.7199999999999995E-3</v>
      </c>
      <c r="S129" s="422">
        <v>3.0000000000000001E-3</v>
      </c>
      <c r="T129" s="422">
        <f>S129*H129</f>
        <v>0.97199999999999998</v>
      </c>
      <c r="U129" s="423" t="s">
        <v>1042</v>
      </c>
      <c r="AR129" s="424" t="s">
        <v>46</v>
      </c>
      <c r="AT129" s="424" t="s">
        <v>1099</v>
      </c>
      <c r="AU129" s="424" t="s">
        <v>40</v>
      </c>
      <c r="AY129" s="335" t="s">
        <v>1097</v>
      </c>
      <c r="BE129" s="425">
        <f>IF(N129="základní",J129,0)</f>
        <v>0</v>
      </c>
      <c r="BF129" s="425">
        <f>IF(N129="snížená",J129,0)</f>
        <v>0</v>
      </c>
      <c r="BG129" s="425">
        <f>IF(N129="zákl. přenesená",J129,0)</f>
        <v>0</v>
      </c>
      <c r="BH129" s="425">
        <f>IF(N129="sníž. přenesená",J129,0)</f>
        <v>0</v>
      </c>
      <c r="BI129" s="425">
        <f>IF(N129="nulová",J129,0)</f>
        <v>0</v>
      </c>
      <c r="BJ129" s="335" t="s">
        <v>40</v>
      </c>
      <c r="BK129" s="425">
        <f>ROUND(I129*H129,2)</f>
        <v>0</v>
      </c>
      <c r="BL129" s="335" t="s">
        <v>46</v>
      </c>
      <c r="BM129" s="424" t="s">
        <v>1598</v>
      </c>
    </row>
    <row r="130" spans="2:65" s="343" customFormat="1" ht="24.2" customHeight="1" x14ac:dyDescent="0.2">
      <c r="B130" s="342"/>
      <c r="C130" s="413" t="s">
        <v>50</v>
      </c>
      <c r="D130" s="413" t="s">
        <v>1099</v>
      </c>
      <c r="E130" s="414" t="s">
        <v>1599</v>
      </c>
      <c r="F130" s="415" t="s">
        <v>2413</v>
      </c>
      <c r="G130" s="416" t="s">
        <v>283</v>
      </c>
      <c r="H130" s="417">
        <v>162</v>
      </c>
      <c r="I130" s="309"/>
      <c r="J130" s="418">
        <f>ROUND(I130*H130,2)</f>
        <v>0</v>
      </c>
      <c r="K130" s="415" t="s">
        <v>2406</v>
      </c>
      <c r="L130" s="342"/>
      <c r="M130" s="420" t="s">
        <v>1042</v>
      </c>
      <c r="N130" s="421" t="s">
        <v>1055</v>
      </c>
      <c r="P130" s="422">
        <f>O130*H130</f>
        <v>0</v>
      </c>
      <c r="Q130" s="422">
        <v>5.0000000000000002E-5</v>
      </c>
      <c r="R130" s="422">
        <f>Q130*H130</f>
        <v>8.0999999999999996E-3</v>
      </c>
      <c r="S130" s="422">
        <v>3.0000000000000001E-3</v>
      </c>
      <c r="T130" s="422">
        <f>S130*H130</f>
        <v>0.48599999999999999</v>
      </c>
      <c r="U130" s="423" t="s">
        <v>1042</v>
      </c>
      <c r="AR130" s="424" t="s">
        <v>46</v>
      </c>
      <c r="AT130" s="424" t="s">
        <v>1099</v>
      </c>
      <c r="AU130" s="424" t="s">
        <v>40</v>
      </c>
      <c r="AY130" s="335" t="s">
        <v>1097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1600</v>
      </c>
    </row>
    <row r="131" spans="2:65" s="402" customFormat="1" ht="25.9" customHeight="1" x14ac:dyDescent="0.2">
      <c r="B131" s="401"/>
      <c r="D131" s="403" t="s">
        <v>1094</v>
      </c>
      <c r="E131" s="404" t="s">
        <v>1108</v>
      </c>
      <c r="F131" s="404" t="s">
        <v>1109</v>
      </c>
      <c r="J131" s="405">
        <f>BK131</f>
        <v>0</v>
      </c>
      <c r="L131" s="401"/>
      <c r="M131" s="406"/>
      <c r="P131" s="407">
        <f>SUM(P132:P138)</f>
        <v>0</v>
      </c>
      <c r="R131" s="407">
        <f>SUM(R132:R138)</f>
        <v>0</v>
      </c>
      <c r="T131" s="407">
        <f>SUM(T132:T138)</f>
        <v>0</v>
      </c>
      <c r="U131" s="408"/>
      <c r="AR131" s="403" t="s">
        <v>40</v>
      </c>
      <c r="AT131" s="409" t="s">
        <v>1094</v>
      </c>
      <c r="AU131" s="409" t="s">
        <v>1096</v>
      </c>
      <c r="AY131" s="403" t="s">
        <v>1097</v>
      </c>
      <c r="BK131" s="410">
        <f>SUM(BK132:BK138)</f>
        <v>0</v>
      </c>
    </row>
    <row r="132" spans="2:65" s="343" customFormat="1" ht="24.2" customHeight="1" x14ac:dyDescent="0.2">
      <c r="B132" s="342"/>
      <c r="C132" s="413" t="s">
        <v>1122</v>
      </c>
      <c r="D132" s="413" t="s">
        <v>1099</v>
      </c>
      <c r="E132" s="414" t="s">
        <v>1110</v>
      </c>
      <c r="F132" s="415" t="s">
        <v>2412</v>
      </c>
      <c r="G132" s="416" t="s">
        <v>159</v>
      </c>
      <c r="H132" s="417">
        <v>2.4750000000000001</v>
      </c>
      <c r="I132" s="309"/>
      <c r="J132" s="418">
        <f t="shared" ref="J132:J138" si="0">ROUND(I132*H132,2)</f>
        <v>0</v>
      </c>
      <c r="K132" s="415" t="s">
        <v>2406</v>
      </c>
      <c r="L132" s="342"/>
      <c r="M132" s="420" t="s">
        <v>1042</v>
      </c>
      <c r="N132" s="421" t="s">
        <v>1055</v>
      </c>
      <c r="P132" s="422">
        <f t="shared" ref="P132:P138" si="1">O132*H132</f>
        <v>0</v>
      </c>
      <c r="Q132" s="422">
        <v>0</v>
      </c>
      <c r="R132" s="422">
        <f t="shared" ref="R132:R138" si="2">Q132*H132</f>
        <v>0</v>
      </c>
      <c r="S132" s="422">
        <v>0</v>
      </c>
      <c r="T132" s="422">
        <f t="shared" ref="T132:T138" si="3">S132*H132</f>
        <v>0</v>
      </c>
      <c r="U132" s="423" t="s">
        <v>1042</v>
      </c>
      <c r="AR132" s="424" t="s">
        <v>46</v>
      </c>
      <c r="AT132" s="424" t="s">
        <v>1099</v>
      </c>
      <c r="AU132" s="424" t="s">
        <v>40</v>
      </c>
      <c r="AY132" s="335" t="s">
        <v>1097</v>
      </c>
      <c r="BE132" s="425">
        <f t="shared" ref="BE132:BE138" si="4">IF(N132="základní",J132,0)</f>
        <v>0</v>
      </c>
      <c r="BF132" s="425">
        <f t="shared" ref="BF132:BF138" si="5">IF(N132="snížená",J132,0)</f>
        <v>0</v>
      </c>
      <c r="BG132" s="425">
        <f t="shared" ref="BG132:BG138" si="6">IF(N132="zákl. přenesená",J132,0)</f>
        <v>0</v>
      </c>
      <c r="BH132" s="425">
        <f t="shared" ref="BH132:BH138" si="7">IF(N132="sníž. přenesená",J132,0)</f>
        <v>0</v>
      </c>
      <c r="BI132" s="425">
        <f t="shared" ref="BI132:BI138" si="8">IF(N132="nulová",J132,0)</f>
        <v>0</v>
      </c>
      <c r="BJ132" s="335" t="s">
        <v>40</v>
      </c>
      <c r="BK132" s="425">
        <f t="shared" ref="BK132:BK138" si="9">ROUND(I132*H132,2)</f>
        <v>0</v>
      </c>
      <c r="BL132" s="335" t="s">
        <v>46</v>
      </c>
      <c r="BM132" s="424" t="s">
        <v>1601</v>
      </c>
    </row>
    <row r="133" spans="2:65" s="343" customFormat="1" ht="37.9" customHeight="1" x14ac:dyDescent="0.2">
      <c r="B133" s="342"/>
      <c r="C133" s="413" t="s">
        <v>1126</v>
      </c>
      <c r="D133" s="413" t="s">
        <v>1099</v>
      </c>
      <c r="E133" s="414" t="s">
        <v>1602</v>
      </c>
      <c r="F133" s="415" t="s">
        <v>2411</v>
      </c>
      <c r="G133" s="416" t="s">
        <v>159</v>
      </c>
      <c r="H133" s="417">
        <v>2.4750000000000001</v>
      </c>
      <c r="I133" s="309"/>
      <c r="J133" s="418">
        <f t="shared" si="0"/>
        <v>0</v>
      </c>
      <c r="K133" s="415" t="s">
        <v>2406</v>
      </c>
      <c r="L133" s="342"/>
      <c r="M133" s="420" t="s">
        <v>1042</v>
      </c>
      <c r="N133" s="421" t="s">
        <v>1055</v>
      </c>
      <c r="P133" s="422">
        <f t="shared" si="1"/>
        <v>0</v>
      </c>
      <c r="Q133" s="422">
        <v>0</v>
      </c>
      <c r="R133" s="422">
        <f t="shared" si="2"/>
        <v>0</v>
      </c>
      <c r="S133" s="422">
        <v>0</v>
      </c>
      <c r="T133" s="422">
        <f t="shared" si="3"/>
        <v>0</v>
      </c>
      <c r="U133" s="423" t="s">
        <v>1042</v>
      </c>
      <c r="AR133" s="424" t="s">
        <v>46</v>
      </c>
      <c r="AT133" s="424" t="s">
        <v>1099</v>
      </c>
      <c r="AU133" s="424" t="s">
        <v>40</v>
      </c>
      <c r="AY133" s="335" t="s">
        <v>1097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1603</v>
      </c>
    </row>
    <row r="134" spans="2:65" s="343" customFormat="1" ht="37.9" customHeight="1" x14ac:dyDescent="0.2">
      <c r="B134" s="342"/>
      <c r="C134" s="413" t="s">
        <v>52</v>
      </c>
      <c r="D134" s="413" t="s">
        <v>1099</v>
      </c>
      <c r="E134" s="414" t="s">
        <v>1604</v>
      </c>
      <c r="F134" s="415" t="s">
        <v>2410</v>
      </c>
      <c r="G134" s="416" t="s">
        <v>159</v>
      </c>
      <c r="H134" s="417">
        <v>2.4750000000000001</v>
      </c>
      <c r="I134" s="309"/>
      <c r="J134" s="418">
        <f t="shared" si="0"/>
        <v>0</v>
      </c>
      <c r="K134" s="415" t="s">
        <v>2406</v>
      </c>
      <c r="L134" s="342"/>
      <c r="M134" s="420" t="s">
        <v>1042</v>
      </c>
      <c r="N134" s="421" t="s">
        <v>1055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1042</v>
      </c>
      <c r="AR134" s="424" t="s">
        <v>46</v>
      </c>
      <c r="AT134" s="424" t="s">
        <v>1099</v>
      </c>
      <c r="AU134" s="424" t="s">
        <v>40</v>
      </c>
      <c r="AY134" s="335" t="s">
        <v>1097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1605</v>
      </c>
    </row>
    <row r="135" spans="2:65" s="343" customFormat="1" ht="62.65" customHeight="1" x14ac:dyDescent="0.2">
      <c r="B135" s="342"/>
      <c r="C135" s="413" t="s">
        <v>1135</v>
      </c>
      <c r="D135" s="413" t="s">
        <v>1099</v>
      </c>
      <c r="E135" s="414" t="s">
        <v>1116</v>
      </c>
      <c r="F135" s="415" t="s">
        <v>2409</v>
      </c>
      <c r="G135" s="416" t="s">
        <v>159</v>
      </c>
      <c r="H135" s="417">
        <v>9.9</v>
      </c>
      <c r="I135" s="309"/>
      <c r="J135" s="418">
        <f t="shared" si="0"/>
        <v>0</v>
      </c>
      <c r="K135" s="415" t="s">
        <v>2406</v>
      </c>
      <c r="L135" s="342"/>
      <c r="M135" s="420" t="s">
        <v>1042</v>
      </c>
      <c r="N135" s="421" t="s">
        <v>1055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1042</v>
      </c>
      <c r="AR135" s="424" t="s">
        <v>46</v>
      </c>
      <c r="AT135" s="424" t="s">
        <v>1099</v>
      </c>
      <c r="AU135" s="424" t="s">
        <v>40</v>
      </c>
      <c r="AY135" s="335" t="s">
        <v>1097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1606</v>
      </c>
    </row>
    <row r="136" spans="2:65" s="343" customFormat="1" ht="33" customHeight="1" x14ac:dyDescent="0.2">
      <c r="B136" s="342"/>
      <c r="C136" s="413" t="s">
        <v>1143</v>
      </c>
      <c r="D136" s="413" t="s">
        <v>1099</v>
      </c>
      <c r="E136" s="414" t="s">
        <v>1119</v>
      </c>
      <c r="F136" s="415" t="s">
        <v>2408</v>
      </c>
      <c r="G136" s="416" t="s">
        <v>159</v>
      </c>
      <c r="H136" s="417">
        <v>2.4750000000000001</v>
      </c>
      <c r="I136" s="309"/>
      <c r="J136" s="418">
        <f t="shared" si="0"/>
        <v>0</v>
      </c>
      <c r="K136" s="415" t="s">
        <v>2406</v>
      </c>
      <c r="L136" s="342"/>
      <c r="M136" s="420" t="s">
        <v>1042</v>
      </c>
      <c r="N136" s="421" t="s">
        <v>1055</v>
      </c>
      <c r="P136" s="422">
        <f t="shared" si="1"/>
        <v>0</v>
      </c>
      <c r="Q136" s="422">
        <v>0</v>
      </c>
      <c r="R136" s="422">
        <f t="shared" si="2"/>
        <v>0</v>
      </c>
      <c r="S136" s="422">
        <v>0</v>
      </c>
      <c r="T136" s="422">
        <f t="shared" si="3"/>
        <v>0</v>
      </c>
      <c r="U136" s="423" t="s">
        <v>1042</v>
      </c>
      <c r="AR136" s="424" t="s">
        <v>46</v>
      </c>
      <c r="AT136" s="424" t="s">
        <v>1099</v>
      </c>
      <c r="AU136" s="424" t="s">
        <v>40</v>
      </c>
      <c r="AY136" s="335" t="s">
        <v>1097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1607</v>
      </c>
    </row>
    <row r="137" spans="2:65" s="343" customFormat="1" ht="44.25" customHeight="1" x14ac:dyDescent="0.2">
      <c r="B137" s="342"/>
      <c r="C137" s="413" t="s">
        <v>1147</v>
      </c>
      <c r="D137" s="413" t="s">
        <v>1099</v>
      </c>
      <c r="E137" s="414" t="s">
        <v>1123</v>
      </c>
      <c r="F137" s="415" t="s">
        <v>2407</v>
      </c>
      <c r="G137" s="416" t="s">
        <v>159</v>
      </c>
      <c r="H137" s="417">
        <v>74.25</v>
      </c>
      <c r="I137" s="309"/>
      <c r="J137" s="418">
        <f t="shared" si="0"/>
        <v>0</v>
      </c>
      <c r="K137" s="415" t="s">
        <v>2406</v>
      </c>
      <c r="L137" s="342"/>
      <c r="M137" s="420" t="s">
        <v>1042</v>
      </c>
      <c r="N137" s="421" t="s">
        <v>1055</v>
      </c>
      <c r="P137" s="422">
        <f t="shared" si="1"/>
        <v>0</v>
      </c>
      <c r="Q137" s="422">
        <v>0</v>
      </c>
      <c r="R137" s="422">
        <f t="shared" si="2"/>
        <v>0</v>
      </c>
      <c r="S137" s="422">
        <v>0</v>
      </c>
      <c r="T137" s="422">
        <f t="shared" si="3"/>
        <v>0</v>
      </c>
      <c r="U137" s="423" t="s">
        <v>1042</v>
      </c>
      <c r="AR137" s="424" t="s">
        <v>46</v>
      </c>
      <c r="AT137" s="424" t="s">
        <v>1099</v>
      </c>
      <c r="AU137" s="424" t="s">
        <v>40</v>
      </c>
      <c r="AY137" s="335" t="s">
        <v>1097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1608</v>
      </c>
    </row>
    <row r="138" spans="2:65" s="343" customFormat="1" ht="21.75" customHeight="1" x14ac:dyDescent="0.2">
      <c r="B138" s="342"/>
      <c r="C138" s="413" t="s">
        <v>1151</v>
      </c>
      <c r="D138" s="413" t="s">
        <v>1099</v>
      </c>
      <c r="E138" s="414" t="s">
        <v>1127</v>
      </c>
      <c r="F138" s="415" t="s">
        <v>1128</v>
      </c>
      <c r="G138" s="416" t="s">
        <v>159</v>
      </c>
      <c r="H138" s="417">
        <v>2.4750000000000001</v>
      </c>
      <c r="I138" s="309"/>
      <c r="J138" s="418">
        <f t="shared" si="0"/>
        <v>0</v>
      </c>
      <c r="K138" s="415" t="s">
        <v>1042</v>
      </c>
      <c r="L138" s="342"/>
      <c r="M138" s="420" t="s">
        <v>1042</v>
      </c>
      <c r="N138" s="421" t="s">
        <v>1055</v>
      </c>
      <c r="P138" s="422">
        <f t="shared" si="1"/>
        <v>0</v>
      </c>
      <c r="Q138" s="422">
        <v>0</v>
      </c>
      <c r="R138" s="422">
        <f t="shared" si="2"/>
        <v>0</v>
      </c>
      <c r="S138" s="422">
        <v>0</v>
      </c>
      <c r="T138" s="422">
        <f t="shared" si="3"/>
        <v>0</v>
      </c>
      <c r="U138" s="423" t="s">
        <v>1042</v>
      </c>
      <c r="AR138" s="424" t="s">
        <v>46</v>
      </c>
      <c r="AT138" s="424" t="s">
        <v>1099</v>
      </c>
      <c r="AU138" s="424" t="s">
        <v>40</v>
      </c>
      <c r="AY138" s="335" t="s">
        <v>1097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1609</v>
      </c>
    </row>
    <row r="139" spans="2:65" s="402" customFormat="1" ht="25.9" customHeight="1" x14ac:dyDescent="0.2">
      <c r="B139" s="401"/>
      <c r="D139" s="403" t="s">
        <v>1094</v>
      </c>
      <c r="E139" s="404" t="s">
        <v>1610</v>
      </c>
      <c r="F139" s="404" t="s">
        <v>433</v>
      </c>
      <c r="J139" s="405">
        <f>BK139</f>
        <v>0</v>
      </c>
      <c r="L139" s="401"/>
      <c r="M139" s="406"/>
      <c r="P139" s="407">
        <f>P140</f>
        <v>0</v>
      </c>
      <c r="R139" s="407">
        <f>R140</f>
        <v>0</v>
      </c>
      <c r="T139" s="407">
        <f>T140</f>
        <v>0</v>
      </c>
      <c r="U139" s="408"/>
      <c r="AR139" s="403" t="s">
        <v>40</v>
      </c>
      <c r="AT139" s="409" t="s">
        <v>1094</v>
      </c>
      <c r="AU139" s="409" t="s">
        <v>1096</v>
      </c>
      <c r="AY139" s="403" t="s">
        <v>1097</v>
      </c>
      <c r="BK139" s="410">
        <f>BK140</f>
        <v>0</v>
      </c>
    </row>
    <row r="140" spans="2:65" s="343" customFormat="1" ht="21.75" customHeight="1" x14ac:dyDescent="0.2">
      <c r="B140" s="342"/>
      <c r="C140" s="413" t="s">
        <v>1155</v>
      </c>
      <c r="D140" s="413" t="s">
        <v>1099</v>
      </c>
      <c r="E140" s="414" t="s">
        <v>1611</v>
      </c>
      <c r="F140" s="415" t="s">
        <v>2405</v>
      </c>
      <c r="G140" s="416" t="s">
        <v>159</v>
      </c>
      <c r="H140" s="417">
        <v>3.0350000000000001</v>
      </c>
      <c r="I140" s="309"/>
      <c r="J140" s="418">
        <f>ROUND(I140*H140,2)</f>
        <v>0</v>
      </c>
      <c r="K140" s="415" t="s">
        <v>1106</v>
      </c>
      <c r="L140" s="342"/>
      <c r="M140" s="420" t="s">
        <v>1042</v>
      </c>
      <c r="N140" s="421" t="s">
        <v>1055</v>
      </c>
      <c r="P140" s="422">
        <f>O140*H140</f>
        <v>0</v>
      </c>
      <c r="Q140" s="422">
        <v>0</v>
      </c>
      <c r="R140" s="422">
        <f>Q140*H140</f>
        <v>0</v>
      </c>
      <c r="S140" s="422">
        <v>0</v>
      </c>
      <c r="T140" s="422">
        <f>S140*H140</f>
        <v>0</v>
      </c>
      <c r="U140" s="423" t="s">
        <v>1042</v>
      </c>
      <c r="AR140" s="424" t="s">
        <v>46</v>
      </c>
      <c r="AT140" s="424" t="s">
        <v>1099</v>
      </c>
      <c r="AU140" s="424" t="s">
        <v>40</v>
      </c>
      <c r="AY140" s="335" t="s">
        <v>1097</v>
      </c>
      <c r="BE140" s="425">
        <f>IF(N140="základní",J140,0)</f>
        <v>0</v>
      </c>
      <c r="BF140" s="425">
        <f>IF(N140="snížená",J140,0)</f>
        <v>0</v>
      </c>
      <c r="BG140" s="425">
        <f>IF(N140="zákl. přenesená",J140,0)</f>
        <v>0</v>
      </c>
      <c r="BH140" s="425">
        <f>IF(N140="sníž. přenesená",J140,0)</f>
        <v>0</v>
      </c>
      <c r="BI140" s="425">
        <f>IF(N140="nulová",J140,0)</f>
        <v>0</v>
      </c>
      <c r="BJ140" s="335" t="s">
        <v>40</v>
      </c>
      <c r="BK140" s="425">
        <f>ROUND(I140*H140,2)</f>
        <v>0</v>
      </c>
      <c r="BL140" s="335" t="s">
        <v>46</v>
      </c>
      <c r="BM140" s="424" t="s">
        <v>1612</v>
      </c>
    </row>
    <row r="141" spans="2:65" s="402" customFormat="1" ht="25.9" customHeight="1" x14ac:dyDescent="0.2">
      <c r="B141" s="401"/>
      <c r="D141" s="403" t="s">
        <v>1094</v>
      </c>
      <c r="E141" s="404" t="s">
        <v>1613</v>
      </c>
      <c r="F141" s="404" t="s">
        <v>1614</v>
      </c>
      <c r="J141" s="405">
        <f>BK141</f>
        <v>0</v>
      </c>
      <c r="L141" s="401"/>
      <c r="M141" s="406"/>
      <c r="P141" s="407">
        <f>SUM(P142:P198)</f>
        <v>0</v>
      </c>
      <c r="R141" s="407">
        <f>SUM(R142:R198)</f>
        <v>0.44332300000000008</v>
      </c>
      <c r="T141" s="407">
        <f>SUM(T142:T198)</f>
        <v>0</v>
      </c>
      <c r="U141" s="408"/>
      <c r="AR141" s="403" t="s">
        <v>42</v>
      </c>
      <c r="AT141" s="409" t="s">
        <v>1094</v>
      </c>
      <c r="AU141" s="409" t="s">
        <v>1096</v>
      </c>
      <c r="AY141" s="403" t="s">
        <v>1097</v>
      </c>
      <c r="BK141" s="410">
        <f>SUM(BK142:BK198)</f>
        <v>0</v>
      </c>
    </row>
    <row r="142" spans="2:65" s="343" customFormat="1" ht="16.5" customHeight="1" x14ac:dyDescent="0.2">
      <c r="B142" s="342"/>
      <c r="C142" s="413" t="s">
        <v>1159</v>
      </c>
      <c r="D142" s="413" t="s">
        <v>1099</v>
      </c>
      <c r="E142" s="414" t="s">
        <v>1615</v>
      </c>
      <c r="F142" s="415" t="s">
        <v>2404</v>
      </c>
      <c r="G142" s="416" t="s">
        <v>176</v>
      </c>
      <c r="H142" s="417">
        <v>1</v>
      </c>
      <c r="I142" s="309"/>
      <c r="J142" s="418">
        <f t="shared" ref="J142:J173" si="10">ROUND(I142*H142,2)</f>
        <v>0</v>
      </c>
      <c r="K142" s="415" t="s">
        <v>1042</v>
      </c>
      <c r="L142" s="342"/>
      <c r="M142" s="420" t="s">
        <v>1042</v>
      </c>
      <c r="N142" s="421" t="s">
        <v>1055</v>
      </c>
      <c r="P142" s="422">
        <f t="shared" ref="P142:P173" si="11">O142*H142</f>
        <v>0</v>
      </c>
      <c r="Q142" s="422">
        <v>0</v>
      </c>
      <c r="R142" s="422">
        <f t="shared" ref="R142:R173" si="12">Q142*H142</f>
        <v>0</v>
      </c>
      <c r="S142" s="422">
        <v>0</v>
      </c>
      <c r="T142" s="422">
        <f t="shared" ref="T142:T173" si="13">S142*H142</f>
        <v>0</v>
      </c>
      <c r="U142" s="423" t="s">
        <v>1042</v>
      </c>
      <c r="AR142" s="424" t="s">
        <v>1133</v>
      </c>
      <c r="AT142" s="424" t="s">
        <v>1099</v>
      </c>
      <c r="AU142" s="424" t="s">
        <v>40</v>
      </c>
      <c r="AY142" s="335" t="s">
        <v>1097</v>
      </c>
      <c r="BE142" s="425">
        <f t="shared" ref="BE142:BE173" si="14">IF(N142="základní",J142,0)</f>
        <v>0</v>
      </c>
      <c r="BF142" s="425">
        <f t="shared" ref="BF142:BF173" si="15">IF(N142="snížená",J142,0)</f>
        <v>0</v>
      </c>
      <c r="BG142" s="425">
        <f t="shared" ref="BG142:BG173" si="16">IF(N142="zákl. přenesená",J142,0)</f>
        <v>0</v>
      </c>
      <c r="BH142" s="425">
        <f t="shared" ref="BH142:BH173" si="17">IF(N142="sníž. přenesená",J142,0)</f>
        <v>0</v>
      </c>
      <c r="BI142" s="425">
        <f t="shared" ref="BI142:BI173" si="18">IF(N142="nulová",J142,0)</f>
        <v>0</v>
      </c>
      <c r="BJ142" s="335" t="s">
        <v>40</v>
      </c>
      <c r="BK142" s="425">
        <f t="shared" ref="BK142:BK173" si="19">ROUND(I142*H142,2)</f>
        <v>0</v>
      </c>
      <c r="BL142" s="335" t="s">
        <v>1133</v>
      </c>
      <c r="BM142" s="424" t="s">
        <v>1616</v>
      </c>
    </row>
    <row r="143" spans="2:65" s="343" customFormat="1" ht="24.2" customHeight="1" x14ac:dyDescent="0.2">
      <c r="B143" s="342"/>
      <c r="C143" s="413" t="s">
        <v>1133</v>
      </c>
      <c r="D143" s="413" t="s">
        <v>1099</v>
      </c>
      <c r="E143" s="414" t="s">
        <v>1617</v>
      </c>
      <c r="F143" s="415" t="s">
        <v>1618</v>
      </c>
      <c r="G143" s="416" t="s">
        <v>176</v>
      </c>
      <c r="H143" s="417">
        <v>1</v>
      </c>
      <c r="I143" s="309"/>
      <c r="J143" s="418">
        <f t="shared" si="10"/>
        <v>0</v>
      </c>
      <c r="K143" s="415" t="s">
        <v>1042</v>
      </c>
      <c r="L143" s="342"/>
      <c r="M143" s="420" t="s">
        <v>1042</v>
      </c>
      <c r="N143" s="421" t="s">
        <v>1055</v>
      </c>
      <c r="P143" s="422">
        <f t="shared" si="11"/>
        <v>0</v>
      </c>
      <c r="Q143" s="422">
        <v>0</v>
      </c>
      <c r="R143" s="422">
        <f t="shared" si="12"/>
        <v>0</v>
      </c>
      <c r="S143" s="422">
        <v>0</v>
      </c>
      <c r="T143" s="422">
        <f t="shared" si="13"/>
        <v>0</v>
      </c>
      <c r="U143" s="423" t="s">
        <v>1042</v>
      </c>
      <c r="AR143" s="424" t="s">
        <v>1619</v>
      </c>
      <c r="AT143" s="424" t="s">
        <v>1099</v>
      </c>
      <c r="AU143" s="424" t="s">
        <v>40</v>
      </c>
      <c r="AY143" s="335" t="s">
        <v>1097</v>
      </c>
      <c r="BE143" s="425">
        <f t="shared" si="14"/>
        <v>0</v>
      </c>
      <c r="BF143" s="425">
        <f t="shared" si="15"/>
        <v>0</v>
      </c>
      <c r="BG143" s="425">
        <f t="shared" si="16"/>
        <v>0</v>
      </c>
      <c r="BH143" s="425">
        <f t="shared" si="17"/>
        <v>0</v>
      </c>
      <c r="BI143" s="425">
        <f t="shared" si="18"/>
        <v>0</v>
      </c>
      <c r="BJ143" s="335" t="s">
        <v>40</v>
      </c>
      <c r="BK143" s="425">
        <f t="shared" si="19"/>
        <v>0</v>
      </c>
      <c r="BL143" s="335" t="s">
        <v>1619</v>
      </c>
      <c r="BM143" s="424" t="s">
        <v>1620</v>
      </c>
    </row>
    <row r="144" spans="2:65" s="343" customFormat="1" ht="16.5" customHeight="1" x14ac:dyDescent="0.2">
      <c r="B144" s="342"/>
      <c r="C144" s="413" t="s">
        <v>1166</v>
      </c>
      <c r="D144" s="413" t="s">
        <v>1099</v>
      </c>
      <c r="E144" s="414" t="s">
        <v>1621</v>
      </c>
      <c r="F144" s="415" t="s">
        <v>1622</v>
      </c>
      <c r="G144" s="416" t="s">
        <v>176</v>
      </c>
      <c r="H144" s="417">
        <v>1</v>
      </c>
      <c r="I144" s="309"/>
      <c r="J144" s="418">
        <f t="shared" si="10"/>
        <v>0</v>
      </c>
      <c r="K144" s="415" t="s">
        <v>1042</v>
      </c>
      <c r="L144" s="342"/>
      <c r="M144" s="420" t="s">
        <v>1042</v>
      </c>
      <c r="N144" s="421" t="s">
        <v>1055</v>
      </c>
      <c r="P144" s="422">
        <f t="shared" si="11"/>
        <v>0</v>
      </c>
      <c r="Q144" s="422">
        <v>0</v>
      </c>
      <c r="R144" s="422">
        <f t="shared" si="12"/>
        <v>0</v>
      </c>
      <c r="S144" s="422">
        <v>0</v>
      </c>
      <c r="T144" s="422">
        <f t="shared" si="13"/>
        <v>0</v>
      </c>
      <c r="U144" s="423" t="s">
        <v>1042</v>
      </c>
      <c r="AR144" s="424" t="s">
        <v>1619</v>
      </c>
      <c r="AT144" s="424" t="s">
        <v>1099</v>
      </c>
      <c r="AU144" s="424" t="s">
        <v>40</v>
      </c>
      <c r="AY144" s="335" t="s">
        <v>1097</v>
      </c>
      <c r="BE144" s="425">
        <f t="shared" si="14"/>
        <v>0</v>
      </c>
      <c r="BF144" s="425">
        <f t="shared" si="15"/>
        <v>0</v>
      </c>
      <c r="BG144" s="425">
        <f t="shared" si="16"/>
        <v>0</v>
      </c>
      <c r="BH144" s="425">
        <f t="shared" si="17"/>
        <v>0</v>
      </c>
      <c r="BI144" s="425">
        <f t="shared" si="18"/>
        <v>0</v>
      </c>
      <c r="BJ144" s="335" t="s">
        <v>40</v>
      </c>
      <c r="BK144" s="425">
        <f t="shared" si="19"/>
        <v>0</v>
      </c>
      <c r="BL144" s="335" t="s">
        <v>1619</v>
      </c>
      <c r="BM144" s="424" t="s">
        <v>1623</v>
      </c>
    </row>
    <row r="145" spans="2:65" s="343" customFormat="1" ht="24.2" customHeight="1" x14ac:dyDescent="0.2">
      <c r="B145" s="342"/>
      <c r="C145" s="413" t="s">
        <v>1170</v>
      </c>
      <c r="D145" s="413" t="s">
        <v>1099</v>
      </c>
      <c r="E145" s="414" t="s">
        <v>1624</v>
      </c>
      <c r="F145" s="415" t="s">
        <v>1625</v>
      </c>
      <c r="G145" s="416" t="s">
        <v>176</v>
      </c>
      <c r="H145" s="417">
        <v>1</v>
      </c>
      <c r="I145" s="309"/>
      <c r="J145" s="418">
        <f t="shared" si="10"/>
        <v>0</v>
      </c>
      <c r="K145" s="415" t="s">
        <v>1042</v>
      </c>
      <c r="L145" s="342"/>
      <c r="M145" s="420" t="s">
        <v>1042</v>
      </c>
      <c r="N145" s="421" t="s">
        <v>1055</v>
      </c>
      <c r="P145" s="422">
        <f t="shared" si="11"/>
        <v>0</v>
      </c>
      <c r="Q145" s="422">
        <v>0</v>
      </c>
      <c r="R145" s="422">
        <f t="shared" si="12"/>
        <v>0</v>
      </c>
      <c r="S145" s="422">
        <v>0</v>
      </c>
      <c r="T145" s="422">
        <f t="shared" si="13"/>
        <v>0</v>
      </c>
      <c r="U145" s="423" t="s">
        <v>1042</v>
      </c>
      <c r="AR145" s="424" t="s">
        <v>1619</v>
      </c>
      <c r="AT145" s="424" t="s">
        <v>1099</v>
      </c>
      <c r="AU145" s="424" t="s">
        <v>40</v>
      </c>
      <c r="AY145" s="335" t="s">
        <v>1097</v>
      </c>
      <c r="BE145" s="425">
        <f t="shared" si="14"/>
        <v>0</v>
      </c>
      <c r="BF145" s="425">
        <f t="shared" si="15"/>
        <v>0</v>
      </c>
      <c r="BG145" s="425">
        <f t="shared" si="16"/>
        <v>0</v>
      </c>
      <c r="BH145" s="425">
        <f t="shared" si="17"/>
        <v>0</v>
      </c>
      <c r="BI145" s="425">
        <f t="shared" si="18"/>
        <v>0</v>
      </c>
      <c r="BJ145" s="335" t="s">
        <v>40</v>
      </c>
      <c r="BK145" s="425">
        <f t="shared" si="19"/>
        <v>0</v>
      </c>
      <c r="BL145" s="335" t="s">
        <v>1619</v>
      </c>
      <c r="BM145" s="424" t="s">
        <v>1626</v>
      </c>
    </row>
    <row r="146" spans="2:65" s="343" customFormat="1" ht="24.2" customHeight="1" x14ac:dyDescent="0.2">
      <c r="B146" s="342"/>
      <c r="C146" s="413" t="s">
        <v>1174</v>
      </c>
      <c r="D146" s="413" t="s">
        <v>1099</v>
      </c>
      <c r="E146" s="414" t="s">
        <v>1627</v>
      </c>
      <c r="F146" s="415" t="s">
        <v>1628</v>
      </c>
      <c r="G146" s="416" t="s">
        <v>176</v>
      </c>
      <c r="H146" s="417">
        <v>1</v>
      </c>
      <c r="I146" s="309"/>
      <c r="J146" s="418">
        <f t="shared" si="10"/>
        <v>0</v>
      </c>
      <c r="K146" s="415" t="s">
        <v>1042</v>
      </c>
      <c r="L146" s="342"/>
      <c r="M146" s="420" t="s">
        <v>1042</v>
      </c>
      <c r="N146" s="421" t="s">
        <v>1055</v>
      </c>
      <c r="P146" s="422">
        <f t="shared" si="11"/>
        <v>0</v>
      </c>
      <c r="Q146" s="422">
        <v>0</v>
      </c>
      <c r="R146" s="422">
        <f t="shared" si="12"/>
        <v>0</v>
      </c>
      <c r="S146" s="422">
        <v>0</v>
      </c>
      <c r="T146" s="422">
        <f t="shared" si="13"/>
        <v>0</v>
      </c>
      <c r="U146" s="423" t="s">
        <v>1042</v>
      </c>
      <c r="AR146" s="424" t="s">
        <v>1133</v>
      </c>
      <c r="AT146" s="424" t="s">
        <v>1099</v>
      </c>
      <c r="AU146" s="424" t="s">
        <v>40</v>
      </c>
      <c r="AY146" s="335" t="s">
        <v>1097</v>
      </c>
      <c r="BE146" s="425">
        <f t="shared" si="14"/>
        <v>0</v>
      </c>
      <c r="BF146" s="425">
        <f t="shared" si="15"/>
        <v>0</v>
      </c>
      <c r="BG146" s="425">
        <f t="shared" si="16"/>
        <v>0</v>
      </c>
      <c r="BH146" s="425">
        <f t="shared" si="17"/>
        <v>0</v>
      </c>
      <c r="BI146" s="425">
        <f t="shared" si="18"/>
        <v>0</v>
      </c>
      <c r="BJ146" s="335" t="s">
        <v>40</v>
      </c>
      <c r="BK146" s="425">
        <f t="shared" si="19"/>
        <v>0</v>
      </c>
      <c r="BL146" s="335" t="s">
        <v>1133</v>
      </c>
      <c r="BM146" s="424" t="s">
        <v>1629</v>
      </c>
    </row>
    <row r="147" spans="2:65" s="343" customFormat="1" ht="16.5" customHeight="1" x14ac:dyDescent="0.2">
      <c r="B147" s="342"/>
      <c r="C147" s="413" t="s">
        <v>1178</v>
      </c>
      <c r="D147" s="413" t="s">
        <v>1099</v>
      </c>
      <c r="E147" s="414" t="s">
        <v>1630</v>
      </c>
      <c r="F147" s="415" t="s">
        <v>1631</v>
      </c>
      <c r="G147" s="416" t="s">
        <v>176</v>
      </c>
      <c r="H147" s="417">
        <v>1</v>
      </c>
      <c r="I147" s="309"/>
      <c r="J147" s="418">
        <f t="shared" si="10"/>
        <v>0</v>
      </c>
      <c r="K147" s="415" t="s">
        <v>1042</v>
      </c>
      <c r="L147" s="342"/>
      <c r="M147" s="420" t="s">
        <v>1042</v>
      </c>
      <c r="N147" s="421" t="s">
        <v>1055</v>
      </c>
      <c r="P147" s="422">
        <f t="shared" si="11"/>
        <v>0</v>
      </c>
      <c r="Q147" s="422">
        <v>0</v>
      </c>
      <c r="R147" s="422">
        <f t="shared" si="12"/>
        <v>0</v>
      </c>
      <c r="S147" s="422">
        <v>0</v>
      </c>
      <c r="T147" s="422">
        <f t="shared" si="13"/>
        <v>0</v>
      </c>
      <c r="U147" s="423" t="s">
        <v>1042</v>
      </c>
      <c r="AR147" s="424" t="s">
        <v>1619</v>
      </c>
      <c r="AT147" s="424" t="s">
        <v>1099</v>
      </c>
      <c r="AU147" s="424" t="s">
        <v>40</v>
      </c>
      <c r="AY147" s="335" t="s">
        <v>1097</v>
      </c>
      <c r="BE147" s="425">
        <f t="shared" si="14"/>
        <v>0</v>
      </c>
      <c r="BF147" s="425">
        <f t="shared" si="15"/>
        <v>0</v>
      </c>
      <c r="BG147" s="425">
        <f t="shared" si="16"/>
        <v>0</v>
      </c>
      <c r="BH147" s="425">
        <f t="shared" si="17"/>
        <v>0</v>
      </c>
      <c r="BI147" s="425">
        <f t="shared" si="18"/>
        <v>0</v>
      </c>
      <c r="BJ147" s="335" t="s">
        <v>40</v>
      </c>
      <c r="BK147" s="425">
        <f t="shared" si="19"/>
        <v>0</v>
      </c>
      <c r="BL147" s="335" t="s">
        <v>1619</v>
      </c>
      <c r="BM147" s="424" t="s">
        <v>1632</v>
      </c>
    </row>
    <row r="148" spans="2:65" s="343" customFormat="1" ht="16.5" customHeight="1" x14ac:dyDescent="0.2">
      <c r="B148" s="342"/>
      <c r="C148" s="413" t="s">
        <v>1182</v>
      </c>
      <c r="D148" s="413" t="s">
        <v>1099</v>
      </c>
      <c r="E148" s="414" t="s">
        <v>1633</v>
      </c>
      <c r="F148" s="415" t="s">
        <v>1634</v>
      </c>
      <c r="G148" s="416" t="s">
        <v>176</v>
      </c>
      <c r="H148" s="417">
        <v>8</v>
      </c>
      <c r="I148" s="309"/>
      <c r="J148" s="418">
        <f t="shared" si="10"/>
        <v>0</v>
      </c>
      <c r="K148" s="415" t="s">
        <v>1042</v>
      </c>
      <c r="L148" s="342"/>
      <c r="M148" s="420" t="s">
        <v>1042</v>
      </c>
      <c r="N148" s="421" t="s">
        <v>1055</v>
      </c>
      <c r="P148" s="422">
        <f t="shared" si="11"/>
        <v>0</v>
      </c>
      <c r="Q148" s="422">
        <v>0</v>
      </c>
      <c r="R148" s="422">
        <f t="shared" si="12"/>
        <v>0</v>
      </c>
      <c r="S148" s="422">
        <v>0</v>
      </c>
      <c r="T148" s="422">
        <f t="shared" si="13"/>
        <v>0</v>
      </c>
      <c r="U148" s="423" t="s">
        <v>1042</v>
      </c>
      <c r="AR148" s="424" t="s">
        <v>1133</v>
      </c>
      <c r="AT148" s="424" t="s">
        <v>1099</v>
      </c>
      <c r="AU148" s="424" t="s">
        <v>40</v>
      </c>
      <c r="AY148" s="335" t="s">
        <v>1097</v>
      </c>
      <c r="BE148" s="425">
        <f t="shared" si="14"/>
        <v>0</v>
      </c>
      <c r="BF148" s="425">
        <f t="shared" si="15"/>
        <v>0</v>
      </c>
      <c r="BG148" s="425">
        <f t="shared" si="16"/>
        <v>0</v>
      </c>
      <c r="BH148" s="425">
        <f t="shared" si="17"/>
        <v>0</v>
      </c>
      <c r="BI148" s="425">
        <f t="shared" si="18"/>
        <v>0</v>
      </c>
      <c r="BJ148" s="335" t="s">
        <v>40</v>
      </c>
      <c r="BK148" s="425">
        <f t="shared" si="19"/>
        <v>0</v>
      </c>
      <c r="BL148" s="335" t="s">
        <v>1133</v>
      </c>
      <c r="BM148" s="424" t="s">
        <v>1635</v>
      </c>
    </row>
    <row r="149" spans="2:65" s="343" customFormat="1" ht="55.5" customHeight="1" x14ac:dyDescent="0.2">
      <c r="B149" s="342"/>
      <c r="C149" s="413" t="s">
        <v>1186</v>
      </c>
      <c r="D149" s="413" t="s">
        <v>1099</v>
      </c>
      <c r="E149" s="414" t="s">
        <v>1636</v>
      </c>
      <c r="F149" s="415" t="s">
        <v>2403</v>
      </c>
      <c r="G149" s="416" t="s">
        <v>211</v>
      </c>
      <c r="H149" s="417">
        <v>160</v>
      </c>
      <c r="I149" s="309"/>
      <c r="J149" s="418">
        <f t="shared" si="10"/>
        <v>0</v>
      </c>
      <c r="K149" s="415" t="s">
        <v>1106</v>
      </c>
      <c r="L149" s="342"/>
      <c r="M149" s="420" t="s">
        <v>1042</v>
      </c>
      <c r="N149" s="421" t="s">
        <v>1055</v>
      </c>
      <c r="P149" s="422">
        <f t="shared" si="11"/>
        <v>0</v>
      </c>
      <c r="Q149" s="422">
        <v>0</v>
      </c>
      <c r="R149" s="422">
        <f t="shared" si="12"/>
        <v>0</v>
      </c>
      <c r="S149" s="422">
        <v>0</v>
      </c>
      <c r="T149" s="422">
        <f t="shared" si="13"/>
        <v>0</v>
      </c>
      <c r="U149" s="423" t="s">
        <v>1042</v>
      </c>
      <c r="AR149" s="424" t="s">
        <v>1133</v>
      </c>
      <c r="AT149" s="424" t="s">
        <v>1099</v>
      </c>
      <c r="AU149" s="424" t="s">
        <v>40</v>
      </c>
      <c r="AY149" s="335" t="s">
        <v>1097</v>
      </c>
      <c r="BE149" s="425">
        <f t="shared" si="14"/>
        <v>0</v>
      </c>
      <c r="BF149" s="425">
        <f t="shared" si="15"/>
        <v>0</v>
      </c>
      <c r="BG149" s="425">
        <f t="shared" si="16"/>
        <v>0</v>
      </c>
      <c r="BH149" s="425">
        <f t="shared" si="17"/>
        <v>0</v>
      </c>
      <c r="BI149" s="425">
        <f t="shared" si="18"/>
        <v>0</v>
      </c>
      <c r="BJ149" s="335" t="s">
        <v>40</v>
      </c>
      <c r="BK149" s="425">
        <f t="shared" si="19"/>
        <v>0</v>
      </c>
      <c r="BL149" s="335" t="s">
        <v>1133</v>
      </c>
      <c r="BM149" s="424" t="s">
        <v>1637</v>
      </c>
    </row>
    <row r="150" spans="2:65" s="343" customFormat="1" ht="24.2" customHeight="1" x14ac:dyDescent="0.2">
      <c r="B150" s="342"/>
      <c r="C150" s="432" t="s">
        <v>1190</v>
      </c>
      <c r="D150" s="432" t="s">
        <v>1136</v>
      </c>
      <c r="E150" s="433" t="s">
        <v>1638</v>
      </c>
      <c r="F150" s="434" t="s">
        <v>1639</v>
      </c>
      <c r="G150" s="435" t="s">
        <v>211</v>
      </c>
      <c r="H150" s="436">
        <v>160</v>
      </c>
      <c r="I150" s="431"/>
      <c r="J150" s="437">
        <f t="shared" si="10"/>
        <v>0</v>
      </c>
      <c r="K150" s="434" t="s">
        <v>1106</v>
      </c>
      <c r="L150" s="438"/>
      <c r="M150" s="439" t="s">
        <v>1042</v>
      </c>
      <c r="N150" s="440" t="s">
        <v>1055</v>
      </c>
      <c r="P150" s="422">
        <f t="shared" si="11"/>
        <v>0</v>
      </c>
      <c r="Q150" s="422">
        <v>1.4999999999999999E-4</v>
      </c>
      <c r="R150" s="422">
        <f t="shared" si="12"/>
        <v>2.3999999999999997E-2</v>
      </c>
      <c r="S150" s="422">
        <v>0</v>
      </c>
      <c r="T150" s="422">
        <f t="shared" si="13"/>
        <v>0</v>
      </c>
      <c r="U150" s="423" t="s">
        <v>1042</v>
      </c>
      <c r="AR150" s="424" t="s">
        <v>1139</v>
      </c>
      <c r="AT150" s="424" t="s">
        <v>1136</v>
      </c>
      <c r="AU150" s="424" t="s">
        <v>40</v>
      </c>
      <c r="AY150" s="335" t="s">
        <v>1097</v>
      </c>
      <c r="BE150" s="425">
        <f t="shared" si="14"/>
        <v>0</v>
      </c>
      <c r="BF150" s="425">
        <f t="shared" si="15"/>
        <v>0</v>
      </c>
      <c r="BG150" s="425">
        <f t="shared" si="16"/>
        <v>0</v>
      </c>
      <c r="BH150" s="425">
        <f t="shared" si="17"/>
        <v>0</v>
      </c>
      <c r="BI150" s="425">
        <f t="shared" si="18"/>
        <v>0</v>
      </c>
      <c r="BJ150" s="335" t="s">
        <v>40</v>
      </c>
      <c r="BK150" s="425">
        <f t="shared" si="19"/>
        <v>0</v>
      </c>
      <c r="BL150" s="335" t="s">
        <v>1133</v>
      </c>
      <c r="BM150" s="424" t="s">
        <v>1640</v>
      </c>
    </row>
    <row r="151" spans="2:65" s="343" customFormat="1" ht="55.5" customHeight="1" x14ac:dyDescent="0.2">
      <c r="B151" s="342"/>
      <c r="C151" s="413" t="s">
        <v>1194</v>
      </c>
      <c r="D151" s="413" t="s">
        <v>1099</v>
      </c>
      <c r="E151" s="414" t="s">
        <v>1641</v>
      </c>
      <c r="F151" s="415" t="s">
        <v>2402</v>
      </c>
      <c r="G151" s="416" t="s">
        <v>283</v>
      </c>
      <c r="H151" s="417">
        <v>30</v>
      </c>
      <c r="I151" s="309"/>
      <c r="J151" s="418">
        <f t="shared" si="10"/>
        <v>0</v>
      </c>
      <c r="K151" s="415" t="s">
        <v>1102</v>
      </c>
      <c r="L151" s="342"/>
      <c r="M151" s="420" t="s">
        <v>1042</v>
      </c>
      <c r="N151" s="421" t="s">
        <v>1055</v>
      </c>
      <c r="P151" s="422">
        <f t="shared" si="11"/>
        <v>0</v>
      </c>
      <c r="Q151" s="422">
        <v>0</v>
      </c>
      <c r="R151" s="422">
        <f t="shared" si="12"/>
        <v>0</v>
      </c>
      <c r="S151" s="422">
        <v>0</v>
      </c>
      <c r="T151" s="422">
        <f t="shared" si="13"/>
        <v>0</v>
      </c>
      <c r="U151" s="423" t="s">
        <v>1042</v>
      </c>
      <c r="AR151" s="424" t="s">
        <v>1133</v>
      </c>
      <c r="AT151" s="424" t="s">
        <v>1099</v>
      </c>
      <c r="AU151" s="424" t="s">
        <v>40</v>
      </c>
      <c r="AY151" s="335" t="s">
        <v>1097</v>
      </c>
      <c r="BE151" s="425">
        <f t="shared" si="14"/>
        <v>0</v>
      </c>
      <c r="BF151" s="425">
        <f t="shared" si="15"/>
        <v>0</v>
      </c>
      <c r="BG151" s="425">
        <f t="shared" si="16"/>
        <v>0</v>
      </c>
      <c r="BH151" s="425">
        <f t="shared" si="17"/>
        <v>0</v>
      </c>
      <c r="BI151" s="425">
        <f t="shared" si="18"/>
        <v>0</v>
      </c>
      <c r="BJ151" s="335" t="s">
        <v>40</v>
      </c>
      <c r="BK151" s="425">
        <f t="shared" si="19"/>
        <v>0</v>
      </c>
      <c r="BL151" s="335" t="s">
        <v>1133</v>
      </c>
      <c r="BM151" s="424" t="s">
        <v>1642</v>
      </c>
    </row>
    <row r="152" spans="2:65" s="343" customFormat="1" ht="24.2" customHeight="1" x14ac:dyDescent="0.2">
      <c r="B152" s="342"/>
      <c r="C152" s="432" t="s">
        <v>1198</v>
      </c>
      <c r="D152" s="432" t="s">
        <v>1136</v>
      </c>
      <c r="E152" s="433" t="s">
        <v>1643</v>
      </c>
      <c r="F152" s="434" t="s">
        <v>1644</v>
      </c>
      <c r="G152" s="435" t="s">
        <v>283</v>
      </c>
      <c r="H152" s="436">
        <v>34.5</v>
      </c>
      <c r="I152" s="431"/>
      <c r="J152" s="437">
        <f t="shared" si="10"/>
        <v>0</v>
      </c>
      <c r="K152" s="434" t="s">
        <v>1102</v>
      </c>
      <c r="L152" s="438"/>
      <c r="M152" s="439" t="s">
        <v>1042</v>
      </c>
      <c r="N152" s="440" t="s">
        <v>1055</v>
      </c>
      <c r="P152" s="422">
        <f t="shared" si="11"/>
        <v>0</v>
      </c>
      <c r="Q152" s="422">
        <v>1.7000000000000001E-4</v>
      </c>
      <c r="R152" s="422">
        <f t="shared" si="12"/>
        <v>5.8650000000000004E-3</v>
      </c>
      <c r="S152" s="422">
        <v>0</v>
      </c>
      <c r="T152" s="422">
        <f t="shared" si="13"/>
        <v>0</v>
      </c>
      <c r="U152" s="423" t="s">
        <v>1042</v>
      </c>
      <c r="AR152" s="424" t="s">
        <v>1139</v>
      </c>
      <c r="AT152" s="424" t="s">
        <v>1136</v>
      </c>
      <c r="AU152" s="424" t="s">
        <v>40</v>
      </c>
      <c r="AY152" s="335" t="s">
        <v>1097</v>
      </c>
      <c r="BE152" s="425">
        <f t="shared" si="14"/>
        <v>0</v>
      </c>
      <c r="BF152" s="425">
        <f t="shared" si="15"/>
        <v>0</v>
      </c>
      <c r="BG152" s="425">
        <f t="shared" si="16"/>
        <v>0</v>
      </c>
      <c r="BH152" s="425">
        <f t="shared" si="17"/>
        <v>0</v>
      </c>
      <c r="BI152" s="425">
        <f t="shared" si="18"/>
        <v>0</v>
      </c>
      <c r="BJ152" s="335" t="s">
        <v>40</v>
      </c>
      <c r="BK152" s="425">
        <f t="shared" si="19"/>
        <v>0</v>
      </c>
      <c r="BL152" s="335" t="s">
        <v>1133</v>
      </c>
      <c r="BM152" s="424" t="s">
        <v>1645</v>
      </c>
    </row>
    <row r="153" spans="2:65" s="343" customFormat="1" ht="55.5" customHeight="1" x14ac:dyDescent="0.2">
      <c r="B153" s="342"/>
      <c r="C153" s="413" t="s">
        <v>965</v>
      </c>
      <c r="D153" s="413" t="s">
        <v>1099</v>
      </c>
      <c r="E153" s="414" t="s">
        <v>1641</v>
      </c>
      <c r="F153" s="415" t="s">
        <v>2402</v>
      </c>
      <c r="G153" s="416" t="s">
        <v>283</v>
      </c>
      <c r="H153" s="417">
        <v>33</v>
      </c>
      <c r="I153" s="309"/>
      <c r="J153" s="418">
        <f t="shared" si="10"/>
        <v>0</v>
      </c>
      <c r="K153" s="415" t="s">
        <v>1102</v>
      </c>
      <c r="L153" s="342"/>
      <c r="M153" s="420" t="s">
        <v>1042</v>
      </c>
      <c r="N153" s="421" t="s">
        <v>1055</v>
      </c>
      <c r="P153" s="422">
        <f t="shared" si="11"/>
        <v>0</v>
      </c>
      <c r="Q153" s="422">
        <v>0</v>
      </c>
      <c r="R153" s="422">
        <f t="shared" si="12"/>
        <v>0</v>
      </c>
      <c r="S153" s="422">
        <v>0</v>
      </c>
      <c r="T153" s="422">
        <f t="shared" si="13"/>
        <v>0</v>
      </c>
      <c r="U153" s="423" t="s">
        <v>1042</v>
      </c>
      <c r="AR153" s="424" t="s">
        <v>1133</v>
      </c>
      <c r="AT153" s="424" t="s">
        <v>1099</v>
      </c>
      <c r="AU153" s="424" t="s">
        <v>40</v>
      </c>
      <c r="AY153" s="335" t="s">
        <v>1097</v>
      </c>
      <c r="BE153" s="425">
        <f t="shared" si="14"/>
        <v>0</v>
      </c>
      <c r="BF153" s="425">
        <f t="shared" si="15"/>
        <v>0</v>
      </c>
      <c r="BG153" s="425">
        <f t="shared" si="16"/>
        <v>0</v>
      </c>
      <c r="BH153" s="425">
        <f t="shared" si="17"/>
        <v>0</v>
      </c>
      <c r="BI153" s="425">
        <f t="shared" si="18"/>
        <v>0</v>
      </c>
      <c r="BJ153" s="335" t="s">
        <v>40</v>
      </c>
      <c r="BK153" s="425">
        <f t="shared" si="19"/>
        <v>0</v>
      </c>
      <c r="BL153" s="335" t="s">
        <v>1133</v>
      </c>
      <c r="BM153" s="424" t="s">
        <v>1646</v>
      </c>
    </row>
    <row r="154" spans="2:65" s="343" customFormat="1" ht="24.2" customHeight="1" x14ac:dyDescent="0.2">
      <c r="B154" s="342"/>
      <c r="C154" s="432" t="s">
        <v>1205</v>
      </c>
      <c r="D154" s="432" t="s">
        <v>1136</v>
      </c>
      <c r="E154" s="433" t="s">
        <v>1647</v>
      </c>
      <c r="F154" s="434" t="s">
        <v>1648</v>
      </c>
      <c r="G154" s="435" t="s">
        <v>283</v>
      </c>
      <c r="H154" s="436">
        <v>37.950000000000003</v>
      </c>
      <c r="I154" s="431"/>
      <c r="J154" s="437">
        <f t="shared" si="10"/>
        <v>0</v>
      </c>
      <c r="K154" s="434" t="s">
        <v>1102</v>
      </c>
      <c r="L154" s="438"/>
      <c r="M154" s="439" t="s">
        <v>1042</v>
      </c>
      <c r="N154" s="440" t="s">
        <v>1055</v>
      </c>
      <c r="P154" s="422">
        <f t="shared" si="11"/>
        <v>0</v>
      </c>
      <c r="Q154" s="422">
        <v>5.0000000000000002E-5</v>
      </c>
      <c r="R154" s="422">
        <f t="shared" si="12"/>
        <v>1.8975000000000003E-3</v>
      </c>
      <c r="S154" s="422">
        <v>0</v>
      </c>
      <c r="T154" s="422">
        <f t="shared" si="13"/>
        <v>0</v>
      </c>
      <c r="U154" s="423" t="s">
        <v>1042</v>
      </c>
      <c r="AR154" s="424" t="s">
        <v>1139</v>
      </c>
      <c r="AT154" s="424" t="s">
        <v>1136</v>
      </c>
      <c r="AU154" s="424" t="s">
        <v>40</v>
      </c>
      <c r="AY154" s="335" t="s">
        <v>1097</v>
      </c>
      <c r="BE154" s="425">
        <f t="shared" si="14"/>
        <v>0</v>
      </c>
      <c r="BF154" s="425">
        <f t="shared" si="15"/>
        <v>0</v>
      </c>
      <c r="BG154" s="425">
        <f t="shared" si="16"/>
        <v>0</v>
      </c>
      <c r="BH154" s="425">
        <f t="shared" si="17"/>
        <v>0</v>
      </c>
      <c r="BI154" s="425">
        <f t="shared" si="18"/>
        <v>0</v>
      </c>
      <c r="BJ154" s="335" t="s">
        <v>40</v>
      </c>
      <c r="BK154" s="425">
        <f t="shared" si="19"/>
        <v>0</v>
      </c>
      <c r="BL154" s="335" t="s">
        <v>1133</v>
      </c>
      <c r="BM154" s="424" t="s">
        <v>1649</v>
      </c>
    </row>
    <row r="155" spans="2:65" s="343" customFormat="1" ht="44.25" customHeight="1" x14ac:dyDescent="0.2">
      <c r="B155" s="342"/>
      <c r="C155" s="413" t="s">
        <v>1209</v>
      </c>
      <c r="D155" s="413" t="s">
        <v>1099</v>
      </c>
      <c r="E155" s="414" t="s">
        <v>1650</v>
      </c>
      <c r="F155" s="415" t="s">
        <v>2401</v>
      </c>
      <c r="G155" s="416" t="s">
        <v>283</v>
      </c>
      <c r="H155" s="417">
        <v>30</v>
      </c>
      <c r="I155" s="309"/>
      <c r="J155" s="418">
        <f t="shared" si="10"/>
        <v>0</v>
      </c>
      <c r="K155" s="415" t="s">
        <v>1102</v>
      </c>
      <c r="L155" s="342"/>
      <c r="M155" s="420" t="s">
        <v>1042</v>
      </c>
      <c r="N155" s="421" t="s">
        <v>1055</v>
      </c>
      <c r="P155" s="422">
        <f t="shared" si="11"/>
        <v>0</v>
      </c>
      <c r="Q155" s="422">
        <v>0</v>
      </c>
      <c r="R155" s="422">
        <f t="shared" si="12"/>
        <v>0</v>
      </c>
      <c r="S155" s="422">
        <v>0</v>
      </c>
      <c r="T155" s="422">
        <f t="shared" si="13"/>
        <v>0</v>
      </c>
      <c r="U155" s="423" t="s">
        <v>1042</v>
      </c>
      <c r="AR155" s="424" t="s">
        <v>1133</v>
      </c>
      <c r="AT155" s="424" t="s">
        <v>1099</v>
      </c>
      <c r="AU155" s="424" t="s">
        <v>40</v>
      </c>
      <c r="AY155" s="335" t="s">
        <v>1097</v>
      </c>
      <c r="BE155" s="425">
        <f t="shared" si="14"/>
        <v>0</v>
      </c>
      <c r="BF155" s="425">
        <f t="shared" si="15"/>
        <v>0</v>
      </c>
      <c r="BG155" s="425">
        <f t="shared" si="16"/>
        <v>0</v>
      </c>
      <c r="BH155" s="425">
        <f t="shared" si="17"/>
        <v>0</v>
      </c>
      <c r="BI155" s="425">
        <f t="shared" si="18"/>
        <v>0</v>
      </c>
      <c r="BJ155" s="335" t="s">
        <v>40</v>
      </c>
      <c r="BK155" s="425">
        <f t="shared" si="19"/>
        <v>0</v>
      </c>
      <c r="BL155" s="335" t="s">
        <v>1133</v>
      </c>
      <c r="BM155" s="424" t="s">
        <v>1651</v>
      </c>
    </row>
    <row r="156" spans="2:65" s="343" customFormat="1" ht="24.2" customHeight="1" x14ac:dyDescent="0.2">
      <c r="B156" s="342"/>
      <c r="C156" s="432" t="s">
        <v>1213</v>
      </c>
      <c r="D156" s="432" t="s">
        <v>1136</v>
      </c>
      <c r="E156" s="433" t="s">
        <v>1652</v>
      </c>
      <c r="F156" s="434" t="s">
        <v>1653</v>
      </c>
      <c r="G156" s="435" t="s">
        <v>283</v>
      </c>
      <c r="H156" s="436">
        <v>34.5</v>
      </c>
      <c r="I156" s="431"/>
      <c r="J156" s="437">
        <f t="shared" si="10"/>
        <v>0</v>
      </c>
      <c r="K156" s="434" t="s">
        <v>1102</v>
      </c>
      <c r="L156" s="438"/>
      <c r="M156" s="439" t="s">
        <v>1042</v>
      </c>
      <c r="N156" s="440" t="s">
        <v>1055</v>
      </c>
      <c r="P156" s="422">
        <f t="shared" si="11"/>
        <v>0</v>
      </c>
      <c r="Q156" s="422">
        <v>1E-4</v>
      </c>
      <c r="R156" s="422">
        <f t="shared" si="12"/>
        <v>3.4500000000000004E-3</v>
      </c>
      <c r="S156" s="422">
        <v>0</v>
      </c>
      <c r="T156" s="422">
        <f t="shared" si="13"/>
        <v>0</v>
      </c>
      <c r="U156" s="423" t="s">
        <v>1042</v>
      </c>
      <c r="AR156" s="424" t="s">
        <v>1139</v>
      </c>
      <c r="AT156" s="424" t="s">
        <v>1136</v>
      </c>
      <c r="AU156" s="424" t="s">
        <v>40</v>
      </c>
      <c r="AY156" s="335" t="s">
        <v>1097</v>
      </c>
      <c r="BE156" s="425">
        <f t="shared" si="14"/>
        <v>0</v>
      </c>
      <c r="BF156" s="425">
        <f t="shared" si="15"/>
        <v>0</v>
      </c>
      <c r="BG156" s="425">
        <f t="shared" si="16"/>
        <v>0</v>
      </c>
      <c r="BH156" s="425">
        <f t="shared" si="17"/>
        <v>0</v>
      </c>
      <c r="BI156" s="425">
        <f t="shared" si="18"/>
        <v>0</v>
      </c>
      <c r="BJ156" s="335" t="s">
        <v>40</v>
      </c>
      <c r="BK156" s="425">
        <f t="shared" si="19"/>
        <v>0</v>
      </c>
      <c r="BL156" s="335" t="s">
        <v>1133</v>
      </c>
      <c r="BM156" s="424" t="s">
        <v>1654</v>
      </c>
    </row>
    <row r="157" spans="2:65" s="343" customFormat="1" ht="44.25" customHeight="1" x14ac:dyDescent="0.2">
      <c r="B157" s="342"/>
      <c r="C157" s="413" t="s">
        <v>1217</v>
      </c>
      <c r="D157" s="413" t="s">
        <v>1099</v>
      </c>
      <c r="E157" s="414" t="s">
        <v>1655</v>
      </c>
      <c r="F157" s="415" t="s">
        <v>2400</v>
      </c>
      <c r="G157" s="416" t="s">
        <v>283</v>
      </c>
      <c r="H157" s="417">
        <v>960</v>
      </c>
      <c r="I157" s="309"/>
      <c r="J157" s="418">
        <f t="shared" si="10"/>
        <v>0</v>
      </c>
      <c r="K157" s="415" t="s">
        <v>1106</v>
      </c>
      <c r="L157" s="342"/>
      <c r="M157" s="420" t="s">
        <v>1042</v>
      </c>
      <c r="N157" s="421" t="s">
        <v>1055</v>
      </c>
      <c r="P157" s="422">
        <f t="shared" si="11"/>
        <v>0</v>
      </c>
      <c r="Q157" s="422">
        <v>0</v>
      </c>
      <c r="R157" s="422">
        <f t="shared" si="12"/>
        <v>0</v>
      </c>
      <c r="S157" s="422">
        <v>0</v>
      </c>
      <c r="T157" s="422">
        <f t="shared" si="13"/>
        <v>0</v>
      </c>
      <c r="U157" s="423" t="s">
        <v>1042</v>
      </c>
      <c r="AR157" s="424" t="s">
        <v>1133</v>
      </c>
      <c r="AT157" s="424" t="s">
        <v>1099</v>
      </c>
      <c r="AU157" s="424" t="s">
        <v>40</v>
      </c>
      <c r="AY157" s="335" t="s">
        <v>1097</v>
      </c>
      <c r="BE157" s="425">
        <f t="shared" si="14"/>
        <v>0</v>
      </c>
      <c r="BF157" s="425">
        <f t="shared" si="15"/>
        <v>0</v>
      </c>
      <c r="BG157" s="425">
        <f t="shared" si="16"/>
        <v>0</v>
      </c>
      <c r="BH157" s="425">
        <f t="shared" si="17"/>
        <v>0</v>
      </c>
      <c r="BI157" s="425">
        <f t="shared" si="18"/>
        <v>0</v>
      </c>
      <c r="BJ157" s="335" t="s">
        <v>40</v>
      </c>
      <c r="BK157" s="425">
        <f t="shared" si="19"/>
        <v>0</v>
      </c>
      <c r="BL157" s="335" t="s">
        <v>1133</v>
      </c>
      <c r="BM157" s="424" t="s">
        <v>1656</v>
      </c>
    </row>
    <row r="158" spans="2:65" s="343" customFormat="1" ht="24.2" customHeight="1" x14ac:dyDescent="0.2">
      <c r="B158" s="342"/>
      <c r="C158" s="432" t="s">
        <v>1221</v>
      </c>
      <c r="D158" s="432" t="s">
        <v>1136</v>
      </c>
      <c r="E158" s="433" t="s">
        <v>1657</v>
      </c>
      <c r="F158" s="434" t="s">
        <v>1658</v>
      </c>
      <c r="G158" s="435" t="s">
        <v>283</v>
      </c>
      <c r="H158" s="436">
        <v>1104</v>
      </c>
      <c r="I158" s="431"/>
      <c r="J158" s="437">
        <f t="shared" si="10"/>
        <v>0</v>
      </c>
      <c r="K158" s="434" t="s">
        <v>1106</v>
      </c>
      <c r="L158" s="438"/>
      <c r="M158" s="439" t="s">
        <v>1042</v>
      </c>
      <c r="N158" s="440" t="s">
        <v>1055</v>
      </c>
      <c r="P158" s="422">
        <f t="shared" si="11"/>
        <v>0</v>
      </c>
      <c r="Q158" s="422">
        <v>1.2E-4</v>
      </c>
      <c r="R158" s="422">
        <f t="shared" si="12"/>
        <v>0.13248000000000001</v>
      </c>
      <c r="S158" s="422">
        <v>0</v>
      </c>
      <c r="T158" s="422">
        <f t="shared" si="13"/>
        <v>0</v>
      </c>
      <c r="U158" s="423" t="s">
        <v>1042</v>
      </c>
      <c r="AR158" s="424" t="s">
        <v>1139</v>
      </c>
      <c r="AT158" s="424" t="s">
        <v>1136</v>
      </c>
      <c r="AU158" s="424" t="s">
        <v>40</v>
      </c>
      <c r="AY158" s="335" t="s">
        <v>1097</v>
      </c>
      <c r="BE158" s="425">
        <f t="shared" si="14"/>
        <v>0</v>
      </c>
      <c r="BF158" s="425">
        <f t="shared" si="15"/>
        <v>0</v>
      </c>
      <c r="BG158" s="425">
        <f t="shared" si="16"/>
        <v>0</v>
      </c>
      <c r="BH158" s="425">
        <f t="shared" si="17"/>
        <v>0</v>
      </c>
      <c r="BI158" s="425">
        <f t="shared" si="18"/>
        <v>0</v>
      </c>
      <c r="BJ158" s="335" t="s">
        <v>40</v>
      </c>
      <c r="BK158" s="425">
        <f t="shared" si="19"/>
        <v>0</v>
      </c>
      <c r="BL158" s="335" t="s">
        <v>1133</v>
      </c>
      <c r="BM158" s="424" t="s">
        <v>1659</v>
      </c>
    </row>
    <row r="159" spans="2:65" s="343" customFormat="1" ht="44.25" customHeight="1" x14ac:dyDescent="0.2">
      <c r="B159" s="342"/>
      <c r="C159" s="413" t="s">
        <v>1139</v>
      </c>
      <c r="D159" s="413" t="s">
        <v>1099</v>
      </c>
      <c r="E159" s="414" t="s">
        <v>1655</v>
      </c>
      <c r="F159" s="415" t="s">
        <v>2400</v>
      </c>
      <c r="G159" s="416" t="s">
        <v>283</v>
      </c>
      <c r="H159" s="417">
        <v>680</v>
      </c>
      <c r="I159" s="309"/>
      <c r="J159" s="418">
        <f t="shared" si="10"/>
        <v>0</v>
      </c>
      <c r="K159" s="415" t="s">
        <v>1106</v>
      </c>
      <c r="L159" s="342"/>
      <c r="M159" s="420" t="s">
        <v>1042</v>
      </c>
      <c r="N159" s="421" t="s">
        <v>1055</v>
      </c>
      <c r="P159" s="422">
        <f t="shared" si="11"/>
        <v>0</v>
      </c>
      <c r="Q159" s="422">
        <v>0</v>
      </c>
      <c r="R159" s="422">
        <f t="shared" si="12"/>
        <v>0</v>
      </c>
      <c r="S159" s="422">
        <v>0</v>
      </c>
      <c r="T159" s="422">
        <f t="shared" si="13"/>
        <v>0</v>
      </c>
      <c r="U159" s="423" t="s">
        <v>1042</v>
      </c>
      <c r="AR159" s="424" t="s">
        <v>1133</v>
      </c>
      <c r="AT159" s="424" t="s">
        <v>1099</v>
      </c>
      <c r="AU159" s="424" t="s">
        <v>40</v>
      </c>
      <c r="AY159" s="335" t="s">
        <v>1097</v>
      </c>
      <c r="BE159" s="425">
        <f t="shared" si="14"/>
        <v>0</v>
      </c>
      <c r="BF159" s="425">
        <f t="shared" si="15"/>
        <v>0</v>
      </c>
      <c r="BG159" s="425">
        <f t="shared" si="16"/>
        <v>0</v>
      </c>
      <c r="BH159" s="425">
        <f t="shared" si="17"/>
        <v>0</v>
      </c>
      <c r="BI159" s="425">
        <f t="shared" si="18"/>
        <v>0</v>
      </c>
      <c r="BJ159" s="335" t="s">
        <v>40</v>
      </c>
      <c r="BK159" s="425">
        <f t="shared" si="19"/>
        <v>0</v>
      </c>
      <c r="BL159" s="335" t="s">
        <v>1133</v>
      </c>
      <c r="BM159" s="424" t="s">
        <v>1660</v>
      </c>
    </row>
    <row r="160" spans="2:65" s="343" customFormat="1" ht="24.2" customHeight="1" x14ac:dyDescent="0.2">
      <c r="B160" s="342"/>
      <c r="C160" s="432" t="s">
        <v>1230</v>
      </c>
      <c r="D160" s="432" t="s">
        <v>1136</v>
      </c>
      <c r="E160" s="433" t="s">
        <v>1661</v>
      </c>
      <c r="F160" s="434" t="s">
        <v>1662</v>
      </c>
      <c r="G160" s="435" t="s">
        <v>283</v>
      </c>
      <c r="H160" s="436">
        <v>782</v>
      </c>
      <c r="I160" s="431"/>
      <c r="J160" s="437">
        <f t="shared" si="10"/>
        <v>0</v>
      </c>
      <c r="K160" s="434" t="s">
        <v>1106</v>
      </c>
      <c r="L160" s="438"/>
      <c r="M160" s="439" t="s">
        <v>1042</v>
      </c>
      <c r="N160" s="440" t="s">
        <v>1055</v>
      </c>
      <c r="P160" s="422">
        <f t="shared" si="11"/>
        <v>0</v>
      </c>
      <c r="Q160" s="422">
        <v>1.7000000000000001E-4</v>
      </c>
      <c r="R160" s="422">
        <f t="shared" si="12"/>
        <v>0.13294</v>
      </c>
      <c r="S160" s="422">
        <v>0</v>
      </c>
      <c r="T160" s="422">
        <f t="shared" si="13"/>
        <v>0</v>
      </c>
      <c r="U160" s="423" t="s">
        <v>1042</v>
      </c>
      <c r="AR160" s="424" t="s">
        <v>1139</v>
      </c>
      <c r="AT160" s="424" t="s">
        <v>1136</v>
      </c>
      <c r="AU160" s="424" t="s">
        <v>40</v>
      </c>
      <c r="AY160" s="335" t="s">
        <v>1097</v>
      </c>
      <c r="BE160" s="425">
        <f t="shared" si="14"/>
        <v>0</v>
      </c>
      <c r="BF160" s="425">
        <f t="shared" si="15"/>
        <v>0</v>
      </c>
      <c r="BG160" s="425">
        <f t="shared" si="16"/>
        <v>0</v>
      </c>
      <c r="BH160" s="425">
        <f t="shared" si="17"/>
        <v>0</v>
      </c>
      <c r="BI160" s="425">
        <f t="shared" si="18"/>
        <v>0</v>
      </c>
      <c r="BJ160" s="335" t="s">
        <v>40</v>
      </c>
      <c r="BK160" s="425">
        <f t="shared" si="19"/>
        <v>0</v>
      </c>
      <c r="BL160" s="335" t="s">
        <v>1133</v>
      </c>
      <c r="BM160" s="424" t="s">
        <v>1663</v>
      </c>
    </row>
    <row r="161" spans="2:65" s="343" customFormat="1" ht="44.25" customHeight="1" x14ac:dyDescent="0.2">
      <c r="B161" s="342"/>
      <c r="C161" s="413" t="s">
        <v>1234</v>
      </c>
      <c r="D161" s="413" t="s">
        <v>1099</v>
      </c>
      <c r="E161" s="414" t="s">
        <v>1664</v>
      </c>
      <c r="F161" s="415" t="s">
        <v>2399</v>
      </c>
      <c r="G161" s="416" t="s">
        <v>283</v>
      </c>
      <c r="H161" s="417">
        <v>30</v>
      </c>
      <c r="I161" s="309"/>
      <c r="J161" s="418">
        <f t="shared" si="10"/>
        <v>0</v>
      </c>
      <c r="K161" s="415" t="s">
        <v>1102</v>
      </c>
      <c r="L161" s="342"/>
      <c r="M161" s="420" t="s">
        <v>1042</v>
      </c>
      <c r="N161" s="421" t="s">
        <v>1055</v>
      </c>
      <c r="P161" s="422">
        <f t="shared" si="11"/>
        <v>0</v>
      </c>
      <c r="Q161" s="422">
        <v>0</v>
      </c>
      <c r="R161" s="422">
        <f t="shared" si="12"/>
        <v>0</v>
      </c>
      <c r="S161" s="422">
        <v>0</v>
      </c>
      <c r="T161" s="422">
        <f t="shared" si="13"/>
        <v>0</v>
      </c>
      <c r="U161" s="423" t="s">
        <v>1042</v>
      </c>
      <c r="AR161" s="424" t="s">
        <v>1133</v>
      </c>
      <c r="AT161" s="424" t="s">
        <v>1099</v>
      </c>
      <c r="AU161" s="424" t="s">
        <v>40</v>
      </c>
      <c r="AY161" s="335" t="s">
        <v>1097</v>
      </c>
      <c r="BE161" s="425">
        <f t="shared" si="14"/>
        <v>0</v>
      </c>
      <c r="BF161" s="425">
        <f t="shared" si="15"/>
        <v>0</v>
      </c>
      <c r="BG161" s="425">
        <f t="shared" si="16"/>
        <v>0</v>
      </c>
      <c r="BH161" s="425">
        <f t="shared" si="17"/>
        <v>0</v>
      </c>
      <c r="BI161" s="425">
        <f t="shared" si="18"/>
        <v>0</v>
      </c>
      <c r="BJ161" s="335" t="s">
        <v>40</v>
      </c>
      <c r="BK161" s="425">
        <f t="shared" si="19"/>
        <v>0</v>
      </c>
      <c r="BL161" s="335" t="s">
        <v>1133</v>
      </c>
      <c r="BM161" s="424" t="s">
        <v>1665</v>
      </c>
    </row>
    <row r="162" spans="2:65" s="343" customFormat="1" ht="24.2" customHeight="1" x14ac:dyDescent="0.2">
      <c r="B162" s="342"/>
      <c r="C162" s="432" t="s">
        <v>919</v>
      </c>
      <c r="D162" s="432" t="s">
        <v>1136</v>
      </c>
      <c r="E162" s="433" t="s">
        <v>1666</v>
      </c>
      <c r="F162" s="434" t="s">
        <v>1667</v>
      </c>
      <c r="G162" s="435" t="s">
        <v>283</v>
      </c>
      <c r="H162" s="436">
        <v>34.5</v>
      </c>
      <c r="I162" s="431"/>
      <c r="J162" s="437">
        <f t="shared" si="10"/>
        <v>0</v>
      </c>
      <c r="K162" s="434" t="s">
        <v>1102</v>
      </c>
      <c r="L162" s="438"/>
      <c r="M162" s="439" t="s">
        <v>1042</v>
      </c>
      <c r="N162" s="440" t="s">
        <v>1055</v>
      </c>
      <c r="P162" s="422">
        <f t="shared" si="11"/>
        <v>0</v>
      </c>
      <c r="Q162" s="422">
        <v>6.4000000000000005E-4</v>
      </c>
      <c r="R162" s="422">
        <f t="shared" si="12"/>
        <v>2.2080000000000002E-2</v>
      </c>
      <c r="S162" s="422">
        <v>0</v>
      </c>
      <c r="T162" s="422">
        <f t="shared" si="13"/>
        <v>0</v>
      </c>
      <c r="U162" s="423" t="s">
        <v>1042</v>
      </c>
      <c r="AR162" s="424" t="s">
        <v>1139</v>
      </c>
      <c r="AT162" s="424" t="s">
        <v>1136</v>
      </c>
      <c r="AU162" s="424" t="s">
        <v>40</v>
      </c>
      <c r="AY162" s="335" t="s">
        <v>1097</v>
      </c>
      <c r="BE162" s="425">
        <f t="shared" si="14"/>
        <v>0</v>
      </c>
      <c r="BF162" s="425">
        <f t="shared" si="15"/>
        <v>0</v>
      </c>
      <c r="BG162" s="425">
        <f t="shared" si="16"/>
        <v>0</v>
      </c>
      <c r="BH162" s="425">
        <f t="shared" si="17"/>
        <v>0</v>
      </c>
      <c r="BI162" s="425">
        <f t="shared" si="18"/>
        <v>0</v>
      </c>
      <c r="BJ162" s="335" t="s">
        <v>40</v>
      </c>
      <c r="BK162" s="425">
        <f t="shared" si="19"/>
        <v>0</v>
      </c>
      <c r="BL162" s="335" t="s">
        <v>1133</v>
      </c>
      <c r="BM162" s="424" t="s">
        <v>1668</v>
      </c>
    </row>
    <row r="163" spans="2:65" s="343" customFormat="1" ht="44.25" customHeight="1" x14ac:dyDescent="0.2">
      <c r="B163" s="342"/>
      <c r="C163" s="413" t="s">
        <v>1241</v>
      </c>
      <c r="D163" s="413" t="s">
        <v>1099</v>
      </c>
      <c r="E163" s="414" t="s">
        <v>1669</v>
      </c>
      <c r="F163" s="415" t="s">
        <v>2398</v>
      </c>
      <c r="G163" s="416" t="s">
        <v>283</v>
      </c>
      <c r="H163" s="417">
        <v>30</v>
      </c>
      <c r="I163" s="309"/>
      <c r="J163" s="418">
        <f t="shared" si="10"/>
        <v>0</v>
      </c>
      <c r="K163" s="415" t="s">
        <v>1102</v>
      </c>
      <c r="L163" s="342"/>
      <c r="M163" s="420" t="s">
        <v>1042</v>
      </c>
      <c r="N163" s="421" t="s">
        <v>1055</v>
      </c>
      <c r="P163" s="422">
        <f t="shared" si="11"/>
        <v>0</v>
      </c>
      <c r="Q163" s="422">
        <v>0</v>
      </c>
      <c r="R163" s="422">
        <f t="shared" si="12"/>
        <v>0</v>
      </c>
      <c r="S163" s="422">
        <v>0</v>
      </c>
      <c r="T163" s="422">
        <f t="shared" si="13"/>
        <v>0</v>
      </c>
      <c r="U163" s="423" t="s">
        <v>1042</v>
      </c>
      <c r="AR163" s="424" t="s">
        <v>1133</v>
      </c>
      <c r="AT163" s="424" t="s">
        <v>1099</v>
      </c>
      <c r="AU163" s="424" t="s">
        <v>40</v>
      </c>
      <c r="AY163" s="335" t="s">
        <v>1097</v>
      </c>
      <c r="BE163" s="425">
        <f t="shared" si="14"/>
        <v>0</v>
      </c>
      <c r="BF163" s="425">
        <f t="shared" si="15"/>
        <v>0</v>
      </c>
      <c r="BG163" s="425">
        <f t="shared" si="16"/>
        <v>0</v>
      </c>
      <c r="BH163" s="425">
        <f t="shared" si="17"/>
        <v>0</v>
      </c>
      <c r="BI163" s="425">
        <f t="shared" si="18"/>
        <v>0</v>
      </c>
      <c r="BJ163" s="335" t="s">
        <v>40</v>
      </c>
      <c r="BK163" s="425">
        <f t="shared" si="19"/>
        <v>0</v>
      </c>
      <c r="BL163" s="335" t="s">
        <v>1133</v>
      </c>
      <c r="BM163" s="424" t="s">
        <v>1670</v>
      </c>
    </row>
    <row r="164" spans="2:65" s="343" customFormat="1" ht="24.2" customHeight="1" x14ac:dyDescent="0.2">
      <c r="B164" s="342"/>
      <c r="C164" s="432" t="s">
        <v>1245</v>
      </c>
      <c r="D164" s="432" t="s">
        <v>1136</v>
      </c>
      <c r="E164" s="433" t="s">
        <v>1671</v>
      </c>
      <c r="F164" s="434" t="s">
        <v>1672</v>
      </c>
      <c r="G164" s="435" t="s">
        <v>283</v>
      </c>
      <c r="H164" s="436">
        <v>34.5</v>
      </c>
      <c r="I164" s="431"/>
      <c r="J164" s="437">
        <f t="shared" si="10"/>
        <v>0</v>
      </c>
      <c r="K164" s="434" t="s">
        <v>1102</v>
      </c>
      <c r="L164" s="438"/>
      <c r="M164" s="439" t="s">
        <v>1042</v>
      </c>
      <c r="N164" s="440" t="s">
        <v>1055</v>
      </c>
      <c r="P164" s="422">
        <f t="shared" si="11"/>
        <v>0</v>
      </c>
      <c r="Q164" s="422">
        <v>8.9999999999999998E-4</v>
      </c>
      <c r="R164" s="422">
        <f t="shared" si="12"/>
        <v>3.1049999999999998E-2</v>
      </c>
      <c r="S164" s="422">
        <v>0</v>
      </c>
      <c r="T164" s="422">
        <f t="shared" si="13"/>
        <v>0</v>
      </c>
      <c r="U164" s="423" t="s">
        <v>1042</v>
      </c>
      <c r="AR164" s="424" t="s">
        <v>1139</v>
      </c>
      <c r="AT164" s="424" t="s">
        <v>1136</v>
      </c>
      <c r="AU164" s="424" t="s">
        <v>40</v>
      </c>
      <c r="AY164" s="335" t="s">
        <v>1097</v>
      </c>
      <c r="BE164" s="425">
        <f t="shared" si="14"/>
        <v>0</v>
      </c>
      <c r="BF164" s="425">
        <f t="shared" si="15"/>
        <v>0</v>
      </c>
      <c r="BG164" s="425">
        <f t="shared" si="16"/>
        <v>0</v>
      </c>
      <c r="BH164" s="425">
        <f t="shared" si="17"/>
        <v>0</v>
      </c>
      <c r="BI164" s="425">
        <f t="shared" si="18"/>
        <v>0</v>
      </c>
      <c r="BJ164" s="335" t="s">
        <v>40</v>
      </c>
      <c r="BK164" s="425">
        <f t="shared" si="19"/>
        <v>0</v>
      </c>
      <c r="BL164" s="335" t="s">
        <v>1133</v>
      </c>
      <c r="BM164" s="424" t="s">
        <v>1673</v>
      </c>
    </row>
    <row r="165" spans="2:65" s="343" customFormat="1" ht="44.25" customHeight="1" x14ac:dyDescent="0.2">
      <c r="B165" s="342"/>
      <c r="C165" s="413" t="s">
        <v>1249</v>
      </c>
      <c r="D165" s="413" t="s">
        <v>1099</v>
      </c>
      <c r="E165" s="414" t="s">
        <v>1674</v>
      </c>
      <c r="F165" s="415" t="s">
        <v>2397</v>
      </c>
      <c r="G165" s="416" t="s">
        <v>283</v>
      </c>
      <c r="H165" s="417">
        <v>280</v>
      </c>
      <c r="I165" s="309"/>
      <c r="J165" s="418">
        <f t="shared" si="10"/>
        <v>0</v>
      </c>
      <c r="K165" s="415" t="s">
        <v>1106</v>
      </c>
      <c r="L165" s="342"/>
      <c r="M165" s="420" t="s">
        <v>1042</v>
      </c>
      <c r="N165" s="421" t="s">
        <v>1055</v>
      </c>
      <c r="P165" s="422">
        <f t="shared" si="11"/>
        <v>0</v>
      </c>
      <c r="Q165" s="422">
        <v>0</v>
      </c>
      <c r="R165" s="422">
        <f t="shared" si="12"/>
        <v>0</v>
      </c>
      <c r="S165" s="422">
        <v>0</v>
      </c>
      <c r="T165" s="422">
        <f t="shared" si="13"/>
        <v>0</v>
      </c>
      <c r="U165" s="423" t="s">
        <v>1042</v>
      </c>
      <c r="AR165" s="424" t="s">
        <v>1133</v>
      </c>
      <c r="AT165" s="424" t="s">
        <v>1099</v>
      </c>
      <c r="AU165" s="424" t="s">
        <v>40</v>
      </c>
      <c r="AY165" s="335" t="s">
        <v>1097</v>
      </c>
      <c r="BE165" s="425">
        <f t="shared" si="14"/>
        <v>0</v>
      </c>
      <c r="BF165" s="425">
        <f t="shared" si="15"/>
        <v>0</v>
      </c>
      <c r="BG165" s="425">
        <f t="shared" si="16"/>
        <v>0</v>
      </c>
      <c r="BH165" s="425">
        <f t="shared" si="17"/>
        <v>0</v>
      </c>
      <c r="BI165" s="425">
        <f t="shared" si="18"/>
        <v>0</v>
      </c>
      <c r="BJ165" s="335" t="s">
        <v>40</v>
      </c>
      <c r="BK165" s="425">
        <f t="shared" si="19"/>
        <v>0</v>
      </c>
      <c r="BL165" s="335" t="s">
        <v>1133</v>
      </c>
      <c r="BM165" s="424" t="s">
        <v>1675</v>
      </c>
    </row>
    <row r="166" spans="2:65" s="343" customFormat="1" ht="24.2" customHeight="1" x14ac:dyDescent="0.2">
      <c r="B166" s="342"/>
      <c r="C166" s="432" t="s">
        <v>1253</v>
      </c>
      <c r="D166" s="432" t="s">
        <v>1136</v>
      </c>
      <c r="E166" s="433" t="s">
        <v>1676</v>
      </c>
      <c r="F166" s="434" t="s">
        <v>1677</v>
      </c>
      <c r="G166" s="435" t="s">
        <v>283</v>
      </c>
      <c r="H166" s="436">
        <v>322</v>
      </c>
      <c r="I166" s="431"/>
      <c r="J166" s="437">
        <f t="shared" si="10"/>
        <v>0</v>
      </c>
      <c r="K166" s="434" t="s">
        <v>1106</v>
      </c>
      <c r="L166" s="438"/>
      <c r="M166" s="439" t="s">
        <v>1042</v>
      </c>
      <c r="N166" s="440" t="s">
        <v>1055</v>
      </c>
      <c r="P166" s="422">
        <f t="shared" si="11"/>
        <v>0</v>
      </c>
      <c r="Q166" s="422">
        <v>1.6000000000000001E-4</v>
      </c>
      <c r="R166" s="422">
        <f t="shared" si="12"/>
        <v>5.1520000000000003E-2</v>
      </c>
      <c r="S166" s="422">
        <v>0</v>
      </c>
      <c r="T166" s="422">
        <f t="shared" si="13"/>
        <v>0</v>
      </c>
      <c r="U166" s="423" t="s">
        <v>1042</v>
      </c>
      <c r="AR166" s="424" t="s">
        <v>1139</v>
      </c>
      <c r="AT166" s="424" t="s">
        <v>1136</v>
      </c>
      <c r="AU166" s="424" t="s">
        <v>40</v>
      </c>
      <c r="AY166" s="335" t="s">
        <v>1097</v>
      </c>
      <c r="BE166" s="425">
        <f t="shared" si="14"/>
        <v>0</v>
      </c>
      <c r="BF166" s="425">
        <f t="shared" si="15"/>
        <v>0</v>
      </c>
      <c r="BG166" s="425">
        <f t="shared" si="16"/>
        <v>0</v>
      </c>
      <c r="BH166" s="425">
        <f t="shared" si="17"/>
        <v>0</v>
      </c>
      <c r="BI166" s="425">
        <f t="shared" si="18"/>
        <v>0</v>
      </c>
      <c r="BJ166" s="335" t="s">
        <v>40</v>
      </c>
      <c r="BK166" s="425">
        <f t="shared" si="19"/>
        <v>0</v>
      </c>
      <c r="BL166" s="335" t="s">
        <v>1133</v>
      </c>
      <c r="BM166" s="424" t="s">
        <v>1678</v>
      </c>
    </row>
    <row r="167" spans="2:65" s="343" customFormat="1" ht="44.25" customHeight="1" x14ac:dyDescent="0.2">
      <c r="B167" s="342"/>
      <c r="C167" s="413" t="s">
        <v>1257</v>
      </c>
      <c r="D167" s="413" t="s">
        <v>1099</v>
      </c>
      <c r="E167" s="414" t="s">
        <v>1679</v>
      </c>
      <c r="F167" s="415" t="s">
        <v>2396</v>
      </c>
      <c r="G167" s="416" t="s">
        <v>283</v>
      </c>
      <c r="H167" s="417">
        <v>31</v>
      </c>
      <c r="I167" s="309"/>
      <c r="J167" s="418">
        <f t="shared" si="10"/>
        <v>0</v>
      </c>
      <c r="K167" s="415" t="s">
        <v>1102</v>
      </c>
      <c r="L167" s="342"/>
      <c r="M167" s="420" t="s">
        <v>1042</v>
      </c>
      <c r="N167" s="421" t="s">
        <v>1055</v>
      </c>
      <c r="P167" s="422">
        <f t="shared" si="11"/>
        <v>0</v>
      </c>
      <c r="Q167" s="422">
        <v>0</v>
      </c>
      <c r="R167" s="422">
        <f t="shared" si="12"/>
        <v>0</v>
      </c>
      <c r="S167" s="422">
        <v>0</v>
      </c>
      <c r="T167" s="422">
        <f t="shared" si="13"/>
        <v>0</v>
      </c>
      <c r="U167" s="423" t="s">
        <v>1042</v>
      </c>
      <c r="AR167" s="424" t="s">
        <v>1133</v>
      </c>
      <c r="AT167" s="424" t="s">
        <v>1099</v>
      </c>
      <c r="AU167" s="424" t="s">
        <v>40</v>
      </c>
      <c r="AY167" s="335" t="s">
        <v>1097</v>
      </c>
      <c r="BE167" s="425">
        <f t="shared" si="14"/>
        <v>0</v>
      </c>
      <c r="BF167" s="425">
        <f t="shared" si="15"/>
        <v>0</v>
      </c>
      <c r="BG167" s="425">
        <f t="shared" si="16"/>
        <v>0</v>
      </c>
      <c r="BH167" s="425">
        <f t="shared" si="17"/>
        <v>0</v>
      </c>
      <c r="BI167" s="425">
        <f t="shared" si="18"/>
        <v>0</v>
      </c>
      <c r="BJ167" s="335" t="s">
        <v>40</v>
      </c>
      <c r="BK167" s="425">
        <f t="shared" si="19"/>
        <v>0</v>
      </c>
      <c r="BL167" s="335" t="s">
        <v>1133</v>
      </c>
      <c r="BM167" s="424" t="s">
        <v>1680</v>
      </c>
    </row>
    <row r="168" spans="2:65" s="343" customFormat="1" ht="24.2" customHeight="1" x14ac:dyDescent="0.2">
      <c r="B168" s="342"/>
      <c r="C168" s="432" t="s">
        <v>1261</v>
      </c>
      <c r="D168" s="432" t="s">
        <v>1136</v>
      </c>
      <c r="E168" s="433" t="s">
        <v>1681</v>
      </c>
      <c r="F168" s="434" t="s">
        <v>1682</v>
      </c>
      <c r="G168" s="435" t="s">
        <v>283</v>
      </c>
      <c r="H168" s="436">
        <v>35.65</v>
      </c>
      <c r="I168" s="431"/>
      <c r="J168" s="437">
        <f t="shared" si="10"/>
        <v>0</v>
      </c>
      <c r="K168" s="434" t="s">
        <v>1102</v>
      </c>
      <c r="L168" s="438"/>
      <c r="M168" s="439" t="s">
        <v>1042</v>
      </c>
      <c r="N168" s="440" t="s">
        <v>1055</v>
      </c>
      <c r="P168" s="422">
        <f t="shared" si="11"/>
        <v>0</v>
      </c>
      <c r="Q168" s="422">
        <v>7.6999999999999996E-4</v>
      </c>
      <c r="R168" s="422">
        <f t="shared" si="12"/>
        <v>2.7450499999999996E-2</v>
      </c>
      <c r="S168" s="422">
        <v>0</v>
      </c>
      <c r="T168" s="422">
        <f t="shared" si="13"/>
        <v>0</v>
      </c>
      <c r="U168" s="423" t="s">
        <v>1042</v>
      </c>
      <c r="AR168" s="424" t="s">
        <v>1139</v>
      </c>
      <c r="AT168" s="424" t="s">
        <v>1136</v>
      </c>
      <c r="AU168" s="424" t="s">
        <v>40</v>
      </c>
      <c r="AY168" s="335" t="s">
        <v>1097</v>
      </c>
      <c r="BE168" s="425">
        <f t="shared" si="14"/>
        <v>0</v>
      </c>
      <c r="BF168" s="425">
        <f t="shared" si="15"/>
        <v>0</v>
      </c>
      <c r="BG168" s="425">
        <f t="shared" si="16"/>
        <v>0</v>
      </c>
      <c r="BH168" s="425">
        <f t="shared" si="17"/>
        <v>0</v>
      </c>
      <c r="BI168" s="425">
        <f t="shared" si="18"/>
        <v>0</v>
      </c>
      <c r="BJ168" s="335" t="s">
        <v>40</v>
      </c>
      <c r="BK168" s="425">
        <f t="shared" si="19"/>
        <v>0</v>
      </c>
      <c r="BL168" s="335" t="s">
        <v>1133</v>
      </c>
      <c r="BM168" s="424" t="s">
        <v>1683</v>
      </c>
    </row>
    <row r="169" spans="2:65" s="343" customFormat="1" ht="49.15" customHeight="1" x14ac:dyDescent="0.2">
      <c r="B169" s="342"/>
      <c r="C169" s="413" t="s">
        <v>1265</v>
      </c>
      <c r="D169" s="413" t="s">
        <v>1099</v>
      </c>
      <c r="E169" s="414" t="s">
        <v>1684</v>
      </c>
      <c r="F169" s="415" t="s">
        <v>2395</v>
      </c>
      <c r="G169" s="416" t="s">
        <v>211</v>
      </c>
      <c r="H169" s="417">
        <v>26</v>
      </c>
      <c r="I169" s="309"/>
      <c r="J169" s="418">
        <f t="shared" si="10"/>
        <v>0</v>
      </c>
      <c r="K169" s="415" t="s">
        <v>1106</v>
      </c>
      <c r="L169" s="342"/>
      <c r="M169" s="420" t="s">
        <v>1042</v>
      </c>
      <c r="N169" s="421" t="s">
        <v>1055</v>
      </c>
      <c r="P169" s="422">
        <f t="shared" si="11"/>
        <v>0</v>
      </c>
      <c r="Q169" s="422">
        <v>0</v>
      </c>
      <c r="R169" s="422">
        <f t="shared" si="12"/>
        <v>0</v>
      </c>
      <c r="S169" s="422">
        <v>0</v>
      </c>
      <c r="T169" s="422">
        <f t="shared" si="13"/>
        <v>0</v>
      </c>
      <c r="U169" s="423" t="s">
        <v>1042</v>
      </c>
      <c r="AR169" s="424" t="s">
        <v>1356</v>
      </c>
      <c r="AT169" s="424" t="s">
        <v>1099</v>
      </c>
      <c r="AU169" s="424" t="s">
        <v>40</v>
      </c>
      <c r="AY169" s="335" t="s">
        <v>1097</v>
      </c>
      <c r="BE169" s="425">
        <f t="shared" si="14"/>
        <v>0</v>
      </c>
      <c r="BF169" s="425">
        <f t="shared" si="15"/>
        <v>0</v>
      </c>
      <c r="BG169" s="425">
        <f t="shared" si="16"/>
        <v>0</v>
      </c>
      <c r="BH169" s="425">
        <f t="shared" si="17"/>
        <v>0</v>
      </c>
      <c r="BI169" s="425">
        <f t="shared" si="18"/>
        <v>0</v>
      </c>
      <c r="BJ169" s="335" t="s">
        <v>40</v>
      </c>
      <c r="BK169" s="425">
        <f t="shared" si="19"/>
        <v>0</v>
      </c>
      <c r="BL169" s="335" t="s">
        <v>1356</v>
      </c>
      <c r="BM169" s="424" t="s">
        <v>1685</v>
      </c>
    </row>
    <row r="170" spans="2:65" s="343" customFormat="1" ht="21.75" customHeight="1" x14ac:dyDescent="0.2">
      <c r="B170" s="342"/>
      <c r="C170" s="432" t="s">
        <v>1269</v>
      </c>
      <c r="D170" s="432" t="s">
        <v>1136</v>
      </c>
      <c r="E170" s="433" t="s">
        <v>1686</v>
      </c>
      <c r="F170" s="434" t="s">
        <v>2394</v>
      </c>
      <c r="G170" s="435" t="s">
        <v>211</v>
      </c>
      <c r="H170" s="436">
        <v>26</v>
      </c>
      <c r="I170" s="431"/>
      <c r="J170" s="437">
        <f t="shared" si="10"/>
        <v>0</v>
      </c>
      <c r="K170" s="434" t="s">
        <v>1042</v>
      </c>
      <c r="L170" s="438"/>
      <c r="M170" s="439" t="s">
        <v>1042</v>
      </c>
      <c r="N170" s="440" t="s">
        <v>1055</v>
      </c>
      <c r="P170" s="422">
        <f t="shared" si="11"/>
        <v>0</v>
      </c>
      <c r="Q170" s="422">
        <v>4.0000000000000003E-5</v>
      </c>
      <c r="R170" s="422">
        <f t="shared" si="12"/>
        <v>1.0400000000000001E-3</v>
      </c>
      <c r="S170" s="422">
        <v>0</v>
      </c>
      <c r="T170" s="422">
        <f t="shared" si="13"/>
        <v>0</v>
      </c>
      <c r="U170" s="423" t="s">
        <v>1042</v>
      </c>
      <c r="AR170" s="424" t="s">
        <v>1687</v>
      </c>
      <c r="AT170" s="424" t="s">
        <v>1136</v>
      </c>
      <c r="AU170" s="424" t="s">
        <v>40</v>
      </c>
      <c r="AY170" s="335" t="s">
        <v>1097</v>
      </c>
      <c r="BE170" s="425">
        <f t="shared" si="14"/>
        <v>0</v>
      </c>
      <c r="BF170" s="425">
        <f t="shared" si="15"/>
        <v>0</v>
      </c>
      <c r="BG170" s="425">
        <f t="shared" si="16"/>
        <v>0</v>
      </c>
      <c r="BH170" s="425">
        <f t="shared" si="17"/>
        <v>0</v>
      </c>
      <c r="BI170" s="425">
        <f t="shared" si="18"/>
        <v>0</v>
      </c>
      <c r="BJ170" s="335" t="s">
        <v>40</v>
      </c>
      <c r="BK170" s="425">
        <f t="shared" si="19"/>
        <v>0</v>
      </c>
      <c r="BL170" s="335" t="s">
        <v>1687</v>
      </c>
      <c r="BM170" s="424" t="s">
        <v>1688</v>
      </c>
    </row>
    <row r="171" spans="2:65" s="343" customFormat="1" ht="48" x14ac:dyDescent="0.2">
      <c r="B171" s="342"/>
      <c r="C171" s="413" t="s">
        <v>1273</v>
      </c>
      <c r="D171" s="413" t="s">
        <v>1099</v>
      </c>
      <c r="E171" s="414" t="s">
        <v>1689</v>
      </c>
      <c r="F171" s="415" t="s">
        <v>2393</v>
      </c>
      <c r="G171" s="416" t="s">
        <v>211</v>
      </c>
      <c r="H171" s="417">
        <v>32</v>
      </c>
      <c r="I171" s="309"/>
      <c r="J171" s="418">
        <f t="shared" si="10"/>
        <v>0</v>
      </c>
      <c r="K171" s="415" t="s">
        <v>1106</v>
      </c>
      <c r="L171" s="342"/>
      <c r="M171" s="420" t="s">
        <v>1042</v>
      </c>
      <c r="N171" s="421" t="s">
        <v>1055</v>
      </c>
      <c r="P171" s="422">
        <f t="shared" si="11"/>
        <v>0</v>
      </c>
      <c r="Q171" s="422">
        <v>0</v>
      </c>
      <c r="R171" s="422">
        <f t="shared" si="12"/>
        <v>0</v>
      </c>
      <c r="S171" s="422">
        <v>0</v>
      </c>
      <c r="T171" s="422">
        <f t="shared" si="13"/>
        <v>0</v>
      </c>
      <c r="U171" s="423" t="s">
        <v>1042</v>
      </c>
      <c r="AR171" s="424" t="s">
        <v>1133</v>
      </c>
      <c r="AT171" s="424" t="s">
        <v>1099</v>
      </c>
      <c r="AU171" s="424" t="s">
        <v>40</v>
      </c>
      <c r="AY171" s="335" t="s">
        <v>1097</v>
      </c>
      <c r="BE171" s="425">
        <f t="shared" si="14"/>
        <v>0</v>
      </c>
      <c r="BF171" s="425">
        <f t="shared" si="15"/>
        <v>0</v>
      </c>
      <c r="BG171" s="425">
        <f t="shared" si="16"/>
        <v>0</v>
      </c>
      <c r="BH171" s="425">
        <f t="shared" si="17"/>
        <v>0</v>
      </c>
      <c r="BI171" s="425">
        <f t="shared" si="18"/>
        <v>0</v>
      </c>
      <c r="BJ171" s="335" t="s">
        <v>40</v>
      </c>
      <c r="BK171" s="425">
        <f t="shared" si="19"/>
        <v>0</v>
      </c>
      <c r="BL171" s="335" t="s">
        <v>1133</v>
      </c>
      <c r="BM171" s="424" t="s">
        <v>1690</v>
      </c>
    </row>
    <row r="172" spans="2:65" s="343" customFormat="1" ht="24" x14ac:dyDescent="0.2">
      <c r="B172" s="342"/>
      <c r="C172" s="432" t="s">
        <v>1277</v>
      </c>
      <c r="D172" s="432" t="s">
        <v>1136</v>
      </c>
      <c r="E172" s="433" t="s">
        <v>1691</v>
      </c>
      <c r="F172" s="434" t="s">
        <v>2392</v>
      </c>
      <c r="G172" s="435" t="s">
        <v>211</v>
      </c>
      <c r="H172" s="436">
        <v>32</v>
      </c>
      <c r="I172" s="431"/>
      <c r="J172" s="437">
        <f t="shared" si="10"/>
        <v>0</v>
      </c>
      <c r="K172" s="434" t="s">
        <v>1042</v>
      </c>
      <c r="L172" s="438"/>
      <c r="M172" s="439" t="s">
        <v>1042</v>
      </c>
      <c r="N172" s="440" t="s">
        <v>1055</v>
      </c>
      <c r="P172" s="422">
        <f t="shared" si="11"/>
        <v>0</v>
      </c>
      <c r="Q172" s="422">
        <v>4.0000000000000003E-5</v>
      </c>
      <c r="R172" s="422">
        <f t="shared" si="12"/>
        <v>1.2800000000000001E-3</v>
      </c>
      <c r="S172" s="422">
        <v>0</v>
      </c>
      <c r="T172" s="422">
        <f t="shared" si="13"/>
        <v>0</v>
      </c>
      <c r="U172" s="423" t="s">
        <v>1042</v>
      </c>
      <c r="AR172" s="424" t="s">
        <v>1139</v>
      </c>
      <c r="AT172" s="424" t="s">
        <v>1136</v>
      </c>
      <c r="AU172" s="424" t="s">
        <v>40</v>
      </c>
      <c r="AY172" s="335" t="s">
        <v>1097</v>
      </c>
      <c r="BE172" s="425">
        <f t="shared" si="14"/>
        <v>0</v>
      </c>
      <c r="BF172" s="425">
        <f t="shared" si="15"/>
        <v>0</v>
      </c>
      <c r="BG172" s="425">
        <f t="shared" si="16"/>
        <v>0</v>
      </c>
      <c r="BH172" s="425">
        <f t="shared" si="17"/>
        <v>0</v>
      </c>
      <c r="BI172" s="425">
        <f t="shared" si="18"/>
        <v>0</v>
      </c>
      <c r="BJ172" s="335" t="s">
        <v>40</v>
      </c>
      <c r="BK172" s="425">
        <f t="shared" si="19"/>
        <v>0</v>
      </c>
      <c r="BL172" s="335" t="s">
        <v>1133</v>
      </c>
      <c r="BM172" s="424" t="s">
        <v>1692</v>
      </c>
    </row>
    <row r="173" spans="2:65" s="343" customFormat="1" ht="49.15" customHeight="1" x14ac:dyDescent="0.2">
      <c r="B173" s="342"/>
      <c r="C173" s="413" t="s">
        <v>1282</v>
      </c>
      <c r="D173" s="413" t="s">
        <v>1099</v>
      </c>
      <c r="E173" s="414" t="s">
        <v>1693</v>
      </c>
      <c r="F173" s="415" t="s">
        <v>2391</v>
      </c>
      <c r="G173" s="416" t="s">
        <v>211</v>
      </c>
      <c r="H173" s="417">
        <v>14</v>
      </c>
      <c r="I173" s="309"/>
      <c r="J173" s="418">
        <f t="shared" si="10"/>
        <v>0</v>
      </c>
      <c r="K173" s="415" t="s">
        <v>1106</v>
      </c>
      <c r="L173" s="342"/>
      <c r="M173" s="420" t="s">
        <v>1042</v>
      </c>
      <c r="N173" s="421" t="s">
        <v>1055</v>
      </c>
      <c r="P173" s="422">
        <f t="shared" si="11"/>
        <v>0</v>
      </c>
      <c r="Q173" s="422">
        <v>0</v>
      </c>
      <c r="R173" s="422">
        <f t="shared" si="12"/>
        <v>0</v>
      </c>
      <c r="S173" s="422">
        <v>0</v>
      </c>
      <c r="T173" s="422">
        <f t="shared" si="13"/>
        <v>0</v>
      </c>
      <c r="U173" s="423" t="s">
        <v>1042</v>
      </c>
      <c r="AR173" s="424" t="s">
        <v>1133</v>
      </c>
      <c r="AT173" s="424" t="s">
        <v>1099</v>
      </c>
      <c r="AU173" s="424" t="s">
        <v>40</v>
      </c>
      <c r="AY173" s="335" t="s">
        <v>1097</v>
      </c>
      <c r="BE173" s="425">
        <f t="shared" si="14"/>
        <v>0</v>
      </c>
      <c r="BF173" s="425">
        <f t="shared" si="15"/>
        <v>0</v>
      </c>
      <c r="BG173" s="425">
        <f t="shared" si="16"/>
        <v>0</v>
      </c>
      <c r="BH173" s="425">
        <f t="shared" si="17"/>
        <v>0</v>
      </c>
      <c r="BI173" s="425">
        <f t="shared" si="18"/>
        <v>0</v>
      </c>
      <c r="BJ173" s="335" t="s">
        <v>40</v>
      </c>
      <c r="BK173" s="425">
        <f t="shared" si="19"/>
        <v>0</v>
      </c>
      <c r="BL173" s="335" t="s">
        <v>1133</v>
      </c>
      <c r="BM173" s="424" t="s">
        <v>1694</v>
      </c>
    </row>
    <row r="174" spans="2:65" s="343" customFormat="1" ht="24" x14ac:dyDescent="0.2">
      <c r="B174" s="342"/>
      <c r="C174" s="432" t="s">
        <v>1286</v>
      </c>
      <c r="D174" s="432" t="s">
        <v>1136</v>
      </c>
      <c r="E174" s="433" t="s">
        <v>1695</v>
      </c>
      <c r="F174" s="434" t="s">
        <v>2390</v>
      </c>
      <c r="G174" s="435" t="s">
        <v>211</v>
      </c>
      <c r="H174" s="436">
        <v>14</v>
      </c>
      <c r="I174" s="431"/>
      <c r="J174" s="437">
        <f t="shared" ref="J174:J198" si="20">ROUND(I174*H174,2)</f>
        <v>0</v>
      </c>
      <c r="K174" s="434" t="s">
        <v>1042</v>
      </c>
      <c r="L174" s="438"/>
      <c r="M174" s="439" t="s">
        <v>1042</v>
      </c>
      <c r="N174" s="440" t="s">
        <v>1055</v>
      </c>
      <c r="P174" s="422">
        <f t="shared" ref="P174:P198" si="21">O174*H174</f>
        <v>0</v>
      </c>
      <c r="Q174" s="422">
        <v>4.0000000000000003E-5</v>
      </c>
      <c r="R174" s="422">
        <f t="shared" ref="R174:R198" si="22">Q174*H174</f>
        <v>5.6000000000000006E-4</v>
      </c>
      <c r="S174" s="422">
        <v>0</v>
      </c>
      <c r="T174" s="422">
        <f t="shared" ref="T174:T198" si="23">S174*H174</f>
        <v>0</v>
      </c>
      <c r="U174" s="423" t="s">
        <v>1042</v>
      </c>
      <c r="AR174" s="424" t="s">
        <v>1139</v>
      </c>
      <c r="AT174" s="424" t="s">
        <v>1136</v>
      </c>
      <c r="AU174" s="424" t="s">
        <v>40</v>
      </c>
      <c r="AY174" s="335" t="s">
        <v>1097</v>
      </c>
      <c r="BE174" s="425">
        <f t="shared" ref="BE174:BE198" si="24">IF(N174="základní",J174,0)</f>
        <v>0</v>
      </c>
      <c r="BF174" s="425">
        <f t="shared" ref="BF174:BF198" si="25">IF(N174="snížená",J174,0)</f>
        <v>0</v>
      </c>
      <c r="BG174" s="425">
        <f t="shared" ref="BG174:BG198" si="26">IF(N174="zákl. přenesená",J174,0)</f>
        <v>0</v>
      </c>
      <c r="BH174" s="425">
        <f t="shared" ref="BH174:BH198" si="27">IF(N174="sníž. přenesená",J174,0)</f>
        <v>0</v>
      </c>
      <c r="BI174" s="425">
        <f t="shared" ref="BI174:BI198" si="28">IF(N174="nulová",J174,0)</f>
        <v>0</v>
      </c>
      <c r="BJ174" s="335" t="s">
        <v>40</v>
      </c>
      <c r="BK174" s="425">
        <f t="shared" ref="BK174:BK198" si="29">ROUND(I174*H174,2)</f>
        <v>0</v>
      </c>
      <c r="BL174" s="335" t="s">
        <v>1133</v>
      </c>
      <c r="BM174" s="424" t="s">
        <v>1696</v>
      </c>
    </row>
    <row r="175" spans="2:65" s="343" customFormat="1" ht="37.9" customHeight="1" x14ac:dyDescent="0.2">
      <c r="B175" s="342"/>
      <c r="C175" s="413" t="s">
        <v>1290</v>
      </c>
      <c r="D175" s="413" t="s">
        <v>1099</v>
      </c>
      <c r="E175" s="414" t="s">
        <v>1697</v>
      </c>
      <c r="F175" s="415" t="s">
        <v>2389</v>
      </c>
      <c r="G175" s="416" t="s">
        <v>211</v>
      </c>
      <c r="H175" s="417">
        <v>12</v>
      </c>
      <c r="I175" s="309"/>
      <c r="J175" s="418">
        <f t="shared" si="20"/>
        <v>0</v>
      </c>
      <c r="K175" s="415" t="s">
        <v>1102</v>
      </c>
      <c r="L175" s="342"/>
      <c r="M175" s="420" t="s">
        <v>1042</v>
      </c>
      <c r="N175" s="421" t="s">
        <v>1055</v>
      </c>
      <c r="P175" s="422">
        <f t="shared" si="21"/>
        <v>0</v>
      </c>
      <c r="Q175" s="422">
        <v>0</v>
      </c>
      <c r="R175" s="422">
        <f t="shared" si="22"/>
        <v>0</v>
      </c>
      <c r="S175" s="422">
        <v>0</v>
      </c>
      <c r="T175" s="422">
        <f t="shared" si="23"/>
        <v>0</v>
      </c>
      <c r="U175" s="423" t="s">
        <v>1042</v>
      </c>
      <c r="AR175" s="424" t="s">
        <v>1619</v>
      </c>
      <c r="AT175" s="424" t="s">
        <v>1099</v>
      </c>
      <c r="AU175" s="424" t="s">
        <v>40</v>
      </c>
      <c r="AY175" s="335" t="s">
        <v>1097</v>
      </c>
      <c r="BE175" s="425">
        <f t="shared" si="24"/>
        <v>0</v>
      </c>
      <c r="BF175" s="425">
        <f t="shared" si="25"/>
        <v>0</v>
      </c>
      <c r="BG175" s="425">
        <f t="shared" si="26"/>
        <v>0</v>
      </c>
      <c r="BH175" s="425">
        <f t="shared" si="27"/>
        <v>0</v>
      </c>
      <c r="BI175" s="425">
        <f t="shared" si="28"/>
        <v>0</v>
      </c>
      <c r="BJ175" s="335" t="s">
        <v>40</v>
      </c>
      <c r="BK175" s="425">
        <f t="shared" si="29"/>
        <v>0</v>
      </c>
      <c r="BL175" s="335" t="s">
        <v>1619</v>
      </c>
      <c r="BM175" s="424" t="s">
        <v>1698</v>
      </c>
    </row>
    <row r="176" spans="2:65" s="343" customFormat="1" ht="24.2" customHeight="1" x14ac:dyDescent="0.2">
      <c r="B176" s="342"/>
      <c r="C176" s="432" t="s">
        <v>1294</v>
      </c>
      <c r="D176" s="432" t="s">
        <v>1136</v>
      </c>
      <c r="E176" s="433" t="s">
        <v>1699</v>
      </c>
      <c r="F176" s="434" t="s">
        <v>2388</v>
      </c>
      <c r="G176" s="435" t="s">
        <v>211</v>
      </c>
      <c r="H176" s="436">
        <v>12</v>
      </c>
      <c r="I176" s="431"/>
      <c r="J176" s="437">
        <f t="shared" si="20"/>
        <v>0</v>
      </c>
      <c r="K176" s="434" t="s">
        <v>1102</v>
      </c>
      <c r="L176" s="438"/>
      <c r="M176" s="439" t="s">
        <v>1042</v>
      </c>
      <c r="N176" s="440" t="s">
        <v>1055</v>
      </c>
      <c r="P176" s="422">
        <f t="shared" si="21"/>
        <v>0</v>
      </c>
      <c r="Q176" s="422">
        <v>1E-4</v>
      </c>
      <c r="R176" s="422">
        <f t="shared" si="22"/>
        <v>1.2000000000000001E-3</v>
      </c>
      <c r="S176" s="422">
        <v>0</v>
      </c>
      <c r="T176" s="422">
        <f t="shared" si="23"/>
        <v>0</v>
      </c>
      <c r="U176" s="423" t="s">
        <v>1042</v>
      </c>
      <c r="AR176" s="424" t="s">
        <v>1619</v>
      </c>
      <c r="AT176" s="424" t="s">
        <v>1136</v>
      </c>
      <c r="AU176" s="424" t="s">
        <v>40</v>
      </c>
      <c r="AY176" s="335" t="s">
        <v>1097</v>
      </c>
      <c r="BE176" s="425">
        <f t="shared" si="24"/>
        <v>0</v>
      </c>
      <c r="BF176" s="425">
        <f t="shared" si="25"/>
        <v>0</v>
      </c>
      <c r="BG176" s="425">
        <f t="shared" si="26"/>
        <v>0</v>
      </c>
      <c r="BH176" s="425">
        <f t="shared" si="27"/>
        <v>0</v>
      </c>
      <c r="BI176" s="425">
        <f t="shared" si="28"/>
        <v>0</v>
      </c>
      <c r="BJ176" s="335" t="s">
        <v>40</v>
      </c>
      <c r="BK176" s="425">
        <f t="shared" si="29"/>
        <v>0</v>
      </c>
      <c r="BL176" s="335" t="s">
        <v>1619</v>
      </c>
      <c r="BM176" s="424" t="s">
        <v>1700</v>
      </c>
    </row>
    <row r="177" spans="2:65" s="343" customFormat="1" ht="44.25" customHeight="1" x14ac:dyDescent="0.2">
      <c r="B177" s="342"/>
      <c r="C177" s="413" t="s">
        <v>1298</v>
      </c>
      <c r="D177" s="413" t="s">
        <v>1099</v>
      </c>
      <c r="E177" s="414" t="s">
        <v>1701</v>
      </c>
      <c r="F177" s="415" t="s">
        <v>2387</v>
      </c>
      <c r="G177" s="416" t="s">
        <v>211</v>
      </c>
      <c r="H177" s="417">
        <v>73</v>
      </c>
      <c r="I177" s="309"/>
      <c r="J177" s="418">
        <f t="shared" si="20"/>
        <v>0</v>
      </c>
      <c r="K177" s="415" t="s">
        <v>1106</v>
      </c>
      <c r="L177" s="342"/>
      <c r="M177" s="420" t="s">
        <v>1042</v>
      </c>
      <c r="N177" s="421" t="s">
        <v>1055</v>
      </c>
      <c r="P177" s="422">
        <f t="shared" si="21"/>
        <v>0</v>
      </c>
      <c r="Q177" s="422">
        <v>0</v>
      </c>
      <c r="R177" s="422">
        <f t="shared" si="22"/>
        <v>0</v>
      </c>
      <c r="S177" s="422">
        <v>0</v>
      </c>
      <c r="T177" s="422">
        <f t="shared" si="23"/>
        <v>0</v>
      </c>
      <c r="U177" s="423" t="s">
        <v>1042</v>
      </c>
      <c r="AR177" s="424" t="s">
        <v>1356</v>
      </c>
      <c r="AT177" s="424" t="s">
        <v>1099</v>
      </c>
      <c r="AU177" s="424" t="s">
        <v>40</v>
      </c>
      <c r="AY177" s="335" t="s">
        <v>1097</v>
      </c>
      <c r="BE177" s="425">
        <f t="shared" si="24"/>
        <v>0</v>
      </c>
      <c r="BF177" s="425">
        <f t="shared" si="25"/>
        <v>0</v>
      </c>
      <c r="BG177" s="425">
        <f t="shared" si="26"/>
        <v>0</v>
      </c>
      <c r="BH177" s="425">
        <f t="shared" si="27"/>
        <v>0</v>
      </c>
      <c r="BI177" s="425">
        <f t="shared" si="28"/>
        <v>0</v>
      </c>
      <c r="BJ177" s="335" t="s">
        <v>40</v>
      </c>
      <c r="BK177" s="425">
        <f t="shared" si="29"/>
        <v>0</v>
      </c>
      <c r="BL177" s="335" t="s">
        <v>1356</v>
      </c>
      <c r="BM177" s="424" t="s">
        <v>1702</v>
      </c>
    </row>
    <row r="178" spans="2:65" s="343" customFormat="1" ht="24.2" customHeight="1" x14ac:dyDescent="0.2">
      <c r="B178" s="342"/>
      <c r="C178" s="432" t="s">
        <v>1304</v>
      </c>
      <c r="D178" s="432" t="s">
        <v>1136</v>
      </c>
      <c r="E178" s="433" t="s">
        <v>1703</v>
      </c>
      <c r="F178" s="434" t="s">
        <v>2386</v>
      </c>
      <c r="G178" s="435" t="s">
        <v>211</v>
      </c>
      <c r="H178" s="436">
        <v>52</v>
      </c>
      <c r="I178" s="431"/>
      <c r="J178" s="437">
        <f t="shared" si="20"/>
        <v>0</v>
      </c>
      <c r="K178" s="434" t="s">
        <v>1106</v>
      </c>
      <c r="L178" s="438"/>
      <c r="M178" s="439" t="s">
        <v>1042</v>
      </c>
      <c r="N178" s="440" t="s">
        <v>1055</v>
      </c>
      <c r="P178" s="422">
        <f t="shared" si="21"/>
        <v>0</v>
      </c>
      <c r="Q178" s="422">
        <v>9.0000000000000006E-5</v>
      </c>
      <c r="R178" s="422">
        <f t="shared" si="22"/>
        <v>4.6800000000000001E-3</v>
      </c>
      <c r="S178" s="422">
        <v>0</v>
      </c>
      <c r="T178" s="422">
        <f t="shared" si="23"/>
        <v>0</v>
      </c>
      <c r="U178" s="423" t="s">
        <v>1042</v>
      </c>
      <c r="AR178" s="424" t="s">
        <v>1687</v>
      </c>
      <c r="AT178" s="424" t="s">
        <v>1136</v>
      </c>
      <c r="AU178" s="424" t="s">
        <v>40</v>
      </c>
      <c r="AY178" s="335" t="s">
        <v>1097</v>
      </c>
      <c r="BE178" s="425">
        <f t="shared" si="24"/>
        <v>0</v>
      </c>
      <c r="BF178" s="425">
        <f t="shared" si="25"/>
        <v>0</v>
      </c>
      <c r="BG178" s="425">
        <f t="shared" si="26"/>
        <v>0</v>
      </c>
      <c r="BH178" s="425">
        <f t="shared" si="27"/>
        <v>0</v>
      </c>
      <c r="BI178" s="425">
        <f t="shared" si="28"/>
        <v>0</v>
      </c>
      <c r="BJ178" s="335" t="s">
        <v>40</v>
      </c>
      <c r="BK178" s="425">
        <f t="shared" si="29"/>
        <v>0</v>
      </c>
      <c r="BL178" s="335" t="s">
        <v>1687</v>
      </c>
      <c r="BM178" s="424" t="s">
        <v>1704</v>
      </c>
    </row>
    <row r="179" spans="2:65" s="343" customFormat="1" ht="24.2" customHeight="1" x14ac:dyDescent="0.2">
      <c r="B179" s="342"/>
      <c r="C179" s="432" t="s">
        <v>1308</v>
      </c>
      <c r="D179" s="432" t="s">
        <v>1136</v>
      </c>
      <c r="E179" s="433" t="s">
        <v>1705</v>
      </c>
      <c r="F179" s="434" t="s">
        <v>2385</v>
      </c>
      <c r="G179" s="435" t="s">
        <v>211</v>
      </c>
      <c r="H179" s="436">
        <v>21</v>
      </c>
      <c r="I179" s="431"/>
      <c r="J179" s="437">
        <f t="shared" si="20"/>
        <v>0</v>
      </c>
      <c r="K179" s="434" t="s">
        <v>1102</v>
      </c>
      <c r="L179" s="438"/>
      <c r="M179" s="439" t="s">
        <v>1042</v>
      </c>
      <c r="N179" s="440" t="s">
        <v>1055</v>
      </c>
      <c r="P179" s="422">
        <f t="shared" si="21"/>
        <v>0</v>
      </c>
      <c r="Q179" s="422">
        <v>6.9999999999999994E-5</v>
      </c>
      <c r="R179" s="422">
        <f t="shared" si="22"/>
        <v>1.47E-3</v>
      </c>
      <c r="S179" s="422">
        <v>0</v>
      </c>
      <c r="T179" s="422">
        <f t="shared" si="23"/>
        <v>0</v>
      </c>
      <c r="U179" s="423" t="s">
        <v>1042</v>
      </c>
      <c r="AR179" s="424" t="s">
        <v>1687</v>
      </c>
      <c r="AT179" s="424" t="s">
        <v>1136</v>
      </c>
      <c r="AU179" s="424" t="s">
        <v>40</v>
      </c>
      <c r="AY179" s="335" t="s">
        <v>1097</v>
      </c>
      <c r="BE179" s="425">
        <f t="shared" si="24"/>
        <v>0</v>
      </c>
      <c r="BF179" s="425">
        <f t="shared" si="25"/>
        <v>0</v>
      </c>
      <c r="BG179" s="425">
        <f t="shared" si="26"/>
        <v>0</v>
      </c>
      <c r="BH179" s="425">
        <f t="shared" si="27"/>
        <v>0</v>
      </c>
      <c r="BI179" s="425">
        <f t="shared" si="28"/>
        <v>0</v>
      </c>
      <c r="BJ179" s="335" t="s">
        <v>40</v>
      </c>
      <c r="BK179" s="425">
        <f t="shared" si="29"/>
        <v>0</v>
      </c>
      <c r="BL179" s="335" t="s">
        <v>1687</v>
      </c>
      <c r="BM179" s="424" t="s">
        <v>1706</v>
      </c>
    </row>
    <row r="180" spans="2:65" s="343" customFormat="1" ht="44.25" customHeight="1" x14ac:dyDescent="0.2">
      <c r="B180" s="342"/>
      <c r="C180" s="413" t="s">
        <v>1312</v>
      </c>
      <c r="D180" s="413" t="s">
        <v>1099</v>
      </c>
      <c r="E180" s="414" t="s">
        <v>2299</v>
      </c>
      <c r="F180" s="415" t="s">
        <v>2384</v>
      </c>
      <c r="G180" s="416" t="s">
        <v>211</v>
      </c>
      <c r="H180" s="417">
        <v>3</v>
      </c>
      <c r="I180" s="309"/>
      <c r="J180" s="418">
        <f t="shared" si="20"/>
        <v>0</v>
      </c>
      <c r="K180" s="415" t="s">
        <v>1102</v>
      </c>
      <c r="L180" s="342"/>
      <c r="M180" s="420" t="s">
        <v>1042</v>
      </c>
      <c r="N180" s="421" t="s">
        <v>1055</v>
      </c>
      <c r="P180" s="422">
        <f t="shared" si="21"/>
        <v>0</v>
      </c>
      <c r="Q180" s="422">
        <v>0</v>
      </c>
      <c r="R180" s="422">
        <f t="shared" si="22"/>
        <v>0</v>
      </c>
      <c r="S180" s="422">
        <v>0</v>
      </c>
      <c r="T180" s="422">
        <f t="shared" si="23"/>
        <v>0</v>
      </c>
      <c r="U180" s="423" t="s">
        <v>1042</v>
      </c>
      <c r="AR180" s="424" t="s">
        <v>1133</v>
      </c>
      <c r="AT180" s="424" t="s">
        <v>1099</v>
      </c>
      <c r="AU180" s="424" t="s">
        <v>40</v>
      </c>
      <c r="AY180" s="335" t="s">
        <v>1097</v>
      </c>
      <c r="BE180" s="425">
        <f t="shared" si="24"/>
        <v>0</v>
      </c>
      <c r="BF180" s="425">
        <f t="shared" si="25"/>
        <v>0</v>
      </c>
      <c r="BG180" s="425">
        <f t="shared" si="26"/>
        <v>0</v>
      </c>
      <c r="BH180" s="425">
        <f t="shared" si="27"/>
        <v>0</v>
      </c>
      <c r="BI180" s="425">
        <f t="shared" si="28"/>
        <v>0</v>
      </c>
      <c r="BJ180" s="335" t="s">
        <v>40</v>
      </c>
      <c r="BK180" s="425">
        <f t="shared" si="29"/>
        <v>0</v>
      </c>
      <c r="BL180" s="335" t="s">
        <v>1133</v>
      </c>
      <c r="BM180" s="424" t="s">
        <v>2300</v>
      </c>
    </row>
    <row r="181" spans="2:65" s="343" customFormat="1" ht="33" customHeight="1" x14ac:dyDescent="0.2">
      <c r="B181" s="342"/>
      <c r="C181" s="432" t="s">
        <v>1316</v>
      </c>
      <c r="D181" s="432" t="s">
        <v>1136</v>
      </c>
      <c r="E181" s="433" t="s">
        <v>2301</v>
      </c>
      <c r="F181" s="434" t="s">
        <v>2302</v>
      </c>
      <c r="G181" s="435" t="s">
        <v>211</v>
      </c>
      <c r="H181" s="436">
        <v>3</v>
      </c>
      <c r="I181" s="431"/>
      <c r="J181" s="437">
        <f t="shared" si="20"/>
        <v>0</v>
      </c>
      <c r="K181" s="434" t="s">
        <v>1102</v>
      </c>
      <c r="L181" s="438"/>
      <c r="M181" s="439" t="s">
        <v>1042</v>
      </c>
      <c r="N181" s="440" t="s">
        <v>1055</v>
      </c>
      <c r="P181" s="422">
        <f t="shared" si="21"/>
        <v>0</v>
      </c>
      <c r="Q181" s="422">
        <v>1.2E-4</v>
      </c>
      <c r="R181" s="422">
        <f t="shared" si="22"/>
        <v>3.6000000000000002E-4</v>
      </c>
      <c r="S181" s="422">
        <v>0</v>
      </c>
      <c r="T181" s="422">
        <f t="shared" si="23"/>
        <v>0</v>
      </c>
      <c r="U181" s="423" t="s">
        <v>1042</v>
      </c>
      <c r="AR181" s="424" t="s">
        <v>1126</v>
      </c>
      <c r="AT181" s="424" t="s">
        <v>1136</v>
      </c>
      <c r="AU181" s="424" t="s">
        <v>40</v>
      </c>
      <c r="AY181" s="335" t="s">
        <v>1097</v>
      </c>
      <c r="BE181" s="425">
        <f t="shared" si="24"/>
        <v>0</v>
      </c>
      <c r="BF181" s="425">
        <f t="shared" si="25"/>
        <v>0</v>
      </c>
      <c r="BG181" s="425">
        <f t="shared" si="26"/>
        <v>0</v>
      </c>
      <c r="BH181" s="425">
        <f t="shared" si="27"/>
        <v>0</v>
      </c>
      <c r="BI181" s="425">
        <f t="shared" si="28"/>
        <v>0</v>
      </c>
      <c r="BJ181" s="335" t="s">
        <v>40</v>
      </c>
      <c r="BK181" s="425">
        <f t="shared" si="29"/>
        <v>0</v>
      </c>
      <c r="BL181" s="335" t="s">
        <v>46</v>
      </c>
      <c r="BM181" s="424" t="s">
        <v>2303</v>
      </c>
    </row>
    <row r="182" spans="2:65" s="343" customFormat="1" ht="16.5" customHeight="1" x14ac:dyDescent="0.2">
      <c r="B182" s="342"/>
      <c r="C182" s="413" t="s">
        <v>1320</v>
      </c>
      <c r="D182" s="413" t="s">
        <v>1099</v>
      </c>
      <c r="E182" s="414" t="s">
        <v>1707</v>
      </c>
      <c r="F182" s="415" t="s">
        <v>2382</v>
      </c>
      <c r="G182" s="416" t="s">
        <v>211</v>
      </c>
      <c r="H182" s="417">
        <v>4</v>
      </c>
      <c r="I182" s="309"/>
      <c r="J182" s="418">
        <f t="shared" si="20"/>
        <v>0</v>
      </c>
      <c r="K182" s="415" t="s">
        <v>1042</v>
      </c>
      <c r="L182" s="342"/>
      <c r="M182" s="420" t="s">
        <v>1042</v>
      </c>
      <c r="N182" s="421" t="s">
        <v>1055</v>
      </c>
      <c r="P182" s="422">
        <f t="shared" si="21"/>
        <v>0</v>
      </c>
      <c r="Q182" s="422">
        <v>0</v>
      </c>
      <c r="R182" s="422">
        <f t="shared" si="22"/>
        <v>0</v>
      </c>
      <c r="S182" s="422">
        <v>0</v>
      </c>
      <c r="T182" s="422">
        <f t="shared" si="23"/>
        <v>0</v>
      </c>
      <c r="U182" s="423" t="s">
        <v>1042</v>
      </c>
      <c r="AR182" s="424" t="s">
        <v>1619</v>
      </c>
      <c r="AT182" s="424" t="s">
        <v>1099</v>
      </c>
      <c r="AU182" s="424" t="s">
        <v>40</v>
      </c>
      <c r="AY182" s="335" t="s">
        <v>1097</v>
      </c>
      <c r="BE182" s="425">
        <f t="shared" si="24"/>
        <v>0</v>
      </c>
      <c r="BF182" s="425">
        <f t="shared" si="25"/>
        <v>0</v>
      </c>
      <c r="BG182" s="425">
        <f t="shared" si="26"/>
        <v>0</v>
      </c>
      <c r="BH182" s="425">
        <f t="shared" si="27"/>
        <v>0</v>
      </c>
      <c r="BI182" s="425">
        <f t="shared" si="28"/>
        <v>0</v>
      </c>
      <c r="BJ182" s="335" t="s">
        <v>40</v>
      </c>
      <c r="BK182" s="425">
        <f t="shared" si="29"/>
        <v>0</v>
      </c>
      <c r="BL182" s="335" t="s">
        <v>1619</v>
      </c>
      <c r="BM182" s="424" t="s">
        <v>1708</v>
      </c>
    </row>
    <row r="183" spans="2:65" s="343" customFormat="1" ht="16.5" customHeight="1" x14ac:dyDescent="0.2">
      <c r="B183" s="342"/>
      <c r="C183" s="413" t="s">
        <v>1324</v>
      </c>
      <c r="D183" s="413" t="s">
        <v>1099</v>
      </c>
      <c r="E183" s="414" t="s">
        <v>2383</v>
      </c>
      <c r="F183" s="415" t="s">
        <v>2382</v>
      </c>
      <c r="G183" s="416" t="s">
        <v>211</v>
      </c>
      <c r="H183" s="417">
        <v>3</v>
      </c>
      <c r="I183" s="309"/>
      <c r="J183" s="418">
        <f t="shared" si="20"/>
        <v>0</v>
      </c>
      <c r="K183" s="415" t="s">
        <v>1042</v>
      </c>
      <c r="L183" s="342"/>
      <c r="M183" s="420" t="s">
        <v>1042</v>
      </c>
      <c r="N183" s="421" t="s">
        <v>1055</v>
      </c>
      <c r="P183" s="422">
        <f t="shared" si="21"/>
        <v>0</v>
      </c>
      <c r="Q183" s="422">
        <v>0</v>
      </c>
      <c r="R183" s="422">
        <f t="shared" si="22"/>
        <v>0</v>
      </c>
      <c r="S183" s="422">
        <v>0</v>
      </c>
      <c r="T183" s="422">
        <f t="shared" si="23"/>
        <v>0</v>
      </c>
      <c r="U183" s="423" t="s">
        <v>1042</v>
      </c>
      <c r="AR183" s="424" t="s">
        <v>1619</v>
      </c>
      <c r="AT183" s="424" t="s">
        <v>1099</v>
      </c>
      <c r="AU183" s="424" t="s">
        <v>40</v>
      </c>
      <c r="AY183" s="335" t="s">
        <v>1097</v>
      </c>
      <c r="BE183" s="425">
        <f t="shared" si="24"/>
        <v>0</v>
      </c>
      <c r="BF183" s="425">
        <f t="shared" si="25"/>
        <v>0</v>
      </c>
      <c r="BG183" s="425">
        <f t="shared" si="26"/>
        <v>0</v>
      </c>
      <c r="BH183" s="425">
        <f t="shared" si="27"/>
        <v>0</v>
      </c>
      <c r="BI183" s="425">
        <f t="shared" si="28"/>
        <v>0</v>
      </c>
      <c r="BJ183" s="335" t="s">
        <v>40</v>
      </c>
      <c r="BK183" s="425">
        <f t="shared" si="29"/>
        <v>0</v>
      </c>
      <c r="BL183" s="335" t="s">
        <v>1619</v>
      </c>
      <c r="BM183" s="424" t="s">
        <v>2381</v>
      </c>
    </row>
    <row r="184" spans="2:65" s="343" customFormat="1" ht="16.5" customHeight="1" x14ac:dyDescent="0.2">
      <c r="B184" s="342"/>
      <c r="C184" s="413" t="s">
        <v>1328</v>
      </c>
      <c r="D184" s="413" t="s">
        <v>1099</v>
      </c>
      <c r="E184" s="414" t="s">
        <v>2380</v>
      </c>
      <c r="F184" s="415" t="s">
        <v>2379</v>
      </c>
      <c r="G184" s="416" t="s">
        <v>211</v>
      </c>
      <c r="H184" s="417">
        <v>15</v>
      </c>
      <c r="I184" s="309"/>
      <c r="J184" s="418">
        <f t="shared" si="20"/>
        <v>0</v>
      </c>
      <c r="K184" s="415" t="s">
        <v>1042</v>
      </c>
      <c r="L184" s="342"/>
      <c r="M184" s="420" t="s">
        <v>1042</v>
      </c>
      <c r="N184" s="421" t="s">
        <v>1055</v>
      </c>
      <c r="P184" s="422">
        <f t="shared" si="21"/>
        <v>0</v>
      </c>
      <c r="Q184" s="422">
        <v>0</v>
      </c>
      <c r="R184" s="422">
        <f t="shared" si="22"/>
        <v>0</v>
      </c>
      <c r="S184" s="422">
        <v>0</v>
      </c>
      <c r="T184" s="422">
        <f t="shared" si="23"/>
        <v>0</v>
      </c>
      <c r="U184" s="423" t="s">
        <v>1042</v>
      </c>
      <c r="AR184" s="424" t="s">
        <v>1619</v>
      </c>
      <c r="AT184" s="424" t="s">
        <v>1099</v>
      </c>
      <c r="AU184" s="424" t="s">
        <v>40</v>
      </c>
      <c r="AY184" s="335" t="s">
        <v>1097</v>
      </c>
      <c r="BE184" s="425">
        <f t="shared" si="24"/>
        <v>0</v>
      </c>
      <c r="BF184" s="425">
        <f t="shared" si="25"/>
        <v>0</v>
      </c>
      <c r="BG184" s="425">
        <f t="shared" si="26"/>
        <v>0</v>
      </c>
      <c r="BH184" s="425">
        <f t="shared" si="27"/>
        <v>0</v>
      </c>
      <c r="BI184" s="425">
        <f t="shared" si="28"/>
        <v>0</v>
      </c>
      <c r="BJ184" s="335" t="s">
        <v>40</v>
      </c>
      <c r="BK184" s="425">
        <f t="shared" si="29"/>
        <v>0</v>
      </c>
      <c r="BL184" s="335" t="s">
        <v>1619</v>
      </c>
      <c r="BM184" s="424" t="s">
        <v>2378</v>
      </c>
    </row>
    <row r="185" spans="2:65" s="343" customFormat="1" ht="16.5" customHeight="1" x14ac:dyDescent="0.2">
      <c r="B185" s="342"/>
      <c r="C185" s="413" t="s">
        <v>1332</v>
      </c>
      <c r="D185" s="413" t="s">
        <v>1099</v>
      </c>
      <c r="E185" s="414" t="s">
        <v>2377</v>
      </c>
      <c r="F185" s="415" t="s">
        <v>2376</v>
      </c>
      <c r="G185" s="416" t="s">
        <v>211</v>
      </c>
      <c r="H185" s="417">
        <v>5</v>
      </c>
      <c r="I185" s="309"/>
      <c r="J185" s="418">
        <f t="shared" si="20"/>
        <v>0</v>
      </c>
      <c r="K185" s="415" t="s">
        <v>1042</v>
      </c>
      <c r="L185" s="342"/>
      <c r="M185" s="420" t="s">
        <v>1042</v>
      </c>
      <c r="N185" s="421" t="s">
        <v>1055</v>
      </c>
      <c r="P185" s="422">
        <f t="shared" si="21"/>
        <v>0</v>
      </c>
      <c r="Q185" s="422">
        <v>0</v>
      </c>
      <c r="R185" s="422">
        <f t="shared" si="22"/>
        <v>0</v>
      </c>
      <c r="S185" s="422">
        <v>0</v>
      </c>
      <c r="T185" s="422">
        <f t="shared" si="23"/>
        <v>0</v>
      </c>
      <c r="U185" s="423" t="s">
        <v>1042</v>
      </c>
      <c r="AR185" s="424" t="s">
        <v>1619</v>
      </c>
      <c r="AT185" s="424" t="s">
        <v>1099</v>
      </c>
      <c r="AU185" s="424" t="s">
        <v>40</v>
      </c>
      <c r="AY185" s="335" t="s">
        <v>1097</v>
      </c>
      <c r="BE185" s="425">
        <f t="shared" si="24"/>
        <v>0</v>
      </c>
      <c r="BF185" s="425">
        <f t="shared" si="25"/>
        <v>0</v>
      </c>
      <c r="BG185" s="425">
        <f t="shared" si="26"/>
        <v>0</v>
      </c>
      <c r="BH185" s="425">
        <f t="shared" si="27"/>
        <v>0</v>
      </c>
      <c r="BI185" s="425">
        <f t="shared" si="28"/>
        <v>0</v>
      </c>
      <c r="BJ185" s="335" t="s">
        <v>40</v>
      </c>
      <c r="BK185" s="425">
        <f t="shared" si="29"/>
        <v>0</v>
      </c>
      <c r="BL185" s="335" t="s">
        <v>1619</v>
      </c>
      <c r="BM185" s="424" t="s">
        <v>2375</v>
      </c>
    </row>
    <row r="186" spans="2:65" s="343" customFormat="1" ht="24.2" customHeight="1" x14ac:dyDescent="0.2">
      <c r="B186" s="342"/>
      <c r="C186" s="413" t="s">
        <v>1336</v>
      </c>
      <c r="D186" s="413" t="s">
        <v>1099</v>
      </c>
      <c r="E186" s="414" t="s">
        <v>2374</v>
      </c>
      <c r="F186" s="415" t="s">
        <v>2373</v>
      </c>
      <c r="G186" s="416" t="s">
        <v>211</v>
      </c>
      <c r="H186" s="417">
        <v>10</v>
      </c>
      <c r="I186" s="309"/>
      <c r="J186" s="418">
        <f t="shared" si="20"/>
        <v>0</v>
      </c>
      <c r="K186" s="415" t="s">
        <v>1042</v>
      </c>
      <c r="L186" s="342"/>
      <c r="M186" s="420" t="s">
        <v>1042</v>
      </c>
      <c r="N186" s="421" t="s">
        <v>1055</v>
      </c>
      <c r="P186" s="422">
        <f t="shared" si="21"/>
        <v>0</v>
      </c>
      <c r="Q186" s="422">
        <v>0</v>
      </c>
      <c r="R186" s="422">
        <f t="shared" si="22"/>
        <v>0</v>
      </c>
      <c r="S186" s="422">
        <v>0</v>
      </c>
      <c r="T186" s="422">
        <f t="shared" si="23"/>
        <v>0</v>
      </c>
      <c r="U186" s="423" t="s">
        <v>1042</v>
      </c>
      <c r="AR186" s="424" t="s">
        <v>1619</v>
      </c>
      <c r="AT186" s="424" t="s">
        <v>1099</v>
      </c>
      <c r="AU186" s="424" t="s">
        <v>40</v>
      </c>
      <c r="AY186" s="335" t="s">
        <v>1097</v>
      </c>
      <c r="BE186" s="425">
        <f t="shared" si="24"/>
        <v>0</v>
      </c>
      <c r="BF186" s="425">
        <f t="shared" si="25"/>
        <v>0</v>
      </c>
      <c r="BG186" s="425">
        <f t="shared" si="26"/>
        <v>0</v>
      </c>
      <c r="BH186" s="425">
        <f t="shared" si="27"/>
        <v>0</v>
      </c>
      <c r="BI186" s="425">
        <f t="shared" si="28"/>
        <v>0</v>
      </c>
      <c r="BJ186" s="335" t="s">
        <v>40</v>
      </c>
      <c r="BK186" s="425">
        <f t="shared" si="29"/>
        <v>0</v>
      </c>
      <c r="BL186" s="335" t="s">
        <v>1619</v>
      </c>
      <c r="BM186" s="424" t="s">
        <v>2372</v>
      </c>
    </row>
    <row r="187" spans="2:65" s="343" customFormat="1" ht="24.2" customHeight="1" x14ac:dyDescent="0.2">
      <c r="B187" s="342"/>
      <c r="C187" s="413" t="s">
        <v>1340</v>
      </c>
      <c r="D187" s="413" t="s">
        <v>1099</v>
      </c>
      <c r="E187" s="414" t="s">
        <v>2371</v>
      </c>
      <c r="F187" s="415" t="s">
        <v>2370</v>
      </c>
      <c r="G187" s="416" t="s">
        <v>211</v>
      </c>
      <c r="H187" s="417">
        <v>6</v>
      </c>
      <c r="I187" s="309"/>
      <c r="J187" s="418">
        <f t="shared" si="20"/>
        <v>0</v>
      </c>
      <c r="K187" s="415" t="s">
        <v>1042</v>
      </c>
      <c r="L187" s="342"/>
      <c r="M187" s="420" t="s">
        <v>1042</v>
      </c>
      <c r="N187" s="421" t="s">
        <v>1055</v>
      </c>
      <c r="P187" s="422">
        <f t="shared" si="21"/>
        <v>0</v>
      </c>
      <c r="Q187" s="422">
        <v>0</v>
      </c>
      <c r="R187" s="422">
        <f t="shared" si="22"/>
        <v>0</v>
      </c>
      <c r="S187" s="422">
        <v>0</v>
      </c>
      <c r="T187" s="422">
        <f t="shared" si="23"/>
        <v>0</v>
      </c>
      <c r="U187" s="423" t="s">
        <v>1042</v>
      </c>
      <c r="AR187" s="424" t="s">
        <v>1619</v>
      </c>
      <c r="AT187" s="424" t="s">
        <v>1099</v>
      </c>
      <c r="AU187" s="424" t="s">
        <v>40</v>
      </c>
      <c r="AY187" s="335" t="s">
        <v>1097</v>
      </c>
      <c r="BE187" s="425">
        <f t="shared" si="24"/>
        <v>0</v>
      </c>
      <c r="BF187" s="425">
        <f t="shared" si="25"/>
        <v>0</v>
      </c>
      <c r="BG187" s="425">
        <f t="shared" si="26"/>
        <v>0</v>
      </c>
      <c r="BH187" s="425">
        <f t="shared" si="27"/>
        <v>0</v>
      </c>
      <c r="BI187" s="425">
        <f t="shared" si="28"/>
        <v>0</v>
      </c>
      <c r="BJ187" s="335" t="s">
        <v>40</v>
      </c>
      <c r="BK187" s="425">
        <f t="shared" si="29"/>
        <v>0</v>
      </c>
      <c r="BL187" s="335" t="s">
        <v>1619</v>
      </c>
      <c r="BM187" s="424" t="s">
        <v>2369</v>
      </c>
    </row>
    <row r="188" spans="2:65" s="343" customFormat="1" ht="24.2" customHeight="1" x14ac:dyDescent="0.2">
      <c r="B188" s="342"/>
      <c r="C188" s="413" t="s">
        <v>1344</v>
      </c>
      <c r="D188" s="413" t="s">
        <v>1099</v>
      </c>
      <c r="E188" s="414" t="s">
        <v>2368</v>
      </c>
      <c r="F188" s="415" t="s">
        <v>2367</v>
      </c>
      <c r="G188" s="416" t="s">
        <v>211</v>
      </c>
      <c r="H188" s="417">
        <v>3</v>
      </c>
      <c r="I188" s="309"/>
      <c r="J188" s="418">
        <f t="shared" si="20"/>
        <v>0</v>
      </c>
      <c r="K188" s="415" t="s">
        <v>1042</v>
      </c>
      <c r="L188" s="342"/>
      <c r="M188" s="420" t="s">
        <v>1042</v>
      </c>
      <c r="N188" s="421" t="s">
        <v>1055</v>
      </c>
      <c r="P188" s="422">
        <f t="shared" si="21"/>
        <v>0</v>
      </c>
      <c r="Q188" s="422">
        <v>0</v>
      </c>
      <c r="R188" s="422">
        <f t="shared" si="22"/>
        <v>0</v>
      </c>
      <c r="S188" s="422">
        <v>0</v>
      </c>
      <c r="T188" s="422">
        <f t="shared" si="23"/>
        <v>0</v>
      </c>
      <c r="U188" s="423" t="s">
        <v>1042</v>
      </c>
      <c r="AR188" s="424" t="s">
        <v>1619</v>
      </c>
      <c r="AT188" s="424" t="s">
        <v>1099</v>
      </c>
      <c r="AU188" s="424" t="s">
        <v>40</v>
      </c>
      <c r="AY188" s="335" t="s">
        <v>1097</v>
      </c>
      <c r="BE188" s="425">
        <f t="shared" si="24"/>
        <v>0</v>
      </c>
      <c r="BF188" s="425">
        <f t="shared" si="25"/>
        <v>0</v>
      </c>
      <c r="BG188" s="425">
        <f t="shared" si="26"/>
        <v>0</v>
      </c>
      <c r="BH188" s="425">
        <f t="shared" si="27"/>
        <v>0</v>
      </c>
      <c r="BI188" s="425">
        <f t="shared" si="28"/>
        <v>0</v>
      </c>
      <c r="BJ188" s="335" t="s">
        <v>40</v>
      </c>
      <c r="BK188" s="425">
        <f t="shared" si="29"/>
        <v>0</v>
      </c>
      <c r="BL188" s="335" t="s">
        <v>1619</v>
      </c>
      <c r="BM188" s="424" t="s">
        <v>2366</v>
      </c>
    </row>
    <row r="189" spans="2:65" s="343" customFormat="1" ht="24.2" customHeight="1" x14ac:dyDescent="0.2">
      <c r="B189" s="342"/>
      <c r="C189" s="413" t="s">
        <v>1348</v>
      </c>
      <c r="D189" s="413" t="s">
        <v>1099</v>
      </c>
      <c r="E189" s="414" t="s">
        <v>2365</v>
      </c>
      <c r="F189" s="415" t="s">
        <v>2364</v>
      </c>
      <c r="G189" s="416" t="s">
        <v>211</v>
      </c>
      <c r="H189" s="417">
        <v>6</v>
      </c>
      <c r="I189" s="309"/>
      <c r="J189" s="418">
        <f t="shared" si="20"/>
        <v>0</v>
      </c>
      <c r="K189" s="415" t="s">
        <v>1042</v>
      </c>
      <c r="L189" s="342"/>
      <c r="M189" s="420" t="s">
        <v>1042</v>
      </c>
      <c r="N189" s="421" t="s">
        <v>1055</v>
      </c>
      <c r="P189" s="422">
        <f t="shared" si="21"/>
        <v>0</v>
      </c>
      <c r="Q189" s="422">
        <v>0</v>
      </c>
      <c r="R189" s="422">
        <f t="shared" si="22"/>
        <v>0</v>
      </c>
      <c r="S189" s="422">
        <v>0</v>
      </c>
      <c r="T189" s="422">
        <f t="shared" si="23"/>
        <v>0</v>
      </c>
      <c r="U189" s="423" t="s">
        <v>1042</v>
      </c>
      <c r="AR189" s="424" t="s">
        <v>1619</v>
      </c>
      <c r="AT189" s="424" t="s">
        <v>1099</v>
      </c>
      <c r="AU189" s="424" t="s">
        <v>40</v>
      </c>
      <c r="AY189" s="335" t="s">
        <v>1097</v>
      </c>
      <c r="BE189" s="425">
        <f t="shared" si="24"/>
        <v>0</v>
      </c>
      <c r="BF189" s="425">
        <f t="shared" si="25"/>
        <v>0</v>
      </c>
      <c r="BG189" s="425">
        <f t="shared" si="26"/>
        <v>0</v>
      </c>
      <c r="BH189" s="425">
        <f t="shared" si="27"/>
        <v>0</v>
      </c>
      <c r="BI189" s="425">
        <f t="shared" si="28"/>
        <v>0</v>
      </c>
      <c r="BJ189" s="335" t="s">
        <v>40</v>
      </c>
      <c r="BK189" s="425">
        <f t="shared" si="29"/>
        <v>0</v>
      </c>
      <c r="BL189" s="335" t="s">
        <v>1619</v>
      </c>
      <c r="BM189" s="424" t="s">
        <v>2363</v>
      </c>
    </row>
    <row r="190" spans="2:65" s="343" customFormat="1" ht="24.2" customHeight="1" x14ac:dyDescent="0.2">
      <c r="B190" s="342"/>
      <c r="C190" s="413" t="s">
        <v>1352</v>
      </c>
      <c r="D190" s="413" t="s">
        <v>1099</v>
      </c>
      <c r="E190" s="414" t="s">
        <v>2362</v>
      </c>
      <c r="F190" s="415" t="s">
        <v>2361</v>
      </c>
      <c r="G190" s="416" t="s">
        <v>211</v>
      </c>
      <c r="H190" s="417">
        <v>15</v>
      </c>
      <c r="I190" s="309"/>
      <c r="J190" s="418">
        <f t="shared" si="20"/>
        <v>0</v>
      </c>
      <c r="K190" s="415" t="s">
        <v>1042</v>
      </c>
      <c r="L190" s="342"/>
      <c r="M190" s="420" t="s">
        <v>1042</v>
      </c>
      <c r="N190" s="421" t="s">
        <v>1055</v>
      </c>
      <c r="P190" s="422">
        <f t="shared" si="21"/>
        <v>0</v>
      </c>
      <c r="Q190" s="422">
        <v>0</v>
      </c>
      <c r="R190" s="422">
        <f t="shared" si="22"/>
        <v>0</v>
      </c>
      <c r="S190" s="422">
        <v>0</v>
      </c>
      <c r="T190" s="422">
        <f t="shared" si="23"/>
        <v>0</v>
      </c>
      <c r="U190" s="423" t="s">
        <v>1042</v>
      </c>
      <c r="AR190" s="424" t="s">
        <v>1619</v>
      </c>
      <c r="AT190" s="424" t="s">
        <v>1099</v>
      </c>
      <c r="AU190" s="424" t="s">
        <v>40</v>
      </c>
      <c r="AY190" s="335" t="s">
        <v>1097</v>
      </c>
      <c r="BE190" s="425">
        <f t="shared" si="24"/>
        <v>0</v>
      </c>
      <c r="BF190" s="425">
        <f t="shared" si="25"/>
        <v>0</v>
      </c>
      <c r="BG190" s="425">
        <f t="shared" si="26"/>
        <v>0</v>
      </c>
      <c r="BH190" s="425">
        <f t="shared" si="27"/>
        <v>0</v>
      </c>
      <c r="BI190" s="425">
        <f t="shared" si="28"/>
        <v>0</v>
      </c>
      <c r="BJ190" s="335" t="s">
        <v>40</v>
      </c>
      <c r="BK190" s="425">
        <f t="shared" si="29"/>
        <v>0</v>
      </c>
      <c r="BL190" s="335" t="s">
        <v>1619</v>
      </c>
      <c r="BM190" s="424" t="s">
        <v>2360</v>
      </c>
    </row>
    <row r="191" spans="2:65" s="343" customFormat="1" ht="24.2" customHeight="1" x14ac:dyDescent="0.2">
      <c r="B191" s="342"/>
      <c r="C191" s="413" t="s">
        <v>1356</v>
      </c>
      <c r="D191" s="413" t="s">
        <v>1099</v>
      </c>
      <c r="E191" s="414" t="s">
        <v>2359</v>
      </c>
      <c r="F191" s="415" t="s">
        <v>2358</v>
      </c>
      <c r="G191" s="416" t="s">
        <v>211</v>
      </c>
      <c r="H191" s="417">
        <v>18</v>
      </c>
      <c r="I191" s="309"/>
      <c r="J191" s="418">
        <f t="shared" si="20"/>
        <v>0</v>
      </c>
      <c r="K191" s="415" t="s">
        <v>1042</v>
      </c>
      <c r="L191" s="342"/>
      <c r="M191" s="420" t="s">
        <v>1042</v>
      </c>
      <c r="N191" s="421" t="s">
        <v>1055</v>
      </c>
      <c r="P191" s="422">
        <f t="shared" si="21"/>
        <v>0</v>
      </c>
      <c r="Q191" s="422">
        <v>0</v>
      </c>
      <c r="R191" s="422">
        <f t="shared" si="22"/>
        <v>0</v>
      </c>
      <c r="S191" s="422">
        <v>0</v>
      </c>
      <c r="T191" s="422">
        <f t="shared" si="23"/>
        <v>0</v>
      </c>
      <c r="U191" s="423" t="s">
        <v>1042</v>
      </c>
      <c r="AR191" s="424" t="s">
        <v>1619</v>
      </c>
      <c r="AT191" s="424" t="s">
        <v>1099</v>
      </c>
      <c r="AU191" s="424" t="s">
        <v>40</v>
      </c>
      <c r="AY191" s="335" t="s">
        <v>1097</v>
      </c>
      <c r="BE191" s="425">
        <f t="shared" si="24"/>
        <v>0</v>
      </c>
      <c r="BF191" s="425">
        <f t="shared" si="25"/>
        <v>0</v>
      </c>
      <c r="BG191" s="425">
        <f t="shared" si="26"/>
        <v>0</v>
      </c>
      <c r="BH191" s="425">
        <f t="shared" si="27"/>
        <v>0</v>
      </c>
      <c r="BI191" s="425">
        <f t="shared" si="28"/>
        <v>0</v>
      </c>
      <c r="BJ191" s="335" t="s">
        <v>40</v>
      </c>
      <c r="BK191" s="425">
        <f t="shared" si="29"/>
        <v>0</v>
      </c>
      <c r="BL191" s="335" t="s">
        <v>1619</v>
      </c>
      <c r="BM191" s="424" t="s">
        <v>2357</v>
      </c>
    </row>
    <row r="192" spans="2:65" s="343" customFormat="1" ht="21.75" customHeight="1" x14ac:dyDescent="0.2">
      <c r="B192" s="342"/>
      <c r="C192" s="413" t="s">
        <v>1360</v>
      </c>
      <c r="D192" s="413" t="s">
        <v>1099</v>
      </c>
      <c r="E192" s="414" t="s">
        <v>2356</v>
      </c>
      <c r="F192" s="415" t="s">
        <v>2355</v>
      </c>
      <c r="G192" s="416" t="s">
        <v>211</v>
      </c>
      <c r="H192" s="417">
        <v>4</v>
      </c>
      <c r="I192" s="309"/>
      <c r="J192" s="418">
        <f t="shared" si="20"/>
        <v>0</v>
      </c>
      <c r="K192" s="415" t="s">
        <v>1042</v>
      </c>
      <c r="L192" s="342"/>
      <c r="M192" s="420" t="s">
        <v>1042</v>
      </c>
      <c r="N192" s="421" t="s">
        <v>1055</v>
      </c>
      <c r="P192" s="422">
        <f t="shared" si="21"/>
        <v>0</v>
      </c>
      <c r="Q192" s="422">
        <v>0</v>
      </c>
      <c r="R192" s="422">
        <f t="shared" si="22"/>
        <v>0</v>
      </c>
      <c r="S192" s="422">
        <v>0</v>
      </c>
      <c r="T192" s="422">
        <f t="shared" si="23"/>
        <v>0</v>
      </c>
      <c r="U192" s="423" t="s">
        <v>1042</v>
      </c>
      <c r="AR192" s="424" t="s">
        <v>1619</v>
      </c>
      <c r="AT192" s="424" t="s">
        <v>1099</v>
      </c>
      <c r="AU192" s="424" t="s">
        <v>40</v>
      </c>
      <c r="AY192" s="335" t="s">
        <v>1097</v>
      </c>
      <c r="BE192" s="425">
        <f t="shared" si="24"/>
        <v>0</v>
      </c>
      <c r="BF192" s="425">
        <f t="shared" si="25"/>
        <v>0</v>
      </c>
      <c r="BG192" s="425">
        <f t="shared" si="26"/>
        <v>0</v>
      </c>
      <c r="BH192" s="425">
        <f t="shared" si="27"/>
        <v>0</v>
      </c>
      <c r="BI192" s="425">
        <f t="shared" si="28"/>
        <v>0</v>
      </c>
      <c r="BJ192" s="335" t="s">
        <v>40</v>
      </c>
      <c r="BK192" s="425">
        <f t="shared" si="29"/>
        <v>0</v>
      </c>
      <c r="BL192" s="335" t="s">
        <v>1619</v>
      </c>
      <c r="BM192" s="424" t="s">
        <v>2354</v>
      </c>
    </row>
    <row r="193" spans="2:65" s="343" customFormat="1" ht="24.2" customHeight="1" x14ac:dyDescent="0.2">
      <c r="B193" s="342"/>
      <c r="C193" s="413" t="s">
        <v>1364</v>
      </c>
      <c r="D193" s="413" t="s">
        <v>1099</v>
      </c>
      <c r="E193" s="414" t="s">
        <v>2353</v>
      </c>
      <c r="F193" s="415" t="s">
        <v>2352</v>
      </c>
      <c r="G193" s="416" t="s">
        <v>211</v>
      </c>
      <c r="H193" s="417">
        <v>2</v>
      </c>
      <c r="I193" s="309"/>
      <c r="J193" s="418">
        <f t="shared" si="20"/>
        <v>0</v>
      </c>
      <c r="K193" s="415" t="s">
        <v>1042</v>
      </c>
      <c r="L193" s="342"/>
      <c r="M193" s="420" t="s">
        <v>1042</v>
      </c>
      <c r="N193" s="421" t="s">
        <v>1055</v>
      </c>
      <c r="P193" s="422">
        <f t="shared" si="21"/>
        <v>0</v>
      </c>
      <c r="Q193" s="422">
        <v>0</v>
      </c>
      <c r="R193" s="422">
        <f t="shared" si="22"/>
        <v>0</v>
      </c>
      <c r="S193" s="422">
        <v>0</v>
      </c>
      <c r="T193" s="422">
        <f t="shared" si="23"/>
        <v>0</v>
      </c>
      <c r="U193" s="423" t="s">
        <v>1042</v>
      </c>
      <c r="AR193" s="424" t="s">
        <v>1619</v>
      </c>
      <c r="AT193" s="424" t="s">
        <v>1099</v>
      </c>
      <c r="AU193" s="424" t="s">
        <v>40</v>
      </c>
      <c r="AY193" s="335" t="s">
        <v>1097</v>
      </c>
      <c r="BE193" s="425">
        <f t="shared" si="24"/>
        <v>0</v>
      </c>
      <c r="BF193" s="425">
        <f t="shared" si="25"/>
        <v>0</v>
      </c>
      <c r="BG193" s="425">
        <f t="shared" si="26"/>
        <v>0</v>
      </c>
      <c r="BH193" s="425">
        <f t="shared" si="27"/>
        <v>0</v>
      </c>
      <c r="BI193" s="425">
        <f t="shared" si="28"/>
        <v>0</v>
      </c>
      <c r="BJ193" s="335" t="s">
        <v>40</v>
      </c>
      <c r="BK193" s="425">
        <f t="shared" si="29"/>
        <v>0</v>
      </c>
      <c r="BL193" s="335" t="s">
        <v>1619</v>
      </c>
      <c r="BM193" s="424" t="s">
        <v>2351</v>
      </c>
    </row>
    <row r="194" spans="2:65" s="343" customFormat="1" ht="24.2" customHeight="1" x14ac:dyDescent="0.2">
      <c r="B194" s="342"/>
      <c r="C194" s="413" t="s">
        <v>1368</v>
      </c>
      <c r="D194" s="413" t="s">
        <v>1099</v>
      </c>
      <c r="E194" s="414" t="s">
        <v>2350</v>
      </c>
      <c r="F194" s="415" t="s">
        <v>2349</v>
      </c>
      <c r="G194" s="416" t="s">
        <v>211</v>
      </c>
      <c r="H194" s="417">
        <v>15</v>
      </c>
      <c r="I194" s="309"/>
      <c r="J194" s="418">
        <f t="shared" si="20"/>
        <v>0</v>
      </c>
      <c r="K194" s="415" t="s">
        <v>1042</v>
      </c>
      <c r="L194" s="342"/>
      <c r="M194" s="420" t="s">
        <v>1042</v>
      </c>
      <c r="N194" s="421" t="s">
        <v>1055</v>
      </c>
      <c r="P194" s="422">
        <f t="shared" si="21"/>
        <v>0</v>
      </c>
      <c r="Q194" s="422">
        <v>0</v>
      </c>
      <c r="R194" s="422">
        <f t="shared" si="22"/>
        <v>0</v>
      </c>
      <c r="S194" s="422">
        <v>0</v>
      </c>
      <c r="T194" s="422">
        <f t="shared" si="23"/>
        <v>0</v>
      </c>
      <c r="U194" s="423" t="s">
        <v>1042</v>
      </c>
      <c r="AR194" s="424" t="s">
        <v>1619</v>
      </c>
      <c r="AT194" s="424" t="s">
        <v>1099</v>
      </c>
      <c r="AU194" s="424" t="s">
        <v>40</v>
      </c>
      <c r="AY194" s="335" t="s">
        <v>1097</v>
      </c>
      <c r="BE194" s="425">
        <f t="shared" si="24"/>
        <v>0</v>
      </c>
      <c r="BF194" s="425">
        <f t="shared" si="25"/>
        <v>0</v>
      </c>
      <c r="BG194" s="425">
        <f t="shared" si="26"/>
        <v>0</v>
      </c>
      <c r="BH194" s="425">
        <f t="shared" si="27"/>
        <v>0</v>
      </c>
      <c r="BI194" s="425">
        <f t="shared" si="28"/>
        <v>0</v>
      </c>
      <c r="BJ194" s="335" t="s">
        <v>40</v>
      </c>
      <c r="BK194" s="425">
        <f t="shared" si="29"/>
        <v>0</v>
      </c>
      <c r="BL194" s="335" t="s">
        <v>1619</v>
      </c>
      <c r="BM194" s="424" t="s">
        <v>2348</v>
      </c>
    </row>
    <row r="195" spans="2:65" s="343" customFormat="1" ht="24.2" customHeight="1" x14ac:dyDescent="0.2">
      <c r="B195" s="342"/>
      <c r="C195" s="413" t="s">
        <v>1372</v>
      </c>
      <c r="D195" s="413" t="s">
        <v>1099</v>
      </c>
      <c r="E195" s="414" t="s">
        <v>2347</v>
      </c>
      <c r="F195" s="415" t="s">
        <v>2346</v>
      </c>
      <c r="G195" s="416" t="s">
        <v>211</v>
      </c>
      <c r="H195" s="417">
        <v>8</v>
      </c>
      <c r="I195" s="309"/>
      <c r="J195" s="418">
        <f t="shared" si="20"/>
        <v>0</v>
      </c>
      <c r="K195" s="415" t="s">
        <v>1042</v>
      </c>
      <c r="L195" s="342"/>
      <c r="M195" s="420" t="s">
        <v>1042</v>
      </c>
      <c r="N195" s="421" t="s">
        <v>1055</v>
      </c>
      <c r="P195" s="422">
        <f t="shared" si="21"/>
        <v>0</v>
      </c>
      <c r="Q195" s="422">
        <v>0</v>
      </c>
      <c r="R195" s="422">
        <f t="shared" si="22"/>
        <v>0</v>
      </c>
      <c r="S195" s="422">
        <v>0</v>
      </c>
      <c r="T195" s="422">
        <f t="shared" si="23"/>
        <v>0</v>
      </c>
      <c r="U195" s="423" t="s">
        <v>1042</v>
      </c>
      <c r="AR195" s="424" t="s">
        <v>1619</v>
      </c>
      <c r="AT195" s="424" t="s">
        <v>1099</v>
      </c>
      <c r="AU195" s="424" t="s">
        <v>40</v>
      </c>
      <c r="AY195" s="335" t="s">
        <v>1097</v>
      </c>
      <c r="BE195" s="425">
        <f t="shared" si="24"/>
        <v>0</v>
      </c>
      <c r="BF195" s="425">
        <f t="shared" si="25"/>
        <v>0</v>
      </c>
      <c r="BG195" s="425">
        <f t="shared" si="26"/>
        <v>0</v>
      </c>
      <c r="BH195" s="425">
        <f t="shared" si="27"/>
        <v>0</v>
      </c>
      <c r="BI195" s="425">
        <f t="shared" si="28"/>
        <v>0</v>
      </c>
      <c r="BJ195" s="335" t="s">
        <v>40</v>
      </c>
      <c r="BK195" s="425">
        <f t="shared" si="29"/>
        <v>0</v>
      </c>
      <c r="BL195" s="335" t="s">
        <v>1619</v>
      </c>
      <c r="BM195" s="424" t="s">
        <v>2345</v>
      </c>
    </row>
    <row r="196" spans="2:65" s="343" customFormat="1" ht="24.2" customHeight="1" x14ac:dyDescent="0.2">
      <c r="B196" s="342"/>
      <c r="C196" s="413" t="s">
        <v>1376</v>
      </c>
      <c r="D196" s="413" t="s">
        <v>1099</v>
      </c>
      <c r="E196" s="414" t="s">
        <v>2344</v>
      </c>
      <c r="F196" s="415" t="s">
        <v>2343</v>
      </c>
      <c r="G196" s="416" t="s">
        <v>211</v>
      </c>
      <c r="H196" s="417">
        <v>20</v>
      </c>
      <c r="I196" s="309"/>
      <c r="J196" s="418">
        <f t="shared" si="20"/>
        <v>0</v>
      </c>
      <c r="K196" s="415" t="s">
        <v>1042</v>
      </c>
      <c r="L196" s="342"/>
      <c r="M196" s="420" t="s">
        <v>1042</v>
      </c>
      <c r="N196" s="421" t="s">
        <v>1055</v>
      </c>
      <c r="P196" s="422">
        <f t="shared" si="21"/>
        <v>0</v>
      </c>
      <c r="Q196" s="422">
        <v>0</v>
      </c>
      <c r="R196" s="422">
        <f t="shared" si="22"/>
        <v>0</v>
      </c>
      <c r="S196" s="422">
        <v>0</v>
      </c>
      <c r="T196" s="422">
        <f t="shared" si="23"/>
        <v>0</v>
      </c>
      <c r="U196" s="423" t="s">
        <v>1042</v>
      </c>
      <c r="AR196" s="424" t="s">
        <v>1619</v>
      </c>
      <c r="AT196" s="424" t="s">
        <v>1099</v>
      </c>
      <c r="AU196" s="424" t="s">
        <v>40</v>
      </c>
      <c r="AY196" s="335" t="s">
        <v>1097</v>
      </c>
      <c r="BE196" s="425">
        <f t="shared" si="24"/>
        <v>0</v>
      </c>
      <c r="BF196" s="425">
        <f t="shared" si="25"/>
        <v>0</v>
      </c>
      <c r="BG196" s="425">
        <f t="shared" si="26"/>
        <v>0</v>
      </c>
      <c r="BH196" s="425">
        <f t="shared" si="27"/>
        <v>0</v>
      </c>
      <c r="BI196" s="425">
        <f t="shared" si="28"/>
        <v>0</v>
      </c>
      <c r="BJ196" s="335" t="s">
        <v>40</v>
      </c>
      <c r="BK196" s="425">
        <f t="shared" si="29"/>
        <v>0</v>
      </c>
      <c r="BL196" s="335" t="s">
        <v>1619</v>
      </c>
      <c r="BM196" s="424" t="s">
        <v>2342</v>
      </c>
    </row>
    <row r="197" spans="2:65" s="343" customFormat="1" ht="24.2" customHeight="1" x14ac:dyDescent="0.2">
      <c r="B197" s="342"/>
      <c r="C197" s="413" t="s">
        <v>1380</v>
      </c>
      <c r="D197" s="413" t="s">
        <v>1099</v>
      </c>
      <c r="E197" s="414" t="s">
        <v>2341</v>
      </c>
      <c r="F197" s="415" t="s">
        <v>2340</v>
      </c>
      <c r="G197" s="416" t="s">
        <v>211</v>
      </c>
      <c r="H197" s="417">
        <v>2</v>
      </c>
      <c r="I197" s="309"/>
      <c r="J197" s="418">
        <f t="shared" si="20"/>
        <v>0</v>
      </c>
      <c r="K197" s="415" t="s">
        <v>1042</v>
      </c>
      <c r="L197" s="342"/>
      <c r="M197" s="420" t="s">
        <v>1042</v>
      </c>
      <c r="N197" s="421" t="s">
        <v>1055</v>
      </c>
      <c r="P197" s="422">
        <f t="shared" si="21"/>
        <v>0</v>
      </c>
      <c r="Q197" s="422">
        <v>0</v>
      </c>
      <c r="R197" s="422">
        <f t="shared" si="22"/>
        <v>0</v>
      </c>
      <c r="S197" s="422">
        <v>0</v>
      </c>
      <c r="T197" s="422">
        <f t="shared" si="23"/>
        <v>0</v>
      </c>
      <c r="U197" s="423" t="s">
        <v>1042</v>
      </c>
      <c r="AR197" s="424" t="s">
        <v>1619</v>
      </c>
      <c r="AT197" s="424" t="s">
        <v>1099</v>
      </c>
      <c r="AU197" s="424" t="s">
        <v>40</v>
      </c>
      <c r="AY197" s="335" t="s">
        <v>1097</v>
      </c>
      <c r="BE197" s="425">
        <f t="shared" si="24"/>
        <v>0</v>
      </c>
      <c r="BF197" s="425">
        <f t="shared" si="25"/>
        <v>0</v>
      </c>
      <c r="BG197" s="425">
        <f t="shared" si="26"/>
        <v>0</v>
      </c>
      <c r="BH197" s="425">
        <f t="shared" si="27"/>
        <v>0</v>
      </c>
      <c r="BI197" s="425">
        <f t="shared" si="28"/>
        <v>0</v>
      </c>
      <c r="BJ197" s="335" t="s">
        <v>40</v>
      </c>
      <c r="BK197" s="425">
        <f t="shared" si="29"/>
        <v>0</v>
      </c>
      <c r="BL197" s="335" t="s">
        <v>1619</v>
      </c>
      <c r="BM197" s="424" t="s">
        <v>2339</v>
      </c>
    </row>
    <row r="198" spans="2:65" s="343" customFormat="1" ht="24.2" customHeight="1" x14ac:dyDescent="0.2">
      <c r="B198" s="342"/>
      <c r="C198" s="413" t="s">
        <v>1384</v>
      </c>
      <c r="D198" s="413" t="s">
        <v>1099</v>
      </c>
      <c r="E198" s="414" t="s">
        <v>1709</v>
      </c>
      <c r="F198" s="415" t="s">
        <v>2338</v>
      </c>
      <c r="G198" s="416" t="s">
        <v>176</v>
      </c>
      <c r="H198" s="417">
        <v>7</v>
      </c>
      <c r="I198" s="309"/>
      <c r="J198" s="418">
        <f t="shared" si="20"/>
        <v>0</v>
      </c>
      <c r="K198" s="415" t="s">
        <v>1042</v>
      </c>
      <c r="L198" s="342"/>
      <c r="M198" s="420" t="s">
        <v>1042</v>
      </c>
      <c r="N198" s="421" t="s">
        <v>1055</v>
      </c>
      <c r="P198" s="422">
        <f t="shared" si="21"/>
        <v>0</v>
      </c>
      <c r="Q198" s="422">
        <v>0</v>
      </c>
      <c r="R198" s="422">
        <f t="shared" si="22"/>
        <v>0</v>
      </c>
      <c r="S198" s="422">
        <v>0</v>
      </c>
      <c r="T198" s="422">
        <f t="shared" si="23"/>
        <v>0</v>
      </c>
      <c r="U198" s="423" t="s">
        <v>1042</v>
      </c>
      <c r="AR198" s="424" t="s">
        <v>1619</v>
      </c>
      <c r="AT198" s="424" t="s">
        <v>1099</v>
      </c>
      <c r="AU198" s="424" t="s">
        <v>40</v>
      </c>
      <c r="AY198" s="335" t="s">
        <v>1097</v>
      </c>
      <c r="BE198" s="425">
        <f t="shared" si="24"/>
        <v>0</v>
      </c>
      <c r="BF198" s="425">
        <f t="shared" si="25"/>
        <v>0</v>
      </c>
      <c r="BG198" s="425">
        <f t="shared" si="26"/>
        <v>0</v>
      </c>
      <c r="BH198" s="425">
        <f t="shared" si="27"/>
        <v>0</v>
      </c>
      <c r="BI198" s="425">
        <f t="shared" si="28"/>
        <v>0</v>
      </c>
      <c r="BJ198" s="335" t="s">
        <v>40</v>
      </c>
      <c r="BK198" s="425">
        <f t="shared" si="29"/>
        <v>0</v>
      </c>
      <c r="BL198" s="335" t="s">
        <v>1619</v>
      </c>
      <c r="BM198" s="424" t="s">
        <v>1710</v>
      </c>
    </row>
    <row r="199" spans="2:65" s="402" customFormat="1" ht="25.9" customHeight="1" x14ac:dyDescent="0.2">
      <c r="B199" s="401"/>
      <c r="D199" s="403" t="s">
        <v>1094</v>
      </c>
      <c r="E199" s="404" t="s">
        <v>2337</v>
      </c>
      <c r="F199" s="404" t="s">
        <v>2336</v>
      </c>
      <c r="J199" s="405">
        <f>BK199</f>
        <v>0</v>
      </c>
      <c r="L199" s="401"/>
      <c r="M199" s="406"/>
      <c r="P199" s="407">
        <f>P200</f>
        <v>0</v>
      </c>
      <c r="R199" s="407">
        <f>R200</f>
        <v>0</v>
      </c>
      <c r="T199" s="407">
        <f>T200</f>
        <v>0</v>
      </c>
      <c r="U199" s="408"/>
      <c r="AR199" s="403" t="s">
        <v>46</v>
      </c>
      <c r="AT199" s="409" t="s">
        <v>1094</v>
      </c>
      <c r="AU199" s="409" t="s">
        <v>1096</v>
      </c>
      <c r="AY199" s="403" t="s">
        <v>1097</v>
      </c>
      <c r="BK199" s="410">
        <f>BK200</f>
        <v>0</v>
      </c>
    </row>
    <row r="200" spans="2:65" s="343" customFormat="1" ht="24.2" customHeight="1" x14ac:dyDescent="0.2">
      <c r="B200" s="342"/>
      <c r="C200" s="413" t="s">
        <v>1388</v>
      </c>
      <c r="D200" s="413" t="s">
        <v>1099</v>
      </c>
      <c r="E200" s="414" t="s">
        <v>2335</v>
      </c>
      <c r="F200" s="415" t="s">
        <v>2334</v>
      </c>
      <c r="G200" s="416" t="s">
        <v>1716</v>
      </c>
      <c r="H200" s="417">
        <v>8</v>
      </c>
      <c r="I200" s="309"/>
      <c r="J200" s="418">
        <f>ROUND(I200*H200,2)</f>
        <v>0</v>
      </c>
      <c r="K200" s="415" t="s">
        <v>1106</v>
      </c>
      <c r="L200" s="342"/>
      <c r="M200" s="426" t="s">
        <v>1042</v>
      </c>
      <c r="N200" s="427" t="s">
        <v>1055</v>
      </c>
      <c r="O200" s="428"/>
      <c r="P200" s="429">
        <f>O200*H200</f>
        <v>0</v>
      </c>
      <c r="Q200" s="429">
        <v>0</v>
      </c>
      <c r="R200" s="429">
        <f>Q200*H200</f>
        <v>0</v>
      </c>
      <c r="S200" s="429">
        <v>0</v>
      </c>
      <c r="T200" s="429">
        <f>S200*H200</f>
        <v>0</v>
      </c>
      <c r="U200" s="430" t="s">
        <v>1042</v>
      </c>
      <c r="AR200" s="424" t="s">
        <v>1619</v>
      </c>
      <c r="AT200" s="424" t="s">
        <v>1099</v>
      </c>
      <c r="AU200" s="424" t="s">
        <v>40</v>
      </c>
      <c r="AY200" s="335" t="s">
        <v>1097</v>
      </c>
      <c r="BE200" s="425">
        <f>IF(N200="základní",J200,0)</f>
        <v>0</v>
      </c>
      <c r="BF200" s="425">
        <f>IF(N200="snížená",J200,0)</f>
        <v>0</v>
      </c>
      <c r="BG200" s="425">
        <f>IF(N200="zákl. přenesená",J200,0)</f>
        <v>0</v>
      </c>
      <c r="BH200" s="425">
        <f>IF(N200="sníž. přenesená",J200,0)</f>
        <v>0</v>
      </c>
      <c r="BI200" s="425">
        <f>IF(N200="nulová",J200,0)</f>
        <v>0</v>
      </c>
      <c r="BJ200" s="335" t="s">
        <v>40</v>
      </c>
      <c r="BK200" s="425">
        <f>ROUND(I200*H200,2)</f>
        <v>0</v>
      </c>
      <c r="BL200" s="335" t="s">
        <v>1619</v>
      </c>
      <c r="BM200" s="424" t="s">
        <v>2333</v>
      </c>
    </row>
    <row r="201" spans="2:65" s="343" customFormat="1" ht="6.95" customHeight="1" x14ac:dyDescent="0.2">
      <c r="B201" s="370"/>
      <c r="C201" s="371"/>
      <c r="D201" s="371"/>
      <c r="E201" s="371"/>
      <c r="F201" s="371"/>
      <c r="G201" s="371"/>
      <c r="H201" s="371"/>
      <c r="I201" s="371"/>
      <c r="J201" s="371"/>
      <c r="K201" s="371"/>
      <c r="L201" s="342"/>
    </row>
  </sheetData>
  <sheetProtection algorithmName="SHA-512" hashValue="xthfMSnXTElVJ269y+KDbe8LPq4SYomf/+8aGdMb+wzH+DcfgEls+ARIgWogXflgsi0ztEgzrq9TSODgGLEvHw==" saltValue="/jYfYe9T8gQV0DV2u8MFbg==" spinCount="100000" sheet="1" objects="1" scenarios="1"/>
  <autoFilter ref="C121:K200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6ED1-8FDD-41E6-B1F2-9BA4227579DD}">
  <dimension ref="B2:BM239"/>
  <sheetViews>
    <sheetView zoomScale="85" zoomScaleNormal="85" workbookViewId="0"/>
  </sheetViews>
  <sheetFormatPr defaultRowHeight="12.75" x14ac:dyDescent="0.2"/>
  <cols>
    <col min="1" max="1" width="7.140625" customWidth="1"/>
    <col min="2" max="2" width="1" customWidth="1"/>
    <col min="3" max="3" width="4.42578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150" width="0" hidden="1" customWidth="1"/>
  </cols>
  <sheetData>
    <row r="2" spans="2:46" ht="36.950000000000003" customHeight="1" x14ac:dyDescent="0.2">
      <c r="L2" s="621" t="s">
        <v>1034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AT2" s="206" t="s">
        <v>1917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1036</v>
      </c>
      <c r="L4" s="209"/>
      <c r="M4" s="211" t="s">
        <v>1037</v>
      </c>
      <c r="AT4" s="206" t="s">
        <v>1038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619" t="s">
        <v>1812</v>
      </c>
      <c r="F7" s="620"/>
      <c r="G7" s="620"/>
      <c r="H7" s="620"/>
      <c r="L7" s="209"/>
    </row>
    <row r="8" spans="2:46" s="214" customFormat="1" ht="12" hidden="1" customHeight="1" x14ac:dyDescent="0.2">
      <c r="B8" s="213"/>
      <c r="D8" s="212" t="s">
        <v>1039</v>
      </c>
      <c r="L8" s="213"/>
    </row>
    <row r="9" spans="2:46" s="214" customFormat="1" ht="16.5" hidden="1" customHeight="1" x14ac:dyDescent="0.2">
      <c r="B9" s="213"/>
      <c r="E9" s="617" t="s">
        <v>1918</v>
      </c>
      <c r="F9" s="618"/>
      <c r="G9" s="618"/>
      <c r="H9" s="618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1041</v>
      </c>
      <c r="F11" s="215" t="s">
        <v>1042</v>
      </c>
      <c r="I11" s="212" t="s">
        <v>1043</v>
      </c>
      <c r="J11" s="215" t="s">
        <v>1042</v>
      </c>
      <c r="L11" s="213"/>
    </row>
    <row r="12" spans="2:46" s="214" customFormat="1" ht="12" hidden="1" customHeight="1" x14ac:dyDescent="0.2">
      <c r="B12" s="213"/>
      <c r="D12" s="212" t="s">
        <v>1044</v>
      </c>
      <c r="F12" s="215" t="s">
        <v>1045</v>
      </c>
      <c r="I12" s="212" t="s">
        <v>1046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1047</v>
      </c>
      <c r="I14" s="212" t="s">
        <v>1048</v>
      </c>
      <c r="J14" s="215" t="s">
        <v>1042</v>
      </c>
      <c r="L14" s="213"/>
    </row>
    <row r="15" spans="2:46" s="214" customFormat="1" ht="18" hidden="1" customHeight="1" x14ac:dyDescent="0.2">
      <c r="B15" s="213"/>
      <c r="E15" s="215" t="s">
        <v>1045</v>
      </c>
      <c r="I15" s="212" t="s">
        <v>25</v>
      </c>
      <c r="J15" s="215" t="s">
        <v>1042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1048</v>
      </c>
      <c r="J17" s="215" t="s">
        <v>1042</v>
      </c>
      <c r="L17" s="213"/>
    </row>
    <row r="18" spans="2:12" s="214" customFormat="1" ht="18" hidden="1" customHeight="1" x14ac:dyDescent="0.2">
      <c r="B18" s="213"/>
      <c r="E18" s="623" t="s">
        <v>1045</v>
      </c>
      <c r="F18" s="623"/>
      <c r="G18" s="623"/>
      <c r="H18" s="623"/>
      <c r="I18" s="212" t="s">
        <v>25</v>
      </c>
      <c r="J18" s="215" t="s">
        <v>1042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1048</v>
      </c>
      <c r="J20" s="215" t="s">
        <v>1042</v>
      </c>
      <c r="L20" s="213"/>
    </row>
    <row r="21" spans="2:12" s="214" customFormat="1" ht="18" hidden="1" customHeight="1" x14ac:dyDescent="0.2">
      <c r="B21" s="213"/>
      <c r="E21" s="215" t="s">
        <v>1045</v>
      </c>
      <c r="I21" s="212" t="s">
        <v>25</v>
      </c>
      <c r="J21" s="215" t="s">
        <v>1042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1049</v>
      </c>
      <c r="I23" s="212" t="s">
        <v>1048</v>
      </c>
      <c r="J23" s="215" t="s">
        <v>1042</v>
      </c>
      <c r="L23" s="213"/>
    </row>
    <row r="24" spans="2:12" s="214" customFormat="1" ht="18" hidden="1" customHeight="1" x14ac:dyDescent="0.2">
      <c r="B24" s="213"/>
      <c r="E24" s="215" t="s">
        <v>1045</v>
      </c>
      <c r="I24" s="212" t="s">
        <v>25</v>
      </c>
      <c r="J24" s="215" t="s">
        <v>1042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1050</v>
      </c>
      <c r="L26" s="213"/>
    </row>
    <row r="27" spans="2:12" s="205" customFormat="1" ht="16.5" hidden="1" customHeight="1" x14ac:dyDescent="0.2">
      <c r="B27" s="217"/>
      <c r="E27" s="624" t="s">
        <v>1042</v>
      </c>
      <c r="F27" s="624"/>
      <c r="G27" s="624"/>
      <c r="H27" s="624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1051</v>
      </c>
      <c r="J30" s="221">
        <f>ROUND(J122,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1052</v>
      </c>
      <c r="I32" s="222" t="s">
        <v>1053</v>
      </c>
      <c r="J32" s="222" t="s">
        <v>1054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1055</v>
      </c>
      <c r="F33" s="224">
        <f>ROUND((SUM(BE122:BE238)),  2)</f>
        <v>0</v>
      </c>
      <c r="I33" s="225">
        <v>0.21</v>
      </c>
      <c r="J33" s="224">
        <f>ROUND(((SUM(BE122:BE238))*I33),  2)</f>
        <v>0</v>
      </c>
      <c r="L33" s="213"/>
    </row>
    <row r="34" spans="2:12" s="214" customFormat="1" ht="14.45" hidden="1" customHeight="1" x14ac:dyDescent="0.2">
      <c r="B34" s="213"/>
      <c r="E34" s="212" t="s">
        <v>1056</v>
      </c>
      <c r="F34" s="224">
        <f>ROUND((SUM(BF122:BF238)),  2)</f>
        <v>0</v>
      </c>
      <c r="I34" s="225">
        <v>0.12</v>
      </c>
      <c r="J34" s="224">
        <f>ROUND(((SUM(BF122:BF238))*I34),  2)</f>
        <v>0</v>
      </c>
      <c r="L34" s="213"/>
    </row>
    <row r="35" spans="2:12" s="214" customFormat="1" ht="14.45" hidden="1" customHeight="1" x14ac:dyDescent="0.2">
      <c r="B35" s="213"/>
      <c r="E35" s="212" t="s">
        <v>1057</v>
      </c>
      <c r="F35" s="224">
        <f>ROUND((SUM(BG122:BG238)),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1058</v>
      </c>
      <c r="F36" s="224">
        <f>ROUND((SUM(BH122:BH238)),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1059</v>
      </c>
      <c r="F37" s="224">
        <f>ROUND((SUM(BI122:BI238)),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1060</v>
      </c>
      <c r="E50" s="234"/>
      <c r="F50" s="234"/>
      <c r="G50" s="233" t="s">
        <v>1061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1062</v>
      </c>
      <c r="E61" s="236"/>
      <c r="F61" s="237" t="s">
        <v>1063</v>
      </c>
      <c r="G61" s="235" t="s">
        <v>1062</v>
      </c>
      <c r="H61" s="236"/>
      <c r="I61" s="236"/>
      <c r="J61" s="238" t="s">
        <v>1063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1064</v>
      </c>
      <c r="E65" s="234"/>
      <c r="F65" s="234"/>
      <c r="G65" s="233" t="s">
        <v>1065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1062</v>
      </c>
      <c r="E76" s="236"/>
      <c r="F76" s="237" t="s">
        <v>1063</v>
      </c>
      <c r="G76" s="235" t="s">
        <v>1062</v>
      </c>
      <c r="H76" s="236"/>
      <c r="I76" s="236"/>
      <c r="J76" s="238" t="s">
        <v>1063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1066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619" t="str">
        <f>E7</f>
        <v>Rekonstrukce ZUŠ Blansko</v>
      </c>
      <c r="F85" s="620"/>
      <c r="G85" s="620"/>
      <c r="H85" s="620"/>
      <c r="L85" s="213"/>
    </row>
    <row r="86" spans="2:47" s="214" customFormat="1" ht="12" hidden="1" customHeight="1" x14ac:dyDescent="0.2">
      <c r="B86" s="213"/>
      <c r="C86" s="212" t="s">
        <v>1039</v>
      </c>
      <c r="L86" s="213"/>
    </row>
    <row r="87" spans="2:47" s="214" customFormat="1" ht="16.5" hidden="1" customHeight="1" x14ac:dyDescent="0.2">
      <c r="B87" s="213"/>
      <c r="E87" s="617" t="str">
        <f>E9</f>
        <v>D.101.07 - Slaboproud</v>
      </c>
      <c r="F87" s="618"/>
      <c r="G87" s="618"/>
      <c r="H87" s="618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1044</v>
      </c>
      <c r="F89" s="215" t="str">
        <f>F12</f>
        <v xml:space="preserve"> </v>
      </c>
      <c r="I89" s="212" t="s">
        <v>1046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1047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1049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1067</v>
      </c>
      <c r="D94" s="226"/>
      <c r="E94" s="226"/>
      <c r="F94" s="226"/>
      <c r="G94" s="226"/>
      <c r="H94" s="226"/>
      <c r="I94" s="226"/>
      <c r="J94" s="244" t="s">
        <v>1068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1069</v>
      </c>
      <c r="J96" s="221">
        <f>J122</f>
        <v>0</v>
      </c>
      <c r="L96" s="213"/>
      <c r="AU96" s="206" t="s">
        <v>1070</v>
      </c>
    </row>
    <row r="97" spans="2:12" s="247" customFormat="1" ht="24.95" hidden="1" customHeight="1" x14ac:dyDescent="0.2">
      <c r="B97" s="246"/>
      <c r="D97" s="248" t="s">
        <v>1919</v>
      </c>
      <c r="E97" s="249"/>
      <c r="F97" s="249"/>
      <c r="G97" s="249"/>
      <c r="H97" s="249"/>
      <c r="I97" s="249"/>
      <c r="J97" s="250">
        <f>J123</f>
        <v>0</v>
      </c>
      <c r="L97" s="246"/>
    </row>
    <row r="98" spans="2:12" s="252" customFormat="1" ht="19.899999999999999" hidden="1" customHeight="1" x14ac:dyDescent="0.2">
      <c r="B98" s="251"/>
      <c r="D98" s="253" t="s">
        <v>1920</v>
      </c>
      <c r="E98" s="254"/>
      <c r="F98" s="254"/>
      <c r="G98" s="254"/>
      <c r="H98" s="254"/>
      <c r="I98" s="254"/>
      <c r="J98" s="255">
        <f>J124</f>
        <v>0</v>
      </c>
      <c r="L98" s="251"/>
    </row>
    <row r="99" spans="2:12" s="252" customFormat="1" ht="19.899999999999999" hidden="1" customHeight="1" x14ac:dyDescent="0.2">
      <c r="B99" s="251"/>
      <c r="D99" s="253" t="s">
        <v>1921</v>
      </c>
      <c r="E99" s="254"/>
      <c r="F99" s="254"/>
      <c r="G99" s="254"/>
      <c r="H99" s="254"/>
      <c r="I99" s="254"/>
      <c r="J99" s="255">
        <f>J144</f>
        <v>0</v>
      </c>
      <c r="L99" s="251"/>
    </row>
    <row r="100" spans="2:12" s="252" customFormat="1" ht="19.899999999999999" hidden="1" customHeight="1" x14ac:dyDescent="0.2">
      <c r="B100" s="251"/>
      <c r="D100" s="253" t="s">
        <v>1922</v>
      </c>
      <c r="E100" s="254"/>
      <c r="F100" s="254"/>
      <c r="G100" s="254"/>
      <c r="H100" s="254"/>
      <c r="I100" s="254"/>
      <c r="J100" s="255">
        <f>J164</f>
        <v>0</v>
      </c>
      <c r="L100" s="251"/>
    </row>
    <row r="101" spans="2:12" s="252" customFormat="1" ht="19.899999999999999" hidden="1" customHeight="1" x14ac:dyDescent="0.2">
      <c r="B101" s="251"/>
      <c r="D101" s="253" t="s">
        <v>1923</v>
      </c>
      <c r="E101" s="254"/>
      <c r="F101" s="254"/>
      <c r="G101" s="254"/>
      <c r="H101" s="254"/>
      <c r="I101" s="254"/>
      <c r="J101" s="255">
        <f>J204</f>
        <v>0</v>
      </c>
      <c r="L101" s="251"/>
    </row>
    <row r="102" spans="2:12" s="252" customFormat="1" ht="19.899999999999999" hidden="1" customHeight="1" x14ac:dyDescent="0.2">
      <c r="B102" s="251"/>
      <c r="D102" s="253" t="s">
        <v>1924</v>
      </c>
      <c r="E102" s="254"/>
      <c r="F102" s="254"/>
      <c r="G102" s="254"/>
      <c r="H102" s="254"/>
      <c r="I102" s="254"/>
      <c r="J102" s="255">
        <f>J236</f>
        <v>0</v>
      </c>
      <c r="L102" s="251"/>
    </row>
    <row r="103" spans="2:12" s="214" customFormat="1" ht="21.75" hidden="1" customHeight="1" x14ac:dyDescent="0.2">
      <c r="B103" s="213"/>
      <c r="L103" s="213"/>
    </row>
    <row r="104" spans="2:12" s="214" customFormat="1" ht="6.95" hidden="1" customHeight="1" x14ac:dyDescent="0.2">
      <c r="B104" s="239"/>
      <c r="C104" s="240"/>
      <c r="D104" s="240"/>
      <c r="E104" s="240"/>
      <c r="F104" s="240"/>
      <c r="G104" s="240"/>
      <c r="H104" s="240"/>
      <c r="I104" s="240"/>
      <c r="J104" s="240"/>
      <c r="K104" s="240"/>
      <c r="L104" s="213"/>
    </row>
    <row r="105" spans="2:12" hidden="1" x14ac:dyDescent="0.2"/>
    <row r="106" spans="2:12" hidden="1" x14ac:dyDescent="0.2"/>
    <row r="107" spans="2:12" hidden="1" x14ac:dyDescent="0.2"/>
    <row r="108" spans="2:12" s="214" customFormat="1" ht="6.95" customHeight="1" x14ac:dyDescent="0.2">
      <c r="B108" s="241"/>
      <c r="C108" s="242"/>
      <c r="D108" s="242"/>
      <c r="E108" s="242"/>
      <c r="F108" s="242"/>
      <c r="G108" s="242"/>
      <c r="H108" s="242"/>
      <c r="I108" s="242"/>
      <c r="J108" s="242"/>
      <c r="K108" s="242"/>
      <c r="L108" s="213"/>
    </row>
    <row r="109" spans="2:12" s="214" customFormat="1" ht="24.95" customHeight="1" x14ac:dyDescent="0.2">
      <c r="B109" s="213"/>
      <c r="C109" s="210" t="s">
        <v>1080</v>
      </c>
      <c r="L109" s="213"/>
    </row>
    <row r="110" spans="2:12" s="214" customFormat="1" ht="6.95" customHeight="1" x14ac:dyDescent="0.2">
      <c r="B110" s="213"/>
      <c r="L110" s="213"/>
    </row>
    <row r="111" spans="2:12" s="214" customFormat="1" ht="12" customHeight="1" x14ac:dyDescent="0.2">
      <c r="B111" s="213"/>
      <c r="C111" s="212" t="s">
        <v>16</v>
      </c>
      <c r="L111" s="213"/>
    </row>
    <row r="112" spans="2:12" s="214" customFormat="1" ht="16.5" customHeight="1" x14ac:dyDescent="0.2">
      <c r="B112" s="213"/>
      <c r="E112" s="619" t="str">
        <f>E7</f>
        <v>Rekonstrukce ZUŠ Blansko</v>
      </c>
      <c r="F112" s="620"/>
      <c r="G112" s="620"/>
      <c r="H112" s="620"/>
      <c r="L112" s="213"/>
    </row>
    <row r="113" spans="2:65" s="214" customFormat="1" ht="12" customHeight="1" x14ac:dyDescent="0.2">
      <c r="B113" s="213"/>
      <c r="C113" s="212" t="s">
        <v>1039</v>
      </c>
      <c r="L113" s="213"/>
    </row>
    <row r="114" spans="2:65" s="214" customFormat="1" ht="16.5" customHeight="1" x14ac:dyDescent="0.2">
      <c r="B114" s="213"/>
      <c r="E114" s="617" t="str">
        <f>E9</f>
        <v>D.101.07 - Slaboproud</v>
      </c>
      <c r="F114" s="618"/>
      <c r="G114" s="618"/>
      <c r="H114" s="618"/>
      <c r="L114" s="213"/>
    </row>
    <row r="115" spans="2:65" s="214" customFormat="1" ht="6.95" customHeight="1" x14ac:dyDescent="0.2">
      <c r="B115" s="213"/>
      <c r="L115" s="213"/>
    </row>
    <row r="116" spans="2:65" s="214" customFormat="1" ht="12" customHeight="1" x14ac:dyDescent="0.2">
      <c r="B116" s="213"/>
      <c r="C116" s="212" t="s">
        <v>1044</v>
      </c>
      <c r="F116" s="215" t="str">
        <f>F12</f>
        <v xml:space="preserve"> </v>
      </c>
      <c r="I116" s="212" t="s">
        <v>1046</v>
      </c>
      <c r="J116" s="216">
        <f>IF(J12="","",J12)</f>
        <v>45534</v>
      </c>
      <c r="L116" s="213"/>
    </row>
    <row r="117" spans="2:65" s="214" customFormat="1" ht="6.95" customHeight="1" x14ac:dyDescent="0.2">
      <c r="B117" s="213"/>
      <c r="L117" s="213"/>
    </row>
    <row r="118" spans="2:65" s="214" customFormat="1" ht="15.2" customHeight="1" x14ac:dyDescent="0.2">
      <c r="B118" s="213"/>
      <c r="C118" s="212" t="s">
        <v>1047</v>
      </c>
      <c r="F118" s="215" t="str">
        <f>E15</f>
        <v xml:space="preserve"> </v>
      </c>
      <c r="I118" s="212" t="s">
        <v>14</v>
      </c>
      <c r="J118" s="218" t="str">
        <f>E21</f>
        <v xml:space="preserve"> </v>
      </c>
      <c r="L118" s="213"/>
    </row>
    <row r="119" spans="2:65" s="214" customFormat="1" ht="15.2" customHeight="1" x14ac:dyDescent="0.2">
      <c r="B119" s="213"/>
      <c r="C119" s="212" t="s">
        <v>13</v>
      </c>
      <c r="F119" s="215" t="str">
        <f>IF(E18="","",E18)</f>
        <v xml:space="preserve"> </v>
      </c>
      <c r="I119" s="212" t="s">
        <v>1049</v>
      </c>
      <c r="J119" s="218" t="str">
        <f>E24</f>
        <v xml:space="preserve"> </v>
      </c>
      <c r="L119" s="213"/>
    </row>
    <row r="120" spans="2:65" s="214" customFormat="1" ht="10.35" customHeight="1" x14ac:dyDescent="0.2">
      <c r="B120" s="213"/>
      <c r="L120" s="213"/>
    </row>
    <row r="121" spans="2:65" s="72" customFormat="1" ht="29.25" customHeight="1" x14ac:dyDescent="0.2">
      <c r="B121" s="256"/>
      <c r="C121" s="257" t="s">
        <v>1081</v>
      </c>
      <c r="D121" s="258" t="s">
        <v>1082</v>
      </c>
      <c r="E121" s="258" t="s">
        <v>1083</v>
      </c>
      <c r="F121" s="258" t="s">
        <v>1084</v>
      </c>
      <c r="G121" s="258" t="s">
        <v>90</v>
      </c>
      <c r="H121" s="258" t="s">
        <v>91</v>
      </c>
      <c r="I121" s="258" t="s">
        <v>1085</v>
      </c>
      <c r="J121" s="258" t="s">
        <v>1068</v>
      </c>
      <c r="K121" s="259" t="s">
        <v>1086</v>
      </c>
      <c r="L121" s="256"/>
      <c r="M121" s="260" t="s">
        <v>1042</v>
      </c>
      <c r="N121" s="261" t="s">
        <v>95</v>
      </c>
      <c r="O121" s="261" t="s">
        <v>1087</v>
      </c>
      <c r="P121" s="261" t="s">
        <v>1088</v>
      </c>
      <c r="Q121" s="261" t="s">
        <v>1089</v>
      </c>
      <c r="R121" s="261" t="s">
        <v>1090</v>
      </c>
      <c r="S121" s="261" t="s">
        <v>1091</v>
      </c>
      <c r="T121" s="261" t="s">
        <v>1092</v>
      </c>
      <c r="U121" s="262" t="s">
        <v>106</v>
      </c>
    </row>
    <row r="122" spans="2:65" s="214" customFormat="1" ht="22.9" customHeight="1" x14ac:dyDescent="0.25">
      <c r="B122" s="213"/>
      <c r="C122" s="263" t="s">
        <v>1093</v>
      </c>
      <c r="J122" s="264">
        <f>BK122</f>
        <v>0</v>
      </c>
      <c r="L122" s="213"/>
      <c r="M122" s="265"/>
      <c r="N122" s="219"/>
      <c r="O122" s="219"/>
      <c r="P122" s="266">
        <f>P123</f>
        <v>0</v>
      </c>
      <c r="Q122" s="219"/>
      <c r="R122" s="266">
        <f>R123</f>
        <v>0</v>
      </c>
      <c r="S122" s="219"/>
      <c r="T122" s="266">
        <f>T123</f>
        <v>0</v>
      </c>
      <c r="U122" s="267"/>
      <c r="AT122" s="206" t="s">
        <v>1094</v>
      </c>
      <c r="AU122" s="206" t="s">
        <v>1070</v>
      </c>
      <c r="BK122" s="268">
        <f>BK123</f>
        <v>0</v>
      </c>
    </row>
    <row r="123" spans="2:65" s="270" customFormat="1" ht="25.9" customHeight="1" x14ac:dyDescent="0.2">
      <c r="B123" s="269"/>
      <c r="D123" s="271" t="s">
        <v>1094</v>
      </c>
      <c r="E123" s="272" t="s">
        <v>18</v>
      </c>
      <c r="F123" s="272" t="s">
        <v>18</v>
      </c>
      <c r="J123" s="273">
        <f>BK123</f>
        <v>0</v>
      </c>
      <c r="L123" s="269"/>
      <c r="M123" s="274"/>
      <c r="P123" s="275">
        <f>P124+P144+P164+P204+P236</f>
        <v>0</v>
      </c>
      <c r="R123" s="275">
        <f>R124+R144+R164+R204+R236</f>
        <v>0</v>
      </c>
      <c r="T123" s="275">
        <f>T124+T144+T164+T204+T236</f>
        <v>0</v>
      </c>
      <c r="U123" s="276"/>
      <c r="AR123" s="271" t="s">
        <v>40</v>
      </c>
      <c r="AT123" s="277" t="s">
        <v>1094</v>
      </c>
      <c r="AU123" s="277" t="s">
        <v>1096</v>
      </c>
      <c r="AY123" s="271" t="s">
        <v>1097</v>
      </c>
      <c r="BK123" s="278">
        <f>BK124+BK144+BK164+BK204+BK236</f>
        <v>0</v>
      </c>
    </row>
    <row r="124" spans="2:65" s="270" customFormat="1" ht="22.9" customHeight="1" x14ac:dyDescent="0.2">
      <c r="B124" s="269"/>
      <c r="D124" s="271" t="s">
        <v>1094</v>
      </c>
      <c r="E124" s="279" t="s">
        <v>1925</v>
      </c>
      <c r="F124" s="279" t="s">
        <v>1926</v>
      </c>
      <c r="J124" s="280">
        <f>BK124</f>
        <v>0</v>
      </c>
      <c r="L124" s="269"/>
      <c r="M124" s="274"/>
      <c r="P124" s="275">
        <f>SUM(P125:P143)</f>
        <v>0</v>
      </c>
      <c r="R124" s="275">
        <f>SUM(R125:R143)</f>
        <v>0</v>
      </c>
      <c r="T124" s="275">
        <f>SUM(T125:T143)</f>
        <v>0</v>
      </c>
      <c r="U124" s="276"/>
      <c r="AR124" s="271" t="s">
        <v>40</v>
      </c>
      <c r="AT124" s="277" t="s">
        <v>1094</v>
      </c>
      <c r="AU124" s="277" t="s">
        <v>40</v>
      </c>
      <c r="AY124" s="271" t="s">
        <v>1097</v>
      </c>
      <c r="BK124" s="278">
        <f>SUM(BK125:BK143)</f>
        <v>0</v>
      </c>
    </row>
    <row r="125" spans="2:65" s="214" customFormat="1" ht="16.5" customHeight="1" x14ac:dyDescent="0.2">
      <c r="B125" s="213"/>
      <c r="C125" s="281" t="s">
        <v>40</v>
      </c>
      <c r="D125" s="281" t="s">
        <v>1099</v>
      </c>
      <c r="E125" s="282" t="s">
        <v>1927</v>
      </c>
      <c r="F125" s="283" t="s">
        <v>1928</v>
      </c>
      <c r="G125" s="284" t="s">
        <v>211</v>
      </c>
      <c r="H125" s="285">
        <v>6</v>
      </c>
      <c r="I125" s="132"/>
      <c r="J125" s="286">
        <f t="shared" ref="J125:J143" si="0">ROUND(I125*H125,2)</f>
        <v>0</v>
      </c>
      <c r="K125" s="283" t="s">
        <v>1042</v>
      </c>
      <c r="L125" s="213"/>
      <c r="M125" s="287" t="s">
        <v>1042</v>
      </c>
      <c r="N125" s="288" t="s">
        <v>1055</v>
      </c>
      <c r="O125" s="289">
        <v>0</v>
      </c>
      <c r="P125" s="289">
        <f t="shared" ref="P125:P143" si="1">O125*H125</f>
        <v>0</v>
      </c>
      <c r="Q125" s="289">
        <v>0</v>
      </c>
      <c r="R125" s="289">
        <f t="shared" ref="R125:R143" si="2">Q125*H125</f>
        <v>0</v>
      </c>
      <c r="S125" s="289">
        <v>0</v>
      </c>
      <c r="T125" s="289">
        <f t="shared" ref="T125:T143" si="3">S125*H125</f>
        <v>0</v>
      </c>
      <c r="U125" s="290" t="s">
        <v>1042</v>
      </c>
      <c r="AR125" s="291" t="s">
        <v>46</v>
      </c>
      <c r="AT125" s="291" t="s">
        <v>1099</v>
      </c>
      <c r="AU125" s="291" t="s">
        <v>42</v>
      </c>
      <c r="AY125" s="206" t="s">
        <v>1097</v>
      </c>
      <c r="BE125" s="292">
        <f t="shared" ref="BE125:BE143" si="4">IF(N125="základní",J125,0)</f>
        <v>0</v>
      </c>
      <c r="BF125" s="292">
        <f t="shared" ref="BF125:BF143" si="5">IF(N125="snížená",J125,0)</f>
        <v>0</v>
      </c>
      <c r="BG125" s="292">
        <f t="shared" ref="BG125:BG143" si="6">IF(N125="zákl. přenesená",J125,0)</f>
        <v>0</v>
      </c>
      <c r="BH125" s="292">
        <f t="shared" ref="BH125:BH143" si="7">IF(N125="sníž. přenesená",J125,0)</f>
        <v>0</v>
      </c>
      <c r="BI125" s="292">
        <f t="shared" ref="BI125:BI143" si="8">IF(N125="nulová",J125,0)</f>
        <v>0</v>
      </c>
      <c r="BJ125" s="206" t="s">
        <v>40</v>
      </c>
      <c r="BK125" s="292">
        <f t="shared" ref="BK125:BK143" si="9">ROUND(I125*H125,2)</f>
        <v>0</v>
      </c>
      <c r="BL125" s="206" t="s">
        <v>46</v>
      </c>
      <c r="BM125" s="291" t="s">
        <v>1929</v>
      </c>
    </row>
    <row r="126" spans="2:65" s="214" customFormat="1" ht="55.5" customHeight="1" x14ac:dyDescent="0.2">
      <c r="B126" s="213"/>
      <c r="C126" s="298" t="s">
        <v>42</v>
      </c>
      <c r="D126" s="298" t="s">
        <v>1136</v>
      </c>
      <c r="E126" s="299" t="s">
        <v>1930</v>
      </c>
      <c r="F126" s="300" t="s">
        <v>1931</v>
      </c>
      <c r="G126" s="301" t="s">
        <v>211</v>
      </c>
      <c r="H126" s="302">
        <v>6</v>
      </c>
      <c r="I126" s="133"/>
      <c r="J126" s="303">
        <f t="shared" si="0"/>
        <v>0</v>
      </c>
      <c r="K126" s="300" t="s">
        <v>1042</v>
      </c>
      <c r="L126" s="304"/>
      <c r="M126" s="305" t="s">
        <v>1042</v>
      </c>
      <c r="N126" s="306" t="s">
        <v>1055</v>
      </c>
      <c r="O126" s="289">
        <v>0</v>
      </c>
      <c r="P126" s="289">
        <f t="shared" si="1"/>
        <v>0</v>
      </c>
      <c r="Q126" s="289">
        <v>0</v>
      </c>
      <c r="R126" s="289">
        <f t="shared" si="2"/>
        <v>0</v>
      </c>
      <c r="S126" s="289">
        <v>0</v>
      </c>
      <c r="T126" s="289">
        <f t="shared" si="3"/>
        <v>0</v>
      </c>
      <c r="U126" s="290" t="s">
        <v>1042</v>
      </c>
      <c r="AR126" s="291" t="s">
        <v>1126</v>
      </c>
      <c r="AT126" s="291" t="s">
        <v>1136</v>
      </c>
      <c r="AU126" s="291" t="s">
        <v>42</v>
      </c>
      <c r="AY126" s="206" t="s">
        <v>1097</v>
      </c>
      <c r="BE126" s="292">
        <f t="shared" si="4"/>
        <v>0</v>
      </c>
      <c r="BF126" s="292">
        <f t="shared" si="5"/>
        <v>0</v>
      </c>
      <c r="BG126" s="292">
        <f t="shared" si="6"/>
        <v>0</v>
      </c>
      <c r="BH126" s="292">
        <f t="shared" si="7"/>
        <v>0</v>
      </c>
      <c r="BI126" s="292">
        <f t="shared" si="8"/>
        <v>0</v>
      </c>
      <c r="BJ126" s="206" t="s">
        <v>40</v>
      </c>
      <c r="BK126" s="292">
        <f t="shared" si="9"/>
        <v>0</v>
      </c>
      <c r="BL126" s="206" t="s">
        <v>46</v>
      </c>
      <c r="BM126" s="291" t="s">
        <v>1932</v>
      </c>
    </row>
    <row r="127" spans="2:65" s="214" customFormat="1" ht="16.5" customHeight="1" x14ac:dyDescent="0.2">
      <c r="B127" s="213"/>
      <c r="C127" s="281" t="s">
        <v>44</v>
      </c>
      <c r="D127" s="281" t="s">
        <v>1099</v>
      </c>
      <c r="E127" s="282" t="s">
        <v>1933</v>
      </c>
      <c r="F127" s="283" t="s">
        <v>1934</v>
      </c>
      <c r="G127" s="284" t="s">
        <v>211</v>
      </c>
      <c r="H127" s="285">
        <v>6</v>
      </c>
      <c r="I127" s="132"/>
      <c r="J127" s="286">
        <f t="shared" si="0"/>
        <v>0</v>
      </c>
      <c r="K127" s="283" t="s">
        <v>1042</v>
      </c>
      <c r="L127" s="213"/>
      <c r="M127" s="287" t="s">
        <v>1042</v>
      </c>
      <c r="N127" s="288" t="s">
        <v>1055</v>
      </c>
      <c r="O127" s="289">
        <v>0</v>
      </c>
      <c r="P127" s="289">
        <f t="shared" si="1"/>
        <v>0</v>
      </c>
      <c r="Q127" s="289">
        <v>0</v>
      </c>
      <c r="R127" s="289">
        <f t="shared" si="2"/>
        <v>0</v>
      </c>
      <c r="S127" s="289">
        <v>0</v>
      </c>
      <c r="T127" s="289">
        <f t="shared" si="3"/>
        <v>0</v>
      </c>
      <c r="U127" s="290" t="s">
        <v>1042</v>
      </c>
      <c r="AR127" s="291" t="s">
        <v>46</v>
      </c>
      <c r="AT127" s="291" t="s">
        <v>1099</v>
      </c>
      <c r="AU127" s="291" t="s">
        <v>42</v>
      </c>
      <c r="AY127" s="206" t="s">
        <v>1097</v>
      </c>
      <c r="BE127" s="292">
        <f t="shared" si="4"/>
        <v>0</v>
      </c>
      <c r="BF127" s="292">
        <f t="shared" si="5"/>
        <v>0</v>
      </c>
      <c r="BG127" s="292">
        <f t="shared" si="6"/>
        <v>0</v>
      </c>
      <c r="BH127" s="292">
        <f t="shared" si="7"/>
        <v>0</v>
      </c>
      <c r="BI127" s="292">
        <f t="shared" si="8"/>
        <v>0</v>
      </c>
      <c r="BJ127" s="206" t="s">
        <v>40</v>
      </c>
      <c r="BK127" s="292">
        <f t="shared" si="9"/>
        <v>0</v>
      </c>
      <c r="BL127" s="206" t="s">
        <v>46</v>
      </c>
      <c r="BM127" s="291" t="s">
        <v>1935</v>
      </c>
    </row>
    <row r="128" spans="2:65" s="214" customFormat="1" ht="24.2" customHeight="1" x14ac:dyDescent="0.2">
      <c r="B128" s="213"/>
      <c r="C128" s="298" t="s">
        <v>46</v>
      </c>
      <c r="D128" s="298" t="s">
        <v>1136</v>
      </c>
      <c r="E128" s="299" t="s">
        <v>1936</v>
      </c>
      <c r="F128" s="300" t="s">
        <v>1937</v>
      </c>
      <c r="G128" s="301" t="s">
        <v>211</v>
      </c>
      <c r="H128" s="302">
        <v>6</v>
      </c>
      <c r="I128" s="133"/>
      <c r="J128" s="303">
        <f t="shared" si="0"/>
        <v>0</v>
      </c>
      <c r="K128" s="300" t="s">
        <v>1042</v>
      </c>
      <c r="L128" s="304"/>
      <c r="M128" s="305" t="s">
        <v>1042</v>
      </c>
      <c r="N128" s="306" t="s">
        <v>1055</v>
      </c>
      <c r="O128" s="289">
        <v>0</v>
      </c>
      <c r="P128" s="289">
        <f t="shared" si="1"/>
        <v>0</v>
      </c>
      <c r="Q128" s="289">
        <v>0</v>
      </c>
      <c r="R128" s="289">
        <f t="shared" si="2"/>
        <v>0</v>
      </c>
      <c r="S128" s="289">
        <v>0</v>
      </c>
      <c r="T128" s="289">
        <f t="shared" si="3"/>
        <v>0</v>
      </c>
      <c r="U128" s="290" t="s">
        <v>1042</v>
      </c>
      <c r="AR128" s="291" t="s">
        <v>1126</v>
      </c>
      <c r="AT128" s="291" t="s">
        <v>1136</v>
      </c>
      <c r="AU128" s="291" t="s">
        <v>42</v>
      </c>
      <c r="AY128" s="206" t="s">
        <v>1097</v>
      </c>
      <c r="BE128" s="292">
        <f t="shared" si="4"/>
        <v>0</v>
      </c>
      <c r="BF128" s="292">
        <f t="shared" si="5"/>
        <v>0</v>
      </c>
      <c r="BG128" s="292">
        <f t="shared" si="6"/>
        <v>0</v>
      </c>
      <c r="BH128" s="292">
        <f t="shared" si="7"/>
        <v>0</v>
      </c>
      <c r="BI128" s="292">
        <f t="shared" si="8"/>
        <v>0</v>
      </c>
      <c r="BJ128" s="206" t="s">
        <v>40</v>
      </c>
      <c r="BK128" s="292">
        <f t="shared" si="9"/>
        <v>0</v>
      </c>
      <c r="BL128" s="206" t="s">
        <v>46</v>
      </c>
      <c r="BM128" s="291" t="s">
        <v>1938</v>
      </c>
    </row>
    <row r="129" spans="2:65" s="214" customFormat="1" ht="24.2" customHeight="1" x14ac:dyDescent="0.2">
      <c r="B129" s="213"/>
      <c r="C129" s="281" t="s">
        <v>48</v>
      </c>
      <c r="D129" s="281" t="s">
        <v>1099</v>
      </c>
      <c r="E129" s="282" t="s">
        <v>1939</v>
      </c>
      <c r="F129" s="283" t="s">
        <v>1940</v>
      </c>
      <c r="G129" s="284" t="s">
        <v>1454</v>
      </c>
      <c r="H129" s="285">
        <v>1</v>
      </c>
      <c r="I129" s="132"/>
      <c r="J129" s="286">
        <f t="shared" si="0"/>
        <v>0</v>
      </c>
      <c r="K129" s="283" t="s">
        <v>1042</v>
      </c>
      <c r="L129" s="213"/>
      <c r="M129" s="287" t="s">
        <v>1042</v>
      </c>
      <c r="N129" s="288" t="s">
        <v>1055</v>
      </c>
      <c r="O129" s="289">
        <v>0</v>
      </c>
      <c r="P129" s="289">
        <f t="shared" si="1"/>
        <v>0</v>
      </c>
      <c r="Q129" s="289">
        <v>0</v>
      </c>
      <c r="R129" s="289">
        <f t="shared" si="2"/>
        <v>0</v>
      </c>
      <c r="S129" s="289">
        <v>0</v>
      </c>
      <c r="T129" s="289">
        <f t="shared" si="3"/>
        <v>0</v>
      </c>
      <c r="U129" s="290" t="s">
        <v>1042</v>
      </c>
      <c r="AR129" s="291" t="s">
        <v>46</v>
      </c>
      <c r="AT129" s="291" t="s">
        <v>1099</v>
      </c>
      <c r="AU129" s="291" t="s">
        <v>42</v>
      </c>
      <c r="AY129" s="206" t="s">
        <v>1097</v>
      </c>
      <c r="BE129" s="292">
        <f t="shared" si="4"/>
        <v>0</v>
      </c>
      <c r="BF129" s="292">
        <f t="shared" si="5"/>
        <v>0</v>
      </c>
      <c r="BG129" s="292">
        <f t="shared" si="6"/>
        <v>0</v>
      </c>
      <c r="BH129" s="292">
        <f t="shared" si="7"/>
        <v>0</v>
      </c>
      <c r="BI129" s="292">
        <f t="shared" si="8"/>
        <v>0</v>
      </c>
      <c r="BJ129" s="206" t="s">
        <v>40</v>
      </c>
      <c r="BK129" s="292">
        <f t="shared" si="9"/>
        <v>0</v>
      </c>
      <c r="BL129" s="206" t="s">
        <v>46</v>
      </c>
      <c r="BM129" s="291" t="s">
        <v>1941</v>
      </c>
    </row>
    <row r="130" spans="2:65" s="214" customFormat="1" ht="16.5" customHeight="1" x14ac:dyDescent="0.2">
      <c r="B130" s="213"/>
      <c r="C130" s="281" t="s">
        <v>50</v>
      </c>
      <c r="D130" s="281" t="s">
        <v>1099</v>
      </c>
      <c r="E130" s="282" t="s">
        <v>1942</v>
      </c>
      <c r="F130" s="283" t="s">
        <v>1943</v>
      </c>
      <c r="G130" s="284" t="s">
        <v>211</v>
      </c>
      <c r="H130" s="285">
        <v>1</v>
      </c>
      <c r="I130" s="132"/>
      <c r="J130" s="286">
        <f t="shared" si="0"/>
        <v>0</v>
      </c>
      <c r="K130" s="283" t="s">
        <v>1042</v>
      </c>
      <c r="L130" s="213"/>
      <c r="M130" s="287" t="s">
        <v>1042</v>
      </c>
      <c r="N130" s="288" t="s">
        <v>1055</v>
      </c>
      <c r="O130" s="289">
        <v>0</v>
      </c>
      <c r="P130" s="289">
        <f t="shared" si="1"/>
        <v>0</v>
      </c>
      <c r="Q130" s="289">
        <v>0</v>
      </c>
      <c r="R130" s="289">
        <f t="shared" si="2"/>
        <v>0</v>
      </c>
      <c r="S130" s="289">
        <v>0</v>
      </c>
      <c r="T130" s="289">
        <f t="shared" si="3"/>
        <v>0</v>
      </c>
      <c r="U130" s="290" t="s">
        <v>1042</v>
      </c>
      <c r="AR130" s="291" t="s">
        <v>46</v>
      </c>
      <c r="AT130" s="291" t="s">
        <v>1099</v>
      </c>
      <c r="AU130" s="291" t="s">
        <v>42</v>
      </c>
      <c r="AY130" s="206" t="s">
        <v>1097</v>
      </c>
      <c r="BE130" s="292">
        <f t="shared" si="4"/>
        <v>0</v>
      </c>
      <c r="BF130" s="292">
        <f t="shared" si="5"/>
        <v>0</v>
      </c>
      <c r="BG130" s="292">
        <f t="shared" si="6"/>
        <v>0</v>
      </c>
      <c r="BH130" s="292">
        <f t="shared" si="7"/>
        <v>0</v>
      </c>
      <c r="BI130" s="292">
        <f t="shared" si="8"/>
        <v>0</v>
      </c>
      <c r="BJ130" s="206" t="s">
        <v>40</v>
      </c>
      <c r="BK130" s="292">
        <f t="shared" si="9"/>
        <v>0</v>
      </c>
      <c r="BL130" s="206" t="s">
        <v>46</v>
      </c>
      <c r="BM130" s="291" t="s">
        <v>1944</v>
      </c>
    </row>
    <row r="131" spans="2:65" s="214" customFormat="1" ht="66.75" customHeight="1" x14ac:dyDescent="0.2">
      <c r="B131" s="213"/>
      <c r="C131" s="298" t="s">
        <v>1122</v>
      </c>
      <c r="D131" s="298" t="s">
        <v>1136</v>
      </c>
      <c r="E131" s="299" t="s">
        <v>1945</v>
      </c>
      <c r="F131" s="300" t="s">
        <v>1946</v>
      </c>
      <c r="G131" s="301" t="s">
        <v>211</v>
      </c>
      <c r="H131" s="302">
        <v>1</v>
      </c>
      <c r="I131" s="133"/>
      <c r="J131" s="303">
        <f t="shared" si="0"/>
        <v>0</v>
      </c>
      <c r="K131" s="300" t="s">
        <v>1042</v>
      </c>
      <c r="L131" s="304"/>
      <c r="M131" s="305" t="s">
        <v>1042</v>
      </c>
      <c r="N131" s="306" t="s">
        <v>1055</v>
      </c>
      <c r="O131" s="289">
        <v>0</v>
      </c>
      <c r="P131" s="289">
        <f t="shared" si="1"/>
        <v>0</v>
      </c>
      <c r="Q131" s="289">
        <v>0</v>
      </c>
      <c r="R131" s="289">
        <f t="shared" si="2"/>
        <v>0</v>
      </c>
      <c r="S131" s="289">
        <v>0</v>
      </c>
      <c r="T131" s="289">
        <f t="shared" si="3"/>
        <v>0</v>
      </c>
      <c r="U131" s="290" t="s">
        <v>1042</v>
      </c>
      <c r="AR131" s="291" t="s">
        <v>1126</v>
      </c>
      <c r="AT131" s="291" t="s">
        <v>1136</v>
      </c>
      <c r="AU131" s="291" t="s">
        <v>42</v>
      </c>
      <c r="AY131" s="206" t="s">
        <v>1097</v>
      </c>
      <c r="BE131" s="292">
        <f t="shared" si="4"/>
        <v>0</v>
      </c>
      <c r="BF131" s="292">
        <f t="shared" si="5"/>
        <v>0</v>
      </c>
      <c r="BG131" s="292">
        <f t="shared" si="6"/>
        <v>0</v>
      </c>
      <c r="BH131" s="292">
        <f t="shared" si="7"/>
        <v>0</v>
      </c>
      <c r="BI131" s="292">
        <f t="shared" si="8"/>
        <v>0</v>
      </c>
      <c r="BJ131" s="206" t="s">
        <v>40</v>
      </c>
      <c r="BK131" s="292">
        <f t="shared" si="9"/>
        <v>0</v>
      </c>
      <c r="BL131" s="206" t="s">
        <v>46</v>
      </c>
      <c r="BM131" s="291" t="s">
        <v>1947</v>
      </c>
    </row>
    <row r="132" spans="2:65" s="214" customFormat="1" ht="16.5" customHeight="1" x14ac:dyDescent="0.2">
      <c r="B132" s="213"/>
      <c r="C132" s="281" t="s">
        <v>1126</v>
      </c>
      <c r="D132" s="281" t="s">
        <v>1099</v>
      </c>
      <c r="E132" s="282" t="s">
        <v>1948</v>
      </c>
      <c r="F132" s="283" t="s">
        <v>1949</v>
      </c>
      <c r="G132" s="284" t="s">
        <v>211</v>
      </c>
      <c r="H132" s="285">
        <v>1</v>
      </c>
      <c r="I132" s="132"/>
      <c r="J132" s="286">
        <f t="shared" si="0"/>
        <v>0</v>
      </c>
      <c r="K132" s="283" t="s">
        <v>1042</v>
      </c>
      <c r="L132" s="213"/>
      <c r="M132" s="287" t="s">
        <v>1042</v>
      </c>
      <c r="N132" s="288" t="s">
        <v>1055</v>
      </c>
      <c r="O132" s="289">
        <v>0</v>
      </c>
      <c r="P132" s="289">
        <f t="shared" si="1"/>
        <v>0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1042</v>
      </c>
      <c r="AR132" s="291" t="s">
        <v>46</v>
      </c>
      <c r="AT132" s="291" t="s">
        <v>1099</v>
      </c>
      <c r="AU132" s="291" t="s">
        <v>42</v>
      </c>
      <c r="AY132" s="206" t="s">
        <v>1097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1950</v>
      </c>
    </row>
    <row r="133" spans="2:65" s="214" customFormat="1" ht="16.5" customHeight="1" x14ac:dyDescent="0.2">
      <c r="B133" s="213"/>
      <c r="C133" s="298" t="s">
        <v>52</v>
      </c>
      <c r="D133" s="298" t="s">
        <v>1136</v>
      </c>
      <c r="E133" s="299" t="s">
        <v>1951</v>
      </c>
      <c r="F133" s="300" t="s">
        <v>1952</v>
      </c>
      <c r="G133" s="301" t="s">
        <v>211</v>
      </c>
      <c r="H133" s="302">
        <v>1</v>
      </c>
      <c r="I133" s="133"/>
      <c r="J133" s="303">
        <f t="shared" si="0"/>
        <v>0</v>
      </c>
      <c r="K133" s="300" t="s">
        <v>1042</v>
      </c>
      <c r="L133" s="304"/>
      <c r="M133" s="305" t="s">
        <v>1042</v>
      </c>
      <c r="N133" s="306" t="s">
        <v>1055</v>
      </c>
      <c r="O133" s="289">
        <v>0</v>
      </c>
      <c r="P133" s="289">
        <f t="shared" si="1"/>
        <v>0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1042</v>
      </c>
      <c r="AR133" s="291" t="s">
        <v>1126</v>
      </c>
      <c r="AT133" s="291" t="s">
        <v>1136</v>
      </c>
      <c r="AU133" s="291" t="s">
        <v>42</v>
      </c>
      <c r="AY133" s="206" t="s">
        <v>1097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1953</v>
      </c>
    </row>
    <row r="134" spans="2:65" s="214" customFormat="1" ht="16.5" customHeight="1" x14ac:dyDescent="0.2">
      <c r="B134" s="213"/>
      <c r="C134" s="281" t="s">
        <v>1135</v>
      </c>
      <c r="D134" s="281" t="s">
        <v>1099</v>
      </c>
      <c r="E134" s="282" t="s">
        <v>1954</v>
      </c>
      <c r="F134" s="283" t="s">
        <v>1955</v>
      </c>
      <c r="G134" s="284" t="s">
        <v>211</v>
      </c>
      <c r="H134" s="285">
        <v>1</v>
      </c>
      <c r="I134" s="132"/>
      <c r="J134" s="286">
        <f t="shared" si="0"/>
        <v>0</v>
      </c>
      <c r="K134" s="283" t="s">
        <v>1042</v>
      </c>
      <c r="L134" s="213"/>
      <c r="M134" s="287" t="s">
        <v>1042</v>
      </c>
      <c r="N134" s="288" t="s">
        <v>1055</v>
      </c>
      <c r="O134" s="289">
        <v>0</v>
      </c>
      <c r="P134" s="289">
        <f t="shared" si="1"/>
        <v>0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1042</v>
      </c>
      <c r="AR134" s="291" t="s">
        <v>46</v>
      </c>
      <c r="AT134" s="291" t="s">
        <v>1099</v>
      </c>
      <c r="AU134" s="291" t="s">
        <v>42</v>
      </c>
      <c r="AY134" s="206" t="s">
        <v>1097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1956</v>
      </c>
    </row>
    <row r="135" spans="2:65" s="214" customFormat="1" ht="49.15" customHeight="1" x14ac:dyDescent="0.2">
      <c r="B135" s="213"/>
      <c r="C135" s="298" t="s">
        <v>1143</v>
      </c>
      <c r="D135" s="298" t="s">
        <v>1136</v>
      </c>
      <c r="E135" s="299" t="s">
        <v>1957</v>
      </c>
      <c r="F135" s="300" t="s">
        <v>1958</v>
      </c>
      <c r="G135" s="301" t="s">
        <v>211</v>
      </c>
      <c r="H135" s="302">
        <v>1</v>
      </c>
      <c r="I135" s="133"/>
      <c r="J135" s="303">
        <f t="shared" si="0"/>
        <v>0</v>
      </c>
      <c r="K135" s="300" t="s">
        <v>1042</v>
      </c>
      <c r="L135" s="304"/>
      <c r="M135" s="305" t="s">
        <v>1042</v>
      </c>
      <c r="N135" s="306" t="s">
        <v>1055</v>
      </c>
      <c r="O135" s="289">
        <v>0</v>
      </c>
      <c r="P135" s="289">
        <f t="shared" si="1"/>
        <v>0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1042</v>
      </c>
      <c r="AR135" s="291" t="s">
        <v>1126</v>
      </c>
      <c r="AT135" s="291" t="s">
        <v>1136</v>
      </c>
      <c r="AU135" s="291" t="s">
        <v>42</v>
      </c>
      <c r="AY135" s="206" t="s">
        <v>1097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1959</v>
      </c>
    </row>
    <row r="136" spans="2:65" s="214" customFormat="1" ht="16.5" customHeight="1" x14ac:dyDescent="0.2">
      <c r="B136" s="213"/>
      <c r="C136" s="281" t="s">
        <v>1147</v>
      </c>
      <c r="D136" s="281" t="s">
        <v>1099</v>
      </c>
      <c r="E136" s="282" t="s">
        <v>1960</v>
      </c>
      <c r="F136" s="283" t="s">
        <v>1961</v>
      </c>
      <c r="G136" s="284" t="s">
        <v>211</v>
      </c>
      <c r="H136" s="285">
        <v>1</v>
      </c>
      <c r="I136" s="132"/>
      <c r="J136" s="286">
        <f t="shared" si="0"/>
        <v>0</v>
      </c>
      <c r="K136" s="283" t="s">
        <v>1042</v>
      </c>
      <c r="L136" s="213"/>
      <c r="M136" s="287" t="s">
        <v>1042</v>
      </c>
      <c r="N136" s="288" t="s">
        <v>1055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1042</v>
      </c>
      <c r="AR136" s="291" t="s">
        <v>46</v>
      </c>
      <c r="AT136" s="291" t="s">
        <v>1099</v>
      </c>
      <c r="AU136" s="291" t="s">
        <v>42</v>
      </c>
      <c r="AY136" s="206" t="s">
        <v>1097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1962</v>
      </c>
    </row>
    <row r="137" spans="2:65" s="214" customFormat="1" ht="24.2" customHeight="1" x14ac:dyDescent="0.2">
      <c r="B137" s="213"/>
      <c r="C137" s="298">
        <v>13</v>
      </c>
      <c r="D137" s="298" t="s">
        <v>1136</v>
      </c>
      <c r="E137" s="299" t="s">
        <v>1963</v>
      </c>
      <c r="F137" s="300" t="s">
        <v>1964</v>
      </c>
      <c r="G137" s="301" t="s">
        <v>1965</v>
      </c>
      <c r="H137" s="302">
        <v>1</v>
      </c>
      <c r="I137" s="133"/>
      <c r="J137" s="303">
        <f t="shared" si="0"/>
        <v>0</v>
      </c>
      <c r="K137" s="300" t="s">
        <v>1042</v>
      </c>
      <c r="L137" s="304"/>
      <c r="M137" s="305" t="s">
        <v>1042</v>
      </c>
      <c r="N137" s="306" t="s">
        <v>1055</v>
      </c>
      <c r="O137" s="289">
        <v>0</v>
      </c>
      <c r="P137" s="289">
        <f t="shared" si="1"/>
        <v>0</v>
      </c>
      <c r="Q137" s="289">
        <v>0</v>
      </c>
      <c r="R137" s="289">
        <f t="shared" si="2"/>
        <v>0</v>
      </c>
      <c r="S137" s="289">
        <v>0</v>
      </c>
      <c r="T137" s="289">
        <f t="shared" si="3"/>
        <v>0</v>
      </c>
      <c r="U137" s="290" t="s">
        <v>1042</v>
      </c>
      <c r="AR137" s="291" t="s">
        <v>1126</v>
      </c>
      <c r="AT137" s="291" t="s">
        <v>1136</v>
      </c>
      <c r="AU137" s="291" t="s">
        <v>42</v>
      </c>
      <c r="AY137" s="206" t="s">
        <v>1097</v>
      </c>
      <c r="BE137" s="292">
        <f t="shared" si="4"/>
        <v>0</v>
      </c>
      <c r="BF137" s="292">
        <f t="shared" si="5"/>
        <v>0</v>
      </c>
      <c r="BG137" s="292">
        <f t="shared" si="6"/>
        <v>0</v>
      </c>
      <c r="BH137" s="292">
        <f t="shared" si="7"/>
        <v>0</v>
      </c>
      <c r="BI137" s="292">
        <f t="shared" si="8"/>
        <v>0</v>
      </c>
      <c r="BJ137" s="206" t="s">
        <v>40</v>
      </c>
      <c r="BK137" s="292">
        <f t="shared" si="9"/>
        <v>0</v>
      </c>
      <c r="BL137" s="206" t="s">
        <v>46</v>
      </c>
      <c r="BM137" s="291" t="s">
        <v>1966</v>
      </c>
    </row>
    <row r="138" spans="2:65" s="214" customFormat="1" ht="37.9" customHeight="1" x14ac:dyDescent="0.2">
      <c r="B138" s="213"/>
      <c r="C138" s="281">
        <v>14</v>
      </c>
      <c r="D138" s="281" t="s">
        <v>1099</v>
      </c>
      <c r="E138" s="282" t="s">
        <v>1967</v>
      </c>
      <c r="F138" s="283" t="s">
        <v>1968</v>
      </c>
      <c r="G138" s="284" t="s">
        <v>1454</v>
      </c>
      <c r="H138" s="285">
        <v>1</v>
      </c>
      <c r="I138" s="132"/>
      <c r="J138" s="286">
        <f t="shared" si="0"/>
        <v>0</v>
      </c>
      <c r="K138" s="283" t="s">
        <v>1042</v>
      </c>
      <c r="L138" s="213"/>
      <c r="M138" s="287" t="s">
        <v>1042</v>
      </c>
      <c r="N138" s="288" t="s">
        <v>1055</v>
      </c>
      <c r="O138" s="289">
        <v>0</v>
      </c>
      <c r="P138" s="289">
        <f t="shared" si="1"/>
        <v>0</v>
      </c>
      <c r="Q138" s="289">
        <v>0</v>
      </c>
      <c r="R138" s="289">
        <f t="shared" si="2"/>
        <v>0</v>
      </c>
      <c r="S138" s="289">
        <v>0</v>
      </c>
      <c r="T138" s="289">
        <f t="shared" si="3"/>
        <v>0</v>
      </c>
      <c r="U138" s="290" t="s">
        <v>1042</v>
      </c>
      <c r="AR138" s="291" t="s">
        <v>46</v>
      </c>
      <c r="AT138" s="291" t="s">
        <v>1099</v>
      </c>
      <c r="AU138" s="291" t="s">
        <v>42</v>
      </c>
      <c r="AY138" s="206" t="s">
        <v>1097</v>
      </c>
      <c r="BE138" s="292">
        <f t="shared" si="4"/>
        <v>0</v>
      </c>
      <c r="BF138" s="292">
        <f t="shared" si="5"/>
        <v>0</v>
      </c>
      <c r="BG138" s="292">
        <f t="shared" si="6"/>
        <v>0</v>
      </c>
      <c r="BH138" s="292">
        <f t="shared" si="7"/>
        <v>0</v>
      </c>
      <c r="BI138" s="292">
        <f t="shared" si="8"/>
        <v>0</v>
      </c>
      <c r="BJ138" s="206" t="s">
        <v>40</v>
      </c>
      <c r="BK138" s="292">
        <f t="shared" si="9"/>
        <v>0</v>
      </c>
      <c r="BL138" s="206" t="s">
        <v>46</v>
      </c>
      <c r="BM138" s="291" t="s">
        <v>1969</v>
      </c>
    </row>
    <row r="139" spans="2:65" s="214" customFormat="1" ht="16.5" customHeight="1" x14ac:dyDescent="0.2">
      <c r="B139" s="213"/>
      <c r="C139" s="281">
        <v>15</v>
      </c>
      <c r="D139" s="281" t="s">
        <v>1099</v>
      </c>
      <c r="E139" s="282" t="s">
        <v>1970</v>
      </c>
      <c r="F139" s="283" t="s">
        <v>1971</v>
      </c>
      <c r="G139" s="284" t="s">
        <v>1716</v>
      </c>
      <c r="H139" s="285">
        <v>24</v>
      </c>
      <c r="I139" s="132"/>
      <c r="J139" s="286">
        <f t="shared" si="0"/>
        <v>0</v>
      </c>
      <c r="K139" s="283" t="s">
        <v>1042</v>
      </c>
      <c r="L139" s="213"/>
      <c r="M139" s="287" t="s">
        <v>1042</v>
      </c>
      <c r="N139" s="288" t="s">
        <v>1055</v>
      </c>
      <c r="O139" s="289">
        <v>0</v>
      </c>
      <c r="P139" s="289">
        <f t="shared" si="1"/>
        <v>0</v>
      </c>
      <c r="Q139" s="289">
        <v>0</v>
      </c>
      <c r="R139" s="289">
        <f t="shared" si="2"/>
        <v>0</v>
      </c>
      <c r="S139" s="289">
        <v>0</v>
      </c>
      <c r="T139" s="289">
        <f t="shared" si="3"/>
        <v>0</v>
      </c>
      <c r="U139" s="290" t="s">
        <v>1042</v>
      </c>
      <c r="AR139" s="291" t="s">
        <v>46</v>
      </c>
      <c r="AT139" s="291" t="s">
        <v>1099</v>
      </c>
      <c r="AU139" s="291" t="s">
        <v>42</v>
      </c>
      <c r="AY139" s="206" t="s">
        <v>1097</v>
      </c>
      <c r="BE139" s="292">
        <f t="shared" si="4"/>
        <v>0</v>
      </c>
      <c r="BF139" s="292">
        <f t="shared" si="5"/>
        <v>0</v>
      </c>
      <c r="BG139" s="292">
        <f t="shared" si="6"/>
        <v>0</v>
      </c>
      <c r="BH139" s="292">
        <f t="shared" si="7"/>
        <v>0</v>
      </c>
      <c r="BI139" s="292">
        <f t="shared" si="8"/>
        <v>0</v>
      </c>
      <c r="BJ139" s="206" t="s">
        <v>40</v>
      </c>
      <c r="BK139" s="292">
        <f t="shared" si="9"/>
        <v>0</v>
      </c>
      <c r="BL139" s="206" t="s">
        <v>46</v>
      </c>
      <c r="BM139" s="291" t="s">
        <v>1972</v>
      </c>
    </row>
    <row r="140" spans="2:65" s="214" customFormat="1" ht="24.2" customHeight="1" x14ac:dyDescent="0.2">
      <c r="B140" s="213"/>
      <c r="C140" s="281">
        <v>16</v>
      </c>
      <c r="D140" s="281" t="s">
        <v>1099</v>
      </c>
      <c r="E140" s="282" t="s">
        <v>1973</v>
      </c>
      <c r="F140" s="283" t="s">
        <v>1974</v>
      </c>
      <c r="G140" s="284" t="s">
        <v>1716</v>
      </c>
      <c r="H140" s="285">
        <v>8</v>
      </c>
      <c r="I140" s="132"/>
      <c r="J140" s="286">
        <f t="shared" si="0"/>
        <v>0</v>
      </c>
      <c r="K140" s="283" t="s">
        <v>1042</v>
      </c>
      <c r="L140" s="213"/>
      <c r="M140" s="287" t="s">
        <v>1042</v>
      </c>
      <c r="N140" s="288" t="s">
        <v>1055</v>
      </c>
      <c r="O140" s="289">
        <v>0</v>
      </c>
      <c r="P140" s="289">
        <f t="shared" si="1"/>
        <v>0</v>
      </c>
      <c r="Q140" s="289">
        <v>0</v>
      </c>
      <c r="R140" s="289">
        <f t="shared" si="2"/>
        <v>0</v>
      </c>
      <c r="S140" s="289">
        <v>0</v>
      </c>
      <c r="T140" s="289">
        <f t="shared" si="3"/>
        <v>0</v>
      </c>
      <c r="U140" s="290" t="s">
        <v>1042</v>
      </c>
      <c r="AR140" s="291" t="s">
        <v>46</v>
      </c>
      <c r="AT140" s="291" t="s">
        <v>1099</v>
      </c>
      <c r="AU140" s="291" t="s">
        <v>42</v>
      </c>
      <c r="AY140" s="206" t="s">
        <v>1097</v>
      </c>
      <c r="BE140" s="292">
        <f t="shared" si="4"/>
        <v>0</v>
      </c>
      <c r="BF140" s="292">
        <f t="shared" si="5"/>
        <v>0</v>
      </c>
      <c r="BG140" s="292">
        <f t="shared" si="6"/>
        <v>0</v>
      </c>
      <c r="BH140" s="292">
        <f t="shared" si="7"/>
        <v>0</v>
      </c>
      <c r="BI140" s="292">
        <f t="shared" si="8"/>
        <v>0</v>
      </c>
      <c r="BJ140" s="206" t="s">
        <v>40</v>
      </c>
      <c r="BK140" s="292">
        <f t="shared" si="9"/>
        <v>0</v>
      </c>
      <c r="BL140" s="206" t="s">
        <v>46</v>
      </c>
      <c r="BM140" s="291" t="s">
        <v>1975</v>
      </c>
    </row>
    <row r="141" spans="2:65" s="214" customFormat="1" ht="16.5" customHeight="1" x14ac:dyDescent="0.2">
      <c r="B141" s="213"/>
      <c r="C141" s="281">
        <v>17</v>
      </c>
      <c r="D141" s="281" t="s">
        <v>1099</v>
      </c>
      <c r="E141" s="282" t="s">
        <v>1976</v>
      </c>
      <c r="F141" s="283" t="s">
        <v>1977</v>
      </c>
      <c r="G141" s="284" t="s">
        <v>1716</v>
      </c>
      <c r="H141" s="285">
        <v>8</v>
      </c>
      <c r="I141" s="132"/>
      <c r="J141" s="286">
        <f t="shared" si="0"/>
        <v>0</v>
      </c>
      <c r="K141" s="283" t="s">
        <v>1042</v>
      </c>
      <c r="L141" s="213"/>
      <c r="M141" s="287" t="s">
        <v>1042</v>
      </c>
      <c r="N141" s="288" t="s">
        <v>1055</v>
      </c>
      <c r="O141" s="289">
        <v>0</v>
      </c>
      <c r="P141" s="289">
        <f t="shared" si="1"/>
        <v>0</v>
      </c>
      <c r="Q141" s="289">
        <v>0</v>
      </c>
      <c r="R141" s="289">
        <f t="shared" si="2"/>
        <v>0</v>
      </c>
      <c r="S141" s="289">
        <v>0</v>
      </c>
      <c r="T141" s="289">
        <f t="shared" si="3"/>
        <v>0</v>
      </c>
      <c r="U141" s="290" t="s">
        <v>1042</v>
      </c>
      <c r="AR141" s="291" t="s">
        <v>46</v>
      </c>
      <c r="AT141" s="291" t="s">
        <v>1099</v>
      </c>
      <c r="AU141" s="291" t="s">
        <v>42</v>
      </c>
      <c r="AY141" s="206" t="s">
        <v>1097</v>
      </c>
      <c r="BE141" s="292">
        <f t="shared" si="4"/>
        <v>0</v>
      </c>
      <c r="BF141" s="292">
        <f t="shared" si="5"/>
        <v>0</v>
      </c>
      <c r="BG141" s="292">
        <f t="shared" si="6"/>
        <v>0</v>
      </c>
      <c r="BH141" s="292">
        <f t="shared" si="7"/>
        <v>0</v>
      </c>
      <c r="BI141" s="292">
        <f t="shared" si="8"/>
        <v>0</v>
      </c>
      <c r="BJ141" s="206" t="s">
        <v>40</v>
      </c>
      <c r="BK141" s="292">
        <f t="shared" si="9"/>
        <v>0</v>
      </c>
      <c r="BL141" s="206" t="s">
        <v>46</v>
      </c>
      <c r="BM141" s="291" t="s">
        <v>1978</v>
      </c>
    </row>
    <row r="142" spans="2:65" s="214" customFormat="1" ht="16.5" customHeight="1" x14ac:dyDescent="0.2">
      <c r="B142" s="213"/>
      <c r="C142" s="281" t="s">
        <v>1170</v>
      </c>
      <c r="D142" s="281" t="s">
        <v>1099</v>
      </c>
      <c r="E142" s="282" t="s">
        <v>1979</v>
      </c>
      <c r="F142" s="283" t="s">
        <v>1980</v>
      </c>
      <c r="G142" s="284" t="s">
        <v>1716</v>
      </c>
      <c r="H142" s="285">
        <v>8</v>
      </c>
      <c r="I142" s="132"/>
      <c r="J142" s="286">
        <f t="shared" si="0"/>
        <v>0</v>
      </c>
      <c r="K142" s="283" t="s">
        <v>1042</v>
      </c>
      <c r="L142" s="213"/>
      <c r="M142" s="287" t="s">
        <v>1042</v>
      </c>
      <c r="N142" s="288" t="s">
        <v>1055</v>
      </c>
      <c r="O142" s="289">
        <v>0</v>
      </c>
      <c r="P142" s="289">
        <f t="shared" si="1"/>
        <v>0</v>
      </c>
      <c r="Q142" s="289">
        <v>0</v>
      </c>
      <c r="R142" s="289">
        <f t="shared" si="2"/>
        <v>0</v>
      </c>
      <c r="S142" s="289">
        <v>0</v>
      </c>
      <c r="T142" s="289">
        <f t="shared" si="3"/>
        <v>0</v>
      </c>
      <c r="U142" s="290" t="s">
        <v>1042</v>
      </c>
      <c r="AR142" s="291" t="s">
        <v>46</v>
      </c>
      <c r="AT142" s="291" t="s">
        <v>1099</v>
      </c>
      <c r="AU142" s="291" t="s">
        <v>42</v>
      </c>
      <c r="AY142" s="206" t="s">
        <v>1097</v>
      </c>
      <c r="BE142" s="292">
        <f t="shared" si="4"/>
        <v>0</v>
      </c>
      <c r="BF142" s="292">
        <f t="shared" si="5"/>
        <v>0</v>
      </c>
      <c r="BG142" s="292">
        <f t="shared" si="6"/>
        <v>0</v>
      </c>
      <c r="BH142" s="292">
        <f t="shared" si="7"/>
        <v>0</v>
      </c>
      <c r="BI142" s="292">
        <f t="shared" si="8"/>
        <v>0</v>
      </c>
      <c r="BJ142" s="206" t="s">
        <v>40</v>
      </c>
      <c r="BK142" s="292">
        <f t="shared" si="9"/>
        <v>0</v>
      </c>
      <c r="BL142" s="206" t="s">
        <v>46</v>
      </c>
      <c r="BM142" s="291" t="s">
        <v>1981</v>
      </c>
    </row>
    <row r="143" spans="2:65" s="214" customFormat="1" ht="16.5" customHeight="1" x14ac:dyDescent="0.2">
      <c r="B143" s="213"/>
      <c r="C143" s="281">
        <v>19</v>
      </c>
      <c r="D143" s="281" t="s">
        <v>1099</v>
      </c>
      <c r="E143" s="282" t="s">
        <v>1982</v>
      </c>
      <c r="F143" s="283" t="s">
        <v>1983</v>
      </c>
      <c r="G143" s="284" t="s">
        <v>1454</v>
      </c>
      <c r="H143" s="285">
        <v>1</v>
      </c>
      <c r="I143" s="132"/>
      <c r="J143" s="286">
        <f t="shared" si="0"/>
        <v>0</v>
      </c>
      <c r="K143" s="283" t="s">
        <v>1042</v>
      </c>
      <c r="L143" s="213"/>
      <c r="M143" s="287" t="s">
        <v>1042</v>
      </c>
      <c r="N143" s="288" t="s">
        <v>1055</v>
      </c>
      <c r="O143" s="289">
        <v>0</v>
      </c>
      <c r="P143" s="289">
        <f t="shared" si="1"/>
        <v>0</v>
      </c>
      <c r="Q143" s="289">
        <v>0</v>
      </c>
      <c r="R143" s="289">
        <f t="shared" si="2"/>
        <v>0</v>
      </c>
      <c r="S143" s="289">
        <v>0</v>
      </c>
      <c r="T143" s="289">
        <f t="shared" si="3"/>
        <v>0</v>
      </c>
      <c r="U143" s="290" t="s">
        <v>1042</v>
      </c>
      <c r="AR143" s="291" t="s">
        <v>46</v>
      </c>
      <c r="AT143" s="291" t="s">
        <v>1099</v>
      </c>
      <c r="AU143" s="291" t="s">
        <v>42</v>
      </c>
      <c r="AY143" s="206" t="s">
        <v>1097</v>
      </c>
      <c r="BE143" s="292">
        <f t="shared" si="4"/>
        <v>0</v>
      </c>
      <c r="BF143" s="292">
        <f t="shared" si="5"/>
        <v>0</v>
      </c>
      <c r="BG143" s="292">
        <f t="shared" si="6"/>
        <v>0</v>
      </c>
      <c r="BH143" s="292">
        <f t="shared" si="7"/>
        <v>0</v>
      </c>
      <c r="BI143" s="292">
        <f t="shared" si="8"/>
        <v>0</v>
      </c>
      <c r="BJ143" s="206" t="s">
        <v>40</v>
      </c>
      <c r="BK143" s="292">
        <f t="shared" si="9"/>
        <v>0</v>
      </c>
      <c r="BL143" s="206" t="s">
        <v>46</v>
      </c>
      <c r="BM143" s="291" t="s">
        <v>1984</v>
      </c>
    </row>
    <row r="144" spans="2:65" s="270" customFormat="1" ht="22.9" customHeight="1" x14ac:dyDescent="0.2">
      <c r="B144" s="269"/>
      <c r="D144" s="271" t="s">
        <v>1094</v>
      </c>
      <c r="E144" s="279" t="s">
        <v>1985</v>
      </c>
      <c r="F144" s="279" t="s">
        <v>1986</v>
      </c>
      <c r="I144" s="297"/>
      <c r="J144" s="280">
        <f>BK144</f>
        <v>0</v>
      </c>
      <c r="L144" s="269"/>
      <c r="M144" s="274"/>
      <c r="P144" s="275">
        <f>SUM(P145:P163)</f>
        <v>0</v>
      </c>
      <c r="R144" s="275">
        <f>SUM(R145:R163)</f>
        <v>0</v>
      </c>
      <c r="T144" s="275">
        <f>SUM(T145:T163)</f>
        <v>0</v>
      </c>
      <c r="U144" s="276"/>
      <c r="AR144" s="271" t="s">
        <v>40</v>
      </c>
      <c r="AT144" s="277" t="s">
        <v>1094</v>
      </c>
      <c r="AU144" s="277" t="s">
        <v>40</v>
      </c>
      <c r="AY144" s="271" t="s">
        <v>1097</v>
      </c>
      <c r="BK144" s="278">
        <f>SUM(BK145:BK163)</f>
        <v>0</v>
      </c>
    </row>
    <row r="145" spans="2:65" s="214" customFormat="1" ht="16.5" customHeight="1" x14ac:dyDescent="0.2">
      <c r="B145" s="213"/>
      <c r="C145" s="281">
        <v>20</v>
      </c>
      <c r="D145" s="281" t="s">
        <v>1099</v>
      </c>
      <c r="E145" s="282" t="s">
        <v>1987</v>
      </c>
      <c r="F145" s="283" t="s">
        <v>1988</v>
      </c>
      <c r="G145" s="284" t="s">
        <v>283</v>
      </c>
      <c r="H145" s="285">
        <v>72</v>
      </c>
      <c r="I145" s="132"/>
      <c r="J145" s="286">
        <f t="shared" ref="J145:J163" si="10">ROUND(I145*H145,2)</f>
        <v>0</v>
      </c>
      <c r="K145" s="283" t="s">
        <v>1042</v>
      </c>
      <c r="L145" s="213"/>
      <c r="M145" s="287" t="s">
        <v>1042</v>
      </c>
      <c r="N145" s="288" t="s">
        <v>1055</v>
      </c>
      <c r="O145" s="289">
        <v>0</v>
      </c>
      <c r="P145" s="289">
        <f t="shared" ref="P145:P163" si="11">O145*H145</f>
        <v>0</v>
      </c>
      <c r="Q145" s="289">
        <v>0</v>
      </c>
      <c r="R145" s="289">
        <f t="shared" ref="R145:R163" si="12">Q145*H145</f>
        <v>0</v>
      </c>
      <c r="S145" s="289">
        <v>0</v>
      </c>
      <c r="T145" s="289">
        <f t="shared" ref="T145:T163" si="13">S145*H145</f>
        <v>0</v>
      </c>
      <c r="U145" s="290" t="s">
        <v>1042</v>
      </c>
      <c r="AR145" s="291" t="s">
        <v>46</v>
      </c>
      <c r="AT145" s="291" t="s">
        <v>1099</v>
      </c>
      <c r="AU145" s="291" t="s">
        <v>42</v>
      </c>
      <c r="AY145" s="206" t="s">
        <v>1097</v>
      </c>
      <c r="BE145" s="292">
        <f t="shared" ref="BE145:BE163" si="14">IF(N145="základní",J145,0)</f>
        <v>0</v>
      </c>
      <c r="BF145" s="292">
        <f t="shared" ref="BF145:BF163" si="15">IF(N145="snížená",J145,0)</f>
        <v>0</v>
      </c>
      <c r="BG145" s="292">
        <f t="shared" ref="BG145:BG163" si="16">IF(N145="zákl. přenesená",J145,0)</f>
        <v>0</v>
      </c>
      <c r="BH145" s="292">
        <f t="shared" ref="BH145:BH163" si="17">IF(N145="sníž. přenesená",J145,0)</f>
        <v>0</v>
      </c>
      <c r="BI145" s="292">
        <f t="shared" ref="BI145:BI163" si="18">IF(N145="nulová",J145,0)</f>
        <v>0</v>
      </c>
      <c r="BJ145" s="206" t="s">
        <v>40</v>
      </c>
      <c r="BK145" s="292">
        <f t="shared" ref="BK145:BK163" si="19">ROUND(I145*H145,2)</f>
        <v>0</v>
      </c>
      <c r="BL145" s="206" t="s">
        <v>46</v>
      </c>
      <c r="BM145" s="291" t="s">
        <v>1989</v>
      </c>
    </row>
    <row r="146" spans="2:65" s="214" customFormat="1" ht="24.2" customHeight="1" x14ac:dyDescent="0.2">
      <c r="B146" s="213"/>
      <c r="C146" s="298">
        <v>21</v>
      </c>
      <c r="D146" s="298" t="s">
        <v>1136</v>
      </c>
      <c r="E146" s="299" t="s">
        <v>1990</v>
      </c>
      <c r="F146" s="300" t="s">
        <v>1991</v>
      </c>
      <c r="G146" s="301" t="s">
        <v>283</v>
      </c>
      <c r="H146" s="302">
        <v>72</v>
      </c>
      <c r="I146" s="133"/>
      <c r="J146" s="303">
        <f t="shared" si="10"/>
        <v>0</v>
      </c>
      <c r="K146" s="300" t="s">
        <v>1042</v>
      </c>
      <c r="L146" s="304"/>
      <c r="M146" s="305" t="s">
        <v>1042</v>
      </c>
      <c r="N146" s="306" t="s">
        <v>1055</v>
      </c>
      <c r="O146" s="289">
        <v>0</v>
      </c>
      <c r="P146" s="289">
        <f t="shared" si="11"/>
        <v>0</v>
      </c>
      <c r="Q146" s="289">
        <v>0</v>
      </c>
      <c r="R146" s="289">
        <f t="shared" si="12"/>
        <v>0</v>
      </c>
      <c r="S146" s="289">
        <v>0</v>
      </c>
      <c r="T146" s="289">
        <f t="shared" si="13"/>
        <v>0</v>
      </c>
      <c r="U146" s="290" t="s">
        <v>1042</v>
      </c>
      <c r="AR146" s="291" t="s">
        <v>1126</v>
      </c>
      <c r="AT146" s="291" t="s">
        <v>1136</v>
      </c>
      <c r="AU146" s="291" t="s">
        <v>42</v>
      </c>
      <c r="AY146" s="206" t="s">
        <v>1097</v>
      </c>
      <c r="BE146" s="292">
        <f t="shared" si="14"/>
        <v>0</v>
      </c>
      <c r="BF146" s="292">
        <f t="shared" si="15"/>
        <v>0</v>
      </c>
      <c r="BG146" s="292">
        <f t="shared" si="16"/>
        <v>0</v>
      </c>
      <c r="BH146" s="292">
        <f t="shared" si="17"/>
        <v>0</v>
      </c>
      <c r="BI146" s="292">
        <f t="shared" si="18"/>
        <v>0</v>
      </c>
      <c r="BJ146" s="206" t="s">
        <v>40</v>
      </c>
      <c r="BK146" s="292">
        <f t="shared" si="19"/>
        <v>0</v>
      </c>
      <c r="BL146" s="206" t="s">
        <v>46</v>
      </c>
      <c r="BM146" s="291" t="s">
        <v>1992</v>
      </c>
    </row>
    <row r="147" spans="2:65" s="214" customFormat="1" ht="16.5" customHeight="1" x14ac:dyDescent="0.2">
      <c r="B147" s="213"/>
      <c r="C147" s="281">
        <v>22</v>
      </c>
      <c r="D147" s="281" t="s">
        <v>1099</v>
      </c>
      <c r="E147" s="282" t="s">
        <v>1993</v>
      </c>
      <c r="F147" s="283" t="s">
        <v>1994</v>
      </c>
      <c r="G147" s="284" t="s">
        <v>211</v>
      </c>
      <c r="H147" s="285">
        <v>4</v>
      </c>
      <c r="I147" s="132"/>
      <c r="J147" s="286">
        <f t="shared" si="10"/>
        <v>0</v>
      </c>
      <c r="K147" s="283" t="s">
        <v>1042</v>
      </c>
      <c r="L147" s="213"/>
      <c r="M147" s="287" t="s">
        <v>1042</v>
      </c>
      <c r="N147" s="288" t="s">
        <v>1055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1042</v>
      </c>
      <c r="AR147" s="291" t="s">
        <v>46</v>
      </c>
      <c r="AT147" s="291" t="s">
        <v>1099</v>
      </c>
      <c r="AU147" s="291" t="s">
        <v>42</v>
      </c>
      <c r="AY147" s="206" t="s">
        <v>1097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46</v>
      </c>
      <c r="BM147" s="291" t="s">
        <v>1995</v>
      </c>
    </row>
    <row r="148" spans="2:65" s="214" customFormat="1" ht="16.5" customHeight="1" x14ac:dyDescent="0.2">
      <c r="B148" s="213"/>
      <c r="C148" s="298">
        <v>23</v>
      </c>
      <c r="D148" s="298" t="s">
        <v>1136</v>
      </c>
      <c r="E148" s="299" t="s">
        <v>1996</v>
      </c>
      <c r="F148" s="300" t="s">
        <v>1997</v>
      </c>
      <c r="G148" s="301" t="s">
        <v>211</v>
      </c>
      <c r="H148" s="302">
        <v>4</v>
      </c>
      <c r="I148" s="133"/>
      <c r="J148" s="303">
        <f t="shared" si="10"/>
        <v>0</v>
      </c>
      <c r="K148" s="300" t="s">
        <v>1042</v>
      </c>
      <c r="L148" s="304"/>
      <c r="M148" s="305" t="s">
        <v>1042</v>
      </c>
      <c r="N148" s="306" t="s">
        <v>1055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1042</v>
      </c>
      <c r="AR148" s="291" t="s">
        <v>1126</v>
      </c>
      <c r="AT148" s="291" t="s">
        <v>1136</v>
      </c>
      <c r="AU148" s="291" t="s">
        <v>42</v>
      </c>
      <c r="AY148" s="206" t="s">
        <v>1097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46</v>
      </c>
      <c r="BM148" s="291" t="s">
        <v>1998</v>
      </c>
    </row>
    <row r="149" spans="2:65" s="214" customFormat="1" ht="16.5" customHeight="1" x14ac:dyDescent="0.2">
      <c r="B149" s="213"/>
      <c r="C149" s="281">
        <v>24</v>
      </c>
      <c r="D149" s="281" t="s">
        <v>1099</v>
      </c>
      <c r="E149" s="282" t="s">
        <v>1999</v>
      </c>
      <c r="F149" s="283" t="s">
        <v>2000</v>
      </c>
      <c r="G149" s="284" t="s">
        <v>1454</v>
      </c>
      <c r="H149" s="285">
        <v>1</v>
      </c>
      <c r="I149" s="132"/>
      <c r="J149" s="286">
        <f t="shared" si="10"/>
        <v>0</v>
      </c>
      <c r="K149" s="283" t="s">
        <v>1042</v>
      </c>
      <c r="L149" s="213"/>
      <c r="M149" s="287" t="s">
        <v>1042</v>
      </c>
      <c r="N149" s="288" t="s">
        <v>1055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1042</v>
      </c>
      <c r="AR149" s="291" t="s">
        <v>46</v>
      </c>
      <c r="AT149" s="291" t="s">
        <v>1099</v>
      </c>
      <c r="AU149" s="291" t="s">
        <v>42</v>
      </c>
      <c r="AY149" s="206" t="s">
        <v>1097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46</v>
      </c>
      <c r="BM149" s="291" t="s">
        <v>2001</v>
      </c>
    </row>
    <row r="150" spans="2:65" s="214" customFormat="1" ht="16.5" customHeight="1" x14ac:dyDescent="0.2">
      <c r="B150" s="213"/>
      <c r="C150" s="298">
        <v>25</v>
      </c>
      <c r="D150" s="298" t="s">
        <v>1136</v>
      </c>
      <c r="E150" s="299" t="s">
        <v>2002</v>
      </c>
      <c r="F150" s="300" t="s">
        <v>2003</v>
      </c>
      <c r="G150" s="301" t="s">
        <v>1454</v>
      </c>
      <c r="H150" s="302">
        <v>1</v>
      </c>
      <c r="I150" s="133"/>
      <c r="J150" s="303">
        <f t="shared" si="10"/>
        <v>0</v>
      </c>
      <c r="K150" s="300" t="s">
        <v>1042</v>
      </c>
      <c r="L150" s="304"/>
      <c r="M150" s="305" t="s">
        <v>1042</v>
      </c>
      <c r="N150" s="306" t="s">
        <v>1055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1042</v>
      </c>
      <c r="AR150" s="291" t="s">
        <v>1126</v>
      </c>
      <c r="AT150" s="291" t="s">
        <v>1136</v>
      </c>
      <c r="AU150" s="291" t="s">
        <v>42</v>
      </c>
      <c r="AY150" s="206" t="s">
        <v>1097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46</v>
      </c>
      <c r="BM150" s="291" t="s">
        <v>2004</v>
      </c>
    </row>
    <row r="151" spans="2:65" s="214" customFormat="1" ht="33" customHeight="1" x14ac:dyDescent="0.2">
      <c r="B151" s="213"/>
      <c r="C151" s="281">
        <v>26</v>
      </c>
      <c r="D151" s="281" t="s">
        <v>1099</v>
      </c>
      <c r="E151" s="282" t="s">
        <v>2005</v>
      </c>
      <c r="F151" s="283" t="s">
        <v>2006</v>
      </c>
      <c r="G151" s="284" t="s">
        <v>1454</v>
      </c>
      <c r="H151" s="285">
        <v>1</v>
      </c>
      <c r="I151" s="132"/>
      <c r="J151" s="286">
        <f t="shared" si="10"/>
        <v>0</v>
      </c>
      <c r="K151" s="283" t="s">
        <v>1042</v>
      </c>
      <c r="L151" s="213"/>
      <c r="M151" s="287" t="s">
        <v>1042</v>
      </c>
      <c r="N151" s="288" t="s">
        <v>1055</v>
      </c>
      <c r="O151" s="289">
        <v>0</v>
      </c>
      <c r="P151" s="289">
        <f t="shared" si="11"/>
        <v>0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1042</v>
      </c>
      <c r="AR151" s="291" t="s">
        <v>46</v>
      </c>
      <c r="AT151" s="291" t="s">
        <v>1099</v>
      </c>
      <c r="AU151" s="291" t="s">
        <v>42</v>
      </c>
      <c r="AY151" s="206" t="s">
        <v>1097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46</v>
      </c>
      <c r="BM151" s="291" t="s">
        <v>2007</v>
      </c>
    </row>
    <row r="152" spans="2:65" s="214" customFormat="1" ht="16.5" customHeight="1" x14ac:dyDescent="0.2">
      <c r="B152" s="213"/>
      <c r="C152" s="281">
        <v>27</v>
      </c>
      <c r="D152" s="281" t="s">
        <v>1099</v>
      </c>
      <c r="E152" s="282" t="s">
        <v>2008</v>
      </c>
      <c r="F152" s="283" t="s">
        <v>2009</v>
      </c>
      <c r="G152" s="284" t="s">
        <v>283</v>
      </c>
      <c r="H152" s="285">
        <v>72</v>
      </c>
      <c r="I152" s="132"/>
      <c r="J152" s="286">
        <f t="shared" si="10"/>
        <v>0</v>
      </c>
      <c r="K152" s="283" t="s">
        <v>1042</v>
      </c>
      <c r="L152" s="213"/>
      <c r="M152" s="287" t="s">
        <v>1042</v>
      </c>
      <c r="N152" s="288" t="s">
        <v>1055</v>
      </c>
      <c r="O152" s="289">
        <v>0</v>
      </c>
      <c r="P152" s="289">
        <f t="shared" si="11"/>
        <v>0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1042</v>
      </c>
      <c r="AR152" s="291" t="s">
        <v>46</v>
      </c>
      <c r="AT152" s="291" t="s">
        <v>1099</v>
      </c>
      <c r="AU152" s="291" t="s">
        <v>42</v>
      </c>
      <c r="AY152" s="206" t="s">
        <v>1097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46</v>
      </c>
      <c r="BM152" s="291" t="s">
        <v>2010</v>
      </c>
    </row>
    <row r="153" spans="2:65" s="214" customFormat="1" ht="16.5" customHeight="1" x14ac:dyDescent="0.2">
      <c r="B153" s="213"/>
      <c r="C153" s="298">
        <v>28</v>
      </c>
      <c r="D153" s="298" t="s">
        <v>1136</v>
      </c>
      <c r="E153" s="299" t="s">
        <v>2011</v>
      </c>
      <c r="F153" s="300" t="s">
        <v>2012</v>
      </c>
      <c r="G153" s="301" t="s">
        <v>283</v>
      </c>
      <c r="H153" s="302">
        <v>72</v>
      </c>
      <c r="I153" s="133"/>
      <c r="J153" s="303">
        <f t="shared" si="10"/>
        <v>0</v>
      </c>
      <c r="K153" s="300" t="s">
        <v>1042</v>
      </c>
      <c r="L153" s="304"/>
      <c r="M153" s="305" t="s">
        <v>1042</v>
      </c>
      <c r="N153" s="306" t="s">
        <v>1055</v>
      </c>
      <c r="O153" s="289">
        <v>0</v>
      </c>
      <c r="P153" s="289">
        <f t="shared" si="11"/>
        <v>0</v>
      </c>
      <c r="Q153" s="289">
        <v>0</v>
      </c>
      <c r="R153" s="289">
        <f t="shared" si="12"/>
        <v>0</v>
      </c>
      <c r="S153" s="289">
        <v>0</v>
      </c>
      <c r="T153" s="289">
        <f t="shared" si="13"/>
        <v>0</v>
      </c>
      <c r="U153" s="290" t="s">
        <v>1042</v>
      </c>
      <c r="AR153" s="291" t="s">
        <v>1126</v>
      </c>
      <c r="AT153" s="291" t="s">
        <v>1136</v>
      </c>
      <c r="AU153" s="291" t="s">
        <v>42</v>
      </c>
      <c r="AY153" s="206" t="s">
        <v>1097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46</v>
      </c>
      <c r="BM153" s="291" t="s">
        <v>2013</v>
      </c>
    </row>
    <row r="154" spans="2:65" s="214" customFormat="1" ht="16.5" customHeight="1" x14ac:dyDescent="0.2">
      <c r="B154" s="213"/>
      <c r="C154" s="281">
        <v>29</v>
      </c>
      <c r="D154" s="281" t="s">
        <v>1099</v>
      </c>
      <c r="E154" s="282" t="s">
        <v>2014</v>
      </c>
      <c r="F154" s="283" t="s">
        <v>2015</v>
      </c>
      <c r="G154" s="284" t="s">
        <v>211</v>
      </c>
      <c r="H154" s="285">
        <v>1</v>
      </c>
      <c r="I154" s="132"/>
      <c r="J154" s="286">
        <f t="shared" si="10"/>
        <v>0</v>
      </c>
      <c r="K154" s="283" t="s">
        <v>1042</v>
      </c>
      <c r="L154" s="213"/>
      <c r="M154" s="287" t="s">
        <v>1042</v>
      </c>
      <c r="N154" s="288" t="s">
        <v>1055</v>
      </c>
      <c r="O154" s="289">
        <v>0</v>
      </c>
      <c r="P154" s="289">
        <f t="shared" si="11"/>
        <v>0</v>
      </c>
      <c r="Q154" s="289">
        <v>0</v>
      </c>
      <c r="R154" s="289">
        <f t="shared" si="12"/>
        <v>0</v>
      </c>
      <c r="S154" s="289">
        <v>0</v>
      </c>
      <c r="T154" s="289">
        <f t="shared" si="13"/>
        <v>0</v>
      </c>
      <c r="U154" s="290" t="s">
        <v>1042</v>
      </c>
      <c r="AR154" s="291" t="s">
        <v>46</v>
      </c>
      <c r="AT154" s="291" t="s">
        <v>1099</v>
      </c>
      <c r="AU154" s="291" t="s">
        <v>42</v>
      </c>
      <c r="AY154" s="206" t="s">
        <v>1097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46</v>
      </c>
      <c r="BM154" s="291" t="s">
        <v>2016</v>
      </c>
    </row>
    <row r="155" spans="2:65" s="214" customFormat="1" ht="55.5" customHeight="1" x14ac:dyDescent="0.2">
      <c r="B155" s="213"/>
      <c r="C155" s="298">
        <v>30</v>
      </c>
      <c r="D155" s="298" t="s">
        <v>1136</v>
      </c>
      <c r="E155" s="299" t="s">
        <v>2017</v>
      </c>
      <c r="F155" s="300" t="s">
        <v>2018</v>
      </c>
      <c r="G155" s="301" t="s">
        <v>211</v>
      </c>
      <c r="H155" s="302">
        <v>1</v>
      </c>
      <c r="I155" s="133"/>
      <c r="J155" s="303">
        <f t="shared" si="10"/>
        <v>0</v>
      </c>
      <c r="K155" s="300" t="s">
        <v>1042</v>
      </c>
      <c r="L155" s="304"/>
      <c r="M155" s="305" t="s">
        <v>1042</v>
      </c>
      <c r="N155" s="306" t="s">
        <v>1055</v>
      </c>
      <c r="O155" s="289">
        <v>0</v>
      </c>
      <c r="P155" s="289">
        <f t="shared" si="11"/>
        <v>0</v>
      </c>
      <c r="Q155" s="289">
        <v>0</v>
      </c>
      <c r="R155" s="289">
        <f t="shared" si="12"/>
        <v>0</v>
      </c>
      <c r="S155" s="289">
        <v>0</v>
      </c>
      <c r="T155" s="289">
        <f t="shared" si="13"/>
        <v>0</v>
      </c>
      <c r="U155" s="290" t="s">
        <v>1042</v>
      </c>
      <c r="AR155" s="291" t="s">
        <v>1126</v>
      </c>
      <c r="AT155" s="291" t="s">
        <v>1136</v>
      </c>
      <c r="AU155" s="291" t="s">
        <v>42</v>
      </c>
      <c r="AY155" s="206" t="s">
        <v>1097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46</v>
      </c>
      <c r="BM155" s="291" t="s">
        <v>2019</v>
      </c>
    </row>
    <row r="156" spans="2:65" s="214" customFormat="1" ht="16.5" customHeight="1" x14ac:dyDescent="0.2">
      <c r="B156" s="213"/>
      <c r="C156" s="281">
        <v>31</v>
      </c>
      <c r="D156" s="281" t="s">
        <v>1099</v>
      </c>
      <c r="E156" s="282" t="s">
        <v>2020</v>
      </c>
      <c r="F156" s="283" t="s">
        <v>2021</v>
      </c>
      <c r="G156" s="284" t="s">
        <v>211</v>
      </c>
      <c r="H156" s="285">
        <v>3</v>
      </c>
      <c r="I156" s="132"/>
      <c r="J156" s="286">
        <f t="shared" si="10"/>
        <v>0</v>
      </c>
      <c r="K156" s="283" t="s">
        <v>1042</v>
      </c>
      <c r="L156" s="213"/>
      <c r="M156" s="287" t="s">
        <v>1042</v>
      </c>
      <c r="N156" s="288" t="s">
        <v>1055</v>
      </c>
      <c r="O156" s="289">
        <v>0</v>
      </c>
      <c r="P156" s="289">
        <f t="shared" si="11"/>
        <v>0</v>
      </c>
      <c r="Q156" s="289">
        <v>0</v>
      </c>
      <c r="R156" s="289">
        <f t="shared" si="12"/>
        <v>0</v>
      </c>
      <c r="S156" s="289">
        <v>0</v>
      </c>
      <c r="T156" s="289">
        <f t="shared" si="13"/>
        <v>0</v>
      </c>
      <c r="U156" s="290" t="s">
        <v>1042</v>
      </c>
      <c r="AR156" s="291" t="s">
        <v>46</v>
      </c>
      <c r="AT156" s="291" t="s">
        <v>1099</v>
      </c>
      <c r="AU156" s="291" t="s">
        <v>42</v>
      </c>
      <c r="AY156" s="206" t="s">
        <v>1097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46</v>
      </c>
      <c r="BM156" s="291" t="s">
        <v>2022</v>
      </c>
    </row>
    <row r="157" spans="2:65" s="214" customFormat="1" ht="60" x14ac:dyDescent="0.2">
      <c r="B157" s="213"/>
      <c r="C157" s="298">
        <v>32</v>
      </c>
      <c r="D157" s="298" t="s">
        <v>1136</v>
      </c>
      <c r="E157" s="299" t="s">
        <v>2023</v>
      </c>
      <c r="F157" s="300" t="s">
        <v>2024</v>
      </c>
      <c r="G157" s="301" t="s">
        <v>211</v>
      </c>
      <c r="H157" s="302">
        <v>3</v>
      </c>
      <c r="I157" s="133"/>
      <c r="J157" s="303">
        <f t="shared" si="10"/>
        <v>0</v>
      </c>
      <c r="K157" s="300" t="s">
        <v>1042</v>
      </c>
      <c r="L157" s="304"/>
      <c r="M157" s="305" t="s">
        <v>1042</v>
      </c>
      <c r="N157" s="306" t="s">
        <v>1055</v>
      </c>
      <c r="O157" s="289">
        <v>0</v>
      </c>
      <c r="P157" s="289">
        <f t="shared" si="11"/>
        <v>0</v>
      </c>
      <c r="Q157" s="289">
        <v>0</v>
      </c>
      <c r="R157" s="289">
        <f t="shared" si="12"/>
        <v>0</v>
      </c>
      <c r="S157" s="289">
        <v>0</v>
      </c>
      <c r="T157" s="289">
        <f t="shared" si="13"/>
        <v>0</v>
      </c>
      <c r="U157" s="290" t="s">
        <v>1042</v>
      </c>
      <c r="AR157" s="291" t="s">
        <v>1126</v>
      </c>
      <c r="AT157" s="291" t="s">
        <v>1136</v>
      </c>
      <c r="AU157" s="291" t="s">
        <v>42</v>
      </c>
      <c r="AY157" s="206" t="s">
        <v>1097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46</v>
      </c>
      <c r="BM157" s="291" t="s">
        <v>2025</v>
      </c>
    </row>
    <row r="158" spans="2:65" s="214" customFormat="1" ht="33" customHeight="1" x14ac:dyDescent="0.2">
      <c r="B158" s="213"/>
      <c r="C158" s="281">
        <v>33</v>
      </c>
      <c r="D158" s="281" t="s">
        <v>1099</v>
      </c>
      <c r="E158" s="282" t="s">
        <v>2026</v>
      </c>
      <c r="F158" s="283" t="s">
        <v>2592</v>
      </c>
      <c r="G158" s="284" t="s">
        <v>1454</v>
      </c>
      <c r="H158" s="285">
        <v>1</v>
      </c>
      <c r="I158" s="132"/>
      <c r="J158" s="286">
        <f t="shared" si="10"/>
        <v>0</v>
      </c>
      <c r="K158" s="283" t="s">
        <v>1042</v>
      </c>
      <c r="L158" s="213"/>
      <c r="M158" s="287" t="s">
        <v>1042</v>
      </c>
      <c r="N158" s="288" t="s">
        <v>1055</v>
      </c>
      <c r="O158" s="289">
        <v>0</v>
      </c>
      <c r="P158" s="289">
        <f t="shared" si="11"/>
        <v>0</v>
      </c>
      <c r="Q158" s="289">
        <v>0</v>
      </c>
      <c r="R158" s="289">
        <f t="shared" si="12"/>
        <v>0</v>
      </c>
      <c r="S158" s="289">
        <v>0</v>
      </c>
      <c r="T158" s="289">
        <f t="shared" si="13"/>
        <v>0</v>
      </c>
      <c r="U158" s="290" t="s">
        <v>1042</v>
      </c>
      <c r="AR158" s="291" t="s">
        <v>46</v>
      </c>
      <c r="AT158" s="291" t="s">
        <v>1099</v>
      </c>
      <c r="AU158" s="291" t="s">
        <v>42</v>
      </c>
      <c r="AY158" s="206" t="s">
        <v>1097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46</v>
      </c>
      <c r="BM158" s="291" t="s">
        <v>2027</v>
      </c>
    </row>
    <row r="159" spans="2:65" s="214" customFormat="1" ht="16.5" customHeight="1" x14ac:dyDescent="0.2">
      <c r="B159" s="213"/>
      <c r="C159" s="281">
        <v>34</v>
      </c>
      <c r="D159" s="281" t="s">
        <v>1099</v>
      </c>
      <c r="E159" s="282" t="s">
        <v>2028</v>
      </c>
      <c r="F159" s="283" t="s">
        <v>1971</v>
      </c>
      <c r="G159" s="284" t="s">
        <v>1716</v>
      </c>
      <c r="H159" s="285">
        <v>16</v>
      </c>
      <c r="I159" s="132"/>
      <c r="J159" s="286">
        <f t="shared" si="10"/>
        <v>0</v>
      </c>
      <c r="K159" s="283" t="s">
        <v>1042</v>
      </c>
      <c r="L159" s="213"/>
      <c r="M159" s="287" t="s">
        <v>1042</v>
      </c>
      <c r="N159" s="288" t="s">
        <v>1055</v>
      </c>
      <c r="O159" s="289">
        <v>0</v>
      </c>
      <c r="P159" s="289">
        <f t="shared" si="11"/>
        <v>0</v>
      </c>
      <c r="Q159" s="289">
        <v>0</v>
      </c>
      <c r="R159" s="289">
        <f t="shared" si="12"/>
        <v>0</v>
      </c>
      <c r="S159" s="289">
        <v>0</v>
      </c>
      <c r="T159" s="289">
        <f t="shared" si="13"/>
        <v>0</v>
      </c>
      <c r="U159" s="290" t="s">
        <v>1042</v>
      </c>
      <c r="AR159" s="291" t="s">
        <v>46</v>
      </c>
      <c r="AT159" s="291" t="s">
        <v>1099</v>
      </c>
      <c r="AU159" s="291" t="s">
        <v>42</v>
      </c>
      <c r="AY159" s="206" t="s">
        <v>1097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46</v>
      </c>
      <c r="BM159" s="291" t="s">
        <v>2029</v>
      </c>
    </row>
    <row r="160" spans="2:65" s="214" customFormat="1" ht="16.5" customHeight="1" x14ac:dyDescent="0.2">
      <c r="B160" s="213"/>
      <c r="C160" s="281">
        <v>35</v>
      </c>
      <c r="D160" s="281" t="s">
        <v>1099</v>
      </c>
      <c r="E160" s="282" t="s">
        <v>2030</v>
      </c>
      <c r="F160" s="283" t="s">
        <v>2031</v>
      </c>
      <c r="G160" s="284" t="s">
        <v>1716</v>
      </c>
      <c r="H160" s="285">
        <v>16</v>
      </c>
      <c r="I160" s="132"/>
      <c r="J160" s="286">
        <f t="shared" si="10"/>
        <v>0</v>
      </c>
      <c r="K160" s="283" t="s">
        <v>1042</v>
      </c>
      <c r="L160" s="213"/>
      <c r="M160" s="287" t="s">
        <v>1042</v>
      </c>
      <c r="N160" s="288" t="s">
        <v>1055</v>
      </c>
      <c r="O160" s="289">
        <v>0</v>
      </c>
      <c r="P160" s="289">
        <f t="shared" si="11"/>
        <v>0</v>
      </c>
      <c r="Q160" s="289">
        <v>0</v>
      </c>
      <c r="R160" s="289">
        <f t="shared" si="12"/>
        <v>0</v>
      </c>
      <c r="S160" s="289">
        <v>0</v>
      </c>
      <c r="T160" s="289">
        <f t="shared" si="13"/>
        <v>0</v>
      </c>
      <c r="U160" s="290" t="s">
        <v>1042</v>
      </c>
      <c r="AR160" s="291" t="s">
        <v>46</v>
      </c>
      <c r="AT160" s="291" t="s">
        <v>1099</v>
      </c>
      <c r="AU160" s="291" t="s">
        <v>42</v>
      </c>
      <c r="AY160" s="206" t="s">
        <v>1097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46</v>
      </c>
      <c r="BM160" s="291" t="s">
        <v>2032</v>
      </c>
    </row>
    <row r="161" spans="2:65" s="214" customFormat="1" ht="16.5" customHeight="1" x14ac:dyDescent="0.2">
      <c r="B161" s="213"/>
      <c r="C161" s="281">
        <v>36</v>
      </c>
      <c r="D161" s="281" t="s">
        <v>1099</v>
      </c>
      <c r="E161" s="282" t="s">
        <v>2033</v>
      </c>
      <c r="F161" s="283" t="s">
        <v>1977</v>
      </c>
      <c r="G161" s="284" t="s">
        <v>1716</v>
      </c>
      <c r="H161" s="285">
        <v>8</v>
      </c>
      <c r="I161" s="132"/>
      <c r="J161" s="286">
        <f t="shared" si="10"/>
        <v>0</v>
      </c>
      <c r="K161" s="283" t="s">
        <v>1042</v>
      </c>
      <c r="L161" s="213"/>
      <c r="M161" s="287" t="s">
        <v>1042</v>
      </c>
      <c r="N161" s="288" t="s">
        <v>1055</v>
      </c>
      <c r="O161" s="289">
        <v>0</v>
      </c>
      <c r="P161" s="289">
        <f t="shared" si="11"/>
        <v>0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1042</v>
      </c>
      <c r="AR161" s="291" t="s">
        <v>46</v>
      </c>
      <c r="AT161" s="291" t="s">
        <v>1099</v>
      </c>
      <c r="AU161" s="291" t="s">
        <v>42</v>
      </c>
      <c r="AY161" s="206" t="s">
        <v>1097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46</v>
      </c>
      <c r="BM161" s="291" t="s">
        <v>2034</v>
      </c>
    </row>
    <row r="162" spans="2:65" s="214" customFormat="1" ht="16.5" customHeight="1" x14ac:dyDescent="0.2">
      <c r="B162" s="213"/>
      <c r="C162" s="281">
        <v>37</v>
      </c>
      <c r="D162" s="281" t="s">
        <v>1099</v>
      </c>
      <c r="E162" s="282" t="s">
        <v>2035</v>
      </c>
      <c r="F162" s="283" t="s">
        <v>1980</v>
      </c>
      <c r="G162" s="284" t="s">
        <v>1716</v>
      </c>
      <c r="H162" s="285">
        <v>8</v>
      </c>
      <c r="I162" s="132"/>
      <c r="J162" s="286">
        <f t="shared" si="10"/>
        <v>0</v>
      </c>
      <c r="K162" s="283" t="s">
        <v>1042</v>
      </c>
      <c r="L162" s="213"/>
      <c r="M162" s="287" t="s">
        <v>1042</v>
      </c>
      <c r="N162" s="288" t="s">
        <v>1055</v>
      </c>
      <c r="O162" s="289">
        <v>0</v>
      </c>
      <c r="P162" s="289">
        <f t="shared" si="11"/>
        <v>0</v>
      </c>
      <c r="Q162" s="289">
        <v>0</v>
      </c>
      <c r="R162" s="289">
        <f t="shared" si="12"/>
        <v>0</v>
      </c>
      <c r="S162" s="289">
        <v>0</v>
      </c>
      <c r="T162" s="289">
        <f t="shared" si="13"/>
        <v>0</v>
      </c>
      <c r="U162" s="290" t="s">
        <v>1042</v>
      </c>
      <c r="AR162" s="291" t="s">
        <v>46</v>
      </c>
      <c r="AT162" s="291" t="s">
        <v>1099</v>
      </c>
      <c r="AU162" s="291" t="s">
        <v>42</v>
      </c>
      <c r="AY162" s="206" t="s">
        <v>1097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46</v>
      </c>
      <c r="BM162" s="291" t="s">
        <v>2036</v>
      </c>
    </row>
    <row r="163" spans="2:65" s="214" customFormat="1" ht="16.5" customHeight="1" x14ac:dyDescent="0.2">
      <c r="B163" s="213"/>
      <c r="C163" s="281">
        <v>38</v>
      </c>
      <c r="D163" s="281" t="s">
        <v>1099</v>
      </c>
      <c r="E163" s="282" t="s">
        <v>2037</v>
      </c>
      <c r="F163" s="283" t="s">
        <v>1983</v>
      </c>
      <c r="G163" s="284" t="s">
        <v>1454</v>
      </c>
      <c r="H163" s="285">
        <v>1</v>
      </c>
      <c r="I163" s="132"/>
      <c r="J163" s="286">
        <f t="shared" si="10"/>
        <v>0</v>
      </c>
      <c r="K163" s="283" t="s">
        <v>1042</v>
      </c>
      <c r="L163" s="213"/>
      <c r="M163" s="287" t="s">
        <v>1042</v>
      </c>
      <c r="N163" s="288" t="s">
        <v>1055</v>
      </c>
      <c r="O163" s="289">
        <v>0</v>
      </c>
      <c r="P163" s="289">
        <f t="shared" si="11"/>
        <v>0</v>
      </c>
      <c r="Q163" s="289">
        <v>0</v>
      </c>
      <c r="R163" s="289">
        <f t="shared" si="12"/>
        <v>0</v>
      </c>
      <c r="S163" s="289">
        <v>0</v>
      </c>
      <c r="T163" s="289">
        <f t="shared" si="13"/>
        <v>0</v>
      </c>
      <c r="U163" s="290" t="s">
        <v>1042</v>
      </c>
      <c r="AR163" s="291" t="s">
        <v>46</v>
      </c>
      <c r="AT163" s="291" t="s">
        <v>1099</v>
      </c>
      <c r="AU163" s="291" t="s">
        <v>42</v>
      </c>
      <c r="AY163" s="206" t="s">
        <v>1097</v>
      </c>
      <c r="BE163" s="292">
        <f t="shared" si="14"/>
        <v>0</v>
      </c>
      <c r="BF163" s="292">
        <f t="shared" si="15"/>
        <v>0</v>
      </c>
      <c r="BG163" s="292">
        <f t="shared" si="16"/>
        <v>0</v>
      </c>
      <c r="BH163" s="292">
        <f t="shared" si="17"/>
        <v>0</v>
      </c>
      <c r="BI163" s="292">
        <f t="shared" si="18"/>
        <v>0</v>
      </c>
      <c r="BJ163" s="206" t="s">
        <v>40</v>
      </c>
      <c r="BK163" s="292">
        <f t="shared" si="19"/>
        <v>0</v>
      </c>
      <c r="BL163" s="206" t="s">
        <v>46</v>
      </c>
      <c r="BM163" s="291" t="s">
        <v>2038</v>
      </c>
    </row>
    <row r="164" spans="2:65" s="270" customFormat="1" ht="22.9" customHeight="1" x14ac:dyDescent="0.2">
      <c r="B164" s="269"/>
      <c r="D164" s="271" t="s">
        <v>1094</v>
      </c>
      <c r="E164" s="279" t="s">
        <v>2039</v>
      </c>
      <c r="F164" s="279" t="s">
        <v>2040</v>
      </c>
      <c r="I164" s="297"/>
      <c r="J164" s="280">
        <f>BK164</f>
        <v>0</v>
      </c>
      <c r="L164" s="269"/>
      <c r="M164" s="274"/>
      <c r="P164" s="275">
        <f>SUM(P165:P203)</f>
        <v>0</v>
      </c>
      <c r="R164" s="275">
        <f>SUM(R165:R203)</f>
        <v>0</v>
      </c>
      <c r="T164" s="275">
        <f>SUM(T165:T203)</f>
        <v>0</v>
      </c>
      <c r="U164" s="276"/>
      <c r="AR164" s="271" t="s">
        <v>40</v>
      </c>
      <c r="AT164" s="277" t="s">
        <v>1094</v>
      </c>
      <c r="AU164" s="277" t="s">
        <v>40</v>
      </c>
      <c r="AY164" s="271" t="s">
        <v>1097</v>
      </c>
      <c r="BK164" s="278">
        <f>SUM(BK165:BK203)</f>
        <v>0</v>
      </c>
    </row>
    <row r="165" spans="2:65" s="214" customFormat="1" ht="16.5" customHeight="1" x14ac:dyDescent="0.2">
      <c r="B165" s="213"/>
      <c r="C165" s="281">
        <v>39</v>
      </c>
      <c r="D165" s="281" t="s">
        <v>1099</v>
      </c>
      <c r="E165" s="282" t="s">
        <v>2041</v>
      </c>
      <c r="F165" s="283" t="s">
        <v>1988</v>
      </c>
      <c r="G165" s="284" t="s">
        <v>283</v>
      </c>
      <c r="H165" s="285">
        <v>160</v>
      </c>
      <c r="I165" s="132"/>
      <c r="J165" s="286">
        <f t="shared" ref="J165:J203" si="20">ROUND(I165*H165,2)</f>
        <v>0</v>
      </c>
      <c r="K165" s="283" t="s">
        <v>1042</v>
      </c>
      <c r="L165" s="213"/>
      <c r="M165" s="287" t="s">
        <v>1042</v>
      </c>
      <c r="N165" s="288" t="s">
        <v>1055</v>
      </c>
      <c r="O165" s="289">
        <v>0</v>
      </c>
      <c r="P165" s="289">
        <f t="shared" ref="P165:P203" si="21">O165*H165</f>
        <v>0</v>
      </c>
      <c r="Q165" s="289">
        <v>0</v>
      </c>
      <c r="R165" s="289">
        <f t="shared" ref="R165:R203" si="22">Q165*H165</f>
        <v>0</v>
      </c>
      <c r="S165" s="289">
        <v>0</v>
      </c>
      <c r="T165" s="289">
        <f t="shared" ref="T165:T203" si="23">S165*H165</f>
        <v>0</v>
      </c>
      <c r="U165" s="290" t="s">
        <v>1042</v>
      </c>
      <c r="AR165" s="291" t="s">
        <v>46</v>
      </c>
      <c r="AT165" s="291" t="s">
        <v>1099</v>
      </c>
      <c r="AU165" s="291" t="s">
        <v>42</v>
      </c>
      <c r="AY165" s="206" t="s">
        <v>1097</v>
      </c>
      <c r="BE165" s="292">
        <f t="shared" ref="BE165:BE203" si="24">IF(N165="základní",J165,0)</f>
        <v>0</v>
      </c>
      <c r="BF165" s="292">
        <f t="shared" ref="BF165:BF203" si="25">IF(N165="snížená",J165,0)</f>
        <v>0</v>
      </c>
      <c r="BG165" s="292">
        <f t="shared" ref="BG165:BG203" si="26">IF(N165="zákl. přenesená",J165,0)</f>
        <v>0</v>
      </c>
      <c r="BH165" s="292">
        <f t="shared" ref="BH165:BH203" si="27">IF(N165="sníž. přenesená",J165,0)</f>
        <v>0</v>
      </c>
      <c r="BI165" s="292">
        <f t="shared" ref="BI165:BI203" si="28">IF(N165="nulová",J165,0)</f>
        <v>0</v>
      </c>
      <c r="BJ165" s="206" t="s">
        <v>40</v>
      </c>
      <c r="BK165" s="292">
        <f t="shared" ref="BK165:BK203" si="29">ROUND(I165*H165,2)</f>
        <v>0</v>
      </c>
      <c r="BL165" s="206" t="s">
        <v>46</v>
      </c>
      <c r="BM165" s="291" t="s">
        <v>2042</v>
      </c>
    </row>
    <row r="166" spans="2:65" s="214" customFormat="1" ht="24.2" customHeight="1" x14ac:dyDescent="0.2">
      <c r="B166" s="213"/>
      <c r="C166" s="298">
        <v>40</v>
      </c>
      <c r="D166" s="298" t="s">
        <v>1136</v>
      </c>
      <c r="E166" s="299" t="s">
        <v>2043</v>
      </c>
      <c r="F166" s="300" t="s">
        <v>1991</v>
      </c>
      <c r="G166" s="301" t="s">
        <v>283</v>
      </c>
      <c r="H166" s="302">
        <v>160</v>
      </c>
      <c r="I166" s="133"/>
      <c r="J166" s="303">
        <f t="shared" si="20"/>
        <v>0</v>
      </c>
      <c r="K166" s="300" t="s">
        <v>1042</v>
      </c>
      <c r="L166" s="304"/>
      <c r="M166" s="305" t="s">
        <v>1042</v>
      </c>
      <c r="N166" s="306" t="s">
        <v>1055</v>
      </c>
      <c r="O166" s="289">
        <v>0</v>
      </c>
      <c r="P166" s="289">
        <f t="shared" si="21"/>
        <v>0</v>
      </c>
      <c r="Q166" s="289">
        <v>0</v>
      </c>
      <c r="R166" s="289">
        <f t="shared" si="22"/>
        <v>0</v>
      </c>
      <c r="S166" s="289">
        <v>0</v>
      </c>
      <c r="T166" s="289">
        <f t="shared" si="23"/>
        <v>0</v>
      </c>
      <c r="U166" s="290" t="s">
        <v>1042</v>
      </c>
      <c r="AR166" s="291" t="s">
        <v>1126</v>
      </c>
      <c r="AT166" s="291" t="s">
        <v>1136</v>
      </c>
      <c r="AU166" s="291" t="s">
        <v>42</v>
      </c>
      <c r="AY166" s="206" t="s">
        <v>1097</v>
      </c>
      <c r="BE166" s="292">
        <f t="shared" si="24"/>
        <v>0</v>
      </c>
      <c r="BF166" s="292">
        <f t="shared" si="25"/>
        <v>0</v>
      </c>
      <c r="BG166" s="292">
        <f t="shared" si="26"/>
        <v>0</v>
      </c>
      <c r="BH166" s="292">
        <f t="shared" si="27"/>
        <v>0</v>
      </c>
      <c r="BI166" s="292">
        <f t="shared" si="28"/>
        <v>0</v>
      </c>
      <c r="BJ166" s="206" t="s">
        <v>40</v>
      </c>
      <c r="BK166" s="292">
        <f t="shared" si="29"/>
        <v>0</v>
      </c>
      <c r="BL166" s="206" t="s">
        <v>46</v>
      </c>
      <c r="BM166" s="291" t="s">
        <v>2044</v>
      </c>
    </row>
    <row r="167" spans="2:65" s="214" customFormat="1" ht="16.5" customHeight="1" x14ac:dyDescent="0.2">
      <c r="B167" s="213"/>
      <c r="C167" s="281">
        <v>41</v>
      </c>
      <c r="D167" s="281" t="s">
        <v>1099</v>
      </c>
      <c r="E167" s="282" t="s">
        <v>2045</v>
      </c>
      <c r="F167" s="283" t="s">
        <v>2046</v>
      </c>
      <c r="G167" s="284" t="s">
        <v>211</v>
      </c>
      <c r="H167" s="285">
        <v>23</v>
      </c>
      <c r="I167" s="132"/>
      <c r="J167" s="286">
        <f t="shared" si="20"/>
        <v>0</v>
      </c>
      <c r="K167" s="283" t="s">
        <v>1042</v>
      </c>
      <c r="L167" s="213"/>
      <c r="M167" s="287" t="s">
        <v>1042</v>
      </c>
      <c r="N167" s="288" t="s">
        <v>1055</v>
      </c>
      <c r="O167" s="289">
        <v>0</v>
      </c>
      <c r="P167" s="289">
        <f t="shared" si="21"/>
        <v>0</v>
      </c>
      <c r="Q167" s="289">
        <v>0</v>
      </c>
      <c r="R167" s="289">
        <f t="shared" si="22"/>
        <v>0</v>
      </c>
      <c r="S167" s="289">
        <v>0</v>
      </c>
      <c r="T167" s="289">
        <f t="shared" si="23"/>
        <v>0</v>
      </c>
      <c r="U167" s="290" t="s">
        <v>1042</v>
      </c>
      <c r="AR167" s="291" t="s">
        <v>46</v>
      </c>
      <c r="AT167" s="291" t="s">
        <v>1099</v>
      </c>
      <c r="AU167" s="291" t="s">
        <v>42</v>
      </c>
      <c r="AY167" s="206" t="s">
        <v>1097</v>
      </c>
      <c r="BE167" s="292">
        <f t="shared" si="24"/>
        <v>0</v>
      </c>
      <c r="BF167" s="292">
        <f t="shared" si="25"/>
        <v>0</v>
      </c>
      <c r="BG167" s="292">
        <f t="shared" si="26"/>
        <v>0</v>
      </c>
      <c r="BH167" s="292">
        <f t="shared" si="27"/>
        <v>0</v>
      </c>
      <c r="BI167" s="292">
        <f t="shared" si="28"/>
        <v>0</v>
      </c>
      <c r="BJ167" s="206" t="s">
        <v>40</v>
      </c>
      <c r="BK167" s="292">
        <f t="shared" si="29"/>
        <v>0</v>
      </c>
      <c r="BL167" s="206" t="s">
        <v>46</v>
      </c>
      <c r="BM167" s="291" t="s">
        <v>2047</v>
      </c>
    </row>
    <row r="168" spans="2:65" s="214" customFormat="1" ht="16.5" customHeight="1" x14ac:dyDescent="0.2">
      <c r="B168" s="213"/>
      <c r="C168" s="298">
        <v>42</v>
      </c>
      <c r="D168" s="298" t="s">
        <v>1136</v>
      </c>
      <c r="E168" s="299" t="s">
        <v>2048</v>
      </c>
      <c r="F168" s="300" t="s">
        <v>2049</v>
      </c>
      <c r="G168" s="301" t="s">
        <v>211</v>
      </c>
      <c r="H168" s="302">
        <v>23</v>
      </c>
      <c r="I168" s="133"/>
      <c r="J168" s="303">
        <f t="shared" si="20"/>
        <v>0</v>
      </c>
      <c r="K168" s="300" t="s">
        <v>1042</v>
      </c>
      <c r="L168" s="304"/>
      <c r="M168" s="305" t="s">
        <v>1042</v>
      </c>
      <c r="N168" s="306" t="s">
        <v>1055</v>
      </c>
      <c r="O168" s="289">
        <v>0</v>
      </c>
      <c r="P168" s="289">
        <f t="shared" si="21"/>
        <v>0</v>
      </c>
      <c r="Q168" s="289">
        <v>0</v>
      </c>
      <c r="R168" s="289">
        <f t="shared" si="22"/>
        <v>0</v>
      </c>
      <c r="S168" s="289">
        <v>0</v>
      </c>
      <c r="T168" s="289">
        <f t="shared" si="23"/>
        <v>0</v>
      </c>
      <c r="U168" s="290" t="s">
        <v>1042</v>
      </c>
      <c r="AR168" s="291" t="s">
        <v>1126</v>
      </c>
      <c r="AT168" s="291" t="s">
        <v>1136</v>
      </c>
      <c r="AU168" s="291" t="s">
        <v>42</v>
      </c>
      <c r="AY168" s="206" t="s">
        <v>1097</v>
      </c>
      <c r="BE168" s="292">
        <f t="shared" si="24"/>
        <v>0</v>
      </c>
      <c r="BF168" s="292">
        <f t="shared" si="25"/>
        <v>0</v>
      </c>
      <c r="BG168" s="292">
        <f t="shared" si="26"/>
        <v>0</v>
      </c>
      <c r="BH168" s="292">
        <f t="shared" si="27"/>
        <v>0</v>
      </c>
      <c r="BI168" s="292">
        <f t="shared" si="28"/>
        <v>0</v>
      </c>
      <c r="BJ168" s="206" t="s">
        <v>40</v>
      </c>
      <c r="BK168" s="292">
        <f t="shared" si="29"/>
        <v>0</v>
      </c>
      <c r="BL168" s="206" t="s">
        <v>46</v>
      </c>
      <c r="BM168" s="291" t="s">
        <v>2050</v>
      </c>
    </row>
    <row r="169" spans="2:65" s="214" customFormat="1" ht="16.5" customHeight="1" x14ac:dyDescent="0.2">
      <c r="B169" s="213"/>
      <c r="C169" s="281">
        <v>43</v>
      </c>
      <c r="D169" s="281" t="s">
        <v>1099</v>
      </c>
      <c r="E169" s="282" t="s">
        <v>2051</v>
      </c>
      <c r="F169" s="283" t="s">
        <v>2000</v>
      </c>
      <c r="G169" s="284" t="s">
        <v>1454</v>
      </c>
      <c r="H169" s="285">
        <v>1</v>
      </c>
      <c r="I169" s="132"/>
      <c r="J169" s="286">
        <f t="shared" si="20"/>
        <v>0</v>
      </c>
      <c r="K169" s="283" t="s">
        <v>1042</v>
      </c>
      <c r="L169" s="213"/>
      <c r="M169" s="287" t="s">
        <v>1042</v>
      </c>
      <c r="N169" s="288" t="s">
        <v>1055</v>
      </c>
      <c r="O169" s="289">
        <v>0</v>
      </c>
      <c r="P169" s="289">
        <f t="shared" si="21"/>
        <v>0</v>
      </c>
      <c r="Q169" s="289">
        <v>0</v>
      </c>
      <c r="R169" s="289">
        <f t="shared" si="22"/>
        <v>0</v>
      </c>
      <c r="S169" s="289">
        <v>0</v>
      </c>
      <c r="T169" s="289">
        <f t="shared" si="23"/>
        <v>0</v>
      </c>
      <c r="U169" s="290" t="s">
        <v>1042</v>
      </c>
      <c r="AR169" s="291" t="s">
        <v>46</v>
      </c>
      <c r="AT169" s="291" t="s">
        <v>1099</v>
      </c>
      <c r="AU169" s="291" t="s">
        <v>42</v>
      </c>
      <c r="AY169" s="206" t="s">
        <v>1097</v>
      </c>
      <c r="BE169" s="292">
        <f t="shared" si="24"/>
        <v>0</v>
      </c>
      <c r="BF169" s="292">
        <f t="shared" si="25"/>
        <v>0</v>
      </c>
      <c r="BG169" s="292">
        <f t="shared" si="26"/>
        <v>0</v>
      </c>
      <c r="BH169" s="292">
        <f t="shared" si="27"/>
        <v>0</v>
      </c>
      <c r="BI169" s="292">
        <f t="shared" si="28"/>
        <v>0</v>
      </c>
      <c r="BJ169" s="206" t="s">
        <v>40</v>
      </c>
      <c r="BK169" s="292">
        <f t="shared" si="29"/>
        <v>0</v>
      </c>
      <c r="BL169" s="206" t="s">
        <v>46</v>
      </c>
      <c r="BM169" s="291" t="s">
        <v>2052</v>
      </c>
    </row>
    <row r="170" spans="2:65" s="214" customFormat="1" ht="16.5" customHeight="1" x14ac:dyDescent="0.2">
      <c r="B170" s="213"/>
      <c r="C170" s="298">
        <v>44</v>
      </c>
      <c r="D170" s="298" t="s">
        <v>1136</v>
      </c>
      <c r="E170" s="299" t="s">
        <v>2053</v>
      </c>
      <c r="F170" s="300" t="s">
        <v>2003</v>
      </c>
      <c r="G170" s="301" t="s">
        <v>1454</v>
      </c>
      <c r="H170" s="302">
        <v>1</v>
      </c>
      <c r="I170" s="133"/>
      <c r="J170" s="303">
        <f t="shared" si="20"/>
        <v>0</v>
      </c>
      <c r="K170" s="300" t="s">
        <v>1042</v>
      </c>
      <c r="L170" s="304"/>
      <c r="M170" s="305" t="s">
        <v>1042</v>
      </c>
      <c r="N170" s="306" t="s">
        <v>1055</v>
      </c>
      <c r="O170" s="289">
        <v>0</v>
      </c>
      <c r="P170" s="289">
        <f t="shared" si="21"/>
        <v>0</v>
      </c>
      <c r="Q170" s="289">
        <v>0</v>
      </c>
      <c r="R170" s="289">
        <f t="shared" si="22"/>
        <v>0</v>
      </c>
      <c r="S170" s="289">
        <v>0</v>
      </c>
      <c r="T170" s="289">
        <f t="shared" si="23"/>
        <v>0</v>
      </c>
      <c r="U170" s="290" t="s">
        <v>1042</v>
      </c>
      <c r="AR170" s="291" t="s">
        <v>1126</v>
      </c>
      <c r="AT170" s="291" t="s">
        <v>1136</v>
      </c>
      <c r="AU170" s="291" t="s">
        <v>42</v>
      </c>
      <c r="AY170" s="206" t="s">
        <v>1097</v>
      </c>
      <c r="BE170" s="292">
        <f t="shared" si="24"/>
        <v>0</v>
      </c>
      <c r="BF170" s="292">
        <f t="shared" si="25"/>
        <v>0</v>
      </c>
      <c r="BG170" s="292">
        <f t="shared" si="26"/>
        <v>0</v>
      </c>
      <c r="BH170" s="292">
        <f t="shared" si="27"/>
        <v>0</v>
      </c>
      <c r="BI170" s="292">
        <f t="shared" si="28"/>
        <v>0</v>
      </c>
      <c r="BJ170" s="206" t="s">
        <v>40</v>
      </c>
      <c r="BK170" s="292">
        <f t="shared" si="29"/>
        <v>0</v>
      </c>
      <c r="BL170" s="206" t="s">
        <v>46</v>
      </c>
      <c r="BM170" s="291" t="s">
        <v>2054</v>
      </c>
    </row>
    <row r="171" spans="2:65" s="214" customFormat="1" ht="37.9" customHeight="1" x14ac:dyDescent="0.2">
      <c r="B171" s="213"/>
      <c r="C171" s="281">
        <v>45</v>
      </c>
      <c r="D171" s="281" t="s">
        <v>1099</v>
      </c>
      <c r="E171" s="282" t="s">
        <v>2055</v>
      </c>
      <c r="F171" s="283" t="s">
        <v>2056</v>
      </c>
      <c r="G171" s="284" t="s">
        <v>1454</v>
      </c>
      <c r="H171" s="285">
        <v>1</v>
      </c>
      <c r="I171" s="132"/>
      <c r="J171" s="286">
        <f t="shared" si="20"/>
        <v>0</v>
      </c>
      <c r="K171" s="283" t="s">
        <v>1042</v>
      </c>
      <c r="L171" s="213"/>
      <c r="M171" s="287" t="s">
        <v>1042</v>
      </c>
      <c r="N171" s="288" t="s">
        <v>1055</v>
      </c>
      <c r="O171" s="289">
        <v>0</v>
      </c>
      <c r="P171" s="289">
        <f t="shared" si="21"/>
        <v>0</v>
      </c>
      <c r="Q171" s="289">
        <v>0</v>
      </c>
      <c r="R171" s="289">
        <f t="shared" si="22"/>
        <v>0</v>
      </c>
      <c r="S171" s="289">
        <v>0</v>
      </c>
      <c r="T171" s="289">
        <f t="shared" si="23"/>
        <v>0</v>
      </c>
      <c r="U171" s="290" t="s">
        <v>1042</v>
      </c>
      <c r="AR171" s="291" t="s">
        <v>46</v>
      </c>
      <c r="AT171" s="291" t="s">
        <v>1099</v>
      </c>
      <c r="AU171" s="291" t="s">
        <v>42</v>
      </c>
      <c r="AY171" s="206" t="s">
        <v>1097</v>
      </c>
      <c r="BE171" s="292">
        <f t="shared" si="24"/>
        <v>0</v>
      </c>
      <c r="BF171" s="292">
        <f t="shared" si="25"/>
        <v>0</v>
      </c>
      <c r="BG171" s="292">
        <f t="shared" si="26"/>
        <v>0</v>
      </c>
      <c r="BH171" s="292">
        <f t="shared" si="27"/>
        <v>0</v>
      </c>
      <c r="BI171" s="292">
        <f t="shared" si="28"/>
        <v>0</v>
      </c>
      <c r="BJ171" s="206" t="s">
        <v>40</v>
      </c>
      <c r="BK171" s="292">
        <f t="shared" si="29"/>
        <v>0</v>
      </c>
      <c r="BL171" s="206" t="s">
        <v>46</v>
      </c>
      <c r="BM171" s="291" t="s">
        <v>2057</v>
      </c>
    </row>
    <row r="172" spans="2:65" s="214" customFormat="1" ht="16.5" customHeight="1" x14ac:dyDescent="0.2">
      <c r="B172" s="213"/>
      <c r="C172" s="281">
        <v>46</v>
      </c>
      <c r="D172" s="281" t="s">
        <v>1099</v>
      </c>
      <c r="E172" s="282" t="s">
        <v>2058</v>
      </c>
      <c r="F172" s="283" t="s">
        <v>2059</v>
      </c>
      <c r="G172" s="284" t="s">
        <v>283</v>
      </c>
      <c r="H172" s="285">
        <v>320</v>
      </c>
      <c r="I172" s="132"/>
      <c r="J172" s="286">
        <f t="shared" si="20"/>
        <v>0</v>
      </c>
      <c r="K172" s="283" t="s">
        <v>1042</v>
      </c>
      <c r="L172" s="213"/>
      <c r="M172" s="287" t="s">
        <v>1042</v>
      </c>
      <c r="N172" s="288" t="s">
        <v>1055</v>
      </c>
      <c r="O172" s="289">
        <v>0</v>
      </c>
      <c r="P172" s="289">
        <f t="shared" si="21"/>
        <v>0</v>
      </c>
      <c r="Q172" s="289">
        <v>0</v>
      </c>
      <c r="R172" s="289">
        <f t="shared" si="22"/>
        <v>0</v>
      </c>
      <c r="S172" s="289">
        <v>0</v>
      </c>
      <c r="T172" s="289">
        <f t="shared" si="23"/>
        <v>0</v>
      </c>
      <c r="U172" s="290" t="s">
        <v>1042</v>
      </c>
      <c r="AR172" s="291" t="s">
        <v>46</v>
      </c>
      <c r="AT172" s="291" t="s">
        <v>1099</v>
      </c>
      <c r="AU172" s="291" t="s">
        <v>42</v>
      </c>
      <c r="AY172" s="206" t="s">
        <v>1097</v>
      </c>
      <c r="BE172" s="292">
        <f t="shared" si="24"/>
        <v>0</v>
      </c>
      <c r="BF172" s="292">
        <f t="shared" si="25"/>
        <v>0</v>
      </c>
      <c r="BG172" s="292">
        <f t="shared" si="26"/>
        <v>0</v>
      </c>
      <c r="BH172" s="292">
        <f t="shared" si="27"/>
        <v>0</v>
      </c>
      <c r="BI172" s="292">
        <f t="shared" si="28"/>
        <v>0</v>
      </c>
      <c r="BJ172" s="206" t="s">
        <v>40</v>
      </c>
      <c r="BK172" s="292">
        <f t="shared" si="29"/>
        <v>0</v>
      </c>
      <c r="BL172" s="206" t="s">
        <v>46</v>
      </c>
      <c r="BM172" s="291" t="s">
        <v>2060</v>
      </c>
    </row>
    <row r="173" spans="2:65" s="214" customFormat="1" ht="16.5" customHeight="1" x14ac:dyDescent="0.2">
      <c r="B173" s="213"/>
      <c r="C173" s="298">
        <v>47</v>
      </c>
      <c r="D173" s="298" t="s">
        <v>1136</v>
      </c>
      <c r="E173" s="299" t="s">
        <v>2061</v>
      </c>
      <c r="F173" s="300" t="s">
        <v>2062</v>
      </c>
      <c r="G173" s="301" t="s">
        <v>283</v>
      </c>
      <c r="H173" s="302">
        <v>320</v>
      </c>
      <c r="I173" s="133"/>
      <c r="J173" s="303">
        <f t="shared" si="20"/>
        <v>0</v>
      </c>
      <c r="K173" s="300" t="s">
        <v>1042</v>
      </c>
      <c r="L173" s="304"/>
      <c r="M173" s="305" t="s">
        <v>1042</v>
      </c>
      <c r="N173" s="306" t="s">
        <v>1055</v>
      </c>
      <c r="O173" s="289">
        <v>0</v>
      </c>
      <c r="P173" s="289">
        <f t="shared" si="21"/>
        <v>0</v>
      </c>
      <c r="Q173" s="289">
        <v>0</v>
      </c>
      <c r="R173" s="289">
        <f t="shared" si="22"/>
        <v>0</v>
      </c>
      <c r="S173" s="289">
        <v>0</v>
      </c>
      <c r="T173" s="289">
        <f t="shared" si="23"/>
        <v>0</v>
      </c>
      <c r="U173" s="290" t="s">
        <v>1042</v>
      </c>
      <c r="AR173" s="291" t="s">
        <v>1126</v>
      </c>
      <c r="AT173" s="291" t="s">
        <v>1136</v>
      </c>
      <c r="AU173" s="291" t="s">
        <v>42</v>
      </c>
      <c r="AY173" s="206" t="s">
        <v>1097</v>
      </c>
      <c r="BE173" s="292">
        <f t="shared" si="24"/>
        <v>0</v>
      </c>
      <c r="BF173" s="292">
        <f t="shared" si="25"/>
        <v>0</v>
      </c>
      <c r="BG173" s="292">
        <f t="shared" si="26"/>
        <v>0</v>
      </c>
      <c r="BH173" s="292">
        <f t="shared" si="27"/>
        <v>0</v>
      </c>
      <c r="BI173" s="292">
        <f t="shared" si="28"/>
        <v>0</v>
      </c>
      <c r="BJ173" s="206" t="s">
        <v>40</v>
      </c>
      <c r="BK173" s="292">
        <f t="shared" si="29"/>
        <v>0</v>
      </c>
      <c r="BL173" s="206" t="s">
        <v>46</v>
      </c>
      <c r="BM173" s="291" t="s">
        <v>2063</v>
      </c>
    </row>
    <row r="174" spans="2:65" s="214" customFormat="1" ht="16.5" customHeight="1" x14ac:dyDescent="0.2">
      <c r="B174" s="213"/>
      <c r="C174" s="281">
        <v>48</v>
      </c>
      <c r="D174" s="281" t="s">
        <v>1099</v>
      </c>
      <c r="E174" s="282" t="s">
        <v>2064</v>
      </c>
      <c r="F174" s="283" t="s">
        <v>2065</v>
      </c>
      <c r="G174" s="284" t="s">
        <v>211</v>
      </c>
      <c r="H174" s="285">
        <v>26</v>
      </c>
      <c r="I174" s="132"/>
      <c r="J174" s="286">
        <f t="shared" si="20"/>
        <v>0</v>
      </c>
      <c r="K174" s="283" t="s">
        <v>1042</v>
      </c>
      <c r="L174" s="213"/>
      <c r="M174" s="287" t="s">
        <v>1042</v>
      </c>
      <c r="N174" s="288" t="s">
        <v>1055</v>
      </c>
      <c r="O174" s="289">
        <v>0</v>
      </c>
      <c r="P174" s="289">
        <f t="shared" si="21"/>
        <v>0</v>
      </c>
      <c r="Q174" s="289">
        <v>0</v>
      </c>
      <c r="R174" s="289">
        <f t="shared" si="22"/>
        <v>0</v>
      </c>
      <c r="S174" s="289">
        <v>0</v>
      </c>
      <c r="T174" s="289">
        <f t="shared" si="23"/>
        <v>0</v>
      </c>
      <c r="U174" s="290" t="s">
        <v>1042</v>
      </c>
      <c r="AR174" s="291" t="s">
        <v>46</v>
      </c>
      <c r="AT174" s="291" t="s">
        <v>1099</v>
      </c>
      <c r="AU174" s="291" t="s">
        <v>42</v>
      </c>
      <c r="AY174" s="206" t="s">
        <v>1097</v>
      </c>
      <c r="BE174" s="292">
        <f t="shared" si="24"/>
        <v>0</v>
      </c>
      <c r="BF174" s="292">
        <f t="shared" si="25"/>
        <v>0</v>
      </c>
      <c r="BG174" s="292">
        <f t="shared" si="26"/>
        <v>0</v>
      </c>
      <c r="BH174" s="292">
        <f t="shared" si="27"/>
        <v>0</v>
      </c>
      <c r="BI174" s="292">
        <f t="shared" si="28"/>
        <v>0</v>
      </c>
      <c r="BJ174" s="206" t="s">
        <v>40</v>
      </c>
      <c r="BK174" s="292">
        <f t="shared" si="29"/>
        <v>0</v>
      </c>
      <c r="BL174" s="206" t="s">
        <v>46</v>
      </c>
      <c r="BM174" s="291" t="s">
        <v>2066</v>
      </c>
    </row>
    <row r="175" spans="2:65" s="214" customFormat="1" ht="16.5" customHeight="1" x14ac:dyDescent="0.2">
      <c r="B175" s="213"/>
      <c r="C175" s="298">
        <v>49</v>
      </c>
      <c r="D175" s="298" t="s">
        <v>1136</v>
      </c>
      <c r="E175" s="299" t="s">
        <v>2067</v>
      </c>
      <c r="F175" s="300" t="s">
        <v>2068</v>
      </c>
      <c r="G175" s="301" t="s">
        <v>211</v>
      </c>
      <c r="H175" s="302">
        <v>26</v>
      </c>
      <c r="I175" s="133"/>
      <c r="J175" s="303">
        <f t="shared" si="20"/>
        <v>0</v>
      </c>
      <c r="K175" s="300" t="s">
        <v>1042</v>
      </c>
      <c r="L175" s="304"/>
      <c r="M175" s="305" t="s">
        <v>1042</v>
      </c>
      <c r="N175" s="306" t="s">
        <v>1055</v>
      </c>
      <c r="O175" s="289">
        <v>0</v>
      </c>
      <c r="P175" s="289">
        <f t="shared" si="21"/>
        <v>0</v>
      </c>
      <c r="Q175" s="289">
        <v>0</v>
      </c>
      <c r="R175" s="289">
        <f t="shared" si="22"/>
        <v>0</v>
      </c>
      <c r="S175" s="289">
        <v>0</v>
      </c>
      <c r="T175" s="289">
        <f t="shared" si="23"/>
        <v>0</v>
      </c>
      <c r="U175" s="290" t="s">
        <v>1042</v>
      </c>
      <c r="AR175" s="291" t="s">
        <v>1126</v>
      </c>
      <c r="AT175" s="291" t="s">
        <v>1136</v>
      </c>
      <c r="AU175" s="291" t="s">
        <v>42</v>
      </c>
      <c r="AY175" s="206" t="s">
        <v>1097</v>
      </c>
      <c r="BE175" s="292">
        <f t="shared" si="24"/>
        <v>0</v>
      </c>
      <c r="BF175" s="292">
        <f t="shared" si="25"/>
        <v>0</v>
      </c>
      <c r="BG175" s="292">
        <f t="shared" si="26"/>
        <v>0</v>
      </c>
      <c r="BH175" s="292">
        <f t="shared" si="27"/>
        <v>0</v>
      </c>
      <c r="BI175" s="292">
        <f t="shared" si="28"/>
        <v>0</v>
      </c>
      <c r="BJ175" s="206" t="s">
        <v>40</v>
      </c>
      <c r="BK175" s="292">
        <f t="shared" si="29"/>
        <v>0</v>
      </c>
      <c r="BL175" s="206" t="s">
        <v>46</v>
      </c>
      <c r="BM175" s="291" t="s">
        <v>2069</v>
      </c>
    </row>
    <row r="176" spans="2:65" s="214" customFormat="1" ht="16.5" customHeight="1" x14ac:dyDescent="0.2">
      <c r="B176" s="213"/>
      <c r="C176" s="281">
        <v>50</v>
      </c>
      <c r="D176" s="281" t="s">
        <v>1099</v>
      </c>
      <c r="E176" s="282" t="s">
        <v>2070</v>
      </c>
      <c r="F176" s="283" t="s">
        <v>2071</v>
      </c>
      <c r="G176" s="284" t="s">
        <v>211</v>
      </c>
      <c r="H176" s="285">
        <v>26</v>
      </c>
      <c r="I176" s="132"/>
      <c r="J176" s="286">
        <f t="shared" si="20"/>
        <v>0</v>
      </c>
      <c r="K176" s="283" t="s">
        <v>1042</v>
      </c>
      <c r="L176" s="213"/>
      <c r="M176" s="287" t="s">
        <v>1042</v>
      </c>
      <c r="N176" s="288" t="s">
        <v>1055</v>
      </c>
      <c r="O176" s="289">
        <v>0</v>
      </c>
      <c r="P176" s="289">
        <f t="shared" si="21"/>
        <v>0</v>
      </c>
      <c r="Q176" s="289">
        <v>0</v>
      </c>
      <c r="R176" s="289">
        <f t="shared" si="22"/>
        <v>0</v>
      </c>
      <c r="S176" s="289">
        <v>0</v>
      </c>
      <c r="T176" s="289">
        <f t="shared" si="23"/>
        <v>0</v>
      </c>
      <c r="U176" s="290" t="s">
        <v>1042</v>
      </c>
      <c r="AR176" s="291" t="s">
        <v>46</v>
      </c>
      <c r="AT176" s="291" t="s">
        <v>1099</v>
      </c>
      <c r="AU176" s="291" t="s">
        <v>42</v>
      </c>
      <c r="AY176" s="206" t="s">
        <v>1097</v>
      </c>
      <c r="BE176" s="292">
        <f t="shared" si="24"/>
        <v>0</v>
      </c>
      <c r="BF176" s="292">
        <f t="shared" si="25"/>
        <v>0</v>
      </c>
      <c r="BG176" s="292">
        <f t="shared" si="26"/>
        <v>0</v>
      </c>
      <c r="BH176" s="292">
        <f t="shared" si="27"/>
        <v>0</v>
      </c>
      <c r="BI176" s="292">
        <f t="shared" si="28"/>
        <v>0</v>
      </c>
      <c r="BJ176" s="206" t="s">
        <v>40</v>
      </c>
      <c r="BK176" s="292">
        <f t="shared" si="29"/>
        <v>0</v>
      </c>
      <c r="BL176" s="206" t="s">
        <v>46</v>
      </c>
      <c r="BM176" s="291" t="s">
        <v>2072</v>
      </c>
    </row>
    <row r="177" spans="2:65" s="214" customFormat="1" ht="16.5" customHeight="1" x14ac:dyDescent="0.2">
      <c r="B177" s="213"/>
      <c r="C177" s="298">
        <v>51</v>
      </c>
      <c r="D177" s="298" t="s">
        <v>1136</v>
      </c>
      <c r="E177" s="299" t="s">
        <v>2073</v>
      </c>
      <c r="F177" s="300" t="s">
        <v>2074</v>
      </c>
      <c r="G177" s="301" t="s">
        <v>211</v>
      </c>
      <c r="H177" s="302">
        <v>26</v>
      </c>
      <c r="I177" s="133"/>
      <c r="J177" s="303">
        <f t="shared" si="20"/>
        <v>0</v>
      </c>
      <c r="K177" s="300" t="s">
        <v>1042</v>
      </c>
      <c r="L177" s="304"/>
      <c r="M177" s="305" t="s">
        <v>1042</v>
      </c>
      <c r="N177" s="306" t="s">
        <v>1055</v>
      </c>
      <c r="O177" s="289">
        <v>0</v>
      </c>
      <c r="P177" s="289">
        <f t="shared" si="21"/>
        <v>0</v>
      </c>
      <c r="Q177" s="289">
        <v>0</v>
      </c>
      <c r="R177" s="289">
        <f t="shared" si="22"/>
        <v>0</v>
      </c>
      <c r="S177" s="289">
        <v>0</v>
      </c>
      <c r="T177" s="289">
        <f t="shared" si="23"/>
        <v>0</v>
      </c>
      <c r="U177" s="290" t="s">
        <v>1042</v>
      </c>
      <c r="AR177" s="291" t="s">
        <v>1126</v>
      </c>
      <c r="AT177" s="291" t="s">
        <v>1136</v>
      </c>
      <c r="AU177" s="291" t="s">
        <v>42</v>
      </c>
      <c r="AY177" s="206" t="s">
        <v>1097</v>
      </c>
      <c r="BE177" s="292">
        <f t="shared" si="24"/>
        <v>0</v>
      </c>
      <c r="BF177" s="292">
        <f t="shared" si="25"/>
        <v>0</v>
      </c>
      <c r="BG177" s="292">
        <f t="shared" si="26"/>
        <v>0</v>
      </c>
      <c r="BH177" s="292">
        <f t="shared" si="27"/>
        <v>0</v>
      </c>
      <c r="BI177" s="292">
        <f t="shared" si="28"/>
        <v>0</v>
      </c>
      <c r="BJ177" s="206" t="s">
        <v>40</v>
      </c>
      <c r="BK177" s="292">
        <f t="shared" si="29"/>
        <v>0</v>
      </c>
      <c r="BL177" s="206" t="s">
        <v>46</v>
      </c>
      <c r="BM177" s="291" t="s">
        <v>2075</v>
      </c>
    </row>
    <row r="178" spans="2:65" s="214" customFormat="1" ht="16.5" customHeight="1" x14ac:dyDescent="0.2">
      <c r="B178" s="213"/>
      <c r="C178" s="281">
        <v>52</v>
      </c>
      <c r="D178" s="281" t="s">
        <v>1099</v>
      </c>
      <c r="E178" s="282" t="s">
        <v>2076</v>
      </c>
      <c r="F178" s="283" t="s">
        <v>2077</v>
      </c>
      <c r="G178" s="284" t="s">
        <v>211</v>
      </c>
      <c r="H178" s="285">
        <v>1</v>
      </c>
      <c r="I178" s="132"/>
      <c r="J178" s="286">
        <f t="shared" si="20"/>
        <v>0</v>
      </c>
      <c r="K178" s="283" t="s">
        <v>1042</v>
      </c>
      <c r="L178" s="213"/>
      <c r="M178" s="287" t="s">
        <v>1042</v>
      </c>
      <c r="N178" s="288" t="s">
        <v>1055</v>
      </c>
      <c r="O178" s="289">
        <v>0</v>
      </c>
      <c r="P178" s="289">
        <f t="shared" si="21"/>
        <v>0</v>
      </c>
      <c r="Q178" s="289">
        <v>0</v>
      </c>
      <c r="R178" s="289">
        <f t="shared" si="22"/>
        <v>0</v>
      </c>
      <c r="S178" s="289">
        <v>0</v>
      </c>
      <c r="T178" s="289">
        <f t="shared" si="23"/>
        <v>0</v>
      </c>
      <c r="U178" s="290" t="s">
        <v>1042</v>
      </c>
      <c r="AR178" s="291" t="s">
        <v>46</v>
      </c>
      <c r="AT178" s="291" t="s">
        <v>1099</v>
      </c>
      <c r="AU178" s="291" t="s">
        <v>42</v>
      </c>
      <c r="AY178" s="206" t="s">
        <v>1097</v>
      </c>
      <c r="BE178" s="292">
        <f t="shared" si="24"/>
        <v>0</v>
      </c>
      <c r="BF178" s="292">
        <f t="shared" si="25"/>
        <v>0</v>
      </c>
      <c r="BG178" s="292">
        <f t="shared" si="26"/>
        <v>0</v>
      </c>
      <c r="BH178" s="292">
        <f t="shared" si="27"/>
        <v>0</v>
      </c>
      <c r="BI178" s="292">
        <f t="shared" si="28"/>
        <v>0</v>
      </c>
      <c r="BJ178" s="206" t="s">
        <v>40</v>
      </c>
      <c r="BK178" s="292">
        <f t="shared" si="29"/>
        <v>0</v>
      </c>
      <c r="BL178" s="206" t="s">
        <v>46</v>
      </c>
      <c r="BM178" s="291" t="s">
        <v>2078</v>
      </c>
    </row>
    <row r="179" spans="2:65" s="214" customFormat="1" ht="33" customHeight="1" x14ac:dyDescent="0.2">
      <c r="B179" s="213"/>
      <c r="C179" s="298">
        <v>53</v>
      </c>
      <c r="D179" s="298" t="s">
        <v>1136</v>
      </c>
      <c r="E179" s="299" t="s">
        <v>2079</v>
      </c>
      <c r="F179" s="300" t="s">
        <v>2080</v>
      </c>
      <c r="G179" s="301" t="s">
        <v>211</v>
      </c>
      <c r="H179" s="302">
        <v>1</v>
      </c>
      <c r="I179" s="133"/>
      <c r="J179" s="303">
        <f t="shared" si="20"/>
        <v>0</v>
      </c>
      <c r="K179" s="300" t="s">
        <v>1042</v>
      </c>
      <c r="L179" s="304"/>
      <c r="M179" s="305" t="s">
        <v>1042</v>
      </c>
      <c r="N179" s="306" t="s">
        <v>1055</v>
      </c>
      <c r="O179" s="289">
        <v>0</v>
      </c>
      <c r="P179" s="289">
        <f t="shared" si="21"/>
        <v>0</v>
      </c>
      <c r="Q179" s="289">
        <v>0</v>
      </c>
      <c r="R179" s="289">
        <f t="shared" si="22"/>
        <v>0</v>
      </c>
      <c r="S179" s="289">
        <v>0</v>
      </c>
      <c r="T179" s="289">
        <f t="shared" si="23"/>
        <v>0</v>
      </c>
      <c r="U179" s="290" t="s">
        <v>1042</v>
      </c>
      <c r="AR179" s="291" t="s">
        <v>1126</v>
      </c>
      <c r="AT179" s="291" t="s">
        <v>1136</v>
      </c>
      <c r="AU179" s="291" t="s">
        <v>42</v>
      </c>
      <c r="AY179" s="206" t="s">
        <v>1097</v>
      </c>
      <c r="BE179" s="292">
        <f t="shared" si="24"/>
        <v>0</v>
      </c>
      <c r="BF179" s="292">
        <f t="shared" si="25"/>
        <v>0</v>
      </c>
      <c r="BG179" s="292">
        <f t="shared" si="26"/>
        <v>0</v>
      </c>
      <c r="BH179" s="292">
        <f t="shared" si="27"/>
        <v>0</v>
      </c>
      <c r="BI179" s="292">
        <f t="shared" si="28"/>
        <v>0</v>
      </c>
      <c r="BJ179" s="206" t="s">
        <v>40</v>
      </c>
      <c r="BK179" s="292">
        <f t="shared" si="29"/>
        <v>0</v>
      </c>
      <c r="BL179" s="206" t="s">
        <v>46</v>
      </c>
      <c r="BM179" s="291" t="s">
        <v>2081</v>
      </c>
    </row>
    <row r="180" spans="2:65" s="214" customFormat="1" ht="16.5" customHeight="1" x14ac:dyDescent="0.2">
      <c r="B180" s="213"/>
      <c r="C180" s="281">
        <v>54</v>
      </c>
      <c r="D180" s="281" t="s">
        <v>1099</v>
      </c>
      <c r="E180" s="282" t="s">
        <v>2082</v>
      </c>
      <c r="F180" s="283" t="s">
        <v>2083</v>
      </c>
      <c r="G180" s="284" t="s">
        <v>211</v>
      </c>
      <c r="H180" s="285">
        <v>1</v>
      </c>
      <c r="I180" s="132"/>
      <c r="J180" s="286">
        <f t="shared" si="20"/>
        <v>0</v>
      </c>
      <c r="K180" s="283" t="s">
        <v>1042</v>
      </c>
      <c r="L180" s="213"/>
      <c r="M180" s="287" t="s">
        <v>1042</v>
      </c>
      <c r="N180" s="288" t="s">
        <v>1055</v>
      </c>
      <c r="O180" s="289">
        <v>0</v>
      </c>
      <c r="P180" s="289">
        <f t="shared" si="21"/>
        <v>0</v>
      </c>
      <c r="Q180" s="289">
        <v>0</v>
      </c>
      <c r="R180" s="289">
        <f t="shared" si="22"/>
        <v>0</v>
      </c>
      <c r="S180" s="289">
        <v>0</v>
      </c>
      <c r="T180" s="289">
        <f t="shared" si="23"/>
        <v>0</v>
      </c>
      <c r="U180" s="290" t="s">
        <v>1042</v>
      </c>
      <c r="AR180" s="291" t="s">
        <v>46</v>
      </c>
      <c r="AT180" s="291" t="s">
        <v>1099</v>
      </c>
      <c r="AU180" s="291" t="s">
        <v>42</v>
      </c>
      <c r="AY180" s="206" t="s">
        <v>1097</v>
      </c>
      <c r="BE180" s="292">
        <f t="shared" si="24"/>
        <v>0</v>
      </c>
      <c r="BF180" s="292">
        <f t="shared" si="25"/>
        <v>0</v>
      </c>
      <c r="BG180" s="292">
        <f t="shared" si="26"/>
        <v>0</v>
      </c>
      <c r="BH180" s="292">
        <f t="shared" si="27"/>
        <v>0</v>
      </c>
      <c r="BI180" s="292">
        <f t="shared" si="28"/>
        <v>0</v>
      </c>
      <c r="BJ180" s="206" t="s">
        <v>40</v>
      </c>
      <c r="BK180" s="292">
        <f t="shared" si="29"/>
        <v>0</v>
      </c>
      <c r="BL180" s="206" t="s">
        <v>46</v>
      </c>
      <c r="BM180" s="291" t="s">
        <v>2084</v>
      </c>
    </row>
    <row r="181" spans="2:65" s="214" customFormat="1" ht="16.5" customHeight="1" x14ac:dyDescent="0.2">
      <c r="B181" s="213"/>
      <c r="C181" s="298">
        <v>55</v>
      </c>
      <c r="D181" s="298" t="s">
        <v>1136</v>
      </c>
      <c r="E181" s="299" t="s">
        <v>2085</v>
      </c>
      <c r="F181" s="300" t="s">
        <v>2086</v>
      </c>
      <c r="G181" s="301" t="s">
        <v>211</v>
      </c>
      <c r="H181" s="302">
        <v>1</v>
      </c>
      <c r="I181" s="133"/>
      <c r="J181" s="303">
        <f t="shared" si="20"/>
        <v>0</v>
      </c>
      <c r="K181" s="300" t="s">
        <v>1042</v>
      </c>
      <c r="L181" s="304"/>
      <c r="M181" s="305" t="s">
        <v>1042</v>
      </c>
      <c r="N181" s="306" t="s">
        <v>1055</v>
      </c>
      <c r="O181" s="289">
        <v>0</v>
      </c>
      <c r="P181" s="289">
        <f t="shared" si="21"/>
        <v>0</v>
      </c>
      <c r="Q181" s="289">
        <v>0</v>
      </c>
      <c r="R181" s="289">
        <f t="shared" si="22"/>
        <v>0</v>
      </c>
      <c r="S181" s="289">
        <v>0</v>
      </c>
      <c r="T181" s="289">
        <f t="shared" si="23"/>
        <v>0</v>
      </c>
      <c r="U181" s="290" t="s">
        <v>1042</v>
      </c>
      <c r="AR181" s="291" t="s">
        <v>1126</v>
      </c>
      <c r="AT181" s="291" t="s">
        <v>1136</v>
      </c>
      <c r="AU181" s="291" t="s">
        <v>42</v>
      </c>
      <c r="AY181" s="206" t="s">
        <v>1097</v>
      </c>
      <c r="BE181" s="292">
        <f t="shared" si="24"/>
        <v>0</v>
      </c>
      <c r="BF181" s="292">
        <f t="shared" si="25"/>
        <v>0</v>
      </c>
      <c r="BG181" s="292">
        <f t="shared" si="26"/>
        <v>0</v>
      </c>
      <c r="BH181" s="292">
        <f t="shared" si="27"/>
        <v>0</v>
      </c>
      <c r="BI181" s="292">
        <f t="shared" si="28"/>
        <v>0</v>
      </c>
      <c r="BJ181" s="206" t="s">
        <v>40</v>
      </c>
      <c r="BK181" s="292">
        <f t="shared" si="29"/>
        <v>0</v>
      </c>
      <c r="BL181" s="206" t="s">
        <v>46</v>
      </c>
      <c r="BM181" s="291" t="s">
        <v>2087</v>
      </c>
    </row>
    <row r="182" spans="2:65" s="214" customFormat="1" ht="16.5" customHeight="1" x14ac:dyDescent="0.2">
      <c r="B182" s="213"/>
      <c r="C182" s="281">
        <v>56</v>
      </c>
      <c r="D182" s="281" t="s">
        <v>1099</v>
      </c>
      <c r="E182" s="282" t="s">
        <v>2088</v>
      </c>
      <c r="F182" s="283" t="s">
        <v>2089</v>
      </c>
      <c r="G182" s="284" t="s">
        <v>211</v>
      </c>
      <c r="H182" s="285">
        <v>3</v>
      </c>
      <c r="I182" s="132"/>
      <c r="J182" s="286">
        <f t="shared" si="20"/>
        <v>0</v>
      </c>
      <c r="K182" s="283" t="s">
        <v>1042</v>
      </c>
      <c r="L182" s="213"/>
      <c r="M182" s="287" t="s">
        <v>1042</v>
      </c>
      <c r="N182" s="288" t="s">
        <v>1055</v>
      </c>
      <c r="O182" s="289">
        <v>0</v>
      </c>
      <c r="P182" s="289">
        <f t="shared" si="21"/>
        <v>0</v>
      </c>
      <c r="Q182" s="289">
        <v>0</v>
      </c>
      <c r="R182" s="289">
        <f t="shared" si="22"/>
        <v>0</v>
      </c>
      <c r="S182" s="289">
        <v>0</v>
      </c>
      <c r="T182" s="289">
        <f t="shared" si="23"/>
        <v>0</v>
      </c>
      <c r="U182" s="290" t="s">
        <v>1042</v>
      </c>
      <c r="AR182" s="291" t="s">
        <v>46</v>
      </c>
      <c r="AT182" s="291" t="s">
        <v>1099</v>
      </c>
      <c r="AU182" s="291" t="s">
        <v>42</v>
      </c>
      <c r="AY182" s="206" t="s">
        <v>1097</v>
      </c>
      <c r="BE182" s="292">
        <f t="shared" si="24"/>
        <v>0</v>
      </c>
      <c r="BF182" s="292">
        <f t="shared" si="25"/>
        <v>0</v>
      </c>
      <c r="BG182" s="292">
        <f t="shared" si="26"/>
        <v>0</v>
      </c>
      <c r="BH182" s="292">
        <f t="shared" si="27"/>
        <v>0</v>
      </c>
      <c r="BI182" s="292">
        <f t="shared" si="28"/>
        <v>0</v>
      </c>
      <c r="BJ182" s="206" t="s">
        <v>40</v>
      </c>
      <c r="BK182" s="292">
        <f t="shared" si="29"/>
        <v>0</v>
      </c>
      <c r="BL182" s="206" t="s">
        <v>46</v>
      </c>
      <c r="BM182" s="291" t="s">
        <v>2090</v>
      </c>
    </row>
    <row r="183" spans="2:65" s="214" customFormat="1" ht="16.5" customHeight="1" x14ac:dyDescent="0.2">
      <c r="B183" s="213"/>
      <c r="C183" s="298">
        <v>57</v>
      </c>
      <c r="D183" s="298" t="s">
        <v>1136</v>
      </c>
      <c r="E183" s="299" t="s">
        <v>2091</v>
      </c>
      <c r="F183" s="300" t="s">
        <v>2092</v>
      </c>
      <c r="G183" s="301" t="s">
        <v>211</v>
      </c>
      <c r="H183" s="302">
        <v>3</v>
      </c>
      <c r="I183" s="133"/>
      <c r="J183" s="303">
        <f t="shared" si="20"/>
        <v>0</v>
      </c>
      <c r="K183" s="300" t="s">
        <v>1042</v>
      </c>
      <c r="L183" s="304"/>
      <c r="M183" s="305" t="s">
        <v>1042</v>
      </c>
      <c r="N183" s="306" t="s">
        <v>1055</v>
      </c>
      <c r="O183" s="289">
        <v>0</v>
      </c>
      <c r="P183" s="289">
        <f t="shared" si="21"/>
        <v>0</v>
      </c>
      <c r="Q183" s="289">
        <v>0</v>
      </c>
      <c r="R183" s="289">
        <f t="shared" si="22"/>
        <v>0</v>
      </c>
      <c r="S183" s="289">
        <v>0</v>
      </c>
      <c r="T183" s="289">
        <f t="shared" si="23"/>
        <v>0</v>
      </c>
      <c r="U183" s="290" t="s">
        <v>1042</v>
      </c>
      <c r="AR183" s="291" t="s">
        <v>1126</v>
      </c>
      <c r="AT183" s="291" t="s">
        <v>1136</v>
      </c>
      <c r="AU183" s="291" t="s">
        <v>42</v>
      </c>
      <c r="AY183" s="206" t="s">
        <v>1097</v>
      </c>
      <c r="BE183" s="292">
        <f t="shared" si="24"/>
        <v>0</v>
      </c>
      <c r="BF183" s="292">
        <f t="shared" si="25"/>
        <v>0</v>
      </c>
      <c r="BG183" s="292">
        <f t="shared" si="26"/>
        <v>0</v>
      </c>
      <c r="BH183" s="292">
        <f t="shared" si="27"/>
        <v>0</v>
      </c>
      <c r="BI183" s="292">
        <f t="shared" si="28"/>
        <v>0</v>
      </c>
      <c r="BJ183" s="206" t="s">
        <v>40</v>
      </c>
      <c r="BK183" s="292">
        <f t="shared" si="29"/>
        <v>0</v>
      </c>
      <c r="BL183" s="206" t="s">
        <v>46</v>
      </c>
      <c r="BM183" s="291" t="s">
        <v>2093</v>
      </c>
    </row>
    <row r="184" spans="2:65" s="214" customFormat="1" ht="24.2" customHeight="1" x14ac:dyDescent="0.2">
      <c r="B184" s="213"/>
      <c r="C184" s="281">
        <v>58</v>
      </c>
      <c r="D184" s="281" t="s">
        <v>1099</v>
      </c>
      <c r="E184" s="282" t="s">
        <v>2094</v>
      </c>
      <c r="F184" s="283" t="s">
        <v>2095</v>
      </c>
      <c r="G184" s="284" t="s">
        <v>211</v>
      </c>
      <c r="H184" s="285">
        <v>1</v>
      </c>
      <c r="I184" s="132"/>
      <c r="J184" s="286">
        <f t="shared" si="20"/>
        <v>0</v>
      </c>
      <c r="K184" s="283" t="s">
        <v>1042</v>
      </c>
      <c r="L184" s="213"/>
      <c r="M184" s="287" t="s">
        <v>1042</v>
      </c>
      <c r="N184" s="288" t="s">
        <v>1055</v>
      </c>
      <c r="O184" s="289">
        <v>0</v>
      </c>
      <c r="P184" s="289">
        <f t="shared" si="21"/>
        <v>0</v>
      </c>
      <c r="Q184" s="289">
        <v>0</v>
      </c>
      <c r="R184" s="289">
        <f t="shared" si="22"/>
        <v>0</v>
      </c>
      <c r="S184" s="289">
        <v>0</v>
      </c>
      <c r="T184" s="289">
        <f t="shared" si="23"/>
        <v>0</v>
      </c>
      <c r="U184" s="290" t="s">
        <v>1042</v>
      </c>
      <c r="AR184" s="291" t="s">
        <v>46</v>
      </c>
      <c r="AT184" s="291" t="s">
        <v>1099</v>
      </c>
      <c r="AU184" s="291" t="s">
        <v>42</v>
      </c>
      <c r="AY184" s="206" t="s">
        <v>1097</v>
      </c>
      <c r="BE184" s="292">
        <f t="shared" si="24"/>
        <v>0</v>
      </c>
      <c r="BF184" s="292">
        <f t="shared" si="25"/>
        <v>0</v>
      </c>
      <c r="BG184" s="292">
        <f t="shared" si="26"/>
        <v>0</v>
      </c>
      <c r="BH184" s="292">
        <f t="shared" si="27"/>
        <v>0</v>
      </c>
      <c r="BI184" s="292">
        <f t="shared" si="28"/>
        <v>0</v>
      </c>
      <c r="BJ184" s="206" t="s">
        <v>40</v>
      </c>
      <c r="BK184" s="292">
        <f t="shared" si="29"/>
        <v>0</v>
      </c>
      <c r="BL184" s="206" t="s">
        <v>46</v>
      </c>
      <c r="BM184" s="291" t="s">
        <v>2096</v>
      </c>
    </row>
    <row r="185" spans="2:65" s="214" customFormat="1" ht="21.75" customHeight="1" x14ac:dyDescent="0.2">
      <c r="B185" s="213"/>
      <c r="C185" s="298">
        <v>59</v>
      </c>
      <c r="D185" s="298" t="s">
        <v>1136</v>
      </c>
      <c r="E185" s="299" t="s">
        <v>2097</v>
      </c>
      <c r="F185" s="300" t="s">
        <v>2098</v>
      </c>
      <c r="G185" s="301" t="s">
        <v>211</v>
      </c>
      <c r="H185" s="302">
        <v>1</v>
      </c>
      <c r="I185" s="133"/>
      <c r="J185" s="303">
        <f t="shared" si="20"/>
        <v>0</v>
      </c>
      <c r="K185" s="300" t="s">
        <v>1042</v>
      </c>
      <c r="L185" s="304"/>
      <c r="M185" s="305" t="s">
        <v>1042</v>
      </c>
      <c r="N185" s="306" t="s">
        <v>1055</v>
      </c>
      <c r="O185" s="289">
        <v>0</v>
      </c>
      <c r="P185" s="289">
        <f t="shared" si="21"/>
        <v>0</v>
      </c>
      <c r="Q185" s="289">
        <v>0</v>
      </c>
      <c r="R185" s="289">
        <f t="shared" si="22"/>
        <v>0</v>
      </c>
      <c r="S185" s="289">
        <v>0</v>
      </c>
      <c r="T185" s="289">
        <f t="shared" si="23"/>
        <v>0</v>
      </c>
      <c r="U185" s="290" t="s">
        <v>1042</v>
      </c>
      <c r="AR185" s="291" t="s">
        <v>1126</v>
      </c>
      <c r="AT185" s="291" t="s">
        <v>1136</v>
      </c>
      <c r="AU185" s="291" t="s">
        <v>42</v>
      </c>
      <c r="AY185" s="206" t="s">
        <v>1097</v>
      </c>
      <c r="BE185" s="292">
        <f t="shared" si="24"/>
        <v>0</v>
      </c>
      <c r="BF185" s="292">
        <f t="shared" si="25"/>
        <v>0</v>
      </c>
      <c r="BG185" s="292">
        <f t="shared" si="26"/>
        <v>0</v>
      </c>
      <c r="BH185" s="292">
        <f t="shared" si="27"/>
        <v>0</v>
      </c>
      <c r="BI185" s="292">
        <f t="shared" si="28"/>
        <v>0</v>
      </c>
      <c r="BJ185" s="206" t="s">
        <v>40</v>
      </c>
      <c r="BK185" s="292">
        <f t="shared" si="29"/>
        <v>0</v>
      </c>
      <c r="BL185" s="206" t="s">
        <v>46</v>
      </c>
      <c r="BM185" s="291" t="s">
        <v>2099</v>
      </c>
    </row>
    <row r="186" spans="2:65" s="214" customFormat="1" ht="16.5" customHeight="1" x14ac:dyDescent="0.2">
      <c r="B186" s="213"/>
      <c r="C186" s="281">
        <v>60</v>
      </c>
      <c r="D186" s="281" t="s">
        <v>1099</v>
      </c>
      <c r="E186" s="282" t="s">
        <v>2100</v>
      </c>
      <c r="F186" s="283" t="s">
        <v>2101</v>
      </c>
      <c r="G186" s="284" t="s">
        <v>211</v>
      </c>
      <c r="H186" s="285">
        <v>3</v>
      </c>
      <c r="I186" s="132"/>
      <c r="J186" s="286">
        <f t="shared" si="20"/>
        <v>0</v>
      </c>
      <c r="K186" s="283" t="s">
        <v>1042</v>
      </c>
      <c r="L186" s="213"/>
      <c r="M186" s="287" t="s">
        <v>1042</v>
      </c>
      <c r="N186" s="288" t="s">
        <v>1055</v>
      </c>
      <c r="O186" s="289">
        <v>0</v>
      </c>
      <c r="P186" s="289">
        <f t="shared" si="21"/>
        <v>0</v>
      </c>
      <c r="Q186" s="289">
        <v>0</v>
      </c>
      <c r="R186" s="289">
        <f t="shared" si="22"/>
        <v>0</v>
      </c>
      <c r="S186" s="289">
        <v>0</v>
      </c>
      <c r="T186" s="289">
        <f t="shared" si="23"/>
        <v>0</v>
      </c>
      <c r="U186" s="290" t="s">
        <v>1042</v>
      </c>
      <c r="AR186" s="291" t="s">
        <v>46</v>
      </c>
      <c r="AT186" s="291" t="s">
        <v>1099</v>
      </c>
      <c r="AU186" s="291" t="s">
        <v>42</v>
      </c>
      <c r="AY186" s="206" t="s">
        <v>1097</v>
      </c>
      <c r="BE186" s="292">
        <f t="shared" si="24"/>
        <v>0</v>
      </c>
      <c r="BF186" s="292">
        <f t="shared" si="25"/>
        <v>0</v>
      </c>
      <c r="BG186" s="292">
        <f t="shared" si="26"/>
        <v>0</v>
      </c>
      <c r="BH186" s="292">
        <f t="shared" si="27"/>
        <v>0</v>
      </c>
      <c r="BI186" s="292">
        <f t="shared" si="28"/>
        <v>0</v>
      </c>
      <c r="BJ186" s="206" t="s">
        <v>40</v>
      </c>
      <c r="BK186" s="292">
        <f t="shared" si="29"/>
        <v>0</v>
      </c>
      <c r="BL186" s="206" t="s">
        <v>46</v>
      </c>
      <c r="BM186" s="291" t="s">
        <v>2102</v>
      </c>
    </row>
    <row r="187" spans="2:65" s="214" customFormat="1" ht="16.5" customHeight="1" x14ac:dyDescent="0.2">
      <c r="B187" s="213"/>
      <c r="C187" s="298">
        <v>61</v>
      </c>
      <c r="D187" s="298" t="s">
        <v>1136</v>
      </c>
      <c r="E187" s="299" t="s">
        <v>2103</v>
      </c>
      <c r="F187" s="300" t="s">
        <v>2104</v>
      </c>
      <c r="G187" s="301" t="s">
        <v>211</v>
      </c>
      <c r="H187" s="302">
        <v>3</v>
      </c>
      <c r="I187" s="133"/>
      <c r="J187" s="303">
        <f t="shared" si="20"/>
        <v>0</v>
      </c>
      <c r="K187" s="300" t="s">
        <v>1042</v>
      </c>
      <c r="L187" s="304"/>
      <c r="M187" s="305" t="s">
        <v>1042</v>
      </c>
      <c r="N187" s="306" t="s">
        <v>1055</v>
      </c>
      <c r="O187" s="289">
        <v>0</v>
      </c>
      <c r="P187" s="289">
        <f t="shared" si="21"/>
        <v>0</v>
      </c>
      <c r="Q187" s="289">
        <v>0</v>
      </c>
      <c r="R187" s="289">
        <f t="shared" si="22"/>
        <v>0</v>
      </c>
      <c r="S187" s="289">
        <v>0</v>
      </c>
      <c r="T187" s="289">
        <f t="shared" si="23"/>
        <v>0</v>
      </c>
      <c r="U187" s="290" t="s">
        <v>1042</v>
      </c>
      <c r="AR187" s="291" t="s">
        <v>1126</v>
      </c>
      <c r="AT187" s="291" t="s">
        <v>1136</v>
      </c>
      <c r="AU187" s="291" t="s">
        <v>42</v>
      </c>
      <c r="AY187" s="206" t="s">
        <v>1097</v>
      </c>
      <c r="BE187" s="292">
        <f t="shared" si="24"/>
        <v>0</v>
      </c>
      <c r="BF187" s="292">
        <f t="shared" si="25"/>
        <v>0</v>
      </c>
      <c r="BG187" s="292">
        <f t="shared" si="26"/>
        <v>0</v>
      </c>
      <c r="BH187" s="292">
        <f t="shared" si="27"/>
        <v>0</v>
      </c>
      <c r="BI187" s="292">
        <f t="shared" si="28"/>
        <v>0</v>
      </c>
      <c r="BJ187" s="206" t="s">
        <v>40</v>
      </c>
      <c r="BK187" s="292">
        <f t="shared" si="29"/>
        <v>0</v>
      </c>
      <c r="BL187" s="206" t="s">
        <v>46</v>
      </c>
      <c r="BM187" s="291" t="s">
        <v>2105</v>
      </c>
    </row>
    <row r="188" spans="2:65" s="214" customFormat="1" ht="16.5" customHeight="1" x14ac:dyDescent="0.2">
      <c r="B188" s="213"/>
      <c r="C188" s="281">
        <v>62</v>
      </c>
      <c r="D188" s="281" t="s">
        <v>1099</v>
      </c>
      <c r="E188" s="282" t="s">
        <v>2106</v>
      </c>
      <c r="F188" s="283" t="s">
        <v>2107</v>
      </c>
      <c r="G188" s="284" t="s">
        <v>211</v>
      </c>
      <c r="H188" s="285">
        <v>26</v>
      </c>
      <c r="I188" s="132"/>
      <c r="J188" s="286">
        <f t="shared" si="20"/>
        <v>0</v>
      </c>
      <c r="K188" s="283" t="s">
        <v>1042</v>
      </c>
      <c r="L188" s="213"/>
      <c r="M188" s="287" t="s">
        <v>1042</v>
      </c>
      <c r="N188" s="288" t="s">
        <v>1055</v>
      </c>
      <c r="O188" s="289">
        <v>0</v>
      </c>
      <c r="P188" s="289">
        <f t="shared" si="21"/>
        <v>0</v>
      </c>
      <c r="Q188" s="289">
        <v>0</v>
      </c>
      <c r="R188" s="289">
        <f t="shared" si="22"/>
        <v>0</v>
      </c>
      <c r="S188" s="289">
        <v>0</v>
      </c>
      <c r="T188" s="289">
        <f t="shared" si="23"/>
        <v>0</v>
      </c>
      <c r="U188" s="290" t="s">
        <v>1042</v>
      </c>
      <c r="AR188" s="291" t="s">
        <v>46</v>
      </c>
      <c r="AT188" s="291" t="s">
        <v>1099</v>
      </c>
      <c r="AU188" s="291" t="s">
        <v>42</v>
      </c>
      <c r="AY188" s="206" t="s">
        <v>1097</v>
      </c>
      <c r="BE188" s="292">
        <f t="shared" si="24"/>
        <v>0</v>
      </c>
      <c r="BF188" s="292">
        <f t="shared" si="25"/>
        <v>0</v>
      </c>
      <c r="BG188" s="292">
        <f t="shared" si="26"/>
        <v>0</v>
      </c>
      <c r="BH188" s="292">
        <f t="shared" si="27"/>
        <v>0</v>
      </c>
      <c r="BI188" s="292">
        <f t="shared" si="28"/>
        <v>0</v>
      </c>
      <c r="BJ188" s="206" t="s">
        <v>40</v>
      </c>
      <c r="BK188" s="292">
        <f t="shared" si="29"/>
        <v>0</v>
      </c>
      <c r="BL188" s="206" t="s">
        <v>46</v>
      </c>
      <c r="BM188" s="291" t="s">
        <v>2108</v>
      </c>
    </row>
    <row r="189" spans="2:65" s="214" customFormat="1" ht="37.9" customHeight="1" x14ac:dyDescent="0.2">
      <c r="B189" s="213"/>
      <c r="C189" s="298">
        <v>63</v>
      </c>
      <c r="D189" s="298" t="s">
        <v>1136</v>
      </c>
      <c r="E189" s="299" t="s">
        <v>2109</v>
      </c>
      <c r="F189" s="300" t="s">
        <v>2110</v>
      </c>
      <c r="G189" s="301" t="s">
        <v>211</v>
      </c>
      <c r="H189" s="302">
        <v>26</v>
      </c>
      <c r="I189" s="133"/>
      <c r="J189" s="303">
        <f t="shared" si="20"/>
        <v>0</v>
      </c>
      <c r="K189" s="300" t="s">
        <v>1042</v>
      </c>
      <c r="L189" s="304"/>
      <c r="M189" s="305" t="s">
        <v>1042</v>
      </c>
      <c r="N189" s="306" t="s">
        <v>1055</v>
      </c>
      <c r="O189" s="289">
        <v>0</v>
      </c>
      <c r="P189" s="289">
        <f t="shared" si="21"/>
        <v>0</v>
      </c>
      <c r="Q189" s="289">
        <v>0</v>
      </c>
      <c r="R189" s="289">
        <f t="shared" si="22"/>
        <v>0</v>
      </c>
      <c r="S189" s="289">
        <v>0</v>
      </c>
      <c r="T189" s="289">
        <f t="shared" si="23"/>
        <v>0</v>
      </c>
      <c r="U189" s="290" t="s">
        <v>1042</v>
      </c>
      <c r="AR189" s="291" t="s">
        <v>1126</v>
      </c>
      <c r="AT189" s="291" t="s">
        <v>1136</v>
      </c>
      <c r="AU189" s="291" t="s">
        <v>42</v>
      </c>
      <c r="AY189" s="206" t="s">
        <v>1097</v>
      </c>
      <c r="BE189" s="292">
        <f t="shared" si="24"/>
        <v>0</v>
      </c>
      <c r="BF189" s="292">
        <f t="shared" si="25"/>
        <v>0</v>
      </c>
      <c r="BG189" s="292">
        <f t="shared" si="26"/>
        <v>0</v>
      </c>
      <c r="BH189" s="292">
        <f t="shared" si="27"/>
        <v>0</v>
      </c>
      <c r="BI189" s="292">
        <f t="shared" si="28"/>
        <v>0</v>
      </c>
      <c r="BJ189" s="206" t="s">
        <v>40</v>
      </c>
      <c r="BK189" s="292">
        <f t="shared" si="29"/>
        <v>0</v>
      </c>
      <c r="BL189" s="206" t="s">
        <v>46</v>
      </c>
      <c r="BM189" s="291" t="s">
        <v>2111</v>
      </c>
    </row>
    <row r="190" spans="2:65" s="214" customFormat="1" ht="16.5" customHeight="1" x14ac:dyDescent="0.2">
      <c r="B190" s="213"/>
      <c r="C190" s="281">
        <v>64</v>
      </c>
      <c r="D190" s="281" t="s">
        <v>1099</v>
      </c>
      <c r="E190" s="282" t="s">
        <v>2112</v>
      </c>
      <c r="F190" s="283" t="s">
        <v>2113</v>
      </c>
      <c r="G190" s="284" t="s">
        <v>211</v>
      </c>
      <c r="H190" s="285">
        <v>52</v>
      </c>
      <c r="I190" s="132"/>
      <c r="J190" s="286">
        <f t="shared" si="20"/>
        <v>0</v>
      </c>
      <c r="K190" s="283" t="s">
        <v>1042</v>
      </c>
      <c r="L190" s="213"/>
      <c r="M190" s="287" t="s">
        <v>1042</v>
      </c>
      <c r="N190" s="288" t="s">
        <v>1055</v>
      </c>
      <c r="O190" s="289">
        <v>0</v>
      </c>
      <c r="P190" s="289">
        <f t="shared" si="21"/>
        <v>0</v>
      </c>
      <c r="Q190" s="289">
        <v>0</v>
      </c>
      <c r="R190" s="289">
        <f t="shared" si="22"/>
        <v>0</v>
      </c>
      <c r="S190" s="289">
        <v>0</v>
      </c>
      <c r="T190" s="289">
        <f t="shared" si="23"/>
        <v>0</v>
      </c>
      <c r="U190" s="290" t="s">
        <v>1042</v>
      </c>
      <c r="AR190" s="291" t="s">
        <v>46</v>
      </c>
      <c r="AT190" s="291" t="s">
        <v>1099</v>
      </c>
      <c r="AU190" s="291" t="s">
        <v>42</v>
      </c>
      <c r="AY190" s="206" t="s">
        <v>1097</v>
      </c>
      <c r="BE190" s="292">
        <f t="shared" si="24"/>
        <v>0</v>
      </c>
      <c r="BF190" s="292">
        <f t="shared" si="25"/>
        <v>0</v>
      </c>
      <c r="BG190" s="292">
        <f t="shared" si="26"/>
        <v>0</v>
      </c>
      <c r="BH190" s="292">
        <f t="shared" si="27"/>
        <v>0</v>
      </c>
      <c r="BI190" s="292">
        <f t="shared" si="28"/>
        <v>0</v>
      </c>
      <c r="BJ190" s="206" t="s">
        <v>40</v>
      </c>
      <c r="BK190" s="292">
        <f t="shared" si="29"/>
        <v>0</v>
      </c>
      <c r="BL190" s="206" t="s">
        <v>46</v>
      </c>
      <c r="BM190" s="291" t="s">
        <v>2114</v>
      </c>
    </row>
    <row r="191" spans="2:65" s="214" customFormat="1" ht="24.2" customHeight="1" x14ac:dyDescent="0.2">
      <c r="B191" s="213"/>
      <c r="C191" s="298">
        <v>65</v>
      </c>
      <c r="D191" s="298" t="s">
        <v>1136</v>
      </c>
      <c r="E191" s="299" t="s">
        <v>2115</v>
      </c>
      <c r="F191" s="300" t="s">
        <v>2116</v>
      </c>
      <c r="G191" s="301" t="s">
        <v>211</v>
      </c>
      <c r="H191" s="302">
        <v>52</v>
      </c>
      <c r="I191" s="133"/>
      <c r="J191" s="303">
        <f t="shared" si="20"/>
        <v>0</v>
      </c>
      <c r="K191" s="300" t="s">
        <v>1042</v>
      </c>
      <c r="L191" s="304"/>
      <c r="M191" s="305" t="s">
        <v>1042</v>
      </c>
      <c r="N191" s="306" t="s">
        <v>1055</v>
      </c>
      <c r="O191" s="289">
        <v>0</v>
      </c>
      <c r="P191" s="289">
        <f t="shared" si="21"/>
        <v>0</v>
      </c>
      <c r="Q191" s="289">
        <v>0</v>
      </c>
      <c r="R191" s="289">
        <f t="shared" si="22"/>
        <v>0</v>
      </c>
      <c r="S191" s="289">
        <v>0</v>
      </c>
      <c r="T191" s="289">
        <f t="shared" si="23"/>
        <v>0</v>
      </c>
      <c r="U191" s="290" t="s">
        <v>1042</v>
      </c>
      <c r="AR191" s="291" t="s">
        <v>1126</v>
      </c>
      <c r="AT191" s="291" t="s">
        <v>1136</v>
      </c>
      <c r="AU191" s="291" t="s">
        <v>42</v>
      </c>
      <c r="AY191" s="206" t="s">
        <v>1097</v>
      </c>
      <c r="BE191" s="292">
        <f t="shared" si="24"/>
        <v>0</v>
      </c>
      <c r="BF191" s="292">
        <f t="shared" si="25"/>
        <v>0</v>
      </c>
      <c r="BG191" s="292">
        <f t="shared" si="26"/>
        <v>0</v>
      </c>
      <c r="BH191" s="292">
        <f t="shared" si="27"/>
        <v>0</v>
      </c>
      <c r="BI191" s="292">
        <f t="shared" si="28"/>
        <v>0</v>
      </c>
      <c r="BJ191" s="206" t="s">
        <v>40</v>
      </c>
      <c r="BK191" s="292">
        <f t="shared" si="29"/>
        <v>0</v>
      </c>
      <c r="BL191" s="206" t="s">
        <v>46</v>
      </c>
      <c r="BM191" s="291" t="s">
        <v>2117</v>
      </c>
    </row>
    <row r="192" spans="2:65" s="214" customFormat="1" ht="16.5" customHeight="1" x14ac:dyDescent="0.2">
      <c r="B192" s="213"/>
      <c r="C192" s="281">
        <v>66</v>
      </c>
      <c r="D192" s="281" t="s">
        <v>1099</v>
      </c>
      <c r="E192" s="282" t="s">
        <v>2118</v>
      </c>
      <c r="F192" s="283" t="s">
        <v>2119</v>
      </c>
      <c r="G192" s="284" t="s">
        <v>211</v>
      </c>
      <c r="H192" s="285">
        <v>26</v>
      </c>
      <c r="I192" s="132"/>
      <c r="J192" s="286">
        <f t="shared" si="20"/>
        <v>0</v>
      </c>
      <c r="K192" s="283" t="s">
        <v>1042</v>
      </c>
      <c r="L192" s="213"/>
      <c r="M192" s="287" t="s">
        <v>1042</v>
      </c>
      <c r="N192" s="288" t="s">
        <v>1055</v>
      </c>
      <c r="O192" s="289">
        <v>0</v>
      </c>
      <c r="P192" s="289">
        <f t="shared" si="21"/>
        <v>0</v>
      </c>
      <c r="Q192" s="289">
        <v>0</v>
      </c>
      <c r="R192" s="289">
        <f t="shared" si="22"/>
        <v>0</v>
      </c>
      <c r="S192" s="289">
        <v>0</v>
      </c>
      <c r="T192" s="289">
        <f t="shared" si="23"/>
        <v>0</v>
      </c>
      <c r="U192" s="290" t="s">
        <v>1042</v>
      </c>
      <c r="AR192" s="291" t="s">
        <v>46</v>
      </c>
      <c r="AT192" s="291" t="s">
        <v>1099</v>
      </c>
      <c r="AU192" s="291" t="s">
        <v>42</v>
      </c>
      <c r="AY192" s="206" t="s">
        <v>1097</v>
      </c>
      <c r="BE192" s="292">
        <f t="shared" si="24"/>
        <v>0</v>
      </c>
      <c r="BF192" s="292">
        <f t="shared" si="25"/>
        <v>0</v>
      </c>
      <c r="BG192" s="292">
        <f t="shared" si="26"/>
        <v>0</v>
      </c>
      <c r="BH192" s="292">
        <f t="shared" si="27"/>
        <v>0</v>
      </c>
      <c r="BI192" s="292">
        <f t="shared" si="28"/>
        <v>0</v>
      </c>
      <c r="BJ192" s="206" t="s">
        <v>40</v>
      </c>
      <c r="BK192" s="292">
        <f t="shared" si="29"/>
        <v>0</v>
      </c>
      <c r="BL192" s="206" t="s">
        <v>46</v>
      </c>
      <c r="BM192" s="291" t="s">
        <v>2120</v>
      </c>
    </row>
    <row r="193" spans="2:65" s="214" customFormat="1" ht="24.2" customHeight="1" x14ac:dyDescent="0.2">
      <c r="B193" s="213"/>
      <c r="C193" s="298">
        <v>67</v>
      </c>
      <c r="D193" s="298" t="s">
        <v>1136</v>
      </c>
      <c r="E193" s="299" t="s">
        <v>2121</v>
      </c>
      <c r="F193" s="300" t="s">
        <v>2122</v>
      </c>
      <c r="G193" s="301" t="s">
        <v>211</v>
      </c>
      <c r="H193" s="302">
        <v>26</v>
      </c>
      <c r="I193" s="133"/>
      <c r="J193" s="303">
        <f t="shared" si="20"/>
        <v>0</v>
      </c>
      <c r="K193" s="300" t="s">
        <v>1042</v>
      </c>
      <c r="L193" s="304"/>
      <c r="M193" s="305" t="s">
        <v>1042</v>
      </c>
      <c r="N193" s="306" t="s">
        <v>1055</v>
      </c>
      <c r="O193" s="289">
        <v>0</v>
      </c>
      <c r="P193" s="289">
        <f t="shared" si="21"/>
        <v>0</v>
      </c>
      <c r="Q193" s="289">
        <v>0</v>
      </c>
      <c r="R193" s="289">
        <f t="shared" si="22"/>
        <v>0</v>
      </c>
      <c r="S193" s="289">
        <v>0</v>
      </c>
      <c r="T193" s="289">
        <f t="shared" si="23"/>
        <v>0</v>
      </c>
      <c r="U193" s="290" t="s">
        <v>1042</v>
      </c>
      <c r="AR193" s="291" t="s">
        <v>1126</v>
      </c>
      <c r="AT193" s="291" t="s">
        <v>1136</v>
      </c>
      <c r="AU193" s="291" t="s">
        <v>42</v>
      </c>
      <c r="AY193" s="206" t="s">
        <v>1097</v>
      </c>
      <c r="BE193" s="292">
        <f t="shared" si="24"/>
        <v>0</v>
      </c>
      <c r="BF193" s="292">
        <f t="shared" si="25"/>
        <v>0</v>
      </c>
      <c r="BG193" s="292">
        <f t="shared" si="26"/>
        <v>0</v>
      </c>
      <c r="BH193" s="292">
        <f t="shared" si="27"/>
        <v>0</v>
      </c>
      <c r="BI193" s="292">
        <f t="shared" si="28"/>
        <v>0</v>
      </c>
      <c r="BJ193" s="206" t="s">
        <v>40</v>
      </c>
      <c r="BK193" s="292">
        <f t="shared" si="29"/>
        <v>0</v>
      </c>
      <c r="BL193" s="206" t="s">
        <v>46</v>
      </c>
      <c r="BM193" s="291" t="s">
        <v>2123</v>
      </c>
    </row>
    <row r="194" spans="2:65" s="214" customFormat="1" ht="16.5" customHeight="1" x14ac:dyDescent="0.2">
      <c r="B194" s="213"/>
      <c r="C194" s="281">
        <v>68</v>
      </c>
      <c r="D194" s="281" t="s">
        <v>1099</v>
      </c>
      <c r="E194" s="282" t="s">
        <v>2124</v>
      </c>
      <c r="F194" s="283" t="s">
        <v>2125</v>
      </c>
      <c r="G194" s="284" t="s">
        <v>211</v>
      </c>
      <c r="H194" s="285">
        <v>1</v>
      </c>
      <c r="I194" s="132"/>
      <c r="J194" s="286">
        <f t="shared" si="20"/>
        <v>0</v>
      </c>
      <c r="K194" s="283" t="s">
        <v>1042</v>
      </c>
      <c r="L194" s="213"/>
      <c r="M194" s="287" t="s">
        <v>1042</v>
      </c>
      <c r="N194" s="288" t="s">
        <v>1055</v>
      </c>
      <c r="O194" s="289">
        <v>0</v>
      </c>
      <c r="P194" s="289">
        <f t="shared" si="21"/>
        <v>0</v>
      </c>
      <c r="Q194" s="289">
        <v>0</v>
      </c>
      <c r="R194" s="289">
        <f t="shared" si="22"/>
        <v>0</v>
      </c>
      <c r="S194" s="289">
        <v>0</v>
      </c>
      <c r="T194" s="289">
        <f t="shared" si="23"/>
        <v>0</v>
      </c>
      <c r="U194" s="290" t="s">
        <v>1042</v>
      </c>
      <c r="AR194" s="291" t="s">
        <v>46</v>
      </c>
      <c r="AT194" s="291" t="s">
        <v>1099</v>
      </c>
      <c r="AU194" s="291" t="s">
        <v>42</v>
      </c>
      <c r="AY194" s="206" t="s">
        <v>1097</v>
      </c>
      <c r="BE194" s="292">
        <f t="shared" si="24"/>
        <v>0</v>
      </c>
      <c r="BF194" s="292">
        <f t="shared" si="25"/>
        <v>0</v>
      </c>
      <c r="BG194" s="292">
        <f t="shared" si="26"/>
        <v>0</v>
      </c>
      <c r="BH194" s="292">
        <f t="shared" si="27"/>
        <v>0</v>
      </c>
      <c r="BI194" s="292">
        <f t="shared" si="28"/>
        <v>0</v>
      </c>
      <c r="BJ194" s="206" t="s">
        <v>40</v>
      </c>
      <c r="BK194" s="292">
        <f t="shared" si="29"/>
        <v>0</v>
      </c>
      <c r="BL194" s="206" t="s">
        <v>46</v>
      </c>
      <c r="BM194" s="291" t="s">
        <v>2126</v>
      </c>
    </row>
    <row r="195" spans="2:65" s="214" customFormat="1" ht="21.75" customHeight="1" x14ac:dyDescent="0.2">
      <c r="B195" s="213"/>
      <c r="C195" s="298">
        <v>69</v>
      </c>
      <c r="D195" s="298" t="s">
        <v>1136</v>
      </c>
      <c r="E195" s="299" t="s">
        <v>2127</v>
      </c>
      <c r="F195" s="300" t="s">
        <v>2128</v>
      </c>
      <c r="G195" s="301" t="s">
        <v>211</v>
      </c>
      <c r="H195" s="302">
        <v>1</v>
      </c>
      <c r="I195" s="133"/>
      <c r="J195" s="303">
        <f t="shared" si="20"/>
        <v>0</v>
      </c>
      <c r="K195" s="300" t="s">
        <v>1042</v>
      </c>
      <c r="L195" s="304"/>
      <c r="M195" s="305" t="s">
        <v>1042</v>
      </c>
      <c r="N195" s="306" t="s">
        <v>1055</v>
      </c>
      <c r="O195" s="289">
        <v>0</v>
      </c>
      <c r="P195" s="289">
        <f t="shared" si="21"/>
        <v>0</v>
      </c>
      <c r="Q195" s="289">
        <v>0</v>
      </c>
      <c r="R195" s="289">
        <f t="shared" si="22"/>
        <v>0</v>
      </c>
      <c r="S195" s="289">
        <v>0</v>
      </c>
      <c r="T195" s="289">
        <f t="shared" si="23"/>
        <v>0</v>
      </c>
      <c r="U195" s="290" t="s">
        <v>1042</v>
      </c>
      <c r="AR195" s="291" t="s">
        <v>1126</v>
      </c>
      <c r="AT195" s="291" t="s">
        <v>1136</v>
      </c>
      <c r="AU195" s="291" t="s">
        <v>42</v>
      </c>
      <c r="AY195" s="206" t="s">
        <v>1097</v>
      </c>
      <c r="BE195" s="292">
        <f t="shared" si="24"/>
        <v>0</v>
      </c>
      <c r="BF195" s="292">
        <f t="shared" si="25"/>
        <v>0</v>
      </c>
      <c r="BG195" s="292">
        <f t="shared" si="26"/>
        <v>0</v>
      </c>
      <c r="BH195" s="292">
        <f t="shared" si="27"/>
        <v>0</v>
      </c>
      <c r="BI195" s="292">
        <f t="shared" si="28"/>
        <v>0</v>
      </c>
      <c r="BJ195" s="206" t="s">
        <v>40</v>
      </c>
      <c r="BK195" s="292">
        <f t="shared" si="29"/>
        <v>0</v>
      </c>
      <c r="BL195" s="206" t="s">
        <v>46</v>
      </c>
      <c r="BM195" s="291" t="s">
        <v>2129</v>
      </c>
    </row>
    <row r="196" spans="2:65" s="214" customFormat="1" ht="16.5" customHeight="1" x14ac:dyDescent="0.2">
      <c r="B196" s="213"/>
      <c r="C196" s="281">
        <v>70</v>
      </c>
      <c r="D196" s="281" t="s">
        <v>1099</v>
      </c>
      <c r="E196" s="282" t="s">
        <v>2572</v>
      </c>
      <c r="F196" s="283" t="s">
        <v>2573</v>
      </c>
      <c r="G196" s="284" t="s">
        <v>211</v>
      </c>
      <c r="H196" s="285">
        <v>2</v>
      </c>
      <c r="I196" s="132"/>
      <c r="J196" s="286">
        <f t="shared" ref="J196:J197" si="30">ROUND(I196*H196,2)</f>
        <v>0</v>
      </c>
      <c r="K196" s="283" t="s">
        <v>1042</v>
      </c>
      <c r="L196" s="213"/>
      <c r="M196" s="287" t="s">
        <v>1042</v>
      </c>
      <c r="N196" s="288" t="s">
        <v>1055</v>
      </c>
      <c r="O196" s="289">
        <v>0</v>
      </c>
      <c r="P196" s="289">
        <f t="shared" ref="P196:P197" si="31">O196*H196</f>
        <v>0</v>
      </c>
      <c r="Q196" s="289">
        <v>0</v>
      </c>
      <c r="R196" s="289">
        <f t="shared" ref="R196:R197" si="32">Q196*H196</f>
        <v>0</v>
      </c>
      <c r="S196" s="289">
        <v>0</v>
      </c>
      <c r="T196" s="289">
        <f t="shared" ref="T196:T197" si="33">S196*H196</f>
        <v>0</v>
      </c>
      <c r="U196" s="290" t="s">
        <v>1042</v>
      </c>
      <c r="AR196" s="291" t="s">
        <v>46</v>
      </c>
      <c r="AT196" s="291" t="s">
        <v>1099</v>
      </c>
      <c r="AU196" s="291" t="s">
        <v>42</v>
      </c>
      <c r="AY196" s="206" t="s">
        <v>1097</v>
      </c>
      <c r="BE196" s="292">
        <f t="shared" ref="BE196:BE197" si="34">IF(N196="základní",J196,0)</f>
        <v>0</v>
      </c>
      <c r="BF196" s="292">
        <f t="shared" ref="BF196:BF197" si="35">IF(N196="snížená",J196,0)</f>
        <v>0</v>
      </c>
      <c r="BG196" s="292">
        <f t="shared" ref="BG196:BG197" si="36">IF(N196="zákl. přenesená",J196,0)</f>
        <v>0</v>
      </c>
      <c r="BH196" s="292">
        <f t="shared" ref="BH196:BH197" si="37">IF(N196="sníž. přenesená",J196,0)</f>
        <v>0</v>
      </c>
      <c r="BI196" s="292">
        <f t="shared" ref="BI196:BI197" si="38">IF(N196="nulová",J196,0)</f>
        <v>0</v>
      </c>
      <c r="BJ196" s="206" t="s">
        <v>40</v>
      </c>
      <c r="BK196" s="292">
        <f t="shared" ref="BK196:BK197" si="39">ROUND(I196*H196,2)</f>
        <v>0</v>
      </c>
      <c r="BL196" s="206" t="s">
        <v>46</v>
      </c>
      <c r="BM196" s="291" t="s">
        <v>2126</v>
      </c>
    </row>
    <row r="197" spans="2:65" s="214" customFormat="1" ht="48" x14ac:dyDescent="0.2">
      <c r="B197" s="213"/>
      <c r="C197" s="298">
        <v>71</v>
      </c>
      <c r="D197" s="298" t="s">
        <v>1136</v>
      </c>
      <c r="E197" s="299" t="s">
        <v>2574</v>
      </c>
      <c r="F197" s="300" t="s">
        <v>2575</v>
      </c>
      <c r="G197" s="301" t="s">
        <v>211</v>
      </c>
      <c r="H197" s="302">
        <v>2</v>
      </c>
      <c r="I197" s="133"/>
      <c r="J197" s="303">
        <f t="shared" si="30"/>
        <v>0</v>
      </c>
      <c r="K197" s="300" t="s">
        <v>1042</v>
      </c>
      <c r="L197" s="304"/>
      <c r="M197" s="305" t="s">
        <v>1042</v>
      </c>
      <c r="N197" s="306" t="s">
        <v>1055</v>
      </c>
      <c r="O197" s="289">
        <v>0</v>
      </c>
      <c r="P197" s="289">
        <f t="shared" si="31"/>
        <v>0</v>
      </c>
      <c r="Q197" s="289">
        <v>0</v>
      </c>
      <c r="R197" s="289">
        <f t="shared" si="32"/>
        <v>0</v>
      </c>
      <c r="S197" s="289">
        <v>0</v>
      </c>
      <c r="T197" s="289">
        <f t="shared" si="33"/>
        <v>0</v>
      </c>
      <c r="U197" s="290" t="s">
        <v>1042</v>
      </c>
      <c r="AR197" s="291" t="s">
        <v>1126</v>
      </c>
      <c r="AT197" s="291" t="s">
        <v>1136</v>
      </c>
      <c r="AU197" s="291" t="s">
        <v>42</v>
      </c>
      <c r="AY197" s="206" t="s">
        <v>1097</v>
      </c>
      <c r="BE197" s="292">
        <f t="shared" si="34"/>
        <v>0</v>
      </c>
      <c r="BF197" s="292">
        <f t="shared" si="35"/>
        <v>0</v>
      </c>
      <c r="BG197" s="292">
        <f t="shared" si="36"/>
        <v>0</v>
      </c>
      <c r="BH197" s="292">
        <f t="shared" si="37"/>
        <v>0</v>
      </c>
      <c r="BI197" s="292">
        <f t="shared" si="38"/>
        <v>0</v>
      </c>
      <c r="BJ197" s="206" t="s">
        <v>40</v>
      </c>
      <c r="BK197" s="292">
        <f t="shared" si="39"/>
        <v>0</v>
      </c>
      <c r="BL197" s="206" t="s">
        <v>46</v>
      </c>
      <c r="BM197" s="291" t="s">
        <v>2129</v>
      </c>
    </row>
    <row r="198" spans="2:65" s="214" customFormat="1" ht="49.15" customHeight="1" x14ac:dyDescent="0.2">
      <c r="B198" s="213"/>
      <c r="C198" s="281">
        <v>72</v>
      </c>
      <c r="D198" s="281" t="s">
        <v>1099</v>
      </c>
      <c r="E198" s="282" t="s">
        <v>2130</v>
      </c>
      <c r="F198" s="283" t="s">
        <v>2131</v>
      </c>
      <c r="G198" s="284" t="s">
        <v>1454</v>
      </c>
      <c r="H198" s="285">
        <v>1</v>
      </c>
      <c r="I198" s="132"/>
      <c r="J198" s="286">
        <f t="shared" si="20"/>
        <v>0</v>
      </c>
      <c r="K198" s="283" t="s">
        <v>1042</v>
      </c>
      <c r="L198" s="213"/>
      <c r="M198" s="287" t="s">
        <v>1042</v>
      </c>
      <c r="N198" s="288" t="s">
        <v>1055</v>
      </c>
      <c r="O198" s="289">
        <v>0</v>
      </c>
      <c r="P198" s="289">
        <f t="shared" si="21"/>
        <v>0</v>
      </c>
      <c r="Q198" s="289">
        <v>0</v>
      </c>
      <c r="R198" s="289">
        <f t="shared" si="22"/>
        <v>0</v>
      </c>
      <c r="S198" s="289">
        <v>0</v>
      </c>
      <c r="T198" s="289">
        <f t="shared" si="23"/>
        <v>0</v>
      </c>
      <c r="U198" s="290" t="s">
        <v>1042</v>
      </c>
      <c r="AR198" s="291" t="s">
        <v>46</v>
      </c>
      <c r="AT198" s="291" t="s">
        <v>1099</v>
      </c>
      <c r="AU198" s="291" t="s">
        <v>42</v>
      </c>
      <c r="AY198" s="206" t="s">
        <v>1097</v>
      </c>
      <c r="BE198" s="292">
        <f t="shared" si="24"/>
        <v>0</v>
      </c>
      <c r="BF198" s="292">
        <f t="shared" si="25"/>
        <v>0</v>
      </c>
      <c r="BG198" s="292">
        <f t="shared" si="26"/>
        <v>0</v>
      </c>
      <c r="BH198" s="292">
        <f t="shared" si="27"/>
        <v>0</v>
      </c>
      <c r="BI198" s="292">
        <f t="shared" si="28"/>
        <v>0</v>
      </c>
      <c r="BJ198" s="206" t="s">
        <v>40</v>
      </c>
      <c r="BK198" s="292">
        <f t="shared" si="29"/>
        <v>0</v>
      </c>
      <c r="BL198" s="206" t="s">
        <v>46</v>
      </c>
      <c r="BM198" s="291" t="s">
        <v>2132</v>
      </c>
    </row>
    <row r="199" spans="2:65" s="214" customFormat="1" ht="16.5" customHeight="1" x14ac:dyDescent="0.2">
      <c r="B199" s="213"/>
      <c r="C199" s="281">
        <v>73</v>
      </c>
      <c r="D199" s="281" t="s">
        <v>1099</v>
      </c>
      <c r="E199" s="282" t="s">
        <v>2133</v>
      </c>
      <c r="F199" s="283" t="s">
        <v>1971</v>
      </c>
      <c r="G199" s="284" t="s">
        <v>1716</v>
      </c>
      <c r="H199" s="285">
        <v>16</v>
      </c>
      <c r="I199" s="132"/>
      <c r="J199" s="286">
        <f t="shared" si="20"/>
        <v>0</v>
      </c>
      <c r="K199" s="283" t="s">
        <v>1042</v>
      </c>
      <c r="L199" s="213"/>
      <c r="M199" s="287" t="s">
        <v>1042</v>
      </c>
      <c r="N199" s="288" t="s">
        <v>1055</v>
      </c>
      <c r="O199" s="289">
        <v>0</v>
      </c>
      <c r="P199" s="289">
        <f t="shared" si="21"/>
        <v>0</v>
      </c>
      <c r="Q199" s="289">
        <v>0</v>
      </c>
      <c r="R199" s="289">
        <f t="shared" si="22"/>
        <v>0</v>
      </c>
      <c r="S199" s="289">
        <v>0</v>
      </c>
      <c r="T199" s="289">
        <f t="shared" si="23"/>
        <v>0</v>
      </c>
      <c r="U199" s="290" t="s">
        <v>1042</v>
      </c>
      <c r="AR199" s="291" t="s">
        <v>46</v>
      </c>
      <c r="AT199" s="291" t="s">
        <v>1099</v>
      </c>
      <c r="AU199" s="291" t="s">
        <v>42</v>
      </c>
      <c r="AY199" s="206" t="s">
        <v>1097</v>
      </c>
      <c r="BE199" s="292">
        <f t="shared" si="24"/>
        <v>0</v>
      </c>
      <c r="BF199" s="292">
        <f t="shared" si="25"/>
        <v>0</v>
      </c>
      <c r="BG199" s="292">
        <f t="shared" si="26"/>
        <v>0</v>
      </c>
      <c r="BH199" s="292">
        <f t="shared" si="27"/>
        <v>0</v>
      </c>
      <c r="BI199" s="292">
        <f t="shared" si="28"/>
        <v>0</v>
      </c>
      <c r="BJ199" s="206" t="s">
        <v>40</v>
      </c>
      <c r="BK199" s="292">
        <f t="shared" si="29"/>
        <v>0</v>
      </c>
      <c r="BL199" s="206" t="s">
        <v>46</v>
      </c>
      <c r="BM199" s="291" t="s">
        <v>2134</v>
      </c>
    </row>
    <row r="200" spans="2:65" s="214" customFormat="1" ht="16.5" customHeight="1" x14ac:dyDescent="0.2">
      <c r="B200" s="213"/>
      <c r="C200" s="281">
        <v>74</v>
      </c>
      <c r="D200" s="281" t="s">
        <v>1099</v>
      </c>
      <c r="E200" s="282" t="s">
        <v>2135</v>
      </c>
      <c r="F200" s="283" t="s">
        <v>2031</v>
      </c>
      <c r="G200" s="284" t="s">
        <v>1716</v>
      </c>
      <c r="H200" s="285">
        <v>16</v>
      </c>
      <c r="I200" s="132"/>
      <c r="J200" s="286">
        <f t="shared" si="20"/>
        <v>0</v>
      </c>
      <c r="K200" s="283" t="s">
        <v>1042</v>
      </c>
      <c r="L200" s="213"/>
      <c r="M200" s="287" t="s">
        <v>1042</v>
      </c>
      <c r="N200" s="288" t="s">
        <v>1055</v>
      </c>
      <c r="O200" s="289">
        <v>0</v>
      </c>
      <c r="P200" s="289">
        <f t="shared" si="21"/>
        <v>0</v>
      </c>
      <c r="Q200" s="289">
        <v>0</v>
      </c>
      <c r="R200" s="289">
        <f t="shared" si="22"/>
        <v>0</v>
      </c>
      <c r="S200" s="289">
        <v>0</v>
      </c>
      <c r="T200" s="289">
        <f t="shared" si="23"/>
        <v>0</v>
      </c>
      <c r="U200" s="290" t="s">
        <v>1042</v>
      </c>
      <c r="AR200" s="291" t="s">
        <v>46</v>
      </c>
      <c r="AT200" s="291" t="s">
        <v>1099</v>
      </c>
      <c r="AU200" s="291" t="s">
        <v>42</v>
      </c>
      <c r="AY200" s="206" t="s">
        <v>1097</v>
      </c>
      <c r="BE200" s="292">
        <f t="shared" si="24"/>
        <v>0</v>
      </c>
      <c r="BF200" s="292">
        <f t="shared" si="25"/>
        <v>0</v>
      </c>
      <c r="BG200" s="292">
        <f t="shared" si="26"/>
        <v>0</v>
      </c>
      <c r="BH200" s="292">
        <f t="shared" si="27"/>
        <v>0</v>
      </c>
      <c r="BI200" s="292">
        <f t="shared" si="28"/>
        <v>0</v>
      </c>
      <c r="BJ200" s="206" t="s">
        <v>40</v>
      </c>
      <c r="BK200" s="292">
        <f t="shared" si="29"/>
        <v>0</v>
      </c>
      <c r="BL200" s="206" t="s">
        <v>46</v>
      </c>
      <c r="BM200" s="291" t="s">
        <v>2136</v>
      </c>
    </row>
    <row r="201" spans="2:65" s="214" customFormat="1" ht="16.5" customHeight="1" x14ac:dyDescent="0.2">
      <c r="B201" s="213"/>
      <c r="C201" s="281">
        <v>75</v>
      </c>
      <c r="D201" s="281" t="s">
        <v>1099</v>
      </c>
      <c r="E201" s="282" t="s">
        <v>2137</v>
      </c>
      <c r="F201" s="283" t="s">
        <v>1977</v>
      </c>
      <c r="G201" s="284" t="s">
        <v>1716</v>
      </c>
      <c r="H201" s="285">
        <v>8</v>
      </c>
      <c r="I201" s="132"/>
      <c r="J201" s="286">
        <f t="shared" si="20"/>
        <v>0</v>
      </c>
      <c r="K201" s="283" t="s">
        <v>1042</v>
      </c>
      <c r="L201" s="213"/>
      <c r="M201" s="287" t="s">
        <v>1042</v>
      </c>
      <c r="N201" s="288" t="s">
        <v>1055</v>
      </c>
      <c r="O201" s="289">
        <v>0</v>
      </c>
      <c r="P201" s="289">
        <f t="shared" si="21"/>
        <v>0</v>
      </c>
      <c r="Q201" s="289">
        <v>0</v>
      </c>
      <c r="R201" s="289">
        <f t="shared" si="22"/>
        <v>0</v>
      </c>
      <c r="S201" s="289">
        <v>0</v>
      </c>
      <c r="T201" s="289">
        <f t="shared" si="23"/>
        <v>0</v>
      </c>
      <c r="U201" s="290" t="s">
        <v>1042</v>
      </c>
      <c r="AR201" s="291" t="s">
        <v>46</v>
      </c>
      <c r="AT201" s="291" t="s">
        <v>1099</v>
      </c>
      <c r="AU201" s="291" t="s">
        <v>42</v>
      </c>
      <c r="AY201" s="206" t="s">
        <v>1097</v>
      </c>
      <c r="BE201" s="292">
        <f t="shared" si="24"/>
        <v>0</v>
      </c>
      <c r="BF201" s="292">
        <f t="shared" si="25"/>
        <v>0</v>
      </c>
      <c r="BG201" s="292">
        <f t="shared" si="26"/>
        <v>0</v>
      </c>
      <c r="BH201" s="292">
        <f t="shared" si="27"/>
        <v>0</v>
      </c>
      <c r="BI201" s="292">
        <f t="shared" si="28"/>
        <v>0</v>
      </c>
      <c r="BJ201" s="206" t="s">
        <v>40</v>
      </c>
      <c r="BK201" s="292">
        <f t="shared" si="29"/>
        <v>0</v>
      </c>
      <c r="BL201" s="206" t="s">
        <v>46</v>
      </c>
      <c r="BM201" s="291" t="s">
        <v>2138</v>
      </c>
    </row>
    <row r="202" spans="2:65" s="214" customFormat="1" ht="16.5" customHeight="1" x14ac:dyDescent="0.2">
      <c r="B202" s="213"/>
      <c r="C202" s="281">
        <v>76</v>
      </c>
      <c r="D202" s="281" t="s">
        <v>1099</v>
      </c>
      <c r="E202" s="282" t="s">
        <v>2139</v>
      </c>
      <c r="F202" s="283" t="s">
        <v>1980</v>
      </c>
      <c r="G202" s="284" t="s">
        <v>1716</v>
      </c>
      <c r="H202" s="285">
        <v>8</v>
      </c>
      <c r="I202" s="132"/>
      <c r="J202" s="286">
        <f t="shared" si="20"/>
        <v>0</v>
      </c>
      <c r="K202" s="283" t="s">
        <v>1042</v>
      </c>
      <c r="L202" s="213"/>
      <c r="M202" s="287" t="s">
        <v>1042</v>
      </c>
      <c r="N202" s="288" t="s">
        <v>1055</v>
      </c>
      <c r="O202" s="289">
        <v>0</v>
      </c>
      <c r="P202" s="289">
        <f t="shared" si="21"/>
        <v>0</v>
      </c>
      <c r="Q202" s="289">
        <v>0</v>
      </c>
      <c r="R202" s="289">
        <f t="shared" si="22"/>
        <v>0</v>
      </c>
      <c r="S202" s="289">
        <v>0</v>
      </c>
      <c r="T202" s="289">
        <f t="shared" si="23"/>
        <v>0</v>
      </c>
      <c r="U202" s="290" t="s">
        <v>1042</v>
      </c>
      <c r="AR202" s="291" t="s">
        <v>46</v>
      </c>
      <c r="AT202" s="291" t="s">
        <v>1099</v>
      </c>
      <c r="AU202" s="291" t="s">
        <v>42</v>
      </c>
      <c r="AY202" s="206" t="s">
        <v>1097</v>
      </c>
      <c r="BE202" s="292">
        <f t="shared" si="24"/>
        <v>0</v>
      </c>
      <c r="BF202" s="292">
        <f t="shared" si="25"/>
        <v>0</v>
      </c>
      <c r="BG202" s="292">
        <f t="shared" si="26"/>
        <v>0</v>
      </c>
      <c r="BH202" s="292">
        <f t="shared" si="27"/>
        <v>0</v>
      </c>
      <c r="BI202" s="292">
        <f t="shared" si="28"/>
        <v>0</v>
      </c>
      <c r="BJ202" s="206" t="s">
        <v>40</v>
      </c>
      <c r="BK202" s="292">
        <f t="shared" si="29"/>
        <v>0</v>
      </c>
      <c r="BL202" s="206" t="s">
        <v>46</v>
      </c>
      <c r="BM202" s="291" t="s">
        <v>2140</v>
      </c>
    </row>
    <row r="203" spans="2:65" s="214" customFormat="1" ht="16.5" customHeight="1" x14ac:dyDescent="0.2">
      <c r="B203" s="213"/>
      <c r="C203" s="281">
        <v>77</v>
      </c>
      <c r="D203" s="281" t="s">
        <v>1099</v>
      </c>
      <c r="E203" s="282" t="s">
        <v>2141</v>
      </c>
      <c r="F203" s="283" t="s">
        <v>1983</v>
      </c>
      <c r="G203" s="284" t="s">
        <v>1454</v>
      </c>
      <c r="H203" s="285">
        <v>1</v>
      </c>
      <c r="I203" s="132"/>
      <c r="J203" s="286">
        <f t="shared" si="20"/>
        <v>0</v>
      </c>
      <c r="K203" s="283" t="s">
        <v>1042</v>
      </c>
      <c r="L203" s="213"/>
      <c r="M203" s="287" t="s">
        <v>1042</v>
      </c>
      <c r="N203" s="288" t="s">
        <v>1055</v>
      </c>
      <c r="O203" s="289">
        <v>0</v>
      </c>
      <c r="P203" s="289">
        <f t="shared" si="21"/>
        <v>0</v>
      </c>
      <c r="Q203" s="289">
        <v>0</v>
      </c>
      <c r="R203" s="289">
        <f t="shared" si="22"/>
        <v>0</v>
      </c>
      <c r="S203" s="289">
        <v>0</v>
      </c>
      <c r="T203" s="289">
        <f t="shared" si="23"/>
        <v>0</v>
      </c>
      <c r="U203" s="290" t="s">
        <v>1042</v>
      </c>
      <c r="AR203" s="291" t="s">
        <v>46</v>
      </c>
      <c r="AT203" s="291" t="s">
        <v>1099</v>
      </c>
      <c r="AU203" s="291" t="s">
        <v>42</v>
      </c>
      <c r="AY203" s="206" t="s">
        <v>1097</v>
      </c>
      <c r="BE203" s="292">
        <f t="shared" si="24"/>
        <v>0</v>
      </c>
      <c r="BF203" s="292">
        <f t="shared" si="25"/>
        <v>0</v>
      </c>
      <c r="BG203" s="292">
        <f t="shared" si="26"/>
        <v>0</v>
      </c>
      <c r="BH203" s="292">
        <f t="shared" si="27"/>
        <v>0</v>
      </c>
      <c r="BI203" s="292">
        <f t="shared" si="28"/>
        <v>0</v>
      </c>
      <c r="BJ203" s="206" t="s">
        <v>40</v>
      </c>
      <c r="BK203" s="292">
        <f t="shared" si="29"/>
        <v>0</v>
      </c>
      <c r="BL203" s="206" t="s">
        <v>46</v>
      </c>
      <c r="BM203" s="291" t="s">
        <v>2142</v>
      </c>
    </row>
    <row r="204" spans="2:65" s="270" customFormat="1" ht="22.9" customHeight="1" x14ac:dyDescent="0.2">
      <c r="B204" s="269"/>
      <c r="D204" s="271" t="s">
        <v>1094</v>
      </c>
      <c r="E204" s="279" t="s">
        <v>2143</v>
      </c>
      <c r="F204" s="279" t="s">
        <v>2144</v>
      </c>
      <c r="I204" s="297"/>
      <c r="J204" s="280">
        <f>BK204</f>
        <v>0</v>
      </c>
      <c r="L204" s="269"/>
      <c r="M204" s="274"/>
      <c r="P204" s="275">
        <f>SUM(P205:P235)</f>
        <v>0</v>
      </c>
      <c r="R204" s="275">
        <f>SUM(R205:R235)</f>
        <v>0</v>
      </c>
      <c r="T204" s="275">
        <f>SUM(T205:T235)</f>
        <v>0</v>
      </c>
      <c r="U204" s="276"/>
      <c r="AR204" s="271" t="s">
        <v>40</v>
      </c>
      <c r="AT204" s="277" t="s">
        <v>1094</v>
      </c>
      <c r="AU204" s="277" t="s">
        <v>40</v>
      </c>
      <c r="AY204" s="271" t="s">
        <v>1097</v>
      </c>
      <c r="BK204" s="278">
        <f>SUM(BK205:BK235)</f>
        <v>0</v>
      </c>
    </row>
    <row r="205" spans="2:65" s="214" customFormat="1" ht="16.5" customHeight="1" x14ac:dyDescent="0.2">
      <c r="B205" s="213"/>
      <c r="C205" s="281">
        <v>78</v>
      </c>
      <c r="D205" s="281" t="s">
        <v>1099</v>
      </c>
      <c r="E205" s="282" t="s">
        <v>2145</v>
      </c>
      <c r="F205" s="283" t="s">
        <v>1988</v>
      </c>
      <c r="G205" s="284" t="s">
        <v>283</v>
      </c>
      <c r="H205" s="285">
        <v>190</v>
      </c>
      <c r="I205" s="132"/>
      <c r="J205" s="286">
        <f t="shared" ref="J205:J235" si="40">ROUND(I205*H205,2)</f>
        <v>0</v>
      </c>
      <c r="K205" s="283" t="s">
        <v>1042</v>
      </c>
      <c r="L205" s="213"/>
      <c r="M205" s="287" t="s">
        <v>1042</v>
      </c>
      <c r="N205" s="288" t="s">
        <v>1055</v>
      </c>
      <c r="O205" s="289">
        <v>0</v>
      </c>
      <c r="P205" s="289">
        <f t="shared" ref="P205:P235" si="41">O205*H205</f>
        <v>0</v>
      </c>
      <c r="Q205" s="289">
        <v>0</v>
      </c>
      <c r="R205" s="289">
        <f t="shared" ref="R205:R235" si="42">Q205*H205</f>
        <v>0</v>
      </c>
      <c r="S205" s="289">
        <v>0</v>
      </c>
      <c r="T205" s="289">
        <f t="shared" ref="T205:T235" si="43">S205*H205</f>
        <v>0</v>
      </c>
      <c r="U205" s="290" t="s">
        <v>1042</v>
      </c>
      <c r="AR205" s="291" t="s">
        <v>46</v>
      </c>
      <c r="AT205" s="291" t="s">
        <v>1099</v>
      </c>
      <c r="AU205" s="291" t="s">
        <v>42</v>
      </c>
      <c r="AY205" s="206" t="s">
        <v>1097</v>
      </c>
      <c r="BE205" s="292">
        <f t="shared" ref="BE205:BE235" si="44">IF(N205="základní",J205,0)</f>
        <v>0</v>
      </c>
      <c r="BF205" s="292">
        <f t="shared" ref="BF205:BF235" si="45">IF(N205="snížená",J205,0)</f>
        <v>0</v>
      </c>
      <c r="BG205" s="292">
        <f t="shared" ref="BG205:BG235" si="46">IF(N205="zákl. přenesená",J205,0)</f>
        <v>0</v>
      </c>
      <c r="BH205" s="292">
        <f t="shared" ref="BH205:BH235" si="47">IF(N205="sníž. přenesená",J205,0)</f>
        <v>0</v>
      </c>
      <c r="BI205" s="292">
        <f t="shared" ref="BI205:BI235" si="48">IF(N205="nulová",J205,0)</f>
        <v>0</v>
      </c>
      <c r="BJ205" s="206" t="s">
        <v>40</v>
      </c>
      <c r="BK205" s="292">
        <f t="shared" ref="BK205:BK235" si="49">ROUND(I205*H205,2)</f>
        <v>0</v>
      </c>
      <c r="BL205" s="206" t="s">
        <v>46</v>
      </c>
      <c r="BM205" s="291" t="s">
        <v>2146</v>
      </c>
    </row>
    <row r="206" spans="2:65" s="214" customFormat="1" ht="24.2" customHeight="1" x14ac:dyDescent="0.2">
      <c r="B206" s="213"/>
      <c r="C206" s="298">
        <v>79</v>
      </c>
      <c r="D206" s="298" t="s">
        <v>1136</v>
      </c>
      <c r="E206" s="299" t="s">
        <v>2147</v>
      </c>
      <c r="F206" s="300" t="s">
        <v>1991</v>
      </c>
      <c r="G206" s="301" t="s">
        <v>283</v>
      </c>
      <c r="H206" s="302">
        <v>190</v>
      </c>
      <c r="I206" s="133"/>
      <c r="J206" s="303">
        <f t="shared" si="40"/>
        <v>0</v>
      </c>
      <c r="K206" s="300" t="s">
        <v>1042</v>
      </c>
      <c r="L206" s="304"/>
      <c r="M206" s="305" t="s">
        <v>1042</v>
      </c>
      <c r="N206" s="306" t="s">
        <v>1055</v>
      </c>
      <c r="O206" s="289">
        <v>0</v>
      </c>
      <c r="P206" s="289">
        <f t="shared" si="41"/>
        <v>0</v>
      </c>
      <c r="Q206" s="289">
        <v>0</v>
      </c>
      <c r="R206" s="289">
        <f t="shared" si="42"/>
        <v>0</v>
      </c>
      <c r="S206" s="289">
        <v>0</v>
      </c>
      <c r="T206" s="289">
        <f t="shared" si="43"/>
        <v>0</v>
      </c>
      <c r="U206" s="290" t="s">
        <v>1042</v>
      </c>
      <c r="AR206" s="291" t="s">
        <v>1126</v>
      </c>
      <c r="AT206" s="291" t="s">
        <v>1136</v>
      </c>
      <c r="AU206" s="291" t="s">
        <v>42</v>
      </c>
      <c r="AY206" s="206" t="s">
        <v>1097</v>
      </c>
      <c r="BE206" s="292">
        <f t="shared" si="44"/>
        <v>0</v>
      </c>
      <c r="BF206" s="292">
        <f t="shared" si="45"/>
        <v>0</v>
      </c>
      <c r="BG206" s="292">
        <f t="shared" si="46"/>
        <v>0</v>
      </c>
      <c r="BH206" s="292">
        <f t="shared" si="47"/>
        <v>0</v>
      </c>
      <c r="BI206" s="292">
        <f t="shared" si="48"/>
        <v>0</v>
      </c>
      <c r="BJ206" s="206" t="s">
        <v>40</v>
      </c>
      <c r="BK206" s="292">
        <f t="shared" si="49"/>
        <v>0</v>
      </c>
      <c r="BL206" s="206" t="s">
        <v>46</v>
      </c>
      <c r="BM206" s="291" t="s">
        <v>2148</v>
      </c>
    </row>
    <row r="207" spans="2:65" s="214" customFormat="1" ht="16.5" customHeight="1" x14ac:dyDescent="0.2">
      <c r="B207" s="213"/>
      <c r="C207" s="281">
        <v>80</v>
      </c>
      <c r="D207" s="281" t="s">
        <v>1099</v>
      </c>
      <c r="E207" s="282" t="s">
        <v>2149</v>
      </c>
      <c r="F207" s="283" t="s">
        <v>1988</v>
      </c>
      <c r="G207" s="284" t="s">
        <v>283</v>
      </c>
      <c r="H207" s="285">
        <v>80</v>
      </c>
      <c r="I207" s="132"/>
      <c r="J207" s="286">
        <f t="shared" si="40"/>
        <v>0</v>
      </c>
      <c r="K207" s="283" t="s">
        <v>1042</v>
      </c>
      <c r="L207" s="213"/>
      <c r="M207" s="287" t="s">
        <v>1042</v>
      </c>
      <c r="N207" s="288" t="s">
        <v>1055</v>
      </c>
      <c r="O207" s="289">
        <v>0</v>
      </c>
      <c r="P207" s="289">
        <f t="shared" si="41"/>
        <v>0</v>
      </c>
      <c r="Q207" s="289">
        <v>0</v>
      </c>
      <c r="R207" s="289">
        <f t="shared" si="42"/>
        <v>0</v>
      </c>
      <c r="S207" s="289">
        <v>0</v>
      </c>
      <c r="T207" s="289">
        <f t="shared" si="43"/>
        <v>0</v>
      </c>
      <c r="U207" s="290" t="s">
        <v>1042</v>
      </c>
      <c r="AR207" s="291" t="s">
        <v>46</v>
      </c>
      <c r="AT207" s="291" t="s">
        <v>1099</v>
      </c>
      <c r="AU207" s="291" t="s">
        <v>42</v>
      </c>
      <c r="AY207" s="206" t="s">
        <v>1097</v>
      </c>
      <c r="BE207" s="292">
        <f t="shared" si="44"/>
        <v>0</v>
      </c>
      <c r="BF207" s="292">
        <f t="shared" si="45"/>
        <v>0</v>
      </c>
      <c r="BG207" s="292">
        <f t="shared" si="46"/>
        <v>0</v>
      </c>
      <c r="BH207" s="292">
        <f t="shared" si="47"/>
        <v>0</v>
      </c>
      <c r="BI207" s="292">
        <f t="shared" si="48"/>
        <v>0</v>
      </c>
      <c r="BJ207" s="206" t="s">
        <v>40</v>
      </c>
      <c r="BK207" s="292">
        <f t="shared" si="49"/>
        <v>0</v>
      </c>
      <c r="BL207" s="206" t="s">
        <v>46</v>
      </c>
      <c r="BM207" s="291" t="s">
        <v>2150</v>
      </c>
    </row>
    <row r="208" spans="2:65" s="214" customFormat="1" ht="16.5" customHeight="1" x14ac:dyDescent="0.2">
      <c r="B208" s="213"/>
      <c r="C208" s="298">
        <v>81</v>
      </c>
      <c r="D208" s="298" t="s">
        <v>1136</v>
      </c>
      <c r="E208" s="299" t="s">
        <v>2151</v>
      </c>
      <c r="F208" s="300" t="s">
        <v>2152</v>
      </c>
      <c r="G208" s="301" t="s">
        <v>283</v>
      </c>
      <c r="H208" s="302">
        <v>80</v>
      </c>
      <c r="I208" s="133"/>
      <c r="J208" s="303">
        <f t="shared" si="40"/>
        <v>0</v>
      </c>
      <c r="K208" s="300" t="s">
        <v>1042</v>
      </c>
      <c r="L208" s="304"/>
      <c r="M208" s="305" t="s">
        <v>1042</v>
      </c>
      <c r="N208" s="306" t="s">
        <v>1055</v>
      </c>
      <c r="O208" s="289">
        <v>0</v>
      </c>
      <c r="P208" s="289">
        <f t="shared" si="41"/>
        <v>0</v>
      </c>
      <c r="Q208" s="289">
        <v>0</v>
      </c>
      <c r="R208" s="289">
        <f t="shared" si="42"/>
        <v>0</v>
      </c>
      <c r="S208" s="289">
        <v>0</v>
      </c>
      <c r="T208" s="289">
        <f t="shared" si="43"/>
        <v>0</v>
      </c>
      <c r="U208" s="290" t="s">
        <v>1042</v>
      </c>
      <c r="AR208" s="291" t="s">
        <v>1126</v>
      </c>
      <c r="AT208" s="291" t="s">
        <v>1136</v>
      </c>
      <c r="AU208" s="291" t="s">
        <v>42</v>
      </c>
      <c r="AY208" s="206" t="s">
        <v>1097</v>
      </c>
      <c r="BE208" s="292">
        <f t="shared" si="44"/>
        <v>0</v>
      </c>
      <c r="BF208" s="292">
        <f t="shared" si="45"/>
        <v>0</v>
      </c>
      <c r="BG208" s="292">
        <f t="shared" si="46"/>
        <v>0</v>
      </c>
      <c r="BH208" s="292">
        <f t="shared" si="47"/>
        <v>0</v>
      </c>
      <c r="BI208" s="292">
        <f t="shared" si="48"/>
        <v>0</v>
      </c>
      <c r="BJ208" s="206" t="s">
        <v>40</v>
      </c>
      <c r="BK208" s="292">
        <f t="shared" si="49"/>
        <v>0</v>
      </c>
      <c r="BL208" s="206" t="s">
        <v>46</v>
      </c>
      <c r="BM208" s="291" t="s">
        <v>2153</v>
      </c>
    </row>
    <row r="209" spans="2:65" s="214" customFormat="1" ht="24.2" customHeight="1" x14ac:dyDescent="0.2">
      <c r="B209" s="213"/>
      <c r="C209" s="281">
        <v>82</v>
      </c>
      <c r="D209" s="281" t="s">
        <v>1099</v>
      </c>
      <c r="E209" s="282" t="s">
        <v>2154</v>
      </c>
      <c r="F209" s="283" t="s">
        <v>2155</v>
      </c>
      <c r="G209" s="284" t="s">
        <v>1454</v>
      </c>
      <c r="H209" s="285">
        <v>1</v>
      </c>
      <c r="I209" s="132"/>
      <c r="J209" s="286">
        <f t="shared" si="40"/>
        <v>0</v>
      </c>
      <c r="K209" s="283" t="s">
        <v>1042</v>
      </c>
      <c r="L209" s="213"/>
      <c r="M209" s="287" t="s">
        <v>1042</v>
      </c>
      <c r="N209" s="288" t="s">
        <v>1055</v>
      </c>
      <c r="O209" s="289">
        <v>0</v>
      </c>
      <c r="P209" s="289">
        <f t="shared" si="41"/>
        <v>0</v>
      </c>
      <c r="Q209" s="289">
        <v>0</v>
      </c>
      <c r="R209" s="289">
        <f t="shared" si="42"/>
        <v>0</v>
      </c>
      <c r="S209" s="289">
        <v>0</v>
      </c>
      <c r="T209" s="289">
        <f t="shared" si="43"/>
        <v>0</v>
      </c>
      <c r="U209" s="290" t="s">
        <v>1042</v>
      </c>
      <c r="AR209" s="291" t="s">
        <v>46</v>
      </c>
      <c r="AT209" s="291" t="s">
        <v>1099</v>
      </c>
      <c r="AU209" s="291" t="s">
        <v>42</v>
      </c>
      <c r="AY209" s="206" t="s">
        <v>1097</v>
      </c>
      <c r="BE209" s="292">
        <f t="shared" si="44"/>
        <v>0</v>
      </c>
      <c r="BF209" s="292">
        <f t="shared" si="45"/>
        <v>0</v>
      </c>
      <c r="BG209" s="292">
        <f t="shared" si="46"/>
        <v>0</v>
      </c>
      <c r="BH209" s="292">
        <f t="shared" si="47"/>
        <v>0</v>
      </c>
      <c r="BI209" s="292">
        <f t="shared" si="48"/>
        <v>0</v>
      </c>
      <c r="BJ209" s="206" t="s">
        <v>40</v>
      </c>
      <c r="BK209" s="292">
        <f t="shared" si="49"/>
        <v>0</v>
      </c>
      <c r="BL209" s="206" t="s">
        <v>46</v>
      </c>
      <c r="BM209" s="291" t="s">
        <v>2156</v>
      </c>
    </row>
    <row r="210" spans="2:65" s="214" customFormat="1" ht="16.5" customHeight="1" x14ac:dyDescent="0.2">
      <c r="B210" s="213"/>
      <c r="C210" s="298">
        <v>83</v>
      </c>
      <c r="D210" s="298" t="s">
        <v>1136</v>
      </c>
      <c r="E210" s="299" t="s">
        <v>2157</v>
      </c>
      <c r="F210" s="300" t="s">
        <v>2158</v>
      </c>
      <c r="G210" s="301" t="s">
        <v>1454</v>
      </c>
      <c r="H210" s="302">
        <v>1</v>
      </c>
      <c r="I210" s="133"/>
      <c r="J210" s="303">
        <f t="shared" si="40"/>
        <v>0</v>
      </c>
      <c r="K210" s="300" t="s">
        <v>1042</v>
      </c>
      <c r="L210" s="304"/>
      <c r="M210" s="305" t="s">
        <v>1042</v>
      </c>
      <c r="N210" s="306" t="s">
        <v>1055</v>
      </c>
      <c r="O210" s="289">
        <v>0</v>
      </c>
      <c r="P210" s="289">
        <f t="shared" si="41"/>
        <v>0</v>
      </c>
      <c r="Q210" s="289">
        <v>0</v>
      </c>
      <c r="R210" s="289">
        <f t="shared" si="42"/>
        <v>0</v>
      </c>
      <c r="S210" s="289">
        <v>0</v>
      </c>
      <c r="T210" s="289">
        <f t="shared" si="43"/>
        <v>0</v>
      </c>
      <c r="U210" s="290" t="s">
        <v>1042</v>
      </c>
      <c r="AR210" s="291" t="s">
        <v>1126</v>
      </c>
      <c r="AT210" s="291" t="s">
        <v>1136</v>
      </c>
      <c r="AU210" s="291" t="s">
        <v>42</v>
      </c>
      <c r="AY210" s="206" t="s">
        <v>1097</v>
      </c>
      <c r="BE210" s="292">
        <f t="shared" si="44"/>
        <v>0</v>
      </c>
      <c r="BF210" s="292">
        <f t="shared" si="45"/>
        <v>0</v>
      </c>
      <c r="BG210" s="292">
        <f t="shared" si="46"/>
        <v>0</v>
      </c>
      <c r="BH210" s="292">
        <f t="shared" si="47"/>
        <v>0</v>
      </c>
      <c r="BI210" s="292">
        <f t="shared" si="48"/>
        <v>0</v>
      </c>
      <c r="BJ210" s="206" t="s">
        <v>40</v>
      </c>
      <c r="BK210" s="292">
        <f t="shared" si="49"/>
        <v>0</v>
      </c>
      <c r="BL210" s="206" t="s">
        <v>46</v>
      </c>
      <c r="BM210" s="291" t="s">
        <v>2159</v>
      </c>
    </row>
    <row r="211" spans="2:65" s="214" customFormat="1" ht="36" x14ac:dyDescent="0.2">
      <c r="B211" s="213"/>
      <c r="C211" s="281">
        <v>84</v>
      </c>
      <c r="D211" s="281" t="s">
        <v>1099</v>
      </c>
      <c r="E211" s="282" t="s">
        <v>2160</v>
      </c>
      <c r="F211" s="283" t="s">
        <v>2161</v>
      </c>
      <c r="G211" s="284" t="s">
        <v>1454</v>
      </c>
      <c r="H211" s="285">
        <v>1</v>
      </c>
      <c r="I211" s="132"/>
      <c r="J211" s="286">
        <f t="shared" si="40"/>
        <v>0</v>
      </c>
      <c r="K211" s="283" t="s">
        <v>1042</v>
      </c>
      <c r="L211" s="213"/>
      <c r="M211" s="287" t="s">
        <v>1042</v>
      </c>
      <c r="N211" s="288" t="s">
        <v>1055</v>
      </c>
      <c r="O211" s="289">
        <v>0</v>
      </c>
      <c r="P211" s="289">
        <f t="shared" si="41"/>
        <v>0</v>
      </c>
      <c r="Q211" s="289">
        <v>0</v>
      </c>
      <c r="R211" s="289">
        <f t="shared" si="42"/>
        <v>0</v>
      </c>
      <c r="S211" s="289">
        <v>0</v>
      </c>
      <c r="T211" s="289">
        <f t="shared" si="43"/>
        <v>0</v>
      </c>
      <c r="U211" s="290" t="s">
        <v>1042</v>
      </c>
      <c r="AR211" s="291" t="s">
        <v>46</v>
      </c>
      <c r="AT211" s="291" t="s">
        <v>1099</v>
      </c>
      <c r="AU211" s="291" t="s">
        <v>42</v>
      </c>
      <c r="AY211" s="206" t="s">
        <v>1097</v>
      </c>
      <c r="BE211" s="292">
        <f t="shared" si="44"/>
        <v>0</v>
      </c>
      <c r="BF211" s="292">
        <f t="shared" si="45"/>
        <v>0</v>
      </c>
      <c r="BG211" s="292">
        <f t="shared" si="46"/>
        <v>0</v>
      </c>
      <c r="BH211" s="292">
        <f t="shared" si="47"/>
        <v>0</v>
      </c>
      <c r="BI211" s="292">
        <f t="shared" si="48"/>
        <v>0</v>
      </c>
      <c r="BJ211" s="206" t="s">
        <v>40</v>
      </c>
      <c r="BK211" s="292">
        <f t="shared" si="49"/>
        <v>0</v>
      </c>
      <c r="BL211" s="206" t="s">
        <v>46</v>
      </c>
      <c r="BM211" s="291" t="s">
        <v>2162</v>
      </c>
    </row>
    <row r="212" spans="2:65" s="214" customFormat="1" ht="16.5" customHeight="1" x14ac:dyDescent="0.2">
      <c r="B212" s="213"/>
      <c r="C212" s="281">
        <v>85</v>
      </c>
      <c r="D212" s="281" t="s">
        <v>1099</v>
      </c>
      <c r="E212" s="282" t="s">
        <v>2163</v>
      </c>
      <c r="F212" s="283" t="s">
        <v>2164</v>
      </c>
      <c r="G212" s="284" t="s">
        <v>283</v>
      </c>
      <c r="H212" s="285">
        <v>10</v>
      </c>
      <c r="I212" s="132"/>
      <c r="J212" s="286">
        <f t="shared" si="40"/>
        <v>0</v>
      </c>
      <c r="K212" s="283" t="s">
        <v>1042</v>
      </c>
      <c r="L212" s="213"/>
      <c r="M212" s="287" t="s">
        <v>1042</v>
      </c>
      <c r="N212" s="288" t="s">
        <v>1055</v>
      </c>
      <c r="O212" s="289">
        <v>0</v>
      </c>
      <c r="P212" s="289">
        <f t="shared" si="41"/>
        <v>0</v>
      </c>
      <c r="Q212" s="289">
        <v>0</v>
      </c>
      <c r="R212" s="289">
        <f t="shared" si="42"/>
        <v>0</v>
      </c>
      <c r="S212" s="289">
        <v>0</v>
      </c>
      <c r="T212" s="289">
        <f t="shared" si="43"/>
        <v>0</v>
      </c>
      <c r="U212" s="290" t="s">
        <v>1042</v>
      </c>
      <c r="AR212" s="291" t="s">
        <v>46</v>
      </c>
      <c r="AT212" s="291" t="s">
        <v>1099</v>
      </c>
      <c r="AU212" s="291" t="s">
        <v>42</v>
      </c>
      <c r="AY212" s="206" t="s">
        <v>1097</v>
      </c>
      <c r="BE212" s="292">
        <f t="shared" si="44"/>
        <v>0</v>
      </c>
      <c r="BF212" s="292">
        <f t="shared" si="45"/>
        <v>0</v>
      </c>
      <c r="BG212" s="292">
        <f t="shared" si="46"/>
        <v>0</v>
      </c>
      <c r="BH212" s="292">
        <f t="shared" si="47"/>
        <v>0</v>
      </c>
      <c r="BI212" s="292">
        <f t="shared" si="48"/>
        <v>0</v>
      </c>
      <c r="BJ212" s="206" t="s">
        <v>40</v>
      </c>
      <c r="BK212" s="292">
        <f t="shared" si="49"/>
        <v>0</v>
      </c>
      <c r="BL212" s="206" t="s">
        <v>46</v>
      </c>
      <c r="BM212" s="291" t="s">
        <v>2165</v>
      </c>
    </row>
    <row r="213" spans="2:65" s="214" customFormat="1" ht="16.5" customHeight="1" x14ac:dyDescent="0.2">
      <c r="B213" s="213"/>
      <c r="C213" s="298">
        <v>86</v>
      </c>
      <c r="D213" s="298" t="s">
        <v>1136</v>
      </c>
      <c r="E213" s="299" t="s">
        <v>2166</v>
      </c>
      <c r="F213" s="300" t="s">
        <v>2167</v>
      </c>
      <c r="G213" s="301" t="s">
        <v>283</v>
      </c>
      <c r="H213" s="302">
        <v>10</v>
      </c>
      <c r="I213" s="133"/>
      <c r="J213" s="303">
        <f t="shared" si="40"/>
        <v>0</v>
      </c>
      <c r="K213" s="300" t="s">
        <v>1042</v>
      </c>
      <c r="L213" s="304"/>
      <c r="M213" s="305" t="s">
        <v>1042</v>
      </c>
      <c r="N213" s="306" t="s">
        <v>1055</v>
      </c>
      <c r="O213" s="289">
        <v>0</v>
      </c>
      <c r="P213" s="289">
        <f t="shared" si="41"/>
        <v>0</v>
      </c>
      <c r="Q213" s="289">
        <v>0</v>
      </c>
      <c r="R213" s="289">
        <f t="shared" si="42"/>
        <v>0</v>
      </c>
      <c r="S213" s="289">
        <v>0</v>
      </c>
      <c r="T213" s="289">
        <f t="shared" si="43"/>
        <v>0</v>
      </c>
      <c r="U213" s="290" t="s">
        <v>1042</v>
      </c>
      <c r="AR213" s="291" t="s">
        <v>1126</v>
      </c>
      <c r="AT213" s="291" t="s">
        <v>1136</v>
      </c>
      <c r="AU213" s="291" t="s">
        <v>42</v>
      </c>
      <c r="AY213" s="206" t="s">
        <v>1097</v>
      </c>
      <c r="BE213" s="292">
        <f t="shared" si="44"/>
        <v>0</v>
      </c>
      <c r="BF213" s="292">
        <f t="shared" si="45"/>
        <v>0</v>
      </c>
      <c r="BG213" s="292">
        <f t="shared" si="46"/>
        <v>0</v>
      </c>
      <c r="BH213" s="292">
        <f t="shared" si="47"/>
        <v>0</v>
      </c>
      <c r="BI213" s="292">
        <f t="shared" si="48"/>
        <v>0</v>
      </c>
      <c r="BJ213" s="206" t="s">
        <v>40</v>
      </c>
      <c r="BK213" s="292">
        <f t="shared" si="49"/>
        <v>0</v>
      </c>
      <c r="BL213" s="206" t="s">
        <v>46</v>
      </c>
      <c r="BM213" s="291" t="s">
        <v>2168</v>
      </c>
    </row>
    <row r="214" spans="2:65" s="214" customFormat="1" ht="16.5" customHeight="1" x14ac:dyDescent="0.2">
      <c r="B214" s="213"/>
      <c r="C214" s="281">
        <v>87</v>
      </c>
      <c r="D214" s="281" t="s">
        <v>1099</v>
      </c>
      <c r="E214" s="282" t="s">
        <v>2169</v>
      </c>
      <c r="F214" s="283" t="s">
        <v>2009</v>
      </c>
      <c r="G214" s="284" t="s">
        <v>283</v>
      </c>
      <c r="H214" s="285">
        <v>10</v>
      </c>
      <c r="I214" s="132"/>
      <c r="J214" s="286">
        <f t="shared" si="40"/>
        <v>0</v>
      </c>
      <c r="K214" s="283" t="s">
        <v>1042</v>
      </c>
      <c r="L214" s="213"/>
      <c r="M214" s="287" t="s">
        <v>1042</v>
      </c>
      <c r="N214" s="288" t="s">
        <v>1055</v>
      </c>
      <c r="O214" s="289">
        <v>0</v>
      </c>
      <c r="P214" s="289">
        <f t="shared" si="41"/>
        <v>0</v>
      </c>
      <c r="Q214" s="289">
        <v>0</v>
      </c>
      <c r="R214" s="289">
        <f t="shared" si="42"/>
        <v>0</v>
      </c>
      <c r="S214" s="289">
        <v>0</v>
      </c>
      <c r="T214" s="289">
        <f t="shared" si="43"/>
        <v>0</v>
      </c>
      <c r="U214" s="290" t="s">
        <v>1042</v>
      </c>
      <c r="AR214" s="291" t="s">
        <v>46</v>
      </c>
      <c r="AT214" s="291" t="s">
        <v>1099</v>
      </c>
      <c r="AU214" s="291" t="s">
        <v>42</v>
      </c>
      <c r="AY214" s="206" t="s">
        <v>1097</v>
      </c>
      <c r="BE214" s="292">
        <f t="shared" si="44"/>
        <v>0</v>
      </c>
      <c r="BF214" s="292">
        <f t="shared" si="45"/>
        <v>0</v>
      </c>
      <c r="BG214" s="292">
        <f t="shared" si="46"/>
        <v>0</v>
      </c>
      <c r="BH214" s="292">
        <f t="shared" si="47"/>
        <v>0</v>
      </c>
      <c r="BI214" s="292">
        <f t="shared" si="48"/>
        <v>0</v>
      </c>
      <c r="BJ214" s="206" t="s">
        <v>40</v>
      </c>
      <c r="BK214" s="292">
        <f t="shared" si="49"/>
        <v>0</v>
      </c>
      <c r="BL214" s="206" t="s">
        <v>46</v>
      </c>
      <c r="BM214" s="291" t="s">
        <v>2170</v>
      </c>
    </row>
    <row r="215" spans="2:65" s="214" customFormat="1" ht="16.5" customHeight="1" x14ac:dyDescent="0.2">
      <c r="B215" s="213"/>
      <c r="C215" s="298">
        <v>88</v>
      </c>
      <c r="D215" s="298" t="s">
        <v>1136</v>
      </c>
      <c r="E215" s="299" t="s">
        <v>2171</v>
      </c>
      <c r="F215" s="300" t="s">
        <v>2012</v>
      </c>
      <c r="G215" s="301" t="s">
        <v>283</v>
      </c>
      <c r="H215" s="302">
        <v>10</v>
      </c>
      <c r="I215" s="133"/>
      <c r="J215" s="303">
        <f t="shared" si="40"/>
        <v>0</v>
      </c>
      <c r="K215" s="300" t="s">
        <v>1042</v>
      </c>
      <c r="L215" s="304"/>
      <c r="M215" s="305" t="s">
        <v>1042</v>
      </c>
      <c r="N215" s="306" t="s">
        <v>1055</v>
      </c>
      <c r="O215" s="289">
        <v>0</v>
      </c>
      <c r="P215" s="289">
        <f t="shared" si="41"/>
        <v>0</v>
      </c>
      <c r="Q215" s="289">
        <v>0</v>
      </c>
      <c r="R215" s="289">
        <f t="shared" si="42"/>
        <v>0</v>
      </c>
      <c r="S215" s="289">
        <v>0</v>
      </c>
      <c r="T215" s="289">
        <f t="shared" si="43"/>
        <v>0</v>
      </c>
      <c r="U215" s="290" t="s">
        <v>1042</v>
      </c>
      <c r="AR215" s="291" t="s">
        <v>1126</v>
      </c>
      <c r="AT215" s="291" t="s">
        <v>1136</v>
      </c>
      <c r="AU215" s="291" t="s">
        <v>42</v>
      </c>
      <c r="AY215" s="206" t="s">
        <v>1097</v>
      </c>
      <c r="BE215" s="292">
        <f t="shared" si="44"/>
        <v>0</v>
      </c>
      <c r="BF215" s="292">
        <f t="shared" si="45"/>
        <v>0</v>
      </c>
      <c r="BG215" s="292">
        <f t="shared" si="46"/>
        <v>0</v>
      </c>
      <c r="BH215" s="292">
        <f t="shared" si="47"/>
        <v>0</v>
      </c>
      <c r="BI215" s="292">
        <f t="shared" si="48"/>
        <v>0</v>
      </c>
      <c r="BJ215" s="206" t="s">
        <v>40</v>
      </c>
      <c r="BK215" s="292">
        <f t="shared" si="49"/>
        <v>0</v>
      </c>
      <c r="BL215" s="206" t="s">
        <v>46</v>
      </c>
      <c r="BM215" s="291" t="s">
        <v>2172</v>
      </c>
    </row>
    <row r="216" spans="2:65" s="214" customFormat="1" ht="24.2" customHeight="1" x14ac:dyDescent="0.2">
      <c r="B216" s="213"/>
      <c r="C216" s="281">
        <v>89</v>
      </c>
      <c r="D216" s="281" t="s">
        <v>1099</v>
      </c>
      <c r="E216" s="282" t="s">
        <v>2173</v>
      </c>
      <c r="F216" s="283" t="s">
        <v>2174</v>
      </c>
      <c r="G216" s="284" t="s">
        <v>283</v>
      </c>
      <c r="H216" s="285">
        <v>540</v>
      </c>
      <c r="I216" s="132"/>
      <c r="J216" s="286">
        <f t="shared" si="40"/>
        <v>0</v>
      </c>
      <c r="K216" s="283" t="s">
        <v>1042</v>
      </c>
      <c r="L216" s="213"/>
      <c r="M216" s="287" t="s">
        <v>1042</v>
      </c>
      <c r="N216" s="288" t="s">
        <v>1055</v>
      </c>
      <c r="O216" s="289">
        <v>0</v>
      </c>
      <c r="P216" s="289">
        <f t="shared" si="41"/>
        <v>0</v>
      </c>
      <c r="Q216" s="289">
        <v>0</v>
      </c>
      <c r="R216" s="289">
        <f t="shared" si="42"/>
        <v>0</v>
      </c>
      <c r="S216" s="289">
        <v>0</v>
      </c>
      <c r="T216" s="289">
        <f t="shared" si="43"/>
        <v>0</v>
      </c>
      <c r="U216" s="290" t="s">
        <v>1042</v>
      </c>
      <c r="AR216" s="291" t="s">
        <v>46</v>
      </c>
      <c r="AT216" s="291" t="s">
        <v>1099</v>
      </c>
      <c r="AU216" s="291" t="s">
        <v>42</v>
      </c>
      <c r="AY216" s="206" t="s">
        <v>1097</v>
      </c>
      <c r="BE216" s="292">
        <f t="shared" si="44"/>
        <v>0</v>
      </c>
      <c r="BF216" s="292">
        <f t="shared" si="45"/>
        <v>0</v>
      </c>
      <c r="BG216" s="292">
        <f t="shared" si="46"/>
        <v>0</v>
      </c>
      <c r="BH216" s="292">
        <f t="shared" si="47"/>
        <v>0</v>
      </c>
      <c r="BI216" s="292">
        <f t="shared" si="48"/>
        <v>0</v>
      </c>
      <c r="BJ216" s="206" t="s">
        <v>40</v>
      </c>
      <c r="BK216" s="292">
        <f t="shared" si="49"/>
        <v>0</v>
      </c>
      <c r="BL216" s="206" t="s">
        <v>46</v>
      </c>
      <c r="BM216" s="291" t="s">
        <v>2175</v>
      </c>
    </row>
    <row r="217" spans="2:65" s="214" customFormat="1" ht="21.75" customHeight="1" x14ac:dyDescent="0.2">
      <c r="B217" s="213"/>
      <c r="C217" s="298">
        <v>90</v>
      </c>
      <c r="D217" s="298" t="s">
        <v>1136</v>
      </c>
      <c r="E217" s="299" t="s">
        <v>2176</v>
      </c>
      <c r="F217" s="300" t="s">
        <v>2177</v>
      </c>
      <c r="G217" s="301" t="s">
        <v>283</v>
      </c>
      <c r="H217" s="302">
        <v>540</v>
      </c>
      <c r="I217" s="133"/>
      <c r="J217" s="303">
        <f t="shared" si="40"/>
        <v>0</v>
      </c>
      <c r="K217" s="300" t="s">
        <v>1042</v>
      </c>
      <c r="L217" s="304"/>
      <c r="M217" s="305" t="s">
        <v>1042</v>
      </c>
      <c r="N217" s="306" t="s">
        <v>1055</v>
      </c>
      <c r="O217" s="289">
        <v>0</v>
      </c>
      <c r="P217" s="289">
        <f t="shared" si="41"/>
        <v>0</v>
      </c>
      <c r="Q217" s="289">
        <v>0</v>
      </c>
      <c r="R217" s="289">
        <f t="shared" si="42"/>
        <v>0</v>
      </c>
      <c r="S217" s="289">
        <v>0</v>
      </c>
      <c r="T217" s="289">
        <f t="shared" si="43"/>
        <v>0</v>
      </c>
      <c r="U217" s="290" t="s">
        <v>1042</v>
      </c>
      <c r="AR217" s="291" t="s">
        <v>1126</v>
      </c>
      <c r="AT217" s="291" t="s">
        <v>1136</v>
      </c>
      <c r="AU217" s="291" t="s">
        <v>42</v>
      </c>
      <c r="AY217" s="206" t="s">
        <v>1097</v>
      </c>
      <c r="BE217" s="292">
        <f t="shared" si="44"/>
        <v>0</v>
      </c>
      <c r="BF217" s="292">
        <f t="shared" si="45"/>
        <v>0</v>
      </c>
      <c r="BG217" s="292">
        <f t="shared" si="46"/>
        <v>0</v>
      </c>
      <c r="BH217" s="292">
        <f t="shared" si="47"/>
        <v>0</v>
      </c>
      <c r="BI217" s="292">
        <f t="shared" si="48"/>
        <v>0</v>
      </c>
      <c r="BJ217" s="206" t="s">
        <v>40</v>
      </c>
      <c r="BK217" s="292">
        <f t="shared" si="49"/>
        <v>0</v>
      </c>
      <c r="BL217" s="206" t="s">
        <v>46</v>
      </c>
      <c r="BM217" s="291" t="s">
        <v>2178</v>
      </c>
    </row>
    <row r="218" spans="2:65" s="214" customFormat="1" ht="16.5" customHeight="1" x14ac:dyDescent="0.2">
      <c r="B218" s="213"/>
      <c r="C218" s="281">
        <v>91</v>
      </c>
      <c r="D218" s="281" t="s">
        <v>1099</v>
      </c>
      <c r="E218" s="282" t="s">
        <v>2179</v>
      </c>
      <c r="F218" s="283" t="s">
        <v>2180</v>
      </c>
      <c r="G218" s="284" t="s">
        <v>211</v>
      </c>
      <c r="H218" s="285">
        <v>1</v>
      </c>
      <c r="I218" s="132"/>
      <c r="J218" s="286">
        <f t="shared" si="40"/>
        <v>0</v>
      </c>
      <c r="K218" s="283" t="s">
        <v>1042</v>
      </c>
      <c r="L218" s="213"/>
      <c r="M218" s="287" t="s">
        <v>1042</v>
      </c>
      <c r="N218" s="288" t="s">
        <v>1055</v>
      </c>
      <c r="O218" s="289">
        <v>0</v>
      </c>
      <c r="P218" s="289">
        <f t="shared" si="41"/>
        <v>0</v>
      </c>
      <c r="Q218" s="289">
        <v>0</v>
      </c>
      <c r="R218" s="289">
        <f t="shared" si="42"/>
        <v>0</v>
      </c>
      <c r="S218" s="289">
        <v>0</v>
      </c>
      <c r="T218" s="289">
        <f t="shared" si="43"/>
        <v>0</v>
      </c>
      <c r="U218" s="290" t="s">
        <v>1042</v>
      </c>
      <c r="AR218" s="291" t="s">
        <v>46</v>
      </c>
      <c r="AT218" s="291" t="s">
        <v>1099</v>
      </c>
      <c r="AU218" s="291" t="s">
        <v>42</v>
      </c>
      <c r="AY218" s="206" t="s">
        <v>1097</v>
      </c>
      <c r="BE218" s="292">
        <f t="shared" si="44"/>
        <v>0</v>
      </c>
      <c r="BF218" s="292">
        <f t="shared" si="45"/>
        <v>0</v>
      </c>
      <c r="BG218" s="292">
        <f t="shared" si="46"/>
        <v>0</v>
      </c>
      <c r="BH218" s="292">
        <f t="shared" si="47"/>
        <v>0</v>
      </c>
      <c r="BI218" s="292">
        <f t="shared" si="48"/>
        <v>0</v>
      </c>
      <c r="BJ218" s="206" t="s">
        <v>40</v>
      </c>
      <c r="BK218" s="292">
        <f t="shared" si="49"/>
        <v>0</v>
      </c>
      <c r="BL218" s="206" t="s">
        <v>46</v>
      </c>
      <c r="BM218" s="291" t="s">
        <v>2181</v>
      </c>
    </row>
    <row r="219" spans="2:65" s="214" customFormat="1" ht="24.2" customHeight="1" x14ac:dyDescent="0.2">
      <c r="B219" s="213"/>
      <c r="C219" s="298">
        <v>92</v>
      </c>
      <c r="D219" s="298" t="s">
        <v>1136</v>
      </c>
      <c r="E219" s="299" t="s">
        <v>2182</v>
      </c>
      <c r="F219" s="300" t="s">
        <v>2183</v>
      </c>
      <c r="G219" s="301" t="s">
        <v>211</v>
      </c>
      <c r="H219" s="302">
        <v>1</v>
      </c>
      <c r="I219" s="133"/>
      <c r="J219" s="303">
        <f t="shared" si="40"/>
        <v>0</v>
      </c>
      <c r="K219" s="300" t="s">
        <v>1042</v>
      </c>
      <c r="L219" s="304"/>
      <c r="M219" s="305" t="s">
        <v>1042</v>
      </c>
      <c r="N219" s="306" t="s">
        <v>1055</v>
      </c>
      <c r="O219" s="289">
        <v>0</v>
      </c>
      <c r="P219" s="289">
        <f t="shared" si="41"/>
        <v>0</v>
      </c>
      <c r="Q219" s="289">
        <v>0</v>
      </c>
      <c r="R219" s="289">
        <f t="shared" si="42"/>
        <v>0</v>
      </c>
      <c r="S219" s="289">
        <v>0</v>
      </c>
      <c r="T219" s="289">
        <f t="shared" si="43"/>
        <v>0</v>
      </c>
      <c r="U219" s="290" t="s">
        <v>1042</v>
      </c>
      <c r="AR219" s="291" t="s">
        <v>1126</v>
      </c>
      <c r="AT219" s="291" t="s">
        <v>1136</v>
      </c>
      <c r="AU219" s="291" t="s">
        <v>42</v>
      </c>
      <c r="AY219" s="206" t="s">
        <v>1097</v>
      </c>
      <c r="BE219" s="292">
        <f t="shared" si="44"/>
        <v>0</v>
      </c>
      <c r="BF219" s="292">
        <f t="shared" si="45"/>
        <v>0</v>
      </c>
      <c r="BG219" s="292">
        <f t="shared" si="46"/>
        <v>0</v>
      </c>
      <c r="BH219" s="292">
        <f t="shared" si="47"/>
        <v>0</v>
      </c>
      <c r="BI219" s="292">
        <f t="shared" si="48"/>
        <v>0</v>
      </c>
      <c r="BJ219" s="206" t="s">
        <v>40</v>
      </c>
      <c r="BK219" s="292">
        <f t="shared" si="49"/>
        <v>0</v>
      </c>
      <c r="BL219" s="206" t="s">
        <v>46</v>
      </c>
      <c r="BM219" s="291" t="s">
        <v>2184</v>
      </c>
    </row>
    <row r="220" spans="2:65" s="214" customFormat="1" ht="16.5" customHeight="1" x14ac:dyDescent="0.2">
      <c r="B220" s="213"/>
      <c r="C220" s="281">
        <v>93</v>
      </c>
      <c r="D220" s="281" t="s">
        <v>1099</v>
      </c>
      <c r="E220" s="282" t="s">
        <v>2185</v>
      </c>
      <c r="F220" s="283" t="s">
        <v>2186</v>
      </c>
      <c r="G220" s="284" t="s">
        <v>211</v>
      </c>
      <c r="H220" s="285">
        <v>36</v>
      </c>
      <c r="I220" s="132"/>
      <c r="J220" s="286">
        <f t="shared" si="40"/>
        <v>0</v>
      </c>
      <c r="K220" s="283" t="s">
        <v>1042</v>
      </c>
      <c r="L220" s="213"/>
      <c r="M220" s="287" t="s">
        <v>1042</v>
      </c>
      <c r="N220" s="288" t="s">
        <v>1055</v>
      </c>
      <c r="O220" s="289">
        <v>0</v>
      </c>
      <c r="P220" s="289">
        <f t="shared" si="41"/>
        <v>0</v>
      </c>
      <c r="Q220" s="289">
        <v>0</v>
      </c>
      <c r="R220" s="289">
        <f t="shared" si="42"/>
        <v>0</v>
      </c>
      <c r="S220" s="289">
        <v>0</v>
      </c>
      <c r="T220" s="289">
        <f t="shared" si="43"/>
        <v>0</v>
      </c>
      <c r="U220" s="290" t="s">
        <v>1042</v>
      </c>
      <c r="AR220" s="291" t="s">
        <v>46</v>
      </c>
      <c r="AT220" s="291" t="s">
        <v>1099</v>
      </c>
      <c r="AU220" s="291" t="s">
        <v>42</v>
      </c>
      <c r="AY220" s="206" t="s">
        <v>1097</v>
      </c>
      <c r="BE220" s="292">
        <f t="shared" si="44"/>
        <v>0</v>
      </c>
      <c r="BF220" s="292">
        <f t="shared" si="45"/>
        <v>0</v>
      </c>
      <c r="BG220" s="292">
        <f t="shared" si="46"/>
        <v>0</v>
      </c>
      <c r="BH220" s="292">
        <f t="shared" si="47"/>
        <v>0</v>
      </c>
      <c r="BI220" s="292">
        <f t="shared" si="48"/>
        <v>0</v>
      </c>
      <c r="BJ220" s="206" t="s">
        <v>40</v>
      </c>
      <c r="BK220" s="292">
        <f t="shared" si="49"/>
        <v>0</v>
      </c>
      <c r="BL220" s="206" t="s">
        <v>46</v>
      </c>
      <c r="BM220" s="291" t="s">
        <v>2187</v>
      </c>
    </row>
    <row r="221" spans="2:65" s="214" customFormat="1" ht="24.2" customHeight="1" x14ac:dyDescent="0.2">
      <c r="B221" s="213"/>
      <c r="C221" s="298">
        <v>94</v>
      </c>
      <c r="D221" s="298" t="s">
        <v>1136</v>
      </c>
      <c r="E221" s="299" t="s">
        <v>2188</v>
      </c>
      <c r="F221" s="300" t="s">
        <v>2189</v>
      </c>
      <c r="G221" s="301" t="s">
        <v>211</v>
      </c>
      <c r="H221" s="302">
        <v>36</v>
      </c>
      <c r="I221" s="133"/>
      <c r="J221" s="303">
        <f t="shared" si="40"/>
        <v>0</v>
      </c>
      <c r="K221" s="300" t="s">
        <v>1042</v>
      </c>
      <c r="L221" s="304"/>
      <c r="M221" s="305" t="s">
        <v>1042</v>
      </c>
      <c r="N221" s="306" t="s">
        <v>1055</v>
      </c>
      <c r="O221" s="289">
        <v>0</v>
      </c>
      <c r="P221" s="289">
        <f t="shared" si="41"/>
        <v>0</v>
      </c>
      <c r="Q221" s="289">
        <v>0</v>
      </c>
      <c r="R221" s="289">
        <f t="shared" si="42"/>
        <v>0</v>
      </c>
      <c r="S221" s="289">
        <v>0</v>
      </c>
      <c r="T221" s="289">
        <f t="shared" si="43"/>
        <v>0</v>
      </c>
      <c r="U221" s="290" t="s">
        <v>1042</v>
      </c>
      <c r="AR221" s="291" t="s">
        <v>1126</v>
      </c>
      <c r="AT221" s="291" t="s">
        <v>1136</v>
      </c>
      <c r="AU221" s="291" t="s">
        <v>42</v>
      </c>
      <c r="AY221" s="206" t="s">
        <v>1097</v>
      </c>
      <c r="BE221" s="292">
        <f t="shared" si="44"/>
        <v>0</v>
      </c>
      <c r="BF221" s="292">
        <f t="shared" si="45"/>
        <v>0</v>
      </c>
      <c r="BG221" s="292">
        <f t="shared" si="46"/>
        <v>0</v>
      </c>
      <c r="BH221" s="292">
        <f t="shared" si="47"/>
        <v>0</v>
      </c>
      <c r="BI221" s="292">
        <f t="shared" si="48"/>
        <v>0</v>
      </c>
      <c r="BJ221" s="206" t="s">
        <v>40</v>
      </c>
      <c r="BK221" s="292">
        <f t="shared" si="49"/>
        <v>0</v>
      </c>
      <c r="BL221" s="206" t="s">
        <v>46</v>
      </c>
      <c r="BM221" s="291" t="s">
        <v>2190</v>
      </c>
    </row>
    <row r="222" spans="2:65" s="214" customFormat="1" ht="16.5" customHeight="1" x14ac:dyDescent="0.2">
      <c r="B222" s="213"/>
      <c r="C222" s="281">
        <v>95</v>
      </c>
      <c r="D222" s="281" t="s">
        <v>1099</v>
      </c>
      <c r="E222" s="282" t="s">
        <v>2576</v>
      </c>
      <c r="F222" s="283" t="s">
        <v>2577</v>
      </c>
      <c r="G222" s="284" t="s">
        <v>211</v>
      </c>
      <c r="H222" s="285">
        <v>1</v>
      </c>
      <c r="I222" s="132"/>
      <c r="J222" s="286">
        <f t="shared" ref="J222:J223" si="50">ROUND(I222*H222,2)</f>
        <v>0</v>
      </c>
      <c r="K222" s="283" t="s">
        <v>1042</v>
      </c>
      <c r="L222" s="213"/>
      <c r="M222" s="287" t="s">
        <v>1042</v>
      </c>
      <c r="N222" s="288" t="s">
        <v>1055</v>
      </c>
      <c r="O222" s="289">
        <v>0</v>
      </c>
      <c r="P222" s="289">
        <f t="shared" ref="P222:P223" si="51">O222*H222</f>
        <v>0</v>
      </c>
      <c r="Q222" s="289">
        <v>0</v>
      </c>
      <c r="R222" s="289">
        <f t="shared" ref="R222:R223" si="52">Q222*H222</f>
        <v>0</v>
      </c>
      <c r="S222" s="289">
        <v>0</v>
      </c>
      <c r="T222" s="289">
        <f t="shared" ref="T222:T223" si="53">S222*H222</f>
        <v>0</v>
      </c>
      <c r="U222" s="290" t="s">
        <v>1042</v>
      </c>
      <c r="AR222" s="291" t="s">
        <v>46</v>
      </c>
      <c r="AT222" s="291" t="s">
        <v>1099</v>
      </c>
      <c r="AU222" s="291" t="s">
        <v>42</v>
      </c>
      <c r="AY222" s="206" t="s">
        <v>1097</v>
      </c>
      <c r="BE222" s="292">
        <f t="shared" ref="BE222:BE223" si="54">IF(N222="základní",J222,0)</f>
        <v>0</v>
      </c>
      <c r="BF222" s="292">
        <f t="shared" ref="BF222:BF223" si="55">IF(N222="snížená",J222,0)</f>
        <v>0</v>
      </c>
      <c r="BG222" s="292">
        <f t="shared" ref="BG222:BG223" si="56">IF(N222="zákl. přenesená",J222,0)</f>
        <v>0</v>
      </c>
      <c r="BH222" s="292">
        <f t="shared" ref="BH222:BH223" si="57">IF(N222="sníž. přenesená",J222,0)</f>
        <v>0</v>
      </c>
      <c r="BI222" s="292">
        <f t="shared" ref="BI222:BI223" si="58">IF(N222="nulová",J222,0)</f>
        <v>0</v>
      </c>
      <c r="BJ222" s="206" t="s">
        <v>40</v>
      </c>
      <c r="BK222" s="292">
        <f t="shared" ref="BK222:BK223" si="59">ROUND(I222*H222,2)</f>
        <v>0</v>
      </c>
      <c r="BL222" s="206" t="s">
        <v>46</v>
      </c>
      <c r="BM222" s="291" t="s">
        <v>2187</v>
      </c>
    </row>
    <row r="223" spans="2:65" s="214" customFormat="1" ht="24" x14ac:dyDescent="0.2">
      <c r="B223" s="213"/>
      <c r="C223" s="298">
        <v>96</v>
      </c>
      <c r="D223" s="298" t="s">
        <v>1136</v>
      </c>
      <c r="E223" s="299" t="s">
        <v>2578</v>
      </c>
      <c r="F223" s="300" t="s">
        <v>2579</v>
      </c>
      <c r="G223" s="301" t="s">
        <v>211</v>
      </c>
      <c r="H223" s="302">
        <v>1</v>
      </c>
      <c r="I223" s="133"/>
      <c r="J223" s="303">
        <f t="shared" si="50"/>
        <v>0</v>
      </c>
      <c r="K223" s="300" t="s">
        <v>1042</v>
      </c>
      <c r="L223" s="304"/>
      <c r="M223" s="305" t="s">
        <v>1042</v>
      </c>
      <c r="N223" s="306" t="s">
        <v>1055</v>
      </c>
      <c r="O223" s="289">
        <v>0</v>
      </c>
      <c r="P223" s="289">
        <f t="shared" si="51"/>
        <v>0</v>
      </c>
      <c r="Q223" s="289">
        <v>0</v>
      </c>
      <c r="R223" s="289">
        <f t="shared" si="52"/>
        <v>0</v>
      </c>
      <c r="S223" s="289">
        <v>0</v>
      </c>
      <c r="T223" s="289">
        <f t="shared" si="53"/>
        <v>0</v>
      </c>
      <c r="U223" s="290" t="s">
        <v>1042</v>
      </c>
      <c r="AR223" s="291" t="s">
        <v>1126</v>
      </c>
      <c r="AT223" s="291" t="s">
        <v>1136</v>
      </c>
      <c r="AU223" s="291" t="s">
        <v>42</v>
      </c>
      <c r="AY223" s="206" t="s">
        <v>1097</v>
      </c>
      <c r="BE223" s="292">
        <f t="shared" si="54"/>
        <v>0</v>
      </c>
      <c r="BF223" s="292">
        <f t="shared" si="55"/>
        <v>0</v>
      </c>
      <c r="BG223" s="292">
        <f t="shared" si="56"/>
        <v>0</v>
      </c>
      <c r="BH223" s="292">
        <f t="shared" si="57"/>
        <v>0</v>
      </c>
      <c r="BI223" s="292">
        <f t="shared" si="58"/>
        <v>0</v>
      </c>
      <c r="BJ223" s="206" t="s">
        <v>40</v>
      </c>
      <c r="BK223" s="292">
        <f t="shared" si="59"/>
        <v>0</v>
      </c>
      <c r="BL223" s="206" t="s">
        <v>46</v>
      </c>
      <c r="BM223" s="291" t="s">
        <v>2190</v>
      </c>
    </row>
    <row r="224" spans="2:65" s="214" customFormat="1" ht="16.5" customHeight="1" x14ac:dyDescent="0.2">
      <c r="B224" s="213"/>
      <c r="C224" s="281">
        <v>97</v>
      </c>
      <c r="D224" s="281" t="s">
        <v>1099</v>
      </c>
      <c r="E224" s="282" t="s">
        <v>2580</v>
      </c>
      <c r="F224" s="283" t="s">
        <v>2581</v>
      </c>
      <c r="G224" s="284" t="s">
        <v>211</v>
      </c>
      <c r="H224" s="285">
        <v>1</v>
      </c>
      <c r="I224" s="132"/>
      <c r="J224" s="286">
        <f t="shared" ref="J224:J225" si="60">ROUND(I224*H224,2)</f>
        <v>0</v>
      </c>
      <c r="K224" s="283" t="s">
        <v>1042</v>
      </c>
      <c r="L224" s="213"/>
      <c r="M224" s="287" t="s">
        <v>1042</v>
      </c>
      <c r="N224" s="288" t="s">
        <v>1055</v>
      </c>
      <c r="O224" s="289">
        <v>0</v>
      </c>
      <c r="P224" s="289">
        <f t="shared" ref="P224:P225" si="61">O224*H224</f>
        <v>0</v>
      </c>
      <c r="Q224" s="289">
        <v>0</v>
      </c>
      <c r="R224" s="289">
        <f t="shared" ref="R224:R225" si="62">Q224*H224</f>
        <v>0</v>
      </c>
      <c r="S224" s="289">
        <v>0</v>
      </c>
      <c r="T224" s="289">
        <f t="shared" ref="T224:T225" si="63">S224*H224</f>
        <v>0</v>
      </c>
      <c r="U224" s="290" t="s">
        <v>1042</v>
      </c>
      <c r="AR224" s="291" t="s">
        <v>46</v>
      </c>
      <c r="AT224" s="291" t="s">
        <v>1099</v>
      </c>
      <c r="AU224" s="291" t="s">
        <v>42</v>
      </c>
      <c r="AY224" s="206" t="s">
        <v>1097</v>
      </c>
      <c r="BE224" s="292">
        <f t="shared" ref="BE224:BE225" si="64">IF(N224="základní",J224,0)</f>
        <v>0</v>
      </c>
      <c r="BF224" s="292">
        <f t="shared" ref="BF224:BF225" si="65">IF(N224="snížená",J224,0)</f>
        <v>0</v>
      </c>
      <c r="BG224" s="292">
        <f t="shared" ref="BG224:BG225" si="66">IF(N224="zákl. přenesená",J224,0)</f>
        <v>0</v>
      </c>
      <c r="BH224" s="292">
        <f t="shared" ref="BH224:BH225" si="67">IF(N224="sníž. přenesená",J224,0)</f>
        <v>0</v>
      </c>
      <c r="BI224" s="292">
        <f t="shared" ref="BI224:BI225" si="68">IF(N224="nulová",J224,0)</f>
        <v>0</v>
      </c>
      <c r="BJ224" s="206" t="s">
        <v>40</v>
      </c>
      <c r="BK224" s="292">
        <f t="shared" ref="BK224:BK225" si="69">ROUND(I224*H224,2)</f>
        <v>0</v>
      </c>
      <c r="BL224" s="206" t="s">
        <v>46</v>
      </c>
      <c r="BM224" s="291" t="s">
        <v>2187</v>
      </c>
    </row>
    <row r="225" spans="2:65" s="214" customFormat="1" ht="60" x14ac:dyDescent="0.2">
      <c r="B225" s="213"/>
      <c r="C225" s="298">
        <v>98</v>
      </c>
      <c r="D225" s="298" t="s">
        <v>1136</v>
      </c>
      <c r="E225" s="299" t="s">
        <v>2582</v>
      </c>
      <c r="F225" s="300" t="s">
        <v>2583</v>
      </c>
      <c r="G225" s="301" t="s">
        <v>211</v>
      </c>
      <c r="H225" s="302">
        <v>1</v>
      </c>
      <c r="I225" s="133"/>
      <c r="J225" s="303">
        <f t="shared" si="60"/>
        <v>0</v>
      </c>
      <c r="K225" s="300" t="s">
        <v>1042</v>
      </c>
      <c r="L225" s="304"/>
      <c r="M225" s="305" t="s">
        <v>1042</v>
      </c>
      <c r="N225" s="306" t="s">
        <v>1055</v>
      </c>
      <c r="O225" s="289">
        <v>0</v>
      </c>
      <c r="P225" s="289">
        <f t="shared" si="61"/>
        <v>0</v>
      </c>
      <c r="Q225" s="289">
        <v>0</v>
      </c>
      <c r="R225" s="289">
        <f t="shared" si="62"/>
        <v>0</v>
      </c>
      <c r="S225" s="289">
        <v>0</v>
      </c>
      <c r="T225" s="289">
        <f t="shared" si="63"/>
        <v>0</v>
      </c>
      <c r="U225" s="290" t="s">
        <v>1042</v>
      </c>
      <c r="AR225" s="291" t="s">
        <v>1126</v>
      </c>
      <c r="AT225" s="291" t="s">
        <v>1136</v>
      </c>
      <c r="AU225" s="291" t="s">
        <v>42</v>
      </c>
      <c r="AY225" s="206" t="s">
        <v>1097</v>
      </c>
      <c r="BE225" s="292">
        <f t="shared" si="64"/>
        <v>0</v>
      </c>
      <c r="BF225" s="292">
        <f t="shared" si="65"/>
        <v>0</v>
      </c>
      <c r="BG225" s="292">
        <f t="shared" si="66"/>
        <v>0</v>
      </c>
      <c r="BH225" s="292">
        <f t="shared" si="67"/>
        <v>0</v>
      </c>
      <c r="BI225" s="292">
        <f t="shared" si="68"/>
        <v>0</v>
      </c>
      <c r="BJ225" s="206" t="s">
        <v>40</v>
      </c>
      <c r="BK225" s="292">
        <f t="shared" si="69"/>
        <v>0</v>
      </c>
      <c r="BL225" s="206" t="s">
        <v>46</v>
      </c>
      <c r="BM225" s="291" t="s">
        <v>2190</v>
      </c>
    </row>
    <row r="226" spans="2:65" s="214" customFormat="1" ht="16.5" customHeight="1" x14ac:dyDescent="0.2">
      <c r="B226" s="213"/>
      <c r="C226" s="281">
        <v>99</v>
      </c>
      <c r="D226" s="281" t="s">
        <v>1099</v>
      </c>
      <c r="E226" s="282" t="s">
        <v>2584</v>
      </c>
      <c r="F226" s="283" t="s">
        <v>2585</v>
      </c>
      <c r="G226" s="284" t="s">
        <v>211</v>
      </c>
      <c r="H226" s="285">
        <v>1</v>
      </c>
      <c r="I226" s="132"/>
      <c r="J226" s="286">
        <f t="shared" ref="J226:J227" si="70">ROUND(I226*H226,2)</f>
        <v>0</v>
      </c>
      <c r="K226" s="283" t="s">
        <v>1042</v>
      </c>
      <c r="L226" s="213"/>
      <c r="M226" s="287" t="s">
        <v>1042</v>
      </c>
      <c r="N226" s="288" t="s">
        <v>1055</v>
      </c>
      <c r="O226" s="289">
        <v>0</v>
      </c>
      <c r="P226" s="289">
        <f t="shared" ref="P226:P227" si="71">O226*H226</f>
        <v>0</v>
      </c>
      <c r="Q226" s="289">
        <v>0</v>
      </c>
      <c r="R226" s="289">
        <f t="shared" ref="R226:R227" si="72">Q226*H226</f>
        <v>0</v>
      </c>
      <c r="S226" s="289">
        <v>0</v>
      </c>
      <c r="T226" s="289">
        <f t="shared" ref="T226:T227" si="73">S226*H226</f>
        <v>0</v>
      </c>
      <c r="U226" s="290" t="s">
        <v>1042</v>
      </c>
      <c r="AR226" s="291" t="s">
        <v>46</v>
      </c>
      <c r="AT226" s="291" t="s">
        <v>1099</v>
      </c>
      <c r="AU226" s="291" t="s">
        <v>42</v>
      </c>
      <c r="AY226" s="206" t="s">
        <v>1097</v>
      </c>
      <c r="BE226" s="292">
        <f t="shared" ref="BE226:BE227" si="74">IF(N226="základní",J226,0)</f>
        <v>0</v>
      </c>
      <c r="BF226" s="292">
        <f t="shared" ref="BF226:BF227" si="75">IF(N226="snížená",J226,0)</f>
        <v>0</v>
      </c>
      <c r="BG226" s="292">
        <f t="shared" ref="BG226:BG227" si="76">IF(N226="zákl. přenesená",J226,0)</f>
        <v>0</v>
      </c>
      <c r="BH226" s="292">
        <f t="shared" ref="BH226:BH227" si="77">IF(N226="sníž. přenesená",J226,0)</f>
        <v>0</v>
      </c>
      <c r="BI226" s="292">
        <f t="shared" ref="BI226:BI227" si="78">IF(N226="nulová",J226,0)</f>
        <v>0</v>
      </c>
      <c r="BJ226" s="206" t="s">
        <v>40</v>
      </c>
      <c r="BK226" s="292">
        <f t="shared" ref="BK226:BK227" si="79">ROUND(I226*H226,2)</f>
        <v>0</v>
      </c>
      <c r="BL226" s="206" t="s">
        <v>46</v>
      </c>
      <c r="BM226" s="291" t="s">
        <v>2187</v>
      </c>
    </row>
    <row r="227" spans="2:65" s="214" customFormat="1" x14ac:dyDescent="0.2">
      <c r="B227" s="213"/>
      <c r="C227" s="298">
        <v>100</v>
      </c>
      <c r="D227" s="298" t="s">
        <v>1136</v>
      </c>
      <c r="E227" s="299" t="s">
        <v>2586</v>
      </c>
      <c r="F227" s="300" t="s">
        <v>2587</v>
      </c>
      <c r="G227" s="301" t="s">
        <v>211</v>
      </c>
      <c r="H227" s="302">
        <v>1</v>
      </c>
      <c r="I227" s="133"/>
      <c r="J227" s="303">
        <f t="shared" si="70"/>
        <v>0</v>
      </c>
      <c r="K227" s="300" t="s">
        <v>1042</v>
      </c>
      <c r="L227" s="304"/>
      <c r="M227" s="305" t="s">
        <v>1042</v>
      </c>
      <c r="N227" s="306" t="s">
        <v>1055</v>
      </c>
      <c r="O227" s="289">
        <v>0</v>
      </c>
      <c r="P227" s="289">
        <f t="shared" si="71"/>
        <v>0</v>
      </c>
      <c r="Q227" s="289">
        <v>0</v>
      </c>
      <c r="R227" s="289">
        <f t="shared" si="72"/>
        <v>0</v>
      </c>
      <c r="S227" s="289">
        <v>0</v>
      </c>
      <c r="T227" s="289">
        <f t="shared" si="73"/>
        <v>0</v>
      </c>
      <c r="U227" s="290" t="s">
        <v>1042</v>
      </c>
      <c r="AR227" s="291" t="s">
        <v>1126</v>
      </c>
      <c r="AT227" s="291" t="s">
        <v>1136</v>
      </c>
      <c r="AU227" s="291" t="s">
        <v>42</v>
      </c>
      <c r="AY227" s="206" t="s">
        <v>1097</v>
      </c>
      <c r="BE227" s="292">
        <f t="shared" si="74"/>
        <v>0</v>
      </c>
      <c r="BF227" s="292">
        <f t="shared" si="75"/>
        <v>0</v>
      </c>
      <c r="BG227" s="292">
        <f t="shared" si="76"/>
        <v>0</v>
      </c>
      <c r="BH227" s="292">
        <f t="shared" si="77"/>
        <v>0</v>
      </c>
      <c r="BI227" s="292">
        <f t="shared" si="78"/>
        <v>0</v>
      </c>
      <c r="BJ227" s="206" t="s">
        <v>40</v>
      </c>
      <c r="BK227" s="292">
        <f t="shared" si="79"/>
        <v>0</v>
      </c>
      <c r="BL227" s="206" t="s">
        <v>46</v>
      </c>
      <c r="BM227" s="291" t="s">
        <v>2190</v>
      </c>
    </row>
    <row r="228" spans="2:65" s="214" customFormat="1" ht="16.5" customHeight="1" x14ac:dyDescent="0.2">
      <c r="B228" s="213"/>
      <c r="C228" s="281">
        <v>101</v>
      </c>
      <c r="D228" s="281" t="s">
        <v>1099</v>
      </c>
      <c r="E228" s="282" t="s">
        <v>2588</v>
      </c>
      <c r="F228" s="283" t="s">
        <v>2589</v>
      </c>
      <c r="G228" s="284" t="s">
        <v>211</v>
      </c>
      <c r="H228" s="285">
        <v>1</v>
      </c>
      <c r="I228" s="132"/>
      <c r="J228" s="286">
        <f t="shared" ref="J228:J229" si="80">ROUND(I228*H228,2)</f>
        <v>0</v>
      </c>
      <c r="K228" s="283" t="s">
        <v>1042</v>
      </c>
      <c r="L228" s="213"/>
      <c r="M228" s="287" t="s">
        <v>1042</v>
      </c>
      <c r="N228" s="288" t="s">
        <v>1055</v>
      </c>
      <c r="O228" s="289">
        <v>0</v>
      </c>
      <c r="P228" s="289">
        <f t="shared" ref="P228:P229" si="81">O228*H228</f>
        <v>0</v>
      </c>
      <c r="Q228" s="289">
        <v>0</v>
      </c>
      <c r="R228" s="289">
        <f t="shared" ref="R228:R229" si="82">Q228*H228</f>
        <v>0</v>
      </c>
      <c r="S228" s="289">
        <v>0</v>
      </c>
      <c r="T228" s="289">
        <f t="shared" ref="T228:T229" si="83">S228*H228</f>
        <v>0</v>
      </c>
      <c r="U228" s="290" t="s">
        <v>1042</v>
      </c>
      <c r="AR228" s="291" t="s">
        <v>46</v>
      </c>
      <c r="AT228" s="291" t="s">
        <v>1099</v>
      </c>
      <c r="AU228" s="291" t="s">
        <v>42</v>
      </c>
      <c r="AY228" s="206" t="s">
        <v>1097</v>
      </c>
      <c r="BE228" s="292">
        <f t="shared" ref="BE228:BE229" si="84">IF(N228="základní",J228,0)</f>
        <v>0</v>
      </c>
      <c r="BF228" s="292">
        <f t="shared" ref="BF228:BF229" si="85">IF(N228="snížená",J228,0)</f>
        <v>0</v>
      </c>
      <c r="BG228" s="292">
        <f t="shared" ref="BG228:BG229" si="86">IF(N228="zákl. přenesená",J228,0)</f>
        <v>0</v>
      </c>
      <c r="BH228" s="292">
        <f t="shared" ref="BH228:BH229" si="87">IF(N228="sníž. přenesená",J228,0)</f>
        <v>0</v>
      </c>
      <c r="BI228" s="292">
        <f t="shared" ref="BI228:BI229" si="88">IF(N228="nulová",J228,0)</f>
        <v>0</v>
      </c>
      <c r="BJ228" s="206" t="s">
        <v>40</v>
      </c>
      <c r="BK228" s="292">
        <f t="shared" ref="BK228:BK229" si="89">ROUND(I228*H228,2)</f>
        <v>0</v>
      </c>
      <c r="BL228" s="206" t="s">
        <v>46</v>
      </c>
      <c r="BM228" s="291" t="s">
        <v>2187</v>
      </c>
    </row>
    <row r="229" spans="2:65" s="214" customFormat="1" ht="36" x14ac:dyDescent="0.2">
      <c r="B229" s="213"/>
      <c r="C229" s="298">
        <v>102</v>
      </c>
      <c r="D229" s="298" t="s">
        <v>1136</v>
      </c>
      <c r="E229" s="299" t="s">
        <v>2590</v>
      </c>
      <c r="F229" s="300" t="s">
        <v>2591</v>
      </c>
      <c r="G229" s="301" t="s">
        <v>211</v>
      </c>
      <c r="H229" s="302">
        <v>1</v>
      </c>
      <c r="I229" s="133"/>
      <c r="J229" s="303">
        <f t="shared" si="80"/>
        <v>0</v>
      </c>
      <c r="K229" s="300" t="s">
        <v>1042</v>
      </c>
      <c r="L229" s="304"/>
      <c r="M229" s="305" t="s">
        <v>1042</v>
      </c>
      <c r="N229" s="306" t="s">
        <v>1055</v>
      </c>
      <c r="O229" s="289">
        <v>0</v>
      </c>
      <c r="P229" s="289">
        <f t="shared" si="81"/>
        <v>0</v>
      </c>
      <c r="Q229" s="289">
        <v>0</v>
      </c>
      <c r="R229" s="289">
        <f t="shared" si="82"/>
        <v>0</v>
      </c>
      <c r="S229" s="289">
        <v>0</v>
      </c>
      <c r="T229" s="289">
        <f t="shared" si="83"/>
        <v>0</v>
      </c>
      <c r="U229" s="290" t="s">
        <v>1042</v>
      </c>
      <c r="AR229" s="291" t="s">
        <v>1126</v>
      </c>
      <c r="AT229" s="291" t="s">
        <v>1136</v>
      </c>
      <c r="AU229" s="291" t="s">
        <v>42</v>
      </c>
      <c r="AY229" s="206" t="s">
        <v>1097</v>
      </c>
      <c r="BE229" s="292">
        <f t="shared" si="84"/>
        <v>0</v>
      </c>
      <c r="BF229" s="292">
        <f t="shared" si="85"/>
        <v>0</v>
      </c>
      <c r="BG229" s="292">
        <f t="shared" si="86"/>
        <v>0</v>
      </c>
      <c r="BH229" s="292">
        <f t="shared" si="87"/>
        <v>0</v>
      </c>
      <c r="BI229" s="292">
        <f t="shared" si="88"/>
        <v>0</v>
      </c>
      <c r="BJ229" s="206" t="s">
        <v>40</v>
      </c>
      <c r="BK229" s="292">
        <f t="shared" si="89"/>
        <v>0</v>
      </c>
      <c r="BL229" s="206" t="s">
        <v>46</v>
      </c>
      <c r="BM229" s="291" t="s">
        <v>2190</v>
      </c>
    </row>
    <row r="230" spans="2:65" s="214" customFormat="1" ht="24.2" customHeight="1" x14ac:dyDescent="0.2">
      <c r="B230" s="213"/>
      <c r="C230" s="281">
        <v>103</v>
      </c>
      <c r="D230" s="281" t="s">
        <v>1099</v>
      </c>
      <c r="E230" s="282" t="s">
        <v>2191</v>
      </c>
      <c r="F230" s="283" t="s">
        <v>2192</v>
      </c>
      <c r="G230" s="284" t="s">
        <v>1454</v>
      </c>
      <c r="H230" s="285">
        <v>1</v>
      </c>
      <c r="I230" s="132"/>
      <c r="J230" s="286">
        <f t="shared" si="40"/>
        <v>0</v>
      </c>
      <c r="K230" s="283" t="s">
        <v>1042</v>
      </c>
      <c r="L230" s="213"/>
      <c r="M230" s="287" t="s">
        <v>1042</v>
      </c>
      <c r="N230" s="288" t="s">
        <v>1055</v>
      </c>
      <c r="O230" s="289">
        <v>0</v>
      </c>
      <c r="P230" s="289">
        <f t="shared" si="41"/>
        <v>0</v>
      </c>
      <c r="Q230" s="289">
        <v>0</v>
      </c>
      <c r="R230" s="289">
        <f t="shared" si="42"/>
        <v>0</v>
      </c>
      <c r="S230" s="289">
        <v>0</v>
      </c>
      <c r="T230" s="289">
        <f t="shared" si="43"/>
        <v>0</v>
      </c>
      <c r="U230" s="290" t="s">
        <v>1042</v>
      </c>
      <c r="AR230" s="291" t="s">
        <v>46</v>
      </c>
      <c r="AT230" s="291" t="s">
        <v>1099</v>
      </c>
      <c r="AU230" s="291" t="s">
        <v>42</v>
      </c>
      <c r="AY230" s="206" t="s">
        <v>1097</v>
      </c>
      <c r="BE230" s="292">
        <f t="shared" si="44"/>
        <v>0</v>
      </c>
      <c r="BF230" s="292">
        <f t="shared" si="45"/>
        <v>0</v>
      </c>
      <c r="BG230" s="292">
        <f t="shared" si="46"/>
        <v>0</v>
      </c>
      <c r="BH230" s="292">
        <f t="shared" si="47"/>
        <v>0</v>
      </c>
      <c r="BI230" s="292">
        <f t="shared" si="48"/>
        <v>0</v>
      </c>
      <c r="BJ230" s="206" t="s">
        <v>40</v>
      </c>
      <c r="BK230" s="292">
        <f t="shared" si="49"/>
        <v>0</v>
      </c>
      <c r="BL230" s="206" t="s">
        <v>46</v>
      </c>
      <c r="BM230" s="291" t="s">
        <v>2193</v>
      </c>
    </row>
    <row r="231" spans="2:65" s="214" customFormat="1" ht="16.5" customHeight="1" x14ac:dyDescent="0.2">
      <c r="B231" s="213"/>
      <c r="C231" s="281">
        <v>104</v>
      </c>
      <c r="D231" s="281" t="s">
        <v>1099</v>
      </c>
      <c r="E231" s="282" t="s">
        <v>2194</v>
      </c>
      <c r="F231" s="283" t="s">
        <v>1971</v>
      </c>
      <c r="G231" s="284" t="s">
        <v>1716</v>
      </c>
      <c r="H231" s="285">
        <v>16</v>
      </c>
      <c r="I231" s="132"/>
      <c r="J231" s="286">
        <f t="shared" si="40"/>
        <v>0</v>
      </c>
      <c r="K231" s="283" t="s">
        <v>1042</v>
      </c>
      <c r="L231" s="213"/>
      <c r="M231" s="287" t="s">
        <v>1042</v>
      </c>
      <c r="N231" s="288" t="s">
        <v>1055</v>
      </c>
      <c r="O231" s="289">
        <v>0</v>
      </c>
      <c r="P231" s="289">
        <f t="shared" si="41"/>
        <v>0</v>
      </c>
      <c r="Q231" s="289">
        <v>0</v>
      </c>
      <c r="R231" s="289">
        <f t="shared" si="42"/>
        <v>0</v>
      </c>
      <c r="S231" s="289">
        <v>0</v>
      </c>
      <c r="T231" s="289">
        <f t="shared" si="43"/>
        <v>0</v>
      </c>
      <c r="U231" s="290" t="s">
        <v>1042</v>
      </c>
      <c r="AR231" s="291" t="s">
        <v>46</v>
      </c>
      <c r="AT231" s="291" t="s">
        <v>1099</v>
      </c>
      <c r="AU231" s="291" t="s">
        <v>42</v>
      </c>
      <c r="AY231" s="206" t="s">
        <v>1097</v>
      </c>
      <c r="BE231" s="292">
        <f t="shared" si="44"/>
        <v>0</v>
      </c>
      <c r="BF231" s="292">
        <f t="shared" si="45"/>
        <v>0</v>
      </c>
      <c r="BG231" s="292">
        <f t="shared" si="46"/>
        <v>0</v>
      </c>
      <c r="BH231" s="292">
        <f t="shared" si="47"/>
        <v>0</v>
      </c>
      <c r="BI231" s="292">
        <f t="shared" si="48"/>
        <v>0</v>
      </c>
      <c r="BJ231" s="206" t="s">
        <v>40</v>
      </c>
      <c r="BK231" s="292">
        <f t="shared" si="49"/>
        <v>0</v>
      </c>
      <c r="BL231" s="206" t="s">
        <v>46</v>
      </c>
      <c r="BM231" s="291" t="s">
        <v>2195</v>
      </c>
    </row>
    <row r="232" spans="2:65" s="214" customFormat="1" ht="16.5" customHeight="1" x14ac:dyDescent="0.2">
      <c r="B232" s="213"/>
      <c r="C232" s="281">
        <v>105</v>
      </c>
      <c r="D232" s="281" t="s">
        <v>1099</v>
      </c>
      <c r="E232" s="282" t="s">
        <v>2196</v>
      </c>
      <c r="F232" s="283" t="s">
        <v>2031</v>
      </c>
      <c r="G232" s="284" t="s">
        <v>1716</v>
      </c>
      <c r="H232" s="285">
        <v>16</v>
      </c>
      <c r="I232" s="132"/>
      <c r="J232" s="286">
        <f t="shared" si="40"/>
        <v>0</v>
      </c>
      <c r="K232" s="283" t="s">
        <v>1042</v>
      </c>
      <c r="L232" s="213"/>
      <c r="M232" s="287" t="s">
        <v>1042</v>
      </c>
      <c r="N232" s="288" t="s">
        <v>1055</v>
      </c>
      <c r="O232" s="289">
        <v>0</v>
      </c>
      <c r="P232" s="289">
        <f t="shared" si="41"/>
        <v>0</v>
      </c>
      <c r="Q232" s="289">
        <v>0</v>
      </c>
      <c r="R232" s="289">
        <f t="shared" si="42"/>
        <v>0</v>
      </c>
      <c r="S232" s="289">
        <v>0</v>
      </c>
      <c r="T232" s="289">
        <f t="shared" si="43"/>
        <v>0</v>
      </c>
      <c r="U232" s="290" t="s">
        <v>1042</v>
      </c>
      <c r="AR232" s="291" t="s">
        <v>46</v>
      </c>
      <c r="AT232" s="291" t="s">
        <v>1099</v>
      </c>
      <c r="AU232" s="291" t="s">
        <v>42</v>
      </c>
      <c r="AY232" s="206" t="s">
        <v>1097</v>
      </c>
      <c r="BE232" s="292">
        <f t="shared" si="44"/>
        <v>0</v>
      </c>
      <c r="BF232" s="292">
        <f t="shared" si="45"/>
        <v>0</v>
      </c>
      <c r="BG232" s="292">
        <f t="shared" si="46"/>
        <v>0</v>
      </c>
      <c r="BH232" s="292">
        <f t="shared" si="47"/>
        <v>0</v>
      </c>
      <c r="BI232" s="292">
        <f t="shared" si="48"/>
        <v>0</v>
      </c>
      <c r="BJ232" s="206" t="s">
        <v>40</v>
      </c>
      <c r="BK232" s="292">
        <f t="shared" si="49"/>
        <v>0</v>
      </c>
      <c r="BL232" s="206" t="s">
        <v>46</v>
      </c>
      <c r="BM232" s="291" t="s">
        <v>2197</v>
      </c>
    </row>
    <row r="233" spans="2:65" s="214" customFormat="1" ht="16.5" customHeight="1" x14ac:dyDescent="0.2">
      <c r="B233" s="213"/>
      <c r="C233" s="281">
        <v>106</v>
      </c>
      <c r="D233" s="281" t="s">
        <v>1099</v>
      </c>
      <c r="E233" s="282" t="s">
        <v>2198</v>
      </c>
      <c r="F233" s="283" t="s">
        <v>1977</v>
      </c>
      <c r="G233" s="284" t="s">
        <v>1716</v>
      </c>
      <c r="H233" s="285">
        <v>8</v>
      </c>
      <c r="I233" s="132"/>
      <c r="J233" s="286">
        <f t="shared" si="40"/>
        <v>0</v>
      </c>
      <c r="K233" s="283" t="s">
        <v>1042</v>
      </c>
      <c r="L233" s="213"/>
      <c r="M233" s="287" t="s">
        <v>1042</v>
      </c>
      <c r="N233" s="288" t="s">
        <v>1055</v>
      </c>
      <c r="O233" s="289">
        <v>0</v>
      </c>
      <c r="P233" s="289">
        <f t="shared" si="41"/>
        <v>0</v>
      </c>
      <c r="Q233" s="289">
        <v>0</v>
      </c>
      <c r="R233" s="289">
        <f t="shared" si="42"/>
        <v>0</v>
      </c>
      <c r="S233" s="289">
        <v>0</v>
      </c>
      <c r="T233" s="289">
        <f t="shared" si="43"/>
        <v>0</v>
      </c>
      <c r="U233" s="290" t="s">
        <v>1042</v>
      </c>
      <c r="AR233" s="291" t="s">
        <v>46</v>
      </c>
      <c r="AT233" s="291" t="s">
        <v>1099</v>
      </c>
      <c r="AU233" s="291" t="s">
        <v>42</v>
      </c>
      <c r="AY233" s="206" t="s">
        <v>1097</v>
      </c>
      <c r="BE233" s="292">
        <f t="shared" si="44"/>
        <v>0</v>
      </c>
      <c r="BF233" s="292">
        <f t="shared" si="45"/>
        <v>0</v>
      </c>
      <c r="BG233" s="292">
        <f t="shared" si="46"/>
        <v>0</v>
      </c>
      <c r="BH233" s="292">
        <f t="shared" si="47"/>
        <v>0</v>
      </c>
      <c r="BI233" s="292">
        <f t="shared" si="48"/>
        <v>0</v>
      </c>
      <c r="BJ233" s="206" t="s">
        <v>40</v>
      </c>
      <c r="BK233" s="292">
        <f t="shared" si="49"/>
        <v>0</v>
      </c>
      <c r="BL233" s="206" t="s">
        <v>46</v>
      </c>
      <c r="BM233" s="291" t="s">
        <v>2199</v>
      </c>
    </row>
    <row r="234" spans="2:65" s="214" customFormat="1" ht="16.5" customHeight="1" x14ac:dyDescent="0.2">
      <c r="B234" s="213"/>
      <c r="C234" s="281">
        <v>107</v>
      </c>
      <c r="D234" s="281" t="s">
        <v>1099</v>
      </c>
      <c r="E234" s="282" t="s">
        <v>2200</v>
      </c>
      <c r="F234" s="283" t="s">
        <v>1980</v>
      </c>
      <c r="G234" s="284" t="s">
        <v>1716</v>
      </c>
      <c r="H234" s="285">
        <v>8</v>
      </c>
      <c r="I234" s="132"/>
      <c r="J234" s="286">
        <f t="shared" si="40"/>
        <v>0</v>
      </c>
      <c r="K234" s="283" t="s">
        <v>1042</v>
      </c>
      <c r="L234" s="213"/>
      <c r="M234" s="287" t="s">
        <v>1042</v>
      </c>
      <c r="N234" s="288" t="s">
        <v>1055</v>
      </c>
      <c r="O234" s="289">
        <v>0</v>
      </c>
      <c r="P234" s="289">
        <f t="shared" si="41"/>
        <v>0</v>
      </c>
      <c r="Q234" s="289">
        <v>0</v>
      </c>
      <c r="R234" s="289">
        <f t="shared" si="42"/>
        <v>0</v>
      </c>
      <c r="S234" s="289">
        <v>0</v>
      </c>
      <c r="T234" s="289">
        <f t="shared" si="43"/>
        <v>0</v>
      </c>
      <c r="U234" s="290" t="s">
        <v>1042</v>
      </c>
      <c r="AR234" s="291" t="s">
        <v>46</v>
      </c>
      <c r="AT234" s="291" t="s">
        <v>1099</v>
      </c>
      <c r="AU234" s="291" t="s">
        <v>42</v>
      </c>
      <c r="AY234" s="206" t="s">
        <v>1097</v>
      </c>
      <c r="BE234" s="292">
        <f t="shared" si="44"/>
        <v>0</v>
      </c>
      <c r="BF234" s="292">
        <f t="shared" si="45"/>
        <v>0</v>
      </c>
      <c r="BG234" s="292">
        <f t="shared" si="46"/>
        <v>0</v>
      </c>
      <c r="BH234" s="292">
        <f t="shared" si="47"/>
        <v>0</v>
      </c>
      <c r="BI234" s="292">
        <f t="shared" si="48"/>
        <v>0</v>
      </c>
      <c r="BJ234" s="206" t="s">
        <v>40</v>
      </c>
      <c r="BK234" s="292">
        <f t="shared" si="49"/>
        <v>0</v>
      </c>
      <c r="BL234" s="206" t="s">
        <v>46</v>
      </c>
      <c r="BM234" s="291" t="s">
        <v>2201</v>
      </c>
    </row>
    <row r="235" spans="2:65" s="214" customFormat="1" ht="16.5" customHeight="1" x14ac:dyDescent="0.2">
      <c r="B235" s="213"/>
      <c r="C235" s="281">
        <v>108</v>
      </c>
      <c r="D235" s="281" t="s">
        <v>1099</v>
      </c>
      <c r="E235" s="282" t="s">
        <v>2202</v>
      </c>
      <c r="F235" s="283" t="s">
        <v>1983</v>
      </c>
      <c r="G235" s="284" t="s">
        <v>1454</v>
      </c>
      <c r="H235" s="285">
        <v>1</v>
      </c>
      <c r="I235" s="132"/>
      <c r="J235" s="286">
        <f t="shared" si="40"/>
        <v>0</v>
      </c>
      <c r="K235" s="283" t="s">
        <v>1042</v>
      </c>
      <c r="L235" s="213"/>
      <c r="M235" s="287" t="s">
        <v>1042</v>
      </c>
      <c r="N235" s="288" t="s">
        <v>1055</v>
      </c>
      <c r="O235" s="289">
        <v>0</v>
      </c>
      <c r="P235" s="289">
        <f t="shared" si="41"/>
        <v>0</v>
      </c>
      <c r="Q235" s="289">
        <v>0</v>
      </c>
      <c r="R235" s="289">
        <f t="shared" si="42"/>
        <v>0</v>
      </c>
      <c r="S235" s="289">
        <v>0</v>
      </c>
      <c r="T235" s="289">
        <f t="shared" si="43"/>
        <v>0</v>
      </c>
      <c r="U235" s="290" t="s">
        <v>1042</v>
      </c>
      <c r="AR235" s="291" t="s">
        <v>46</v>
      </c>
      <c r="AT235" s="291" t="s">
        <v>1099</v>
      </c>
      <c r="AU235" s="291" t="s">
        <v>42</v>
      </c>
      <c r="AY235" s="206" t="s">
        <v>1097</v>
      </c>
      <c r="BE235" s="292">
        <f t="shared" si="44"/>
        <v>0</v>
      </c>
      <c r="BF235" s="292">
        <f t="shared" si="45"/>
        <v>0</v>
      </c>
      <c r="BG235" s="292">
        <f t="shared" si="46"/>
        <v>0</v>
      </c>
      <c r="BH235" s="292">
        <f t="shared" si="47"/>
        <v>0</v>
      </c>
      <c r="BI235" s="292">
        <f t="shared" si="48"/>
        <v>0</v>
      </c>
      <c r="BJ235" s="206" t="s">
        <v>40</v>
      </c>
      <c r="BK235" s="292">
        <f t="shared" si="49"/>
        <v>0</v>
      </c>
      <c r="BL235" s="206" t="s">
        <v>46</v>
      </c>
      <c r="BM235" s="291" t="s">
        <v>2203</v>
      </c>
    </row>
    <row r="236" spans="2:65" s="270" customFormat="1" ht="22.9" customHeight="1" x14ac:dyDescent="0.2">
      <c r="B236" s="269"/>
      <c r="D236" s="271" t="s">
        <v>1094</v>
      </c>
      <c r="E236" s="279" t="s">
        <v>2204</v>
      </c>
      <c r="F236" s="279" t="s">
        <v>1715</v>
      </c>
      <c r="I236" s="297"/>
      <c r="J236" s="280">
        <f>BK236</f>
        <v>0</v>
      </c>
      <c r="L236" s="269"/>
      <c r="M236" s="274"/>
      <c r="P236" s="275">
        <f>SUM(P237:P238)</f>
        <v>0</v>
      </c>
      <c r="R236" s="275">
        <f>SUM(R237:R238)</f>
        <v>0</v>
      </c>
      <c r="T236" s="275">
        <f>SUM(T237:T238)</f>
        <v>0</v>
      </c>
      <c r="U236" s="276"/>
      <c r="AR236" s="271" t="s">
        <v>40</v>
      </c>
      <c r="AT236" s="277" t="s">
        <v>1094</v>
      </c>
      <c r="AU236" s="277" t="s">
        <v>40</v>
      </c>
      <c r="AY236" s="271" t="s">
        <v>1097</v>
      </c>
      <c r="BK236" s="278">
        <f>SUM(BK237:BK238)</f>
        <v>0</v>
      </c>
    </row>
    <row r="237" spans="2:65" s="214" customFormat="1" ht="16.5" customHeight="1" x14ac:dyDescent="0.2">
      <c r="B237" s="213"/>
      <c r="C237" s="281">
        <v>109</v>
      </c>
      <c r="D237" s="281" t="s">
        <v>1099</v>
      </c>
      <c r="E237" s="282" t="s">
        <v>2205</v>
      </c>
      <c r="F237" s="283" t="s">
        <v>2206</v>
      </c>
      <c r="G237" s="284" t="s">
        <v>211</v>
      </c>
      <c r="H237" s="285">
        <v>1</v>
      </c>
      <c r="I237" s="132"/>
      <c r="J237" s="286">
        <f>ROUND(I237*H237,2)</f>
        <v>0</v>
      </c>
      <c r="K237" s="283" t="s">
        <v>1042</v>
      </c>
      <c r="L237" s="213"/>
      <c r="M237" s="287" t="s">
        <v>1042</v>
      </c>
      <c r="N237" s="288" t="s">
        <v>1055</v>
      </c>
      <c r="O237" s="289">
        <v>0</v>
      </c>
      <c r="P237" s="289">
        <f>O237*H237</f>
        <v>0</v>
      </c>
      <c r="Q237" s="289">
        <v>0</v>
      </c>
      <c r="R237" s="289">
        <f>Q237*H237</f>
        <v>0</v>
      </c>
      <c r="S237" s="289">
        <v>0</v>
      </c>
      <c r="T237" s="289">
        <f>S237*H237</f>
        <v>0</v>
      </c>
      <c r="U237" s="290" t="s">
        <v>1042</v>
      </c>
      <c r="AR237" s="291" t="s">
        <v>46</v>
      </c>
      <c r="AT237" s="291" t="s">
        <v>1099</v>
      </c>
      <c r="AU237" s="291" t="s">
        <v>42</v>
      </c>
      <c r="AY237" s="206" t="s">
        <v>1097</v>
      </c>
      <c r="BE237" s="292">
        <f>IF(N237="základní",J237,0)</f>
        <v>0</v>
      </c>
      <c r="BF237" s="292">
        <f>IF(N237="snížená",J237,0)</f>
        <v>0</v>
      </c>
      <c r="BG237" s="292">
        <f>IF(N237="zákl. přenesená",J237,0)</f>
        <v>0</v>
      </c>
      <c r="BH237" s="292">
        <f>IF(N237="sníž. přenesená",J237,0)</f>
        <v>0</v>
      </c>
      <c r="BI237" s="292">
        <f>IF(N237="nulová",J237,0)</f>
        <v>0</v>
      </c>
      <c r="BJ237" s="206" t="s">
        <v>40</v>
      </c>
      <c r="BK237" s="292">
        <f>ROUND(I237*H237,2)</f>
        <v>0</v>
      </c>
      <c r="BL237" s="206" t="s">
        <v>46</v>
      </c>
      <c r="BM237" s="291" t="s">
        <v>2207</v>
      </c>
    </row>
    <row r="238" spans="2:65" s="214" customFormat="1" ht="24.2" customHeight="1" x14ac:dyDescent="0.2">
      <c r="B238" s="213"/>
      <c r="C238" s="298">
        <v>110</v>
      </c>
      <c r="D238" s="298" t="s">
        <v>1136</v>
      </c>
      <c r="E238" s="299" t="s">
        <v>2208</v>
      </c>
      <c r="F238" s="300" t="s">
        <v>2209</v>
      </c>
      <c r="G238" s="301" t="s">
        <v>211</v>
      </c>
      <c r="H238" s="302">
        <v>1</v>
      </c>
      <c r="I238" s="133"/>
      <c r="J238" s="303">
        <f>ROUND(I238*H238,2)</f>
        <v>0</v>
      </c>
      <c r="K238" s="300" t="s">
        <v>1042</v>
      </c>
      <c r="L238" s="304"/>
      <c r="M238" s="307" t="s">
        <v>1042</v>
      </c>
      <c r="N238" s="308" t="s">
        <v>1055</v>
      </c>
      <c r="O238" s="295">
        <v>0</v>
      </c>
      <c r="P238" s="295">
        <f>O238*H238</f>
        <v>0</v>
      </c>
      <c r="Q238" s="295">
        <v>0</v>
      </c>
      <c r="R238" s="295">
        <f>Q238*H238</f>
        <v>0</v>
      </c>
      <c r="S238" s="295">
        <v>0</v>
      </c>
      <c r="T238" s="295">
        <f>S238*H238</f>
        <v>0</v>
      </c>
      <c r="U238" s="296" t="s">
        <v>1042</v>
      </c>
      <c r="AR238" s="291" t="s">
        <v>1126</v>
      </c>
      <c r="AT238" s="291" t="s">
        <v>1136</v>
      </c>
      <c r="AU238" s="291" t="s">
        <v>42</v>
      </c>
      <c r="AY238" s="206" t="s">
        <v>1097</v>
      </c>
      <c r="BE238" s="292">
        <f>IF(N238="základní",J238,0)</f>
        <v>0</v>
      </c>
      <c r="BF238" s="292">
        <f>IF(N238="snížená",J238,0)</f>
        <v>0</v>
      </c>
      <c r="BG238" s="292">
        <f>IF(N238="zákl. přenesená",J238,0)</f>
        <v>0</v>
      </c>
      <c r="BH238" s="292">
        <f>IF(N238="sníž. přenesená",J238,0)</f>
        <v>0</v>
      </c>
      <c r="BI238" s="292">
        <f>IF(N238="nulová",J238,0)</f>
        <v>0</v>
      </c>
      <c r="BJ238" s="206" t="s">
        <v>40</v>
      </c>
      <c r="BK238" s="292">
        <f>ROUND(I238*H238,2)</f>
        <v>0</v>
      </c>
      <c r="BL238" s="206" t="s">
        <v>46</v>
      </c>
      <c r="BM238" s="291" t="s">
        <v>2210</v>
      </c>
    </row>
    <row r="239" spans="2:65" s="214" customFormat="1" ht="6.95" customHeight="1" x14ac:dyDescent="0.2">
      <c r="B239" s="239"/>
      <c r="C239" s="240"/>
      <c r="D239" s="240"/>
      <c r="E239" s="240"/>
      <c r="F239" s="240"/>
      <c r="G239" s="240"/>
      <c r="H239" s="240"/>
      <c r="I239" s="240"/>
      <c r="J239" s="240"/>
      <c r="K239" s="240"/>
      <c r="L239" s="213"/>
    </row>
  </sheetData>
  <sheetProtection algorithmName="SHA-512" hashValue="MmgjD8aoJ9eouxMYtrGXayPMj0xTTA6Z+cfQkCoVh5uGK94XGfIh95Uk836SP1LRRoF+N0dT4qs9QARvbpTVPw==" saltValue="sfLdjOAG/OSu7WXz6Vjtdw==" spinCount="100000" sheet="1" objects="1" scenarios="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743A-E8D4-4B49-9CC1-14C28D30F3AB}">
  <dimension ref="A1:F110"/>
  <sheetViews>
    <sheetView zoomScaleNormal="100" workbookViewId="0"/>
  </sheetViews>
  <sheetFormatPr defaultColWidth="11.5703125" defaultRowHeight="12.75" x14ac:dyDescent="0.2"/>
  <cols>
    <col min="1" max="1" width="9" customWidth="1"/>
    <col min="2" max="2" width="52.85546875" customWidth="1"/>
    <col min="3" max="3" width="8" customWidth="1"/>
    <col min="4" max="4" width="6" customWidth="1"/>
    <col min="5" max="5" width="17.7109375" customWidth="1"/>
    <col min="6" max="6" width="16.140625" customWidth="1"/>
    <col min="256" max="256" width="9" customWidth="1"/>
    <col min="257" max="257" width="52.85546875" customWidth="1"/>
    <col min="258" max="258" width="19" customWidth="1"/>
    <col min="259" max="259" width="8" customWidth="1"/>
    <col min="260" max="260" width="6" customWidth="1"/>
    <col min="261" max="261" width="17.7109375" customWidth="1"/>
    <col min="262" max="262" width="16.140625" customWidth="1"/>
    <col min="512" max="512" width="9" customWidth="1"/>
    <col min="513" max="513" width="52.85546875" customWidth="1"/>
    <col min="514" max="514" width="19" customWidth="1"/>
    <col min="515" max="515" width="8" customWidth="1"/>
    <col min="516" max="516" width="6" customWidth="1"/>
    <col min="517" max="517" width="17.7109375" customWidth="1"/>
    <col min="518" max="518" width="16.140625" customWidth="1"/>
    <col min="768" max="768" width="9" customWidth="1"/>
    <col min="769" max="769" width="52.85546875" customWidth="1"/>
    <col min="770" max="770" width="19" customWidth="1"/>
    <col min="771" max="771" width="8" customWidth="1"/>
    <col min="772" max="772" width="6" customWidth="1"/>
    <col min="773" max="773" width="17.7109375" customWidth="1"/>
    <col min="774" max="774" width="16.140625" customWidth="1"/>
    <col min="1024" max="1024" width="9" customWidth="1"/>
    <col min="1025" max="1025" width="52.85546875" customWidth="1"/>
    <col min="1026" max="1026" width="19" customWidth="1"/>
    <col min="1027" max="1027" width="8" customWidth="1"/>
    <col min="1028" max="1028" width="6" customWidth="1"/>
    <col min="1029" max="1029" width="17.7109375" customWidth="1"/>
    <col min="1030" max="1030" width="16.140625" customWidth="1"/>
    <col min="1280" max="1280" width="9" customWidth="1"/>
    <col min="1281" max="1281" width="52.85546875" customWidth="1"/>
    <col min="1282" max="1282" width="19" customWidth="1"/>
    <col min="1283" max="1283" width="8" customWidth="1"/>
    <col min="1284" max="1284" width="6" customWidth="1"/>
    <col min="1285" max="1285" width="17.7109375" customWidth="1"/>
    <col min="1286" max="1286" width="16.140625" customWidth="1"/>
    <col min="1536" max="1536" width="9" customWidth="1"/>
    <col min="1537" max="1537" width="52.85546875" customWidth="1"/>
    <col min="1538" max="1538" width="19" customWidth="1"/>
    <col min="1539" max="1539" width="8" customWidth="1"/>
    <col min="1540" max="1540" width="6" customWidth="1"/>
    <col min="1541" max="1541" width="17.7109375" customWidth="1"/>
    <col min="1542" max="1542" width="16.140625" customWidth="1"/>
    <col min="1792" max="1792" width="9" customWidth="1"/>
    <col min="1793" max="1793" width="52.85546875" customWidth="1"/>
    <col min="1794" max="1794" width="19" customWidth="1"/>
    <col min="1795" max="1795" width="8" customWidth="1"/>
    <col min="1796" max="1796" width="6" customWidth="1"/>
    <col min="1797" max="1797" width="17.7109375" customWidth="1"/>
    <col min="1798" max="1798" width="16.140625" customWidth="1"/>
    <col min="2048" max="2048" width="9" customWidth="1"/>
    <col min="2049" max="2049" width="52.85546875" customWidth="1"/>
    <col min="2050" max="2050" width="19" customWidth="1"/>
    <col min="2051" max="2051" width="8" customWidth="1"/>
    <col min="2052" max="2052" width="6" customWidth="1"/>
    <col min="2053" max="2053" width="17.7109375" customWidth="1"/>
    <col min="2054" max="2054" width="16.140625" customWidth="1"/>
    <col min="2304" max="2304" width="9" customWidth="1"/>
    <col min="2305" max="2305" width="52.85546875" customWidth="1"/>
    <col min="2306" max="2306" width="19" customWidth="1"/>
    <col min="2307" max="2307" width="8" customWidth="1"/>
    <col min="2308" max="2308" width="6" customWidth="1"/>
    <col min="2309" max="2309" width="17.7109375" customWidth="1"/>
    <col min="2310" max="2310" width="16.140625" customWidth="1"/>
    <col min="2560" max="2560" width="9" customWidth="1"/>
    <col min="2561" max="2561" width="52.85546875" customWidth="1"/>
    <col min="2562" max="2562" width="19" customWidth="1"/>
    <col min="2563" max="2563" width="8" customWidth="1"/>
    <col min="2564" max="2564" width="6" customWidth="1"/>
    <col min="2565" max="2565" width="17.7109375" customWidth="1"/>
    <col min="2566" max="2566" width="16.140625" customWidth="1"/>
    <col min="2816" max="2816" width="9" customWidth="1"/>
    <col min="2817" max="2817" width="52.85546875" customWidth="1"/>
    <col min="2818" max="2818" width="19" customWidth="1"/>
    <col min="2819" max="2819" width="8" customWidth="1"/>
    <col min="2820" max="2820" width="6" customWidth="1"/>
    <col min="2821" max="2821" width="17.7109375" customWidth="1"/>
    <col min="2822" max="2822" width="16.140625" customWidth="1"/>
    <col min="3072" max="3072" width="9" customWidth="1"/>
    <col min="3073" max="3073" width="52.85546875" customWidth="1"/>
    <col min="3074" max="3074" width="19" customWidth="1"/>
    <col min="3075" max="3075" width="8" customWidth="1"/>
    <col min="3076" max="3076" width="6" customWidth="1"/>
    <col min="3077" max="3077" width="17.7109375" customWidth="1"/>
    <col min="3078" max="3078" width="16.140625" customWidth="1"/>
    <col min="3328" max="3328" width="9" customWidth="1"/>
    <col min="3329" max="3329" width="52.85546875" customWidth="1"/>
    <col min="3330" max="3330" width="19" customWidth="1"/>
    <col min="3331" max="3331" width="8" customWidth="1"/>
    <col min="3332" max="3332" width="6" customWidth="1"/>
    <col min="3333" max="3333" width="17.7109375" customWidth="1"/>
    <col min="3334" max="3334" width="16.140625" customWidth="1"/>
    <col min="3584" max="3584" width="9" customWidth="1"/>
    <col min="3585" max="3585" width="52.85546875" customWidth="1"/>
    <col min="3586" max="3586" width="19" customWidth="1"/>
    <col min="3587" max="3587" width="8" customWidth="1"/>
    <col min="3588" max="3588" width="6" customWidth="1"/>
    <col min="3589" max="3589" width="17.7109375" customWidth="1"/>
    <col min="3590" max="3590" width="16.140625" customWidth="1"/>
    <col min="3840" max="3840" width="9" customWidth="1"/>
    <col min="3841" max="3841" width="52.85546875" customWidth="1"/>
    <col min="3842" max="3842" width="19" customWidth="1"/>
    <col min="3843" max="3843" width="8" customWidth="1"/>
    <col min="3844" max="3844" width="6" customWidth="1"/>
    <col min="3845" max="3845" width="17.7109375" customWidth="1"/>
    <col min="3846" max="3846" width="16.140625" customWidth="1"/>
    <col min="4096" max="4096" width="9" customWidth="1"/>
    <col min="4097" max="4097" width="52.85546875" customWidth="1"/>
    <col min="4098" max="4098" width="19" customWidth="1"/>
    <col min="4099" max="4099" width="8" customWidth="1"/>
    <col min="4100" max="4100" width="6" customWidth="1"/>
    <col min="4101" max="4101" width="17.7109375" customWidth="1"/>
    <col min="4102" max="4102" width="16.140625" customWidth="1"/>
    <col min="4352" max="4352" width="9" customWidth="1"/>
    <col min="4353" max="4353" width="52.85546875" customWidth="1"/>
    <col min="4354" max="4354" width="19" customWidth="1"/>
    <col min="4355" max="4355" width="8" customWidth="1"/>
    <col min="4356" max="4356" width="6" customWidth="1"/>
    <col min="4357" max="4357" width="17.7109375" customWidth="1"/>
    <col min="4358" max="4358" width="16.140625" customWidth="1"/>
    <col min="4608" max="4608" width="9" customWidth="1"/>
    <col min="4609" max="4609" width="52.85546875" customWidth="1"/>
    <col min="4610" max="4610" width="19" customWidth="1"/>
    <col min="4611" max="4611" width="8" customWidth="1"/>
    <col min="4612" max="4612" width="6" customWidth="1"/>
    <col min="4613" max="4613" width="17.7109375" customWidth="1"/>
    <col min="4614" max="4614" width="16.140625" customWidth="1"/>
    <col min="4864" max="4864" width="9" customWidth="1"/>
    <col min="4865" max="4865" width="52.85546875" customWidth="1"/>
    <col min="4866" max="4866" width="19" customWidth="1"/>
    <col min="4867" max="4867" width="8" customWidth="1"/>
    <col min="4868" max="4868" width="6" customWidth="1"/>
    <col min="4869" max="4869" width="17.7109375" customWidth="1"/>
    <col min="4870" max="4870" width="16.140625" customWidth="1"/>
    <col min="5120" max="5120" width="9" customWidth="1"/>
    <col min="5121" max="5121" width="52.85546875" customWidth="1"/>
    <col min="5122" max="5122" width="19" customWidth="1"/>
    <col min="5123" max="5123" width="8" customWidth="1"/>
    <col min="5124" max="5124" width="6" customWidth="1"/>
    <col min="5125" max="5125" width="17.7109375" customWidth="1"/>
    <col min="5126" max="5126" width="16.140625" customWidth="1"/>
    <col min="5376" max="5376" width="9" customWidth="1"/>
    <col min="5377" max="5377" width="52.85546875" customWidth="1"/>
    <col min="5378" max="5378" width="19" customWidth="1"/>
    <col min="5379" max="5379" width="8" customWidth="1"/>
    <col min="5380" max="5380" width="6" customWidth="1"/>
    <col min="5381" max="5381" width="17.7109375" customWidth="1"/>
    <col min="5382" max="5382" width="16.140625" customWidth="1"/>
    <col min="5632" max="5632" width="9" customWidth="1"/>
    <col min="5633" max="5633" width="52.85546875" customWidth="1"/>
    <col min="5634" max="5634" width="19" customWidth="1"/>
    <col min="5635" max="5635" width="8" customWidth="1"/>
    <col min="5636" max="5636" width="6" customWidth="1"/>
    <col min="5637" max="5637" width="17.7109375" customWidth="1"/>
    <col min="5638" max="5638" width="16.140625" customWidth="1"/>
    <col min="5888" max="5888" width="9" customWidth="1"/>
    <col min="5889" max="5889" width="52.85546875" customWidth="1"/>
    <col min="5890" max="5890" width="19" customWidth="1"/>
    <col min="5891" max="5891" width="8" customWidth="1"/>
    <col min="5892" max="5892" width="6" customWidth="1"/>
    <col min="5893" max="5893" width="17.7109375" customWidth="1"/>
    <col min="5894" max="5894" width="16.140625" customWidth="1"/>
    <col min="6144" max="6144" width="9" customWidth="1"/>
    <col min="6145" max="6145" width="52.85546875" customWidth="1"/>
    <col min="6146" max="6146" width="19" customWidth="1"/>
    <col min="6147" max="6147" width="8" customWidth="1"/>
    <col min="6148" max="6148" width="6" customWidth="1"/>
    <col min="6149" max="6149" width="17.7109375" customWidth="1"/>
    <col min="6150" max="6150" width="16.140625" customWidth="1"/>
    <col min="6400" max="6400" width="9" customWidth="1"/>
    <col min="6401" max="6401" width="52.85546875" customWidth="1"/>
    <col min="6402" max="6402" width="19" customWidth="1"/>
    <col min="6403" max="6403" width="8" customWidth="1"/>
    <col min="6404" max="6404" width="6" customWidth="1"/>
    <col min="6405" max="6405" width="17.7109375" customWidth="1"/>
    <col min="6406" max="6406" width="16.140625" customWidth="1"/>
    <col min="6656" max="6656" width="9" customWidth="1"/>
    <col min="6657" max="6657" width="52.85546875" customWidth="1"/>
    <col min="6658" max="6658" width="19" customWidth="1"/>
    <col min="6659" max="6659" width="8" customWidth="1"/>
    <col min="6660" max="6660" width="6" customWidth="1"/>
    <col min="6661" max="6661" width="17.7109375" customWidth="1"/>
    <col min="6662" max="6662" width="16.140625" customWidth="1"/>
    <col min="6912" max="6912" width="9" customWidth="1"/>
    <col min="6913" max="6913" width="52.85546875" customWidth="1"/>
    <col min="6914" max="6914" width="19" customWidth="1"/>
    <col min="6915" max="6915" width="8" customWidth="1"/>
    <col min="6916" max="6916" width="6" customWidth="1"/>
    <col min="6917" max="6917" width="17.7109375" customWidth="1"/>
    <col min="6918" max="6918" width="16.140625" customWidth="1"/>
    <col min="7168" max="7168" width="9" customWidth="1"/>
    <col min="7169" max="7169" width="52.85546875" customWidth="1"/>
    <col min="7170" max="7170" width="19" customWidth="1"/>
    <col min="7171" max="7171" width="8" customWidth="1"/>
    <col min="7172" max="7172" width="6" customWidth="1"/>
    <col min="7173" max="7173" width="17.7109375" customWidth="1"/>
    <col min="7174" max="7174" width="16.140625" customWidth="1"/>
    <col min="7424" max="7424" width="9" customWidth="1"/>
    <col min="7425" max="7425" width="52.85546875" customWidth="1"/>
    <col min="7426" max="7426" width="19" customWidth="1"/>
    <col min="7427" max="7427" width="8" customWidth="1"/>
    <col min="7428" max="7428" width="6" customWidth="1"/>
    <col min="7429" max="7429" width="17.7109375" customWidth="1"/>
    <col min="7430" max="7430" width="16.140625" customWidth="1"/>
    <col min="7680" max="7680" width="9" customWidth="1"/>
    <col min="7681" max="7681" width="52.85546875" customWidth="1"/>
    <col min="7682" max="7682" width="19" customWidth="1"/>
    <col min="7683" max="7683" width="8" customWidth="1"/>
    <col min="7684" max="7684" width="6" customWidth="1"/>
    <col min="7685" max="7685" width="17.7109375" customWidth="1"/>
    <col min="7686" max="7686" width="16.140625" customWidth="1"/>
    <col min="7936" max="7936" width="9" customWidth="1"/>
    <col min="7937" max="7937" width="52.85546875" customWidth="1"/>
    <col min="7938" max="7938" width="19" customWidth="1"/>
    <col min="7939" max="7939" width="8" customWidth="1"/>
    <col min="7940" max="7940" width="6" customWidth="1"/>
    <col min="7941" max="7941" width="17.7109375" customWidth="1"/>
    <col min="7942" max="7942" width="16.140625" customWidth="1"/>
    <col min="8192" max="8192" width="9" customWidth="1"/>
    <col min="8193" max="8193" width="52.85546875" customWidth="1"/>
    <col min="8194" max="8194" width="19" customWidth="1"/>
    <col min="8195" max="8195" width="8" customWidth="1"/>
    <col min="8196" max="8196" width="6" customWidth="1"/>
    <col min="8197" max="8197" width="17.7109375" customWidth="1"/>
    <col min="8198" max="8198" width="16.140625" customWidth="1"/>
    <col min="8448" max="8448" width="9" customWidth="1"/>
    <col min="8449" max="8449" width="52.85546875" customWidth="1"/>
    <col min="8450" max="8450" width="19" customWidth="1"/>
    <col min="8451" max="8451" width="8" customWidth="1"/>
    <col min="8452" max="8452" width="6" customWidth="1"/>
    <col min="8453" max="8453" width="17.7109375" customWidth="1"/>
    <col min="8454" max="8454" width="16.140625" customWidth="1"/>
    <col min="8704" max="8704" width="9" customWidth="1"/>
    <col min="8705" max="8705" width="52.85546875" customWidth="1"/>
    <col min="8706" max="8706" width="19" customWidth="1"/>
    <col min="8707" max="8707" width="8" customWidth="1"/>
    <col min="8708" max="8708" width="6" customWidth="1"/>
    <col min="8709" max="8709" width="17.7109375" customWidth="1"/>
    <col min="8710" max="8710" width="16.140625" customWidth="1"/>
    <col min="8960" max="8960" width="9" customWidth="1"/>
    <col min="8961" max="8961" width="52.85546875" customWidth="1"/>
    <col min="8962" max="8962" width="19" customWidth="1"/>
    <col min="8963" max="8963" width="8" customWidth="1"/>
    <col min="8964" max="8964" width="6" customWidth="1"/>
    <col min="8965" max="8965" width="17.7109375" customWidth="1"/>
    <col min="8966" max="8966" width="16.140625" customWidth="1"/>
    <col min="9216" max="9216" width="9" customWidth="1"/>
    <col min="9217" max="9217" width="52.85546875" customWidth="1"/>
    <col min="9218" max="9218" width="19" customWidth="1"/>
    <col min="9219" max="9219" width="8" customWidth="1"/>
    <col min="9220" max="9220" width="6" customWidth="1"/>
    <col min="9221" max="9221" width="17.7109375" customWidth="1"/>
    <col min="9222" max="9222" width="16.140625" customWidth="1"/>
    <col min="9472" max="9472" width="9" customWidth="1"/>
    <col min="9473" max="9473" width="52.85546875" customWidth="1"/>
    <col min="9474" max="9474" width="19" customWidth="1"/>
    <col min="9475" max="9475" width="8" customWidth="1"/>
    <col min="9476" max="9476" width="6" customWidth="1"/>
    <col min="9477" max="9477" width="17.7109375" customWidth="1"/>
    <col min="9478" max="9478" width="16.140625" customWidth="1"/>
    <col min="9728" max="9728" width="9" customWidth="1"/>
    <col min="9729" max="9729" width="52.85546875" customWidth="1"/>
    <col min="9730" max="9730" width="19" customWidth="1"/>
    <col min="9731" max="9731" width="8" customWidth="1"/>
    <col min="9732" max="9732" width="6" customWidth="1"/>
    <col min="9733" max="9733" width="17.7109375" customWidth="1"/>
    <col min="9734" max="9734" width="16.140625" customWidth="1"/>
    <col min="9984" max="9984" width="9" customWidth="1"/>
    <col min="9985" max="9985" width="52.85546875" customWidth="1"/>
    <col min="9986" max="9986" width="19" customWidth="1"/>
    <col min="9987" max="9987" width="8" customWidth="1"/>
    <col min="9988" max="9988" width="6" customWidth="1"/>
    <col min="9989" max="9989" width="17.7109375" customWidth="1"/>
    <col min="9990" max="9990" width="16.140625" customWidth="1"/>
    <col min="10240" max="10240" width="9" customWidth="1"/>
    <col min="10241" max="10241" width="52.85546875" customWidth="1"/>
    <col min="10242" max="10242" width="19" customWidth="1"/>
    <col min="10243" max="10243" width="8" customWidth="1"/>
    <col min="10244" max="10244" width="6" customWidth="1"/>
    <col min="10245" max="10245" width="17.7109375" customWidth="1"/>
    <col min="10246" max="10246" width="16.140625" customWidth="1"/>
    <col min="10496" max="10496" width="9" customWidth="1"/>
    <col min="10497" max="10497" width="52.85546875" customWidth="1"/>
    <col min="10498" max="10498" width="19" customWidth="1"/>
    <col min="10499" max="10499" width="8" customWidth="1"/>
    <col min="10500" max="10500" width="6" customWidth="1"/>
    <col min="10501" max="10501" width="17.7109375" customWidth="1"/>
    <col min="10502" max="10502" width="16.140625" customWidth="1"/>
    <col min="10752" max="10752" width="9" customWidth="1"/>
    <col min="10753" max="10753" width="52.85546875" customWidth="1"/>
    <col min="10754" max="10754" width="19" customWidth="1"/>
    <col min="10755" max="10755" width="8" customWidth="1"/>
    <col min="10756" max="10756" width="6" customWidth="1"/>
    <col min="10757" max="10757" width="17.7109375" customWidth="1"/>
    <col min="10758" max="10758" width="16.140625" customWidth="1"/>
    <col min="11008" max="11008" width="9" customWidth="1"/>
    <col min="11009" max="11009" width="52.85546875" customWidth="1"/>
    <col min="11010" max="11010" width="19" customWidth="1"/>
    <col min="11011" max="11011" width="8" customWidth="1"/>
    <col min="11012" max="11012" width="6" customWidth="1"/>
    <col min="11013" max="11013" width="17.7109375" customWidth="1"/>
    <col min="11014" max="11014" width="16.140625" customWidth="1"/>
    <col min="11264" max="11264" width="9" customWidth="1"/>
    <col min="11265" max="11265" width="52.85546875" customWidth="1"/>
    <col min="11266" max="11266" width="19" customWidth="1"/>
    <col min="11267" max="11267" width="8" customWidth="1"/>
    <col min="11268" max="11268" width="6" customWidth="1"/>
    <col min="11269" max="11269" width="17.7109375" customWidth="1"/>
    <col min="11270" max="11270" width="16.140625" customWidth="1"/>
    <col min="11520" max="11520" width="9" customWidth="1"/>
    <col min="11521" max="11521" width="52.85546875" customWidth="1"/>
    <col min="11522" max="11522" width="19" customWidth="1"/>
    <col min="11523" max="11523" width="8" customWidth="1"/>
    <col min="11524" max="11524" width="6" customWidth="1"/>
    <col min="11525" max="11525" width="17.7109375" customWidth="1"/>
    <col min="11526" max="11526" width="16.140625" customWidth="1"/>
    <col min="11776" max="11776" width="9" customWidth="1"/>
    <col min="11777" max="11777" width="52.85546875" customWidth="1"/>
    <col min="11778" max="11778" width="19" customWidth="1"/>
    <col min="11779" max="11779" width="8" customWidth="1"/>
    <col min="11780" max="11780" width="6" customWidth="1"/>
    <col min="11781" max="11781" width="17.7109375" customWidth="1"/>
    <col min="11782" max="11782" width="16.140625" customWidth="1"/>
    <col min="12032" max="12032" width="9" customWidth="1"/>
    <col min="12033" max="12033" width="52.85546875" customWidth="1"/>
    <col min="12034" max="12034" width="19" customWidth="1"/>
    <col min="12035" max="12035" width="8" customWidth="1"/>
    <col min="12036" max="12036" width="6" customWidth="1"/>
    <col min="12037" max="12037" width="17.7109375" customWidth="1"/>
    <col min="12038" max="12038" width="16.140625" customWidth="1"/>
    <col min="12288" max="12288" width="9" customWidth="1"/>
    <col min="12289" max="12289" width="52.85546875" customWidth="1"/>
    <col min="12290" max="12290" width="19" customWidth="1"/>
    <col min="12291" max="12291" width="8" customWidth="1"/>
    <col min="12292" max="12292" width="6" customWidth="1"/>
    <col min="12293" max="12293" width="17.7109375" customWidth="1"/>
    <col min="12294" max="12294" width="16.140625" customWidth="1"/>
    <col min="12544" max="12544" width="9" customWidth="1"/>
    <col min="12545" max="12545" width="52.85546875" customWidth="1"/>
    <col min="12546" max="12546" width="19" customWidth="1"/>
    <col min="12547" max="12547" width="8" customWidth="1"/>
    <col min="12548" max="12548" width="6" customWidth="1"/>
    <col min="12549" max="12549" width="17.7109375" customWidth="1"/>
    <col min="12550" max="12550" width="16.140625" customWidth="1"/>
    <col min="12800" max="12800" width="9" customWidth="1"/>
    <col min="12801" max="12801" width="52.85546875" customWidth="1"/>
    <col min="12802" max="12802" width="19" customWidth="1"/>
    <col min="12803" max="12803" width="8" customWidth="1"/>
    <col min="12804" max="12804" width="6" customWidth="1"/>
    <col min="12805" max="12805" width="17.7109375" customWidth="1"/>
    <col min="12806" max="12806" width="16.140625" customWidth="1"/>
    <col min="13056" max="13056" width="9" customWidth="1"/>
    <col min="13057" max="13057" width="52.85546875" customWidth="1"/>
    <col min="13058" max="13058" width="19" customWidth="1"/>
    <col min="13059" max="13059" width="8" customWidth="1"/>
    <col min="13060" max="13060" width="6" customWidth="1"/>
    <col min="13061" max="13061" width="17.7109375" customWidth="1"/>
    <col min="13062" max="13062" width="16.140625" customWidth="1"/>
    <col min="13312" max="13312" width="9" customWidth="1"/>
    <col min="13313" max="13313" width="52.85546875" customWidth="1"/>
    <col min="13314" max="13314" width="19" customWidth="1"/>
    <col min="13315" max="13315" width="8" customWidth="1"/>
    <col min="13316" max="13316" width="6" customWidth="1"/>
    <col min="13317" max="13317" width="17.7109375" customWidth="1"/>
    <col min="13318" max="13318" width="16.140625" customWidth="1"/>
    <col min="13568" max="13568" width="9" customWidth="1"/>
    <col min="13569" max="13569" width="52.85546875" customWidth="1"/>
    <col min="13570" max="13570" width="19" customWidth="1"/>
    <col min="13571" max="13571" width="8" customWidth="1"/>
    <col min="13572" max="13572" width="6" customWidth="1"/>
    <col min="13573" max="13573" width="17.7109375" customWidth="1"/>
    <col min="13574" max="13574" width="16.140625" customWidth="1"/>
    <col min="13824" max="13824" width="9" customWidth="1"/>
    <col min="13825" max="13825" width="52.85546875" customWidth="1"/>
    <col min="13826" max="13826" width="19" customWidth="1"/>
    <col min="13827" max="13827" width="8" customWidth="1"/>
    <col min="13828" max="13828" width="6" customWidth="1"/>
    <col min="13829" max="13829" width="17.7109375" customWidth="1"/>
    <col min="13830" max="13830" width="16.140625" customWidth="1"/>
    <col min="14080" max="14080" width="9" customWidth="1"/>
    <col min="14081" max="14081" width="52.85546875" customWidth="1"/>
    <col min="14082" max="14082" width="19" customWidth="1"/>
    <col min="14083" max="14083" width="8" customWidth="1"/>
    <col min="14084" max="14084" width="6" customWidth="1"/>
    <col min="14085" max="14085" width="17.7109375" customWidth="1"/>
    <col min="14086" max="14086" width="16.140625" customWidth="1"/>
    <col min="14336" max="14336" width="9" customWidth="1"/>
    <col min="14337" max="14337" width="52.85546875" customWidth="1"/>
    <col min="14338" max="14338" width="19" customWidth="1"/>
    <col min="14339" max="14339" width="8" customWidth="1"/>
    <col min="14340" max="14340" width="6" customWidth="1"/>
    <col min="14341" max="14341" width="17.7109375" customWidth="1"/>
    <col min="14342" max="14342" width="16.140625" customWidth="1"/>
    <col min="14592" max="14592" width="9" customWidth="1"/>
    <col min="14593" max="14593" width="52.85546875" customWidth="1"/>
    <col min="14594" max="14594" width="19" customWidth="1"/>
    <col min="14595" max="14595" width="8" customWidth="1"/>
    <col min="14596" max="14596" width="6" customWidth="1"/>
    <col min="14597" max="14597" width="17.7109375" customWidth="1"/>
    <col min="14598" max="14598" width="16.140625" customWidth="1"/>
    <col min="14848" max="14848" width="9" customWidth="1"/>
    <col min="14849" max="14849" width="52.85546875" customWidth="1"/>
    <col min="14850" max="14850" width="19" customWidth="1"/>
    <col min="14851" max="14851" width="8" customWidth="1"/>
    <col min="14852" max="14852" width="6" customWidth="1"/>
    <col min="14853" max="14853" width="17.7109375" customWidth="1"/>
    <col min="14854" max="14854" width="16.140625" customWidth="1"/>
    <col min="15104" max="15104" width="9" customWidth="1"/>
    <col min="15105" max="15105" width="52.85546875" customWidth="1"/>
    <col min="15106" max="15106" width="19" customWidth="1"/>
    <col min="15107" max="15107" width="8" customWidth="1"/>
    <col min="15108" max="15108" width="6" customWidth="1"/>
    <col min="15109" max="15109" width="17.7109375" customWidth="1"/>
    <col min="15110" max="15110" width="16.140625" customWidth="1"/>
    <col min="15360" max="15360" width="9" customWidth="1"/>
    <col min="15361" max="15361" width="52.85546875" customWidth="1"/>
    <col min="15362" max="15362" width="19" customWidth="1"/>
    <col min="15363" max="15363" width="8" customWidth="1"/>
    <col min="15364" max="15364" width="6" customWidth="1"/>
    <col min="15365" max="15365" width="17.7109375" customWidth="1"/>
    <col min="15366" max="15366" width="16.140625" customWidth="1"/>
    <col min="15616" max="15616" width="9" customWidth="1"/>
    <col min="15617" max="15617" width="52.85546875" customWidth="1"/>
    <col min="15618" max="15618" width="19" customWidth="1"/>
    <col min="15619" max="15619" width="8" customWidth="1"/>
    <col min="15620" max="15620" width="6" customWidth="1"/>
    <col min="15621" max="15621" width="17.7109375" customWidth="1"/>
    <col min="15622" max="15622" width="16.140625" customWidth="1"/>
    <col min="15872" max="15872" width="9" customWidth="1"/>
    <col min="15873" max="15873" width="52.85546875" customWidth="1"/>
    <col min="15874" max="15874" width="19" customWidth="1"/>
    <col min="15875" max="15875" width="8" customWidth="1"/>
    <col min="15876" max="15876" width="6" customWidth="1"/>
    <col min="15877" max="15877" width="17.7109375" customWidth="1"/>
    <col min="15878" max="15878" width="16.140625" customWidth="1"/>
    <col min="16128" max="16128" width="9" customWidth="1"/>
    <col min="16129" max="16129" width="52.85546875" customWidth="1"/>
    <col min="16130" max="16130" width="19" customWidth="1"/>
    <col min="16131" max="16131" width="8" customWidth="1"/>
    <col min="16132" max="16132" width="6" customWidth="1"/>
    <col min="16133" max="16133" width="17.7109375" customWidth="1"/>
    <col min="16134" max="16134" width="16.140625" customWidth="1"/>
  </cols>
  <sheetData>
    <row r="1" spans="1:6" x14ac:dyDescent="0.2">
      <c r="A1" t="s">
        <v>2425</v>
      </c>
      <c r="B1" s="441"/>
      <c r="C1" s="442" t="s">
        <v>2426</v>
      </c>
      <c r="D1" s="443"/>
      <c r="E1" s="443"/>
      <c r="F1" s="443"/>
    </row>
    <row r="2" spans="1:6" s="448" customFormat="1" x14ac:dyDescent="0.2">
      <c r="A2" s="444"/>
      <c r="B2" s="445" t="s">
        <v>2427</v>
      </c>
      <c r="C2" s="446"/>
      <c r="D2" s="446"/>
      <c r="E2" s="446"/>
      <c r="F2" s="447"/>
    </row>
    <row r="3" spans="1:6" s="448" customFormat="1" x14ac:dyDescent="0.2">
      <c r="A3" s="449" t="s">
        <v>2428</v>
      </c>
      <c r="B3" s="449" t="s">
        <v>2429</v>
      </c>
      <c r="C3" s="449" t="s">
        <v>2430</v>
      </c>
      <c r="D3" s="449" t="s">
        <v>2431</v>
      </c>
      <c r="E3" s="449" t="s">
        <v>2432</v>
      </c>
      <c r="F3" s="449" t="s">
        <v>2433</v>
      </c>
    </row>
    <row r="4" spans="1:6" s="448" customFormat="1" x14ac:dyDescent="0.2">
      <c r="A4" s="450" t="s">
        <v>2434</v>
      </c>
      <c r="B4" s="450" t="s">
        <v>1045</v>
      </c>
      <c r="C4" s="450" t="s">
        <v>1045</v>
      </c>
      <c r="D4" s="450" t="s">
        <v>2435</v>
      </c>
      <c r="E4" s="450" t="s">
        <v>2436</v>
      </c>
      <c r="F4" s="450" t="s">
        <v>2436</v>
      </c>
    </row>
    <row r="5" spans="1:6" x14ac:dyDescent="0.2">
      <c r="A5" s="451"/>
      <c r="B5" s="452"/>
      <c r="C5" s="452"/>
      <c r="D5" s="452"/>
      <c r="E5" s="452"/>
      <c r="F5" s="453"/>
    </row>
    <row r="6" spans="1:6" x14ac:dyDescent="0.2">
      <c r="A6" s="454" t="s">
        <v>2437</v>
      </c>
      <c r="B6" s="455"/>
      <c r="C6" s="456"/>
      <c r="D6" s="457"/>
      <c r="E6" s="457"/>
      <c r="F6" s="458"/>
    </row>
    <row r="7" spans="1:6" x14ac:dyDescent="0.2">
      <c r="A7" s="459" t="s">
        <v>2438</v>
      </c>
      <c r="B7" s="455"/>
      <c r="C7" s="456"/>
      <c r="D7" s="457"/>
      <c r="E7" s="457"/>
      <c r="F7" s="458"/>
    </row>
    <row r="8" spans="1:6" x14ac:dyDescent="0.2">
      <c r="A8" s="460"/>
      <c r="B8" s="455"/>
      <c r="C8" s="456"/>
      <c r="D8" s="457"/>
      <c r="E8" s="457"/>
      <c r="F8" s="458"/>
    </row>
    <row r="9" spans="1:6" x14ac:dyDescent="0.2">
      <c r="A9" s="461" t="s">
        <v>2439</v>
      </c>
      <c r="B9" s="455"/>
      <c r="C9" s="456"/>
      <c r="D9" s="457"/>
      <c r="E9" s="457"/>
      <c r="F9" s="458"/>
    </row>
    <row r="10" spans="1:6" ht="25.35" customHeight="1" x14ac:dyDescent="0.2">
      <c r="A10" s="634" t="s">
        <v>2440</v>
      </c>
      <c r="B10" s="634"/>
      <c r="C10" s="634"/>
      <c r="D10" s="634"/>
      <c r="E10" s="634"/>
      <c r="F10" s="634"/>
    </row>
    <row r="11" spans="1:6" ht="13.5" customHeight="1" x14ac:dyDescent="0.2">
      <c r="A11" s="634" t="s">
        <v>2441</v>
      </c>
      <c r="B11" s="634"/>
      <c r="C11" s="634"/>
      <c r="D11" s="634"/>
      <c r="E11" s="634"/>
      <c r="F11" s="634"/>
    </row>
    <row r="12" spans="1:6" ht="25.35" customHeight="1" x14ac:dyDescent="0.2">
      <c r="A12" s="634" t="s">
        <v>2442</v>
      </c>
      <c r="B12" s="634"/>
      <c r="C12" s="634"/>
      <c r="D12" s="634"/>
      <c r="E12" s="634"/>
      <c r="F12" s="634"/>
    </row>
    <row r="13" spans="1:6" ht="25.35" customHeight="1" x14ac:dyDescent="0.2">
      <c r="A13" s="634" t="s">
        <v>2443</v>
      </c>
      <c r="B13" s="634"/>
      <c r="C13" s="634"/>
      <c r="D13" s="634"/>
      <c r="E13" s="634"/>
      <c r="F13" s="634"/>
    </row>
    <row r="14" spans="1:6" ht="49.35" customHeight="1" x14ac:dyDescent="0.2">
      <c r="A14" s="634" t="s">
        <v>2444</v>
      </c>
      <c r="B14" s="634"/>
      <c r="C14" s="634"/>
      <c r="D14" s="634"/>
      <c r="E14" s="634"/>
      <c r="F14" s="634"/>
    </row>
    <row r="15" spans="1:6" ht="13.5" customHeight="1" x14ac:dyDescent="0.2">
      <c r="A15" s="634" t="s">
        <v>2445</v>
      </c>
      <c r="B15" s="634"/>
      <c r="C15" s="634"/>
      <c r="D15" s="634"/>
      <c r="E15" s="634"/>
      <c r="F15" s="634"/>
    </row>
    <row r="16" spans="1:6" ht="13.5" customHeight="1" x14ac:dyDescent="0.2">
      <c r="A16" s="634" t="s">
        <v>2446</v>
      </c>
      <c r="B16" s="634"/>
      <c r="C16" s="634"/>
      <c r="D16" s="634"/>
      <c r="E16" s="634"/>
      <c r="F16" s="634"/>
    </row>
    <row r="17" spans="1:6" x14ac:dyDescent="0.2">
      <c r="A17" s="462"/>
      <c r="B17" s="463"/>
      <c r="C17" s="464"/>
      <c r="D17" s="465"/>
      <c r="E17" s="465"/>
      <c r="F17" s="466"/>
    </row>
    <row r="18" spans="1:6" x14ac:dyDescent="0.2">
      <c r="A18" s="467" t="s">
        <v>2447</v>
      </c>
      <c r="B18" s="468" t="s">
        <v>2448</v>
      </c>
      <c r="C18" s="469"/>
      <c r="D18" s="469"/>
      <c r="E18" s="469"/>
      <c r="F18" s="470"/>
    </row>
    <row r="19" spans="1:6" x14ac:dyDescent="0.2">
      <c r="A19" s="471" t="s">
        <v>2449</v>
      </c>
      <c r="B19" s="472" t="s">
        <v>2450</v>
      </c>
      <c r="C19" s="473"/>
      <c r="D19" s="473"/>
      <c r="E19" s="473"/>
      <c r="F19" s="474"/>
    </row>
    <row r="20" spans="1:6" x14ac:dyDescent="0.2">
      <c r="A20" s="475"/>
      <c r="B20" s="476"/>
      <c r="C20" s="478"/>
      <c r="D20" s="477"/>
      <c r="E20" s="477"/>
      <c r="F20" s="479"/>
    </row>
    <row r="21" spans="1:6" s="483" customFormat="1" x14ac:dyDescent="0.2">
      <c r="A21" s="480" t="s">
        <v>40</v>
      </c>
      <c r="B21" s="481" t="s">
        <v>2451</v>
      </c>
      <c r="C21" s="481"/>
      <c r="D21" s="481"/>
      <c r="E21" s="481"/>
      <c r="F21" s="482"/>
    </row>
    <row r="22" spans="1:6" ht="265.5" x14ac:dyDescent="0.2">
      <c r="A22" s="484" t="s">
        <v>2452</v>
      </c>
      <c r="B22" s="485" t="s">
        <v>2453</v>
      </c>
      <c r="C22" s="486">
        <v>1</v>
      </c>
      <c r="D22" s="487" t="s">
        <v>176</v>
      </c>
      <c r="E22" s="309"/>
      <c r="F22" s="489">
        <f>C22*E22</f>
        <v>0</v>
      </c>
    </row>
    <row r="23" spans="1:6" x14ac:dyDescent="0.2">
      <c r="A23" s="490"/>
      <c r="B23" s="491" t="s">
        <v>2454</v>
      </c>
      <c r="C23" s="15"/>
      <c r="D23" s="487"/>
      <c r="E23" s="488"/>
      <c r="F23" s="489"/>
    </row>
    <row r="24" spans="1:6" ht="384" x14ac:dyDescent="0.2">
      <c r="A24" s="492"/>
      <c r="B24" s="493" t="s">
        <v>2455</v>
      </c>
      <c r="C24" s="486">
        <v>1</v>
      </c>
      <c r="D24" s="487" t="s">
        <v>2456</v>
      </c>
      <c r="E24" s="309"/>
      <c r="F24" s="489">
        <f>C24*E24</f>
        <v>0</v>
      </c>
    </row>
    <row r="25" spans="1:6" ht="178.5" x14ac:dyDescent="0.2">
      <c r="A25" s="494" t="s">
        <v>2457</v>
      </c>
      <c r="B25" s="495" t="s">
        <v>2458</v>
      </c>
      <c r="C25" s="496">
        <v>2</v>
      </c>
      <c r="D25" s="487" t="s">
        <v>176</v>
      </c>
      <c r="E25" s="309"/>
      <c r="F25" s="489">
        <f t="shared" ref="F25:F60" si="0">C25*E25</f>
        <v>0</v>
      </c>
    </row>
    <row r="26" spans="1:6" x14ac:dyDescent="0.2">
      <c r="A26" s="490"/>
      <c r="B26" s="497" t="s">
        <v>2459</v>
      </c>
      <c r="C26" s="15">
        <v>2</v>
      </c>
      <c r="D26" s="487" t="s">
        <v>176</v>
      </c>
      <c r="E26" s="309"/>
      <c r="F26" s="489">
        <f t="shared" si="0"/>
        <v>0</v>
      </c>
    </row>
    <row r="27" spans="1:6" ht="38.25" x14ac:dyDescent="0.2">
      <c r="A27" s="490"/>
      <c r="B27" s="497" t="s">
        <v>2460</v>
      </c>
      <c r="C27" s="15">
        <v>1</v>
      </c>
      <c r="D27" s="487" t="s">
        <v>2461</v>
      </c>
      <c r="E27" s="309"/>
      <c r="F27" s="489">
        <f t="shared" si="0"/>
        <v>0</v>
      </c>
    </row>
    <row r="28" spans="1:6" ht="51" x14ac:dyDescent="0.2">
      <c r="A28" s="498" t="s">
        <v>2462</v>
      </c>
      <c r="B28" s="495" t="s">
        <v>2463</v>
      </c>
      <c r="C28" s="15">
        <v>20</v>
      </c>
      <c r="D28" s="487" t="s">
        <v>283</v>
      </c>
      <c r="E28" s="309"/>
      <c r="F28" s="489">
        <f t="shared" si="0"/>
        <v>0</v>
      </c>
    </row>
    <row r="29" spans="1:6" ht="25.5" x14ac:dyDescent="0.2">
      <c r="A29" s="498" t="s">
        <v>2464</v>
      </c>
      <c r="B29" s="497" t="s">
        <v>2465</v>
      </c>
      <c r="C29" s="15">
        <v>4</v>
      </c>
      <c r="D29" s="487" t="s">
        <v>283</v>
      </c>
      <c r="E29" s="309"/>
      <c r="F29" s="489">
        <f t="shared" si="0"/>
        <v>0</v>
      </c>
    </row>
    <row r="30" spans="1:6" ht="76.5" x14ac:dyDescent="0.2">
      <c r="A30" s="490"/>
      <c r="B30" s="499" t="s">
        <v>2466</v>
      </c>
      <c r="C30" s="15">
        <v>1</v>
      </c>
      <c r="D30" s="487" t="s">
        <v>2461</v>
      </c>
      <c r="E30" s="309"/>
      <c r="F30" s="489">
        <f>C30*E30</f>
        <v>0</v>
      </c>
    </row>
    <row r="31" spans="1:6" ht="51" x14ac:dyDescent="0.2">
      <c r="A31" s="500" t="s">
        <v>2467</v>
      </c>
      <c r="B31" s="501" t="s">
        <v>2468</v>
      </c>
      <c r="C31" s="15">
        <v>1</v>
      </c>
      <c r="D31" s="487" t="s">
        <v>176</v>
      </c>
      <c r="E31" s="309"/>
      <c r="F31" s="489">
        <f>C31*E31</f>
        <v>0</v>
      </c>
    </row>
    <row r="32" spans="1:6" ht="51" x14ac:dyDescent="0.2">
      <c r="A32" s="500" t="s">
        <v>2469</v>
      </c>
      <c r="B32" s="501" t="s">
        <v>2470</v>
      </c>
      <c r="C32" s="15">
        <v>1</v>
      </c>
      <c r="D32" s="487" t="s">
        <v>176</v>
      </c>
      <c r="E32" s="309"/>
      <c r="F32" s="489">
        <f>C32*E32</f>
        <v>0</v>
      </c>
    </row>
    <row r="33" spans="1:6" ht="51" x14ac:dyDescent="0.2">
      <c r="A33" s="500" t="s">
        <v>2471</v>
      </c>
      <c r="B33" s="501" t="s">
        <v>2472</v>
      </c>
      <c r="C33" s="15">
        <v>3</v>
      </c>
      <c r="D33" s="487" t="s">
        <v>176</v>
      </c>
      <c r="E33" s="309"/>
      <c r="F33" s="489">
        <f t="shared" si="0"/>
        <v>0</v>
      </c>
    </row>
    <row r="34" spans="1:6" ht="51" x14ac:dyDescent="0.2">
      <c r="A34" s="500" t="s">
        <v>2473</v>
      </c>
      <c r="B34" s="501" t="s">
        <v>2474</v>
      </c>
      <c r="C34" s="15">
        <v>1</v>
      </c>
      <c r="D34" s="487" t="s">
        <v>176</v>
      </c>
      <c r="E34" s="309"/>
      <c r="F34" s="489">
        <f>C34*E34</f>
        <v>0</v>
      </c>
    </row>
    <row r="35" spans="1:6" ht="51" x14ac:dyDescent="0.2">
      <c r="A35" s="500" t="s">
        <v>2475</v>
      </c>
      <c r="B35" s="501" t="s">
        <v>2476</v>
      </c>
      <c r="C35" s="15">
        <v>1</v>
      </c>
      <c r="D35" s="487" t="s">
        <v>176</v>
      </c>
      <c r="E35" s="309"/>
      <c r="F35" s="489">
        <f>C35*E35</f>
        <v>0</v>
      </c>
    </row>
    <row r="36" spans="1:6" ht="51" x14ac:dyDescent="0.2">
      <c r="A36" s="500" t="s">
        <v>2477</v>
      </c>
      <c r="B36" s="501" t="s">
        <v>2478</v>
      </c>
      <c r="C36" s="15">
        <v>1</v>
      </c>
      <c r="D36" s="487" t="s">
        <v>176</v>
      </c>
      <c r="E36" s="309"/>
      <c r="F36" s="489">
        <f>C36*E36</f>
        <v>0</v>
      </c>
    </row>
    <row r="37" spans="1:6" ht="76.5" x14ac:dyDescent="0.2">
      <c r="A37" s="484" t="s">
        <v>2479</v>
      </c>
      <c r="B37" s="502" t="s">
        <v>2480</v>
      </c>
      <c r="C37" s="15">
        <v>20</v>
      </c>
      <c r="D37" s="487" t="s">
        <v>176</v>
      </c>
      <c r="E37" s="309"/>
      <c r="F37" s="489">
        <f t="shared" si="0"/>
        <v>0</v>
      </c>
    </row>
    <row r="38" spans="1:6" ht="38.25" x14ac:dyDescent="0.2">
      <c r="A38" s="484" t="s">
        <v>2481</v>
      </c>
      <c r="B38" s="497" t="s">
        <v>2482</v>
      </c>
      <c r="C38" s="15">
        <v>1</v>
      </c>
      <c r="D38" s="487" t="s">
        <v>176</v>
      </c>
      <c r="E38" s="309"/>
      <c r="F38" s="489">
        <f t="shared" si="0"/>
        <v>0</v>
      </c>
    </row>
    <row r="39" spans="1:6" ht="63.75" x14ac:dyDescent="0.2">
      <c r="A39" s="500" t="s">
        <v>2483</v>
      </c>
      <c r="B39" s="502" t="s">
        <v>2484</v>
      </c>
      <c r="C39" s="15">
        <v>1</v>
      </c>
      <c r="D39" s="487" t="s">
        <v>176</v>
      </c>
      <c r="E39" s="309"/>
      <c r="F39" s="489">
        <f t="shared" si="0"/>
        <v>0</v>
      </c>
    </row>
    <row r="40" spans="1:6" ht="64.5" customHeight="1" x14ac:dyDescent="0.2">
      <c r="A40" s="500" t="s">
        <v>2485</v>
      </c>
      <c r="B40" s="502" t="s">
        <v>2486</v>
      </c>
      <c r="C40" s="15">
        <v>1</v>
      </c>
      <c r="D40" s="487" t="s">
        <v>176</v>
      </c>
      <c r="E40" s="309"/>
      <c r="F40" s="489">
        <f>C40*E40</f>
        <v>0</v>
      </c>
    </row>
    <row r="41" spans="1:6" ht="38.25" x14ac:dyDescent="0.2">
      <c r="A41" s="500" t="s">
        <v>2462</v>
      </c>
      <c r="B41" s="501" t="s">
        <v>2487</v>
      </c>
      <c r="C41" s="15">
        <v>150</v>
      </c>
      <c r="D41" s="487" t="s">
        <v>151</v>
      </c>
      <c r="E41" s="309"/>
      <c r="F41" s="489">
        <f t="shared" si="0"/>
        <v>0</v>
      </c>
    </row>
    <row r="42" spans="1:6" ht="38.25" x14ac:dyDescent="0.2">
      <c r="A42" s="500" t="s">
        <v>2464</v>
      </c>
      <c r="B42" s="503" t="s">
        <v>2488</v>
      </c>
      <c r="C42" s="15">
        <v>30</v>
      </c>
      <c r="D42" s="487" t="s">
        <v>283</v>
      </c>
      <c r="E42" s="309"/>
      <c r="F42" s="489">
        <f t="shared" si="0"/>
        <v>0</v>
      </c>
    </row>
    <row r="43" spans="1:6" ht="38.25" x14ac:dyDescent="0.2">
      <c r="A43" s="500" t="s">
        <v>2489</v>
      </c>
      <c r="B43" s="501" t="s">
        <v>2490</v>
      </c>
      <c r="C43" s="15">
        <v>280</v>
      </c>
      <c r="D43" s="487" t="s">
        <v>151</v>
      </c>
      <c r="E43" s="309"/>
      <c r="F43" s="489">
        <f t="shared" si="0"/>
        <v>0</v>
      </c>
    </row>
    <row r="44" spans="1:6" ht="38.25" x14ac:dyDescent="0.2">
      <c r="A44" s="500" t="s">
        <v>2491</v>
      </c>
      <c r="B44" s="501" t="s">
        <v>2492</v>
      </c>
      <c r="C44" s="15">
        <v>20</v>
      </c>
      <c r="D44" s="487" t="s">
        <v>151</v>
      </c>
      <c r="E44" s="309"/>
      <c r="F44" s="489">
        <f>C44*E44</f>
        <v>0</v>
      </c>
    </row>
    <row r="45" spans="1:6" x14ac:dyDescent="0.2">
      <c r="A45" s="490" t="s">
        <v>2493</v>
      </c>
      <c r="B45" s="205" t="s">
        <v>2494</v>
      </c>
      <c r="C45" s="504">
        <v>150</v>
      </c>
      <c r="D45" s="15" t="s">
        <v>1714</v>
      </c>
      <c r="E45" s="309"/>
      <c r="F45" s="489">
        <f t="shared" si="0"/>
        <v>0</v>
      </c>
    </row>
    <row r="46" spans="1:6" x14ac:dyDescent="0.2">
      <c r="A46" s="490"/>
      <c r="B46" s="497"/>
      <c r="C46" s="15"/>
      <c r="D46" s="487"/>
      <c r="E46" s="488"/>
      <c r="F46" s="489"/>
    </row>
    <row r="47" spans="1:6" s="483" customFormat="1" x14ac:dyDescent="0.2">
      <c r="A47" s="480" t="s">
        <v>42</v>
      </c>
      <c r="B47" s="481" t="s">
        <v>2495</v>
      </c>
      <c r="C47" s="481"/>
      <c r="D47" s="481"/>
      <c r="E47" s="481"/>
      <c r="F47" s="482"/>
    </row>
    <row r="48" spans="1:6" ht="48.75" x14ac:dyDescent="0.2">
      <c r="A48" s="484" t="s">
        <v>2496</v>
      </c>
      <c r="B48" s="505" t="s">
        <v>2497</v>
      </c>
      <c r="C48" s="486">
        <v>1</v>
      </c>
      <c r="D48" s="487" t="s">
        <v>176</v>
      </c>
      <c r="E48" s="309"/>
      <c r="F48" s="489">
        <f t="shared" si="0"/>
        <v>0</v>
      </c>
    </row>
    <row r="49" spans="1:6" ht="48.75" x14ac:dyDescent="0.2">
      <c r="A49" s="484" t="s">
        <v>2498</v>
      </c>
      <c r="B49" s="505" t="s">
        <v>2499</v>
      </c>
      <c r="C49" s="486">
        <v>1</v>
      </c>
      <c r="D49" s="487" t="s">
        <v>176</v>
      </c>
      <c r="E49" s="309"/>
      <c r="F49" s="489">
        <f t="shared" si="0"/>
        <v>0</v>
      </c>
    </row>
    <row r="50" spans="1:6" ht="38.25" x14ac:dyDescent="0.2">
      <c r="A50" s="500" t="s">
        <v>2500</v>
      </c>
      <c r="B50" s="502" t="s">
        <v>2501</v>
      </c>
      <c r="C50" s="15">
        <v>1</v>
      </c>
      <c r="D50" s="487" t="s">
        <v>176</v>
      </c>
      <c r="E50" s="309"/>
      <c r="F50" s="489">
        <f t="shared" si="0"/>
        <v>0</v>
      </c>
    </row>
    <row r="51" spans="1:6" ht="38.25" x14ac:dyDescent="0.2">
      <c r="A51" s="500" t="s">
        <v>2502</v>
      </c>
      <c r="B51" s="502" t="s">
        <v>2503</v>
      </c>
      <c r="C51" s="15">
        <v>5</v>
      </c>
      <c r="D51" s="487" t="s">
        <v>176</v>
      </c>
      <c r="E51" s="309"/>
      <c r="F51" s="489">
        <f>C51*E51</f>
        <v>0</v>
      </c>
    </row>
    <row r="52" spans="1:6" ht="25.5" x14ac:dyDescent="0.2">
      <c r="A52" s="500" t="s">
        <v>2504</v>
      </c>
      <c r="B52" s="502" t="s">
        <v>2505</v>
      </c>
      <c r="C52" s="15">
        <v>2</v>
      </c>
      <c r="D52" s="487" t="s">
        <v>176</v>
      </c>
      <c r="E52" s="309"/>
      <c r="F52" s="489">
        <f>C52*E52</f>
        <v>0</v>
      </c>
    </row>
    <row r="53" spans="1:6" ht="38.25" x14ac:dyDescent="0.2">
      <c r="A53" s="484" t="s">
        <v>2506</v>
      </c>
      <c r="B53" s="502" t="s">
        <v>2507</v>
      </c>
      <c r="C53" s="15">
        <v>14</v>
      </c>
      <c r="D53" s="487" t="s">
        <v>176</v>
      </c>
      <c r="E53" s="309"/>
      <c r="F53" s="489">
        <f t="shared" si="0"/>
        <v>0</v>
      </c>
    </row>
    <row r="54" spans="1:6" ht="38.25" x14ac:dyDescent="0.2">
      <c r="A54" s="484" t="s">
        <v>2508</v>
      </c>
      <c r="B54" s="502" t="s">
        <v>2509</v>
      </c>
      <c r="C54" s="15">
        <v>9</v>
      </c>
      <c r="D54" s="487" t="s">
        <v>176</v>
      </c>
      <c r="E54" s="309"/>
      <c r="F54" s="489">
        <f t="shared" si="0"/>
        <v>0</v>
      </c>
    </row>
    <row r="55" spans="1:6" ht="38.25" x14ac:dyDescent="0.2">
      <c r="A55" s="484" t="s">
        <v>2510</v>
      </c>
      <c r="B55" s="502" t="s">
        <v>2511</v>
      </c>
      <c r="C55" s="15">
        <v>1</v>
      </c>
      <c r="D55" s="487" t="s">
        <v>176</v>
      </c>
      <c r="E55" s="309"/>
      <c r="F55" s="489">
        <f t="shared" si="0"/>
        <v>0</v>
      </c>
    </row>
    <row r="56" spans="1:6" ht="38.25" x14ac:dyDescent="0.2">
      <c r="A56" s="484" t="s">
        <v>2512</v>
      </c>
      <c r="B56" s="502" t="s">
        <v>2513</v>
      </c>
      <c r="C56" s="15">
        <v>1</v>
      </c>
      <c r="D56" s="487" t="s">
        <v>176</v>
      </c>
      <c r="E56" s="309"/>
      <c r="F56" s="489">
        <f>C56*E56</f>
        <v>0</v>
      </c>
    </row>
    <row r="57" spans="1:6" ht="76.5" x14ac:dyDescent="0.2">
      <c r="A57" s="500" t="s">
        <v>2514</v>
      </c>
      <c r="B57" s="501" t="s">
        <v>2515</v>
      </c>
      <c r="C57" s="15">
        <v>1</v>
      </c>
      <c r="D57" s="487" t="s">
        <v>176</v>
      </c>
      <c r="E57" s="309"/>
      <c r="F57" s="489">
        <f>C57*E57</f>
        <v>0</v>
      </c>
    </row>
    <row r="58" spans="1:6" ht="76.5" x14ac:dyDescent="0.2">
      <c r="A58" s="500" t="s">
        <v>2516</v>
      </c>
      <c r="B58" s="501" t="s">
        <v>2517</v>
      </c>
      <c r="C58" s="15">
        <v>1</v>
      </c>
      <c r="D58" s="487" t="s">
        <v>176</v>
      </c>
      <c r="E58" s="309"/>
      <c r="F58" s="489">
        <f>C58*E58</f>
        <v>0</v>
      </c>
    </row>
    <row r="59" spans="1:6" ht="76.5" x14ac:dyDescent="0.2">
      <c r="A59" s="500" t="s">
        <v>2518</v>
      </c>
      <c r="B59" s="501" t="s">
        <v>2519</v>
      </c>
      <c r="C59" s="15">
        <v>1</v>
      </c>
      <c r="D59" s="487" t="s">
        <v>176</v>
      </c>
      <c r="E59" s="309"/>
      <c r="F59" s="489">
        <f>C59*E59</f>
        <v>0</v>
      </c>
    </row>
    <row r="60" spans="1:6" ht="38.25" x14ac:dyDescent="0.2">
      <c r="A60" s="500" t="s">
        <v>2520</v>
      </c>
      <c r="B60" s="503" t="s">
        <v>2521</v>
      </c>
      <c r="C60" s="15">
        <v>6</v>
      </c>
      <c r="D60" s="487" t="s">
        <v>283</v>
      </c>
      <c r="E60" s="309"/>
      <c r="F60" s="489">
        <f t="shared" si="0"/>
        <v>0</v>
      </c>
    </row>
    <row r="61" spans="1:6" ht="38.25" x14ac:dyDescent="0.2">
      <c r="A61" s="500" t="s">
        <v>2522</v>
      </c>
      <c r="B61" s="503" t="s">
        <v>2523</v>
      </c>
      <c r="C61" s="15">
        <v>3</v>
      </c>
      <c r="D61" s="487" t="s">
        <v>283</v>
      </c>
      <c r="E61" s="309"/>
      <c r="F61" s="489">
        <f>C61*E61</f>
        <v>0</v>
      </c>
    </row>
    <row r="62" spans="1:6" ht="38.25" x14ac:dyDescent="0.2">
      <c r="A62" s="500" t="s">
        <v>2524</v>
      </c>
      <c r="B62" s="503" t="s">
        <v>2525</v>
      </c>
      <c r="C62" s="15">
        <v>25</v>
      </c>
      <c r="D62" s="487" t="s">
        <v>283</v>
      </c>
      <c r="E62" s="309"/>
      <c r="F62" s="489">
        <f>C62*E62</f>
        <v>0</v>
      </c>
    </row>
    <row r="63" spans="1:6" ht="38.25" x14ac:dyDescent="0.2">
      <c r="A63" s="500" t="s">
        <v>2526</v>
      </c>
      <c r="B63" s="503" t="s">
        <v>2527</v>
      </c>
      <c r="C63" s="15">
        <v>34</v>
      </c>
      <c r="D63" s="487" t="s">
        <v>283</v>
      </c>
      <c r="E63" s="309"/>
      <c r="F63" s="489">
        <f>C63*E63</f>
        <v>0</v>
      </c>
    </row>
    <row r="64" spans="1:6" x14ac:dyDescent="0.2">
      <c r="A64" s="490" t="s">
        <v>2528</v>
      </c>
      <c r="B64" s="205" t="s">
        <v>2494</v>
      </c>
      <c r="C64" s="504">
        <v>45</v>
      </c>
      <c r="D64" s="15" t="s">
        <v>1714</v>
      </c>
      <c r="E64" s="309"/>
      <c r="F64" s="489">
        <f>C64*E64</f>
        <v>0</v>
      </c>
    </row>
    <row r="65" spans="1:6" x14ac:dyDescent="0.2">
      <c r="A65" s="490"/>
      <c r="B65" s="205"/>
      <c r="C65" s="504"/>
      <c r="D65" s="15"/>
      <c r="E65" s="488"/>
      <c r="F65" s="489"/>
    </row>
    <row r="66" spans="1:6" s="483" customFormat="1" x14ac:dyDescent="0.2">
      <c r="A66" s="480" t="s">
        <v>44</v>
      </c>
      <c r="B66" s="481" t="s">
        <v>2529</v>
      </c>
      <c r="C66" s="481"/>
      <c r="D66" s="481"/>
      <c r="E66" s="481"/>
      <c r="F66" s="482"/>
    </row>
    <row r="67" spans="1:6" ht="51" x14ac:dyDescent="0.2">
      <c r="A67" s="484" t="s">
        <v>2530</v>
      </c>
      <c r="B67" s="502" t="s">
        <v>2531</v>
      </c>
      <c r="C67" s="15">
        <v>3</v>
      </c>
      <c r="D67" s="487" t="s">
        <v>176</v>
      </c>
      <c r="E67" s="309"/>
      <c r="F67" s="489">
        <f>C67*E67</f>
        <v>0</v>
      </c>
    </row>
    <row r="68" spans="1:6" ht="51" x14ac:dyDescent="0.2">
      <c r="A68" s="484" t="s">
        <v>2532</v>
      </c>
      <c r="B68" s="502" t="s">
        <v>2533</v>
      </c>
      <c r="C68" s="15">
        <v>6</v>
      </c>
      <c r="D68" s="487" t="s">
        <v>176</v>
      </c>
      <c r="E68" s="309"/>
      <c r="F68" s="489">
        <f>C68*E68</f>
        <v>0</v>
      </c>
    </row>
    <row r="69" spans="1:6" ht="38.25" x14ac:dyDescent="0.2">
      <c r="A69" s="500" t="s">
        <v>2534</v>
      </c>
      <c r="B69" s="503" t="s">
        <v>2525</v>
      </c>
      <c r="C69" s="15">
        <v>3</v>
      </c>
      <c r="D69" s="487" t="s">
        <v>283</v>
      </c>
      <c r="E69" s="309"/>
      <c r="F69" s="489">
        <f>C69*E69</f>
        <v>0</v>
      </c>
    </row>
    <row r="70" spans="1:6" x14ac:dyDescent="0.2">
      <c r="A70" s="490" t="s">
        <v>2535</v>
      </c>
      <c r="B70" s="205" t="s">
        <v>2494</v>
      </c>
      <c r="C70" s="504">
        <v>2</v>
      </c>
      <c r="D70" s="15" t="s">
        <v>1714</v>
      </c>
      <c r="E70" s="309"/>
      <c r="F70" s="489">
        <f>C70*E70</f>
        <v>0</v>
      </c>
    </row>
    <row r="71" spans="1:6" x14ac:dyDescent="0.2">
      <c r="A71" s="490"/>
      <c r="B71" s="205"/>
      <c r="C71" s="504"/>
      <c r="D71" s="15"/>
      <c r="E71" s="18"/>
      <c r="F71" s="506"/>
    </row>
    <row r="72" spans="1:6" s="483" customFormat="1" x14ac:dyDescent="0.2">
      <c r="A72" s="480" t="s">
        <v>46</v>
      </c>
      <c r="B72" s="481" t="s">
        <v>2536</v>
      </c>
      <c r="C72" s="481"/>
      <c r="D72" s="481"/>
      <c r="E72" s="481"/>
      <c r="F72" s="482"/>
    </row>
    <row r="73" spans="1:6" ht="178.5" x14ac:dyDescent="0.2">
      <c r="A73" s="500" t="s">
        <v>2537</v>
      </c>
      <c r="B73" s="495" t="s">
        <v>2538</v>
      </c>
      <c r="C73" s="507" t="s">
        <v>40</v>
      </c>
      <c r="D73" s="487" t="s">
        <v>1454</v>
      </c>
      <c r="E73" s="309"/>
      <c r="F73" s="489">
        <f t="shared" ref="F73:F84" si="1">C73*E73</f>
        <v>0</v>
      </c>
    </row>
    <row r="74" spans="1:6" ht="114.75" x14ac:dyDescent="0.2">
      <c r="A74" s="500" t="s">
        <v>2539</v>
      </c>
      <c r="B74" s="495" t="s">
        <v>2540</v>
      </c>
      <c r="C74" s="507" t="s">
        <v>40</v>
      </c>
      <c r="D74" s="487" t="s">
        <v>1454</v>
      </c>
      <c r="E74" s="309"/>
      <c r="F74" s="489">
        <f t="shared" si="1"/>
        <v>0</v>
      </c>
    </row>
    <row r="75" spans="1:6" ht="25.5" x14ac:dyDescent="0.2">
      <c r="A75" s="490"/>
      <c r="B75" s="508" t="s">
        <v>2541</v>
      </c>
      <c r="C75" s="507" t="s">
        <v>40</v>
      </c>
      <c r="D75" s="487" t="s">
        <v>176</v>
      </c>
      <c r="E75" s="309"/>
      <c r="F75" s="489"/>
    </row>
    <row r="76" spans="1:6" ht="51" x14ac:dyDescent="0.2">
      <c r="A76" s="498" t="s">
        <v>2542</v>
      </c>
      <c r="B76" s="495" t="s">
        <v>2543</v>
      </c>
      <c r="C76" s="504">
        <v>10</v>
      </c>
      <c r="D76" s="487" t="s">
        <v>2544</v>
      </c>
      <c r="E76" s="309"/>
      <c r="F76" s="489">
        <f t="shared" si="1"/>
        <v>0</v>
      </c>
    </row>
    <row r="77" spans="1:6" ht="25.5" x14ac:dyDescent="0.2">
      <c r="A77" s="498" t="s">
        <v>2545</v>
      </c>
      <c r="B77" s="495" t="s">
        <v>2546</v>
      </c>
      <c r="C77" s="504">
        <v>10</v>
      </c>
      <c r="D77" s="487" t="s">
        <v>2544</v>
      </c>
      <c r="E77" s="309"/>
      <c r="F77" s="489">
        <f t="shared" si="1"/>
        <v>0</v>
      </c>
    </row>
    <row r="78" spans="1:6" x14ac:dyDescent="0.2">
      <c r="A78" s="490" t="s">
        <v>2547</v>
      </c>
      <c r="B78" s="205" t="s">
        <v>2548</v>
      </c>
      <c r="C78" s="504">
        <v>2</v>
      </c>
      <c r="D78" s="487" t="s">
        <v>176</v>
      </c>
      <c r="E78" s="309"/>
      <c r="F78" s="489">
        <f t="shared" si="1"/>
        <v>0</v>
      </c>
    </row>
    <row r="79" spans="1:6" x14ac:dyDescent="0.2">
      <c r="A79" s="490" t="s">
        <v>2549</v>
      </c>
      <c r="B79" s="205" t="s">
        <v>2550</v>
      </c>
      <c r="C79" s="504">
        <v>4</v>
      </c>
      <c r="D79" s="487" t="s">
        <v>2544</v>
      </c>
      <c r="E79" s="309"/>
      <c r="F79" s="489">
        <f t="shared" si="1"/>
        <v>0</v>
      </c>
    </row>
    <row r="80" spans="1:6" x14ac:dyDescent="0.2">
      <c r="A80" s="498" t="s">
        <v>2551</v>
      </c>
      <c r="B80" s="495" t="s">
        <v>2552</v>
      </c>
      <c r="C80" s="504">
        <v>1</v>
      </c>
      <c r="D80" s="487" t="s">
        <v>2461</v>
      </c>
      <c r="E80" s="309"/>
      <c r="F80" s="489">
        <f>C80*E80</f>
        <v>0</v>
      </c>
    </row>
    <row r="81" spans="1:6" x14ac:dyDescent="0.2">
      <c r="A81" s="498" t="s">
        <v>2553</v>
      </c>
      <c r="B81" s="495" t="s">
        <v>2554</v>
      </c>
      <c r="C81" s="504">
        <v>1</v>
      </c>
      <c r="D81" s="487" t="s">
        <v>2461</v>
      </c>
      <c r="E81" s="309"/>
      <c r="F81" s="489">
        <f>C81*E81</f>
        <v>0</v>
      </c>
    </row>
    <row r="82" spans="1:6" x14ac:dyDescent="0.2">
      <c r="A82" s="498" t="s">
        <v>2555</v>
      </c>
      <c r="B82" s="495" t="s">
        <v>2556</v>
      </c>
      <c r="C82" s="504">
        <v>1</v>
      </c>
      <c r="D82" s="487" t="s">
        <v>2557</v>
      </c>
      <c r="E82" s="309"/>
      <c r="F82" s="489">
        <f>C82*E82</f>
        <v>0</v>
      </c>
    </row>
    <row r="83" spans="1:6" x14ac:dyDescent="0.2">
      <c r="A83" s="490"/>
      <c r="B83" s="205"/>
      <c r="C83" s="504"/>
      <c r="D83" s="487"/>
      <c r="E83" s="309"/>
      <c r="F83" s="489"/>
    </row>
    <row r="84" spans="1:6" x14ac:dyDescent="0.2">
      <c r="A84" s="490" t="s">
        <v>2558</v>
      </c>
      <c r="B84" s="205" t="s">
        <v>2494</v>
      </c>
      <c r="C84" s="504">
        <v>20</v>
      </c>
      <c r="D84" s="15" t="s">
        <v>1714</v>
      </c>
      <c r="E84" s="309"/>
      <c r="F84" s="489">
        <f t="shared" si="1"/>
        <v>0</v>
      </c>
    </row>
    <row r="85" spans="1:6" x14ac:dyDescent="0.2">
      <c r="A85" s="509"/>
      <c r="B85" s="497"/>
      <c r="C85" s="510"/>
      <c r="D85" s="15"/>
      <c r="E85" s="18"/>
      <c r="F85" s="506"/>
    </row>
    <row r="86" spans="1:6" x14ac:dyDescent="0.2">
      <c r="A86" s="511" t="s">
        <v>54</v>
      </c>
      <c r="B86" s="512" t="s">
        <v>1715</v>
      </c>
      <c r="C86" s="513"/>
      <c r="D86" s="513"/>
      <c r="E86" s="513"/>
      <c r="F86" s="514"/>
    </row>
    <row r="87" spans="1:6" x14ac:dyDescent="0.2">
      <c r="A87" s="509" t="s">
        <v>2559</v>
      </c>
      <c r="B87" s="515" t="s">
        <v>2560</v>
      </c>
      <c r="C87" s="504">
        <v>20</v>
      </c>
      <c r="D87" s="15" t="s">
        <v>1716</v>
      </c>
      <c r="E87" s="309"/>
      <c r="F87" s="489">
        <f>C87*E87</f>
        <v>0</v>
      </c>
    </row>
    <row r="88" spans="1:6" x14ac:dyDescent="0.2">
      <c r="A88" s="509" t="s">
        <v>2561</v>
      </c>
      <c r="B88" s="515" t="s">
        <v>2562</v>
      </c>
      <c r="C88" s="504">
        <v>4</v>
      </c>
      <c r="D88" s="15" t="s">
        <v>1716</v>
      </c>
      <c r="E88" s="309"/>
      <c r="F88" s="489">
        <f>C88*E88</f>
        <v>0</v>
      </c>
    </row>
    <row r="89" spans="1:6" ht="25.5" x14ac:dyDescent="0.2">
      <c r="A89" s="509" t="s">
        <v>2563</v>
      </c>
      <c r="B89" s="205" t="s">
        <v>2564</v>
      </c>
      <c r="C89" s="504">
        <v>6</v>
      </c>
      <c r="D89" s="15" t="s">
        <v>1716</v>
      </c>
      <c r="E89" s="309"/>
      <c r="F89" s="489">
        <f>C89*E89</f>
        <v>0</v>
      </c>
    </row>
    <row r="90" spans="1:6" ht="63.75" x14ac:dyDescent="0.2">
      <c r="A90" s="509" t="s">
        <v>2565</v>
      </c>
      <c r="B90" s="205" t="s">
        <v>2566</v>
      </c>
      <c r="C90" s="504">
        <v>4</v>
      </c>
      <c r="D90" s="15" t="s">
        <v>1716</v>
      </c>
      <c r="E90" s="309"/>
      <c r="F90" s="489">
        <f>C90*E90</f>
        <v>0</v>
      </c>
    </row>
    <row r="91" spans="1:6" x14ac:dyDescent="0.2">
      <c r="A91" s="509" t="s">
        <v>2567</v>
      </c>
      <c r="B91" s="515" t="s">
        <v>2568</v>
      </c>
      <c r="C91" s="504">
        <v>1</v>
      </c>
      <c r="D91" s="15" t="s">
        <v>1454</v>
      </c>
      <c r="E91" s="309"/>
      <c r="F91" s="489">
        <f>C91*E91</f>
        <v>0</v>
      </c>
    </row>
    <row r="92" spans="1:6" x14ac:dyDescent="0.2">
      <c r="A92" s="516"/>
      <c r="F92" s="517"/>
    </row>
    <row r="93" spans="1:6" x14ac:dyDescent="0.2">
      <c r="A93" s="516"/>
      <c r="B93" s="448" t="s">
        <v>2569</v>
      </c>
      <c r="F93" s="518">
        <f>SUM(F22:F92)</f>
        <v>0</v>
      </c>
    </row>
    <row r="94" spans="1:6" x14ac:dyDescent="0.2">
      <c r="A94" s="519"/>
      <c r="B94" s="520"/>
      <c r="C94" s="520"/>
      <c r="D94" s="520"/>
      <c r="E94" s="520"/>
      <c r="F94" s="521"/>
    </row>
    <row r="95" spans="1:6" x14ac:dyDescent="0.2">
      <c r="A95" s="475"/>
      <c r="B95" s="476"/>
      <c r="C95" s="522"/>
      <c r="D95" s="522"/>
      <c r="E95" s="522"/>
      <c r="F95" s="523"/>
    </row>
    <row r="96" spans="1:6" x14ac:dyDescent="0.2">
      <c r="A96" s="524" t="s">
        <v>2570</v>
      </c>
      <c r="F96" s="525"/>
    </row>
    <row r="97" spans="1:6" x14ac:dyDescent="0.2">
      <c r="A97" s="526"/>
      <c r="B97" s="205"/>
      <c r="F97" s="525"/>
    </row>
    <row r="98" spans="1:6" x14ac:dyDescent="0.2">
      <c r="A98" s="526" t="str">
        <f>A21</f>
        <v>1</v>
      </c>
      <c r="B98" s="205" t="str">
        <f>B21</f>
        <v xml:space="preserve">Zařízení č. 1 – Větrání sálu </v>
      </c>
      <c r="F98" s="525">
        <f>SUM(F22:F45)</f>
        <v>0</v>
      </c>
    </row>
    <row r="99" spans="1:6" x14ac:dyDescent="0.2">
      <c r="A99" s="526"/>
      <c r="B99" s="205"/>
      <c r="F99" s="525"/>
    </row>
    <row r="100" spans="1:6" x14ac:dyDescent="0.2">
      <c r="A100" s="527" t="str">
        <f>A47</f>
        <v>2</v>
      </c>
      <c r="B100" s="508" t="str">
        <f>B47</f>
        <v>Zařízení č.2  – Větrání hygienického zázemí</v>
      </c>
      <c r="F100" s="525">
        <f>SUM(F48:F64)</f>
        <v>0</v>
      </c>
    </row>
    <row r="101" spans="1:6" x14ac:dyDescent="0.2">
      <c r="A101" s="526"/>
      <c r="B101" s="205"/>
      <c r="F101" s="525"/>
    </row>
    <row r="102" spans="1:6" x14ac:dyDescent="0.2">
      <c r="A102" s="527" t="str">
        <f>A66</f>
        <v>3</v>
      </c>
      <c r="B102" s="508" t="str">
        <f>B66</f>
        <v>Zařízení č.3  – Větrání učeben</v>
      </c>
      <c r="F102" s="525">
        <f>SUM(F67:F71)</f>
        <v>0</v>
      </c>
    </row>
    <row r="103" spans="1:6" x14ac:dyDescent="0.2">
      <c r="A103" s="526"/>
      <c r="B103" s="205"/>
      <c r="F103" s="525"/>
    </row>
    <row r="104" spans="1:6" x14ac:dyDescent="0.2">
      <c r="A104" s="526" t="str">
        <f>A72</f>
        <v>4</v>
      </c>
      <c r="B104" s="205" t="str">
        <f>B72</f>
        <v>Zařízení č. 4 – Chlazení zvukaře</v>
      </c>
      <c r="F104" s="525">
        <f>SUM(F73:F85)</f>
        <v>0</v>
      </c>
    </row>
    <row r="105" spans="1:6" x14ac:dyDescent="0.2">
      <c r="A105" s="526"/>
      <c r="B105" s="205"/>
      <c r="F105" s="525"/>
    </row>
    <row r="106" spans="1:6" x14ac:dyDescent="0.2">
      <c r="A106" s="526" t="str">
        <f>A86</f>
        <v>99</v>
      </c>
      <c r="B106" s="205" t="str">
        <f>B86</f>
        <v>Ostatní</v>
      </c>
      <c r="F106" s="525">
        <f>SUM(F87:F92)</f>
        <v>0</v>
      </c>
    </row>
    <row r="107" spans="1:6" x14ac:dyDescent="0.2">
      <c r="A107" s="516"/>
      <c r="F107" s="525"/>
    </row>
    <row r="108" spans="1:6" x14ac:dyDescent="0.2">
      <c r="A108" s="516"/>
      <c r="F108" s="525"/>
    </row>
    <row r="109" spans="1:6" x14ac:dyDescent="0.2">
      <c r="A109" s="516"/>
      <c r="B109" s="448" t="s">
        <v>2569</v>
      </c>
      <c r="F109" s="518">
        <f>SUM(F95:F107)</f>
        <v>0</v>
      </c>
    </row>
    <row r="110" spans="1:6" x14ac:dyDescent="0.2">
      <c r="A110" s="519"/>
      <c r="B110" s="520"/>
      <c r="C110" s="520"/>
      <c r="D110" s="520"/>
      <c r="E110" s="520"/>
      <c r="F110" s="528"/>
    </row>
  </sheetData>
  <sheetProtection algorithmName="SHA-512" hashValue="zknqsrL9/8ra+hlPpwgsbme2DW70AWWu1dCKcZL0IGoaqpaJ3npGKTUUKtLAVdAIp/7paM6ZGYlC5TUIkOthcQ==" saltValue="rSdzoPfP4TV3DBzsTkJN5g==" spinCount="100000" sheet="1" objects="1" scenarios="1"/>
  <mergeCells count="7">
    <mergeCell ref="A15:F15"/>
    <mergeCell ref="A16:F16"/>
    <mergeCell ref="A10:F10"/>
    <mergeCell ref="A11:F11"/>
    <mergeCell ref="A12:F12"/>
    <mergeCell ref="A13:F13"/>
    <mergeCell ref="A14:F14"/>
  </mergeCells>
  <conditionalFormatting sqref="E85:F85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D3A4-626B-4901-A6A6-D97EF5391C8C}">
  <dimension ref="A1:X4422"/>
  <sheetViews>
    <sheetView workbookViewId="0">
      <selection sqref="A1:G1"/>
    </sheetView>
  </sheetViews>
  <sheetFormatPr defaultRowHeight="12.75" x14ac:dyDescent="0.2"/>
  <cols>
    <col min="1" max="1" width="3.42578125" style="312" customWidth="1"/>
    <col min="2" max="2" width="12.5703125" style="313" customWidth="1"/>
    <col min="3" max="3" width="63.28515625" style="313" customWidth="1"/>
    <col min="4" max="4" width="4.85546875" style="312" customWidth="1"/>
    <col min="5" max="5" width="10.5703125" style="312" customWidth="1"/>
    <col min="6" max="6" width="9.85546875" style="312" customWidth="1"/>
    <col min="7" max="7" width="12.7109375" style="312" customWidth="1"/>
    <col min="8" max="16" width="0" style="312" hidden="1" customWidth="1"/>
    <col min="17" max="19" width="9.140625" style="312"/>
    <col min="20" max="20" width="0" style="312" hidden="1" customWidth="1"/>
    <col min="21" max="21" width="9.140625" style="312"/>
    <col min="22" max="32" width="0" style="312" hidden="1" customWidth="1"/>
    <col min="33" max="43" width="9.140625" style="312"/>
    <col min="44" max="44" width="98.7109375" style="312" customWidth="1"/>
    <col min="45" max="16384" width="9.140625" style="312"/>
  </cols>
  <sheetData>
    <row r="1" spans="1:24" ht="15.75" x14ac:dyDescent="0.25">
      <c r="A1" s="635" t="s">
        <v>82</v>
      </c>
      <c r="B1" s="635"/>
      <c r="C1" s="635"/>
      <c r="D1" s="635"/>
      <c r="E1" s="635"/>
      <c r="F1" s="635"/>
      <c r="G1" s="635"/>
      <c r="X1" s="312" t="s">
        <v>868</v>
      </c>
    </row>
    <row r="2" spans="1:24" x14ac:dyDescent="0.2">
      <c r="A2" s="50" t="s">
        <v>5</v>
      </c>
      <c r="B2" s="318" t="s">
        <v>31</v>
      </c>
      <c r="C2" s="636" t="s">
        <v>32</v>
      </c>
      <c r="D2" s="636"/>
      <c r="E2" s="636"/>
      <c r="F2" s="636"/>
      <c r="G2" s="637"/>
    </row>
    <row r="3" spans="1:24" x14ac:dyDescent="0.2">
      <c r="A3" s="50" t="s">
        <v>6</v>
      </c>
      <c r="B3" s="318" t="s">
        <v>33</v>
      </c>
      <c r="C3" s="636" t="s">
        <v>34</v>
      </c>
      <c r="D3" s="636"/>
      <c r="E3" s="636"/>
      <c r="F3" s="636"/>
      <c r="G3" s="637"/>
    </row>
    <row r="4" spans="1:24" x14ac:dyDescent="0.2">
      <c r="A4" s="97" t="s">
        <v>7</v>
      </c>
      <c r="B4" s="319" t="s">
        <v>35</v>
      </c>
      <c r="C4" s="638" t="s">
        <v>2305</v>
      </c>
      <c r="D4" s="638"/>
      <c r="E4" s="638"/>
      <c r="F4" s="638"/>
      <c r="G4" s="639"/>
    </row>
    <row r="5" spans="1:24" x14ac:dyDescent="0.2">
      <c r="A5"/>
      <c r="B5" s="95"/>
      <c r="C5" s="95"/>
      <c r="D5" s="10"/>
      <c r="E5"/>
      <c r="F5"/>
      <c r="G5"/>
    </row>
    <row r="6" spans="1:24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320" t="s">
        <v>92</v>
      </c>
      <c r="G6" s="98" t="s">
        <v>20</v>
      </c>
    </row>
    <row r="7" spans="1:24" x14ac:dyDescent="0.2">
      <c r="A7" s="3"/>
      <c r="B7" s="4"/>
      <c r="C7" s="4"/>
      <c r="D7" s="6"/>
      <c r="E7" s="103"/>
      <c r="F7" s="104"/>
      <c r="G7" s="104"/>
    </row>
    <row r="8" spans="1:24" x14ac:dyDescent="0.2">
      <c r="A8" s="321">
        <v>1</v>
      </c>
      <c r="B8" s="322" t="s">
        <v>2306</v>
      </c>
      <c r="C8" s="323" t="s">
        <v>1713</v>
      </c>
      <c r="D8" s="324" t="s">
        <v>176</v>
      </c>
      <c r="E8" s="325">
        <v>10</v>
      </c>
      <c r="F8" s="310"/>
      <c r="G8" s="315">
        <f t="shared" ref="G8:G9" si="0">ROUND(F8*E8,2)</f>
        <v>0</v>
      </c>
    </row>
    <row r="9" spans="1:24" x14ac:dyDescent="0.2">
      <c r="A9" s="321">
        <v>2</v>
      </c>
      <c r="B9" s="322" t="s">
        <v>2307</v>
      </c>
      <c r="C9" s="323" t="s">
        <v>1712</v>
      </c>
      <c r="D9" s="324" t="s">
        <v>176</v>
      </c>
      <c r="E9" s="325">
        <v>5</v>
      </c>
      <c r="F9" s="310"/>
      <c r="G9" s="315">
        <f t="shared" si="0"/>
        <v>0</v>
      </c>
    </row>
    <row r="10" spans="1:24" ht="25.5" x14ac:dyDescent="0.2">
      <c r="A10" s="321">
        <v>3</v>
      </c>
      <c r="B10" s="322" t="s">
        <v>2308</v>
      </c>
      <c r="C10" s="323" t="s">
        <v>1711</v>
      </c>
      <c r="D10" s="324" t="s">
        <v>176</v>
      </c>
      <c r="E10" s="325">
        <v>6</v>
      </c>
      <c r="F10" s="310"/>
      <c r="G10" s="315">
        <f>ROUND(F10*E10,2)</f>
        <v>0</v>
      </c>
    </row>
    <row r="11" spans="1:24" x14ac:dyDescent="0.2">
      <c r="A11" s="321">
        <v>4</v>
      </c>
      <c r="B11" s="322" t="s">
        <v>2309</v>
      </c>
      <c r="C11" s="322" t="s">
        <v>2326</v>
      </c>
      <c r="D11" s="326" t="s">
        <v>176</v>
      </c>
      <c r="E11" s="327">
        <v>2</v>
      </c>
      <c r="F11" s="311"/>
      <c r="G11" s="316">
        <f>ROUND(F11*E11,2)</f>
        <v>0</v>
      </c>
    </row>
    <row r="12" spans="1:24" ht="25.5" x14ac:dyDescent="0.2">
      <c r="A12" s="321">
        <v>5</v>
      </c>
      <c r="B12" s="322" t="s">
        <v>2327</v>
      </c>
      <c r="C12" s="328" t="s">
        <v>2328</v>
      </c>
      <c r="D12" s="326" t="s">
        <v>283</v>
      </c>
      <c r="E12" s="327">
        <v>28</v>
      </c>
      <c r="F12" s="311"/>
      <c r="G12" s="316">
        <f>ROUND(F12*E12,2)</f>
        <v>0</v>
      </c>
    </row>
    <row r="13" spans="1:24" x14ac:dyDescent="0.2">
      <c r="A13" s="329"/>
      <c r="B13" s="330" t="s">
        <v>20</v>
      </c>
      <c r="C13" s="331"/>
      <c r="D13" s="332"/>
      <c r="E13" s="333"/>
      <c r="F13" s="333"/>
      <c r="G13" s="317">
        <f>SUM(G8:G12)</f>
        <v>0</v>
      </c>
    </row>
    <row r="14" spans="1:24" x14ac:dyDescent="0.2">
      <c r="D14" s="314"/>
    </row>
    <row r="15" spans="1:24" x14ac:dyDescent="0.2">
      <c r="D15" s="314"/>
    </row>
    <row r="16" spans="1:24" x14ac:dyDescent="0.2">
      <c r="D16" s="314"/>
    </row>
    <row r="17" spans="4:4" x14ac:dyDescent="0.2">
      <c r="D17" s="314"/>
    </row>
    <row r="18" spans="4:4" x14ac:dyDescent="0.2">
      <c r="D18" s="314"/>
    </row>
    <row r="19" spans="4:4" x14ac:dyDescent="0.2">
      <c r="D19" s="314"/>
    </row>
    <row r="20" spans="4:4" x14ac:dyDescent="0.2">
      <c r="D20" s="314"/>
    </row>
    <row r="21" spans="4:4" x14ac:dyDescent="0.2">
      <c r="D21" s="314"/>
    </row>
    <row r="22" spans="4:4" x14ac:dyDescent="0.2">
      <c r="D22" s="314"/>
    </row>
    <row r="23" spans="4:4" x14ac:dyDescent="0.2">
      <c r="D23" s="314"/>
    </row>
    <row r="24" spans="4:4" x14ac:dyDescent="0.2">
      <c r="D24" s="314"/>
    </row>
    <row r="25" spans="4:4" x14ac:dyDescent="0.2">
      <c r="D25" s="314"/>
    </row>
    <row r="26" spans="4:4" x14ac:dyDescent="0.2">
      <c r="D26" s="314"/>
    </row>
    <row r="27" spans="4:4" x14ac:dyDescent="0.2">
      <c r="D27" s="314"/>
    </row>
    <row r="28" spans="4:4" x14ac:dyDescent="0.2">
      <c r="D28" s="314"/>
    </row>
    <row r="29" spans="4:4" x14ac:dyDescent="0.2">
      <c r="D29" s="314"/>
    </row>
    <row r="30" spans="4:4" x14ac:dyDescent="0.2">
      <c r="D30" s="314"/>
    </row>
    <row r="31" spans="4:4" x14ac:dyDescent="0.2">
      <c r="D31" s="314"/>
    </row>
    <row r="32" spans="4:4" x14ac:dyDescent="0.2">
      <c r="D32" s="314"/>
    </row>
    <row r="33" spans="4:4" x14ac:dyDescent="0.2">
      <c r="D33" s="314"/>
    </row>
    <row r="34" spans="4:4" x14ac:dyDescent="0.2">
      <c r="D34" s="314"/>
    </row>
    <row r="35" spans="4:4" x14ac:dyDescent="0.2">
      <c r="D35" s="314"/>
    </row>
    <row r="36" spans="4:4" x14ac:dyDescent="0.2">
      <c r="D36" s="314"/>
    </row>
    <row r="37" spans="4:4" x14ac:dyDescent="0.2">
      <c r="D37" s="314"/>
    </row>
    <row r="38" spans="4:4" x14ac:dyDescent="0.2">
      <c r="D38" s="314"/>
    </row>
    <row r="39" spans="4:4" x14ac:dyDescent="0.2">
      <c r="D39" s="314"/>
    </row>
    <row r="40" spans="4:4" x14ac:dyDescent="0.2">
      <c r="D40" s="314"/>
    </row>
    <row r="41" spans="4:4" x14ac:dyDescent="0.2">
      <c r="D41" s="314"/>
    </row>
    <row r="42" spans="4:4" x14ac:dyDescent="0.2">
      <c r="D42" s="314"/>
    </row>
    <row r="43" spans="4:4" x14ac:dyDescent="0.2">
      <c r="D43" s="314"/>
    </row>
    <row r="44" spans="4:4" x14ac:dyDescent="0.2">
      <c r="D44" s="314"/>
    </row>
    <row r="45" spans="4:4" x14ac:dyDescent="0.2">
      <c r="D45" s="314"/>
    </row>
    <row r="46" spans="4:4" x14ac:dyDescent="0.2">
      <c r="D46" s="314"/>
    </row>
    <row r="47" spans="4:4" x14ac:dyDescent="0.2">
      <c r="D47" s="314"/>
    </row>
    <row r="48" spans="4:4" x14ac:dyDescent="0.2">
      <c r="D48" s="314"/>
    </row>
    <row r="49" spans="4:4" x14ac:dyDescent="0.2">
      <c r="D49" s="314"/>
    </row>
    <row r="50" spans="4:4" x14ac:dyDescent="0.2">
      <c r="D50" s="314"/>
    </row>
    <row r="51" spans="4:4" x14ac:dyDescent="0.2">
      <c r="D51" s="314"/>
    </row>
    <row r="52" spans="4:4" x14ac:dyDescent="0.2">
      <c r="D52" s="314"/>
    </row>
    <row r="53" spans="4:4" x14ac:dyDescent="0.2">
      <c r="D53" s="314"/>
    </row>
    <row r="54" spans="4:4" x14ac:dyDescent="0.2">
      <c r="D54" s="314"/>
    </row>
    <row r="55" spans="4:4" x14ac:dyDescent="0.2">
      <c r="D55" s="314"/>
    </row>
    <row r="56" spans="4:4" x14ac:dyDescent="0.2">
      <c r="D56" s="314"/>
    </row>
    <row r="57" spans="4:4" x14ac:dyDescent="0.2">
      <c r="D57" s="314"/>
    </row>
    <row r="58" spans="4:4" x14ac:dyDescent="0.2">
      <c r="D58" s="314"/>
    </row>
    <row r="59" spans="4:4" x14ac:dyDescent="0.2">
      <c r="D59" s="314"/>
    </row>
    <row r="60" spans="4:4" x14ac:dyDescent="0.2">
      <c r="D60" s="314"/>
    </row>
    <row r="61" spans="4:4" x14ac:dyDescent="0.2">
      <c r="D61" s="314"/>
    </row>
    <row r="62" spans="4:4" x14ac:dyDescent="0.2">
      <c r="D62" s="314"/>
    </row>
    <row r="63" spans="4:4" x14ac:dyDescent="0.2">
      <c r="D63" s="314"/>
    </row>
    <row r="64" spans="4:4" x14ac:dyDescent="0.2">
      <c r="D64" s="314"/>
    </row>
    <row r="65" spans="4:4" x14ac:dyDescent="0.2">
      <c r="D65" s="314"/>
    </row>
    <row r="66" spans="4:4" x14ac:dyDescent="0.2">
      <c r="D66" s="314"/>
    </row>
    <row r="67" spans="4:4" x14ac:dyDescent="0.2">
      <c r="D67" s="314"/>
    </row>
    <row r="68" spans="4:4" x14ac:dyDescent="0.2">
      <c r="D68" s="314"/>
    </row>
    <row r="69" spans="4:4" x14ac:dyDescent="0.2">
      <c r="D69" s="314"/>
    </row>
    <row r="70" spans="4:4" x14ac:dyDescent="0.2">
      <c r="D70" s="314"/>
    </row>
    <row r="71" spans="4:4" x14ac:dyDescent="0.2">
      <c r="D71" s="314"/>
    </row>
    <row r="72" spans="4:4" x14ac:dyDescent="0.2">
      <c r="D72" s="314"/>
    </row>
    <row r="73" spans="4:4" x14ac:dyDescent="0.2">
      <c r="D73" s="314"/>
    </row>
    <row r="74" spans="4:4" x14ac:dyDescent="0.2">
      <c r="D74" s="314"/>
    </row>
    <row r="75" spans="4:4" x14ac:dyDescent="0.2">
      <c r="D75" s="314"/>
    </row>
    <row r="76" spans="4:4" x14ac:dyDescent="0.2">
      <c r="D76" s="314"/>
    </row>
    <row r="77" spans="4:4" x14ac:dyDescent="0.2">
      <c r="D77" s="314"/>
    </row>
    <row r="78" spans="4:4" x14ac:dyDescent="0.2">
      <c r="D78" s="314"/>
    </row>
    <row r="79" spans="4:4" x14ac:dyDescent="0.2">
      <c r="D79" s="314"/>
    </row>
    <row r="80" spans="4:4" x14ac:dyDescent="0.2">
      <c r="D80" s="314"/>
    </row>
    <row r="81" spans="4:4" x14ac:dyDescent="0.2">
      <c r="D81" s="314"/>
    </row>
    <row r="82" spans="4:4" x14ac:dyDescent="0.2">
      <c r="D82" s="314"/>
    </row>
    <row r="83" spans="4:4" x14ac:dyDescent="0.2">
      <c r="D83" s="314"/>
    </row>
    <row r="84" spans="4:4" x14ac:dyDescent="0.2">
      <c r="D84" s="314"/>
    </row>
    <row r="85" spans="4:4" x14ac:dyDescent="0.2">
      <c r="D85" s="314"/>
    </row>
    <row r="86" spans="4:4" x14ac:dyDescent="0.2">
      <c r="D86" s="314"/>
    </row>
    <row r="87" spans="4:4" x14ac:dyDescent="0.2">
      <c r="D87" s="314"/>
    </row>
    <row r="88" spans="4:4" x14ac:dyDescent="0.2">
      <c r="D88" s="314"/>
    </row>
    <row r="89" spans="4:4" x14ac:dyDescent="0.2">
      <c r="D89" s="314"/>
    </row>
    <row r="90" spans="4:4" x14ac:dyDescent="0.2">
      <c r="D90" s="314"/>
    </row>
    <row r="91" spans="4:4" x14ac:dyDescent="0.2">
      <c r="D91" s="314"/>
    </row>
    <row r="92" spans="4:4" x14ac:dyDescent="0.2">
      <c r="D92" s="314"/>
    </row>
    <row r="93" spans="4:4" x14ac:dyDescent="0.2">
      <c r="D93" s="314"/>
    </row>
    <row r="94" spans="4:4" x14ac:dyDescent="0.2">
      <c r="D94" s="314"/>
    </row>
    <row r="95" spans="4:4" x14ac:dyDescent="0.2">
      <c r="D95" s="314"/>
    </row>
    <row r="96" spans="4:4" x14ac:dyDescent="0.2">
      <c r="D96" s="314"/>
    </row>
    <row r="97" spans="4:4" x14ac:dyDescent="0.2">
      <c r="D97" s="314"/>
    </row>
    <row r="98" spans="4:4" x14ac:dyDescent="0.2">
      <c r="D98" s="314"/>
    </row>
    <row r="99" spans="4:4" x14ac:dyDescent="0.2">
      <c r="D99" s="314"/>
    </row>
    <row r="100" spans="4:4" x14ac:dyDescent="0.2">
      <c r="D100" s="314"/>
    </row>
    <row r="101" spans="4:4" x14ac:dyDescent="0.2">
      <c r="D101" s="314"/>
    </row>
    <row r="102" spans="4:4" x14ac:dyDescent="0.2">
      <c r="D102" s="314"/>
    </row>
    <row r="103" spans="4:4" x14ac:dyDescent="0.2">
      <c r="D103" s="314"/>
    </row>
    <row r="104" spans="4:4" x14ac:dyDescent="0.2">
      <c r="D104" s="314"/>
    </row>
    <row r="105" spans="4:4" x14ac:dyDescent="0.2">
      <c r="D105" s="314"/>
    </row>
    <row r="106" spans="4:4" x14ac:dyDescent="0.2">
      <c r="D106" s="314"/>
    </row>
    <row r="107" spans="4:4" x14ac:dyDescent="0.2">
      <c r="D107" s="314"/>
    </row>
    <row r="108" spans="4:4" x14ac:dyDescent="0.2">
      <c r="D108" s="314"/>
    </row>
    <row r="109" spans="4:4" x14ac:dyDescent="0.2">
      <c r="D109" s="314"/>
    </row>
    <row r="110" spans="4:4" x14ac:dyDescent="0.2">
      <c r="D110" s="314"/>
    </row>
    <row r="111" spans="4:4" x14ac:dyDescent="0.2">
      <c r="D111" s="314"/>
    </row>
    <row r="112" spans="4:4" x14ac:dyDescent="0.2">
      <c r="D112" s="314"/>
    </row>
    <row r="113" spans="4:4" x14ac:dyDescent="0.2">
      <c r="D113" s="314"/>
    </row>
    <row r="114" spans="4:4" x14ac:dyDescent="0.2">
      <c r="D114" s="314"/>
    </row>
    <row r="115" spans="4:4" x14ac:dyDescent="0.2">
      <c r="D115" s="314"/>
    </row>
    <row r="116" spans="4:4" x14ac:dyDescent="0.2">
      <c r="D116" s="314"/>
    </row>
    <row r="117" spans="4:4" x14ac:dyDescent="0.2">
      <c r="D117" s="314"/>
    </row>
    <row r="118" spans="4:4" x14ac:dyDescent="0.2">
      <c r="D118" s="314"/>
    </row>
    <row r="119" spans="4:4" x14ac:dyDescent="0.2">
      <c r="D119" s="314"/>
    </row>
    <row r="120" spans="4:4" x14ac:dyDescent="0.2">
      <c r="D120" s="314"/>
    </row>
    <row r="121" spans="4:4" x14ac:dyDescent="0.2">
      <c r="D121" s="314"/>
    </row>
    <row r="122" spans="4:4" x14ac:dyDescent="0.2">
      <c r="D122" s="314"/>
    </row>
    <row r="123" spans="4:4" x14ac:dyDescent="0.2">
      <c r="D123" s="314"/>
    </row>
    <row r="124" spans="4:4" x14ac:dyDescent="0.2">
      <c r="D124" s="314"/>
    </row>
    <row r="125" spans="4:4" x14ac:dyDescent="0.2">
      <c r="D125" s="314"/>
    </row>
    <row r="126" spans="4:4" x14ac:dyDescent="0.2">
      <c r="D126" s="314"/>
    </row>
    <row r="127" spans="4:4" x14ac:dyDescent="0.2">
      <c r="D127" s="314"/>
    </row>
    <row r="128" spans="4:4" x14ac:dyDescent="0.2">
      <c r="D128" s="314"/>
    </row>
    <row r="129" spans="4:4" x14ac:dyDescent="0.2">
      <c r="D129" s="314"/>
    </row>
    <row r="130" spans="4:4" x14ac:dyDescent="0.2">
      <c r="D130" s="314"/>
    </row>
    <row r="131" spans="4:4" x14ac:dyDescent="0.2">
      <c r="D131" s="314"/>
    </row>
    <row r="132" spans="4:4" x14ac:dyDescent="0.2">
      <c r="D132" s="314"/>
    </row>
    <row r="133" spans="4:4" x14ac:dyDescent="0.2">
      <c r="D133" s="314"/>
    </row>
    <row r="134" spans="4:4" x14ac:dyDescent="0.2">
      <c r="D134" s="314"/>
    </row>
    <row r="135" spans="4:4" x14ac:dyDescent="0.2">
      <c r="D135" s="314"/>
    </row>
    <row r="136" spans="4:4" x14ac:dyDescent="0.2">
      <c r="D136" s="314"/>
    </row>
    <row r="137" spans="4:4" x14ac:dyDescent="0.2">
      <c r="D137" s="314"/>
    </row>
    <row r="138" spans="4:4" x14ac:dyDescent="0.2">
      <c r="D138" s="314"/>
    </row>
    <row r="139" spans="4:4" x14ac:dyDescent="0.2">
      <c r="D139" s="314"/>
    </row>
    <row r="140" spans="4:4" x14ac:dyDescent="0.2">
      <c r="D140" s="314"/>
    </row>
    <row r="141" spans="4:4" x14ac:dyDescent="0.2">
      <c r="D141" s="314"/>
    </row>
    <row r="142" spans="4:4" x14ac:dyDescent="0.2">
      <c r="D142" s="314"/>
    </row>
    <row r="143" spans="4:4" x14ac:dyDescent="0.2">
      <c r="D143" s="314"/>
    </row>
    <row r="144" spans="4:4" x14ac:dyDescent="0.2">
      <c r="D144" s="314"/>
    </row>
    <row r="145" spans="4:4" x14ac:dyDescent="0.2">
      <c r="D145" s="314"/>
    </row>
    <row r="146" spans="4:4" x14ac:dyDescent="0.2">
      <c r="D146" s="314"/>
    </row>
    <row r="147" spans="4:4" x14ac:dyDescent="0.2">
      <c r="D147" s="314"/>
    </row>
    <row r="148" spans="4:4" x14ac:dyDescent="0.2">
      <c r="D148" s="314"/>
    </row>
    <row r="149" spans="4:4" x14ac:dyDescent="0.2">
      <c r="D149" s="314"/>
    </row>
    <row r="150" spans="4:4" x14ac:dyDescent="0.2">
      <c r="D150" s="314"/>
    </row>
    <row r="151" spans="4:4" x14ac:dyDescent="0.2">
      <c r="D151" s="314"/>
    </row>
    <row r="152" spans="4:4" x14ac:dyDescent="0.2">
      <c r="D152" s="314"/>
    </row>
    <row r="153" spans="4:4" x14ac:dyDescent="0.2">
      <c r="D153" s="314"/>
    </row>
    <row r="154" spans="4:4" x14ac:dyDescent="0.2">
      <c r="D154" s="314"/>
    </row>
    <row r="155" spans="4:4" x14ac:dyDescent="0.2">
      <c r="D155" s="314"/>
    </row>
    <row r="156" spans="4:4" x14ac:dyDescent="0.2">
      <c r="D156" s="314"/>
    </row>
    <row r="157" spans="4:4" x14ac:dyDescent="0.2">
      <c r="D157" s="314"/>
    </row>
    <row r="158" spans="4:4" x14ac:dyDescent="0.2">
      <c r="D158" s="314"/>
    </row>
    <row r="159" spans="4:4" x14ac:dyDescent="0.2">
      <c r="D159" s="314"/>
    </row>
    <row r="160" spans="4:4" x14ac:dyDescent="0.2">
      <c r="D160" s="314"/>
    </row>
    <row r="161" spans="4:4" x14ac:dyDescent="0.2">
      <c r="D161" s="314"/>
    </row>
    <row r="162" spans="4:4" x14ac:dyDescent="0.2">
      <c r="D162" s="314"/>
    </row>
    <row r="163" spans="4:4" x14ac:dyDescent="0.2">
      <c r="D163" s="314"/>
    </row>
    <row r="164" spans="4:4" x14ac:dyDescent="0.2">
      <c r="D164" s="314"/>
    </row>
    <row r="165" spans="4:4" x14ac:dyDescent="0.2">
      <c r="D165" s="314"/>
    </row>
    <row r="166" spans="4:4" x14ac:dyDescent="0.2">
      <c r="D166" s="314"/>
    </row>
    <row r="167" spans="4:4" x14ac:dyDescent="0.2">
      <c r="D167" s="314"/>
    </row>
    <row r="168" spans="4:4" x14ac:dyDescent="0.2">
      <c r="D168" s="314"/>
    </row>
    <row r="169" spans="4:4" x14ac:dyDescent="0.2">
      <c r="D169" s="314"/>
    </row>
    <row r="170" spans="4:4" x14ac:dyDescent="0.2">
      <c r="D170" s="314"/>
    </row>
    <row r="171" spans="4:4" x14ac:dyDescent="0.2">
      <c r="D171" s="314"/>
    </row>
    <row r="172" spans="4:4" x14ac:dyDescent="0.2">
      <c r="D172" s="314"/>
    </row>
    <row r="173" spans="4:4" x14ac:dyDescent="0.2">
      <c r="D173" s="314"/>
    </row>
    <row r="174" spans="4:4" x14ac:dyDescent="0.2">
      <c r="D174" s="314"/>
    </row>
    <row r="175" spans="4:4" x14ac:dyDescent="0.2">
      <c r="D175" s="314"/>
    </row>
    <row r="176" spans="4:4" x14ac:dyDescent="0.2">
      <c r="D176" s="314"/>
    </row>
    <row r="177" spans="4:4" x14ac:dyDescent="0.2">
      <c r="D177" s="314"/>
    </row>
    <row r="178" spans="4:4" x14ac:dyDescent="0.2">
      <c r="D178" s="314"/>
    </row>
    <row r="179" spans="4:4" x14ac:dyDescent="0.2">
      <c r="D179" s="314"/>
    </row>
    <row r="180" spans="4:4" x14ac:dyDescent="0.2">
      <c r="D180" s="314"/>
    </row>
    <row r="181" spans="4:4" x14ac:dyDescent="0.2">
      <c r="D181" s="314"/>
    </row>
    <row r="182" spans="4:4" x14ac:dyDescent="0.2">
      <c r="D182" s="314"/>
    </row>
    <row r="183" spans="4:4" x14ac:dyDescent="0.2">
      <c r="D183" s="314"/>
    </row>
    <row r="184" spans="4:4" x14ac:dyDescent="0.2">
      <c r="D184" s="314"/>
    </row>
    <row r="185" spans="4:4" x14ac:dyDescent="0.2">
      <c r="D185" s="314"/>
    </row>
    <row r="186" spans="4:4" x14ac:dyDescent="0.2">
      <c r="D186" s="314"/>
    </row>
    <row r="187" spans="4:4" x14ac:dyDescent="0.2">
      <c r="D187" s="314"/>
    </row>
    <row r="188" spans="4:4" x14ac:dyDescent="0.2">
      <c r="D188" s="314"/>
    </row>
    <row r="189" spans="4:4" x14ac:dyDescent="0.2">
      <c r="D189" s="314"/>
    </row>
    <row r="190" spans="4:4" x14ac:dyDescent="0.2">
      <c r="D190" s="314"/>
    </row>
    <row r="191" spans="4:4" x14ac:dyDescent="0.2">
      <c r="D191" s="314"/>
    </row>
    <row r="192" spans="4:4" x14ac:dyDescent="0.2">
      <c r="D192" s="314"/>
    </row>
    <row r="193" spans="4:4" x14ac:dyDescent="0.2">
      <c r="D193" s="314"/>
    </row>
    <row r="194" spans="4:4" x14ac:dyDescent="0.2">
      <c r="D194" s="314"/>
    </row>
    <row r="195" spans="4:4" x14ac:dyDescent="0.2">
      <c r="D195" s="314"/>
    </row>
    <row r="196" spans="4:4" x14ac:dyDescent="0.2">
      <c r="D196" s="314"/>
    </row>
    <row r="197" spans="4:4" x14ac:dyDescent="0.2">
      <c r="D197" s="314"/>
    </row>
    <row r="198" spans="4:4" x14ac:dyDescent="0.2">
      <c r="D198" s="314"/>
    </row>
    <row r="199" spans="4:4" x14ac:dyDescent="0.2">
      <c r="D199" s="314"/>
    </row>
    <row r="200" spans="4:4" x14ac:dyDescent="0.2">
      <c r="D200" s="314"/>
    </row>
    <row r="201" spans="4:4" x14ac:dyDescent="0.2">
      <c r="D201" s="314"/>
    </row>
    <row r="202" spans="4:4" x14ac:dyDescent="0.2">
      <c r="D202" s="314"/>
    </row>
    <row r="203" spans="4:4" x14ac:dyDescent="0.2">
      <c r="D203" s="314"/>
    </row>
    <row r="204" spans="4:4" x14ac:dyDescent="0.2">
      <c r="D204" s="314"/>
    </row>
    <row r="205" spans="4:4" x14ac:dyDescent="0.2">
      <c r="D205" s="314"/>
    </row>
    <row r="206" spans="4:4" x14ac:dyDescent="0.2">
      <c r="D206" s="314"/>
    </row>
    <row r="207" spans="4:4" x14ac:dyDescent="0.2">
      <c r="D207" s="314"/>
    </row>
    <row r="208" spans="4:4" x14ac:dyDescent="0.2">
      <c r="D208" s="314"/>
    </row>
    <row r="209" spans="4:4" x14ac:dyDescent="0.2">
      <c r="D209" s="314"/>
    </row>
    <row r="210" spans="4:4" x14ac:dyDescent="0.2">
      <c r="D210" s="314"/>
    </row>
    <row r="211" spans="4:4" x14ac:dyDescent="0.2">
      <c r="D211" s="314"/>
    </row>
    <row r="212" spans="4:4" x14ac:dyDescent="0.2">
      <c r="D212" s="314"/>
    </row>
    <row r="213" spans="4:4" x14ac:dyDescent="0.2">
      <c r="D213" s="314"/>
    </row>
    <row r="214" spans="4:4" x14ac:dyDescent="0.2">
      <c r="D214" s="314"/>
    </row>
    <row r="215" spans="4:4" x14ac:dyDescent="0.2">
      <c r="D215" s="314"/>
    </row>
    <row r="216" spans="4:4" x14ac:dyDescent="0.2">
      <c r="D216" s="314"/>
    </row>
    <row r="217" spans="4:4" x14ac:dyDescent="0.2">
      <c r="D217" s="314"/>
    </row>
    <row r="218" spans="4:4" x14ac:dyDescent="0.2">
      <c r="D218" s="314"/>
    </row>
    <row r="219" spans="4:4" x14ac:dyDescent="0.2">
      <c r="D219" s="314"/>
    </row>
    <row r="220" spans="4:4" x14ac:dyDescent="0.2">
      <c r="D220" s="314"/>
    </row>
    <row r="221" spans="4:4" x14ac:dyDescent="0.2">
      <c r="D221" s="314"/>
    </row>
    <row r="222" spans="4:4" x14ac:dyDescent="0.2">
      <c r="D222" s="314"/>
    </row>
    <row r="223" spans="4:4" x14ac:dyDescent="0.2">
      <c r="D223" s="314"/>
    </row>
    <row r="224" spans="4:4" x14ac:dyDescent="0.2">
      <c r="D224" s="314"/>
    </row>
    <row r="225" spans="4:4" x14ac:dyDescent="0.2">
      <c r="D225" s="314"/>
    </row>
    <row r="226" spans="4:4" x14ac:dyDescent="0.2">
      <c r="D226" s="314"/>
    </row>
    <row r="227" spans="4:4" x14ac:dyDescent="0.2">
      <c r="D227" s="314"/>
    </row>
    <row r="228" spans="4:4" x14ac:dyDescent="0.2">
      <c r="D228" s="314"/>
    </row>
    <row r="229" spans="4:4" x14ac:dyDescent="0.2">
      <c r="D229" s="314"/>
    </row>
    <row r="230" spans="4:4" x14ac:dyDescent="0.2">
      <c r="D230" s="314"/>
    </row>
    <row r="231" spans="4:4" x14ac:dyDescent="0.2">
      <c r="D231" s="314"/>
    </row>
    <row r="232" spans="4:4" x14ac:dyDescent="0.2">
      <c r="D232" s="314"/>
    </row>
    <row r="233" spans="4:4" x14ac:dyDescent="0.2">
      <c r="D233" s="314"/>
    </row>
    <row r="234" spans="4:4" x14ac:dyDescent="0.2">
      <c r="D234" s="314"/>
    </row>
    <row r="235" spans="4:4" x14ac:dyDescent="0.2">
      <c r="D235" s="314"/>
    </row>
    <row r="236" spans="4:4" x14ac:dyDescent="0.2">
      <c r="D236" s="314"/>
    </row>
    <row r="237" spans="4:4" x14ac:dyDescent="0.2">
      <c r="D237" s="314"/>
    </row>
    <row r="238" spans="4:4" x14ac:dyDescent="0.2">
      <c r="D238" s="314"/>
    </row>
    <row r="239" spans="4:4" x14ac:dyDescent="0.2">
      <c r="D239" s="314"/>
    </row>
    <row r="240" spans="4:4" x14ac:dyDescent="0.2">
      <c r="D240" s="314"/>
    </row>
    <row r="241" spans="4:4" x14ac:dyDescent="0.2">
      <c r="D241" s="314"/>
    </row>
    <row r="242" spans="4:4" x14ac:dyDescent="0.2">
      <c r="D242" s="314"/>
    </row>
    <row r="243" spans="4:4" x14ac:dyDescent="0.2">
      <c r="D243" s="314"/>
    </row>
    <row r="244" spans="4:4" x14ac:dyDescent="0.2">
      <c r="D244" s="314"/>
    </row>
    <row r="245" spans="4:4" x14ac:dyDescent="0.2">
      <c r="D245" s="314"/>
    </row>
    <row r="246" spans="4:4" x14ac:dyDescent="0.2">
      <c r="D246" s="314"/>
    </row>
    <row r="247" spans="4:4" x14ac:dyDescent="0.2">
      <c r="D247" s="314"/>
    </row>
    <row r="248" spans="4:4" x14ac:dyDescent="0.2">
      <c r="D248" s="314"/>
    </row>
    <row r="249" spans="4:4" x14ac:dyDescent="0.2">
      <c r="D249" s="314"/>
    </row>
    <row r="250" spans="4:4" x14ac:dyDescent="0.2">
      <c r="D250" s="314"/>
    </row>
    <row r="251" spans="4:4" x14ac:dyDescent="0.2">
      <c r="D251" s="314"/>
    </row>
    <row r="252" spans="4:4" x14ac:dyDescent="0.2">
      <c r="D252" s="314"/>
    </row>
    <row r="253" spans="4:4" x14ac:dyDescent="0.2">
      <c r="D253" s="314"/>
    </row>
    <row r="254" spans="4:4" x14ac:dyDescent="0.2">
      <c r="D254" s="314"/>
    </row>
    <row r="255" spans="4:4" x14ac:dyDescent="0.2">
      <c r="D255" s="314"/>
    </row>
    <row r="256" spans="4:4" x14ac:dyDescent="0.2">
      <c r="D256" s="314"/>
    </row>
    <row r="257" spans="4:4" x14ac:dyDescent="0.2">
      <c r="D257" s="314"/>
    </row>
    <row r="258" spans="4:4" x14ac:dyDescent="0.2">
      <c r="D258" s="314"/>
    </row>
    <row r="259" spans="4:4" x14ac:dyDescent="0.2">
      <c r="D259" s="314"/>
    </row>
    <row r="260" spans="4:4" x14ac:dyDescent="0.2">
      <c r="D260" s="314"/>
    </row>
    <row r="261" spans="4:4" x14ac:dyDescent="0.2">
      <c r="D261" s="314"/>
    </row>
    <row r="262" spans="4:4" x14ac:dyDescent="0.2">
      <c r="D262" s="314"/>
    </row>
    <row r="263" spans="4:4" x14ac:dyDescent="0.2">
      <c r="D263" s="314"/>
    </row>
    <row r="264" spans="4:4" x14ac:dyDescent="0.2">
      <c r="D264" s="314"/>
    </row>
    <row r="265" spans="4:4" x14ac:dyDescent="0.2">
      <c r="D265" s="314"/>
    </row>
    <row r="266" spans="4:4" x14ac:dyDescent="0.2">
      <c r="D266" s="314"/>
    </row>
    <row r="267" spans="4:4" x14ac:dyDescent="0.2">
      <c r="D267" s="314"/>
    </row>
    <row r="268" spans="4:4" x14ac:dyDescent="0.2">
      <c r="D268" s="314"/>
    </row>
    <row r="269" spans="4:4" x14ac:dyDescent="0.2">
      <c r="D269" s="314"/>
    </row>
    <row r="270" spans="4:4" x14ac:dyDescent="0.2">
      <c r="D270" s="314"/>
    </row>
    <row r="271" spans="4:4" x14ac:dyDescent="0.2">
      <c r="D271" s="314"/>
    </row>
    <row r="272" spans="4:4" x14ac:dyDescent="0.2">
      <c r="D272" s="314"/>
    </row>
    <row r="273" spans="4:4" x14ac:dyDescent="0.2">
      <c r="D273" s="314"/>
    </row>
    <row r="274" spans="4:4" x14ac:dyDescent="0.2">
      <c r="D274" s="314"/>
    </row>
    <row r="275" spans="4:4" x14ac:dyDescent="0.2">
      <c r="D275" s="314"/>
    </row>
    <row r="276" spans="4:4" x14ac:dyDescent="0.2">
      <c r="D276" s="314"/>
    </row>
    <row r="277" spans="4:4" x14ac:dyDescent="0.2">
      <c r="D277" s="314"/>
    </row>
    <row r="278" spans="4:4" x14ac:dyDescent="0.2">
      <c r="D278" s="314"/>
    </row>
    <row r="279" spans="4:4" x14ac:dyDescent="0.2">
      <c r="D279" s="314"/>
    </row>
    <row r="280" spans="4:4" x14ac:dyDescent="0.2">
      <c r="D280" s="314"/>
    </row>
    <row r="281" spans="4:4" x14ac:dyDescent="0.2">
      <c r="D281" s="314"/>
    </row>
    <row r="282" spans="4:4" x14ac:dyDescent="0.2">
      <c r="D282" s="314"/>
    </row>
    <row r="283" spans="4:4" x14ac:dyDescent="0.2">
      <c r="D283" s="314"/>
    </row>
    <row r="284" spans="4:4" x14ac:dyDescent="0.2">
      <c r="D284" s="314"/>
    </row>
    <row r="285" spans="4:4" x14ac:dyDescent="0.2">
      <c r="D285" s="314"/>
    </row>
    <row r="286" spans="4:4" x14ac:dyDescent="0.2">
      <c r="D286" s="314"/>
    </row>
    <row r="287" spans="4:4" x14ac:dyDescent="0.2">
      <c r="D287" s="314"/>
    </row>
    <row r="288" spans="4:4" x14ac:dyDescent="0.2">
      <c r="D288" s="314"/>
    </row>
    <row r="289" spans="4:4" x14ac:dyDescent="0.2">
      <c r="D289" s="314"/>
    </row>
    <row r="290" spans="4:4" x14ac:dyDescent="0.2">
      <c r="D290" s="314"/>
    </row>
    <row r="291" spans="4:4" x14ac:dyDescent="0.2">
      <c r="D291" s="314"/>
    </row>
    <row r="292" spans="4:4" x14ac:dyDescent="0.2">
      <c r="D292" s="314"/>
    </row>
    <row r="293" spans="4:4" x14ac:dyDescent="0.2">
      <c r="D293" s="314"/>
    </row>
    <row r="294" spans="4:4" x14ac:dyDescent="0.2">
      <c r="D294" s="314"/>
    </row>
    <row r="295" spans="4:4" x14ac:dyDescent="0.2">
      <c r="D295" s="314"/>
    </row>
    <row r="296" spans="4:4" x14ac:dyDescent="0.2">
      <c r="D296" s="314"/>
    </row>
    <row r="297" spans="4:4" x14ac:dyDescent="0.2">
      <c r="D297" s="314"/>
    </row>
    <row r="298" spans="4:4" x14ac:dyDescent="0.2">
      <c r="D298" s="314"/>
    </row>
    <row r="299" spans="4:4" x14ac:dyDescent="0.2">
      <c r="D299" s="314"/>
    </row>
    <row r="300" spans="4:4" x14ac:dyDescent="0.2">
      <c r="D300" s="314"/>
    </row>
    <row r="301" spans="4:4" x14ac:dyDescent="0.2">
      <c r="D301" s="314"/>
    </row>
    <row r="302" spans="4:4" x14ac:dyDescent="0.2">
      <c r="D302" s="314"/>
    </row>
    <row r="303" spans="4:4" x14ac:dyDescent="0.2">
      <c r="D303" s="314"/>
    </row>
    <row r="304" spans="4:4" x14ac:dyDescent="0.2">
      <c r="D304" s="314"/>
    </row>
    <row r="305" spans="4:4" x14ac:dyDescent="0.2">
      <c r="D305" s="314"/>
    </row>
    <row r="306" spans="4:4" x14ac:dyDescent="0.2">
      <c r="D306" s="314"/>
    </row>
    <row r="307" spans="4:4" x14ac:dyDescent="0.2">
      <c r="D307" s="314"/>
    </row>
    <row r="308" spans="4:4" x14ac:dyDescent="0.2">
      <c r="D308" s="314"/>
    </row>
    <row r="309" spans="4:4" x14ac:dyDescent="0.2">
      <c r="D309" s="314"/>
    </row>
    <row r="310" spans="4:4" x14ac:dyDescent="0.2">
      <c r="D310" s="314"/>
    </row>
    <row r="311" spans="4:4" x14ac:dyDescent="0.2">
      <c r="D311" s="314"/>
    </row>
    <row r="312" spans="4:4" x14ac:dyDescent="0.2">
      <c r="D312" s="314"/>
    </row>
    <row r="313" spans="4:4" x14ac:dyDescent="0.2">
      <c r="D313" s="314"/>
    </row>
    <row r="314" spans="4:4" x14ac:dyDescent="0.2">
      <c r="D314" s="314"/>
    </row>
    <row r="315" spans="4:4" x14ac:dyDescent="0.2">
      <c r="D315" s="314"/>
    </row>
    <row r="316" spans="4:4" x14ac:dyDescent="0.2">
      <c r="D316" s="314"/>
    </row>
    <row r="317" spans="4:4" x14ac:dyDescent="0.2">
      <c r="D317" s="314"/>
    </row>
    <row r="318" spans="4:4" x14ac:dyDescent="0.2">
      <c r="D318" s="314"/>
    </row>
    <row r="319" spans="4:4" x14ac:dyDescent="0.2">
      <c r="D319" s="314"/>
    </row>
    <row r="320" spans="4:4" x14ac:dyDescent="0.2">
      <c r="D320" s="314"/>
    </row>
    <row r="321" spans="4:4" x14ac:dyDescent="0.2">
      <c r="D321" s="314"/>
    </row>
    <row r="322" spans="4:4" x14ac:dyDescent="0.2">
      <c r="D322" s="314"/>
    </row>
    <row r="323" spans="4:4" x14ac:dyDescent="0.2">
      <c r="D323" s="314"/>
    </row>
    <row r="324" spans="4:4" x14ac:dyDescent="0.2">
      <c r="D324" s="314"/>
    </row>
    <row r="325" spans="4:4" x14ac:dyDescent="0.2">
      <c r="D325" s="314"/>
    </row>
    <row r="326" spans="4:4" x14ac:dyDescent="0.2">
      <c r="D326" s="314"/>
    </row>
    <row r="327" spans="4:4" x14ac:dyDescent="0.2">
      <c r="D327" s="314"/>
    </row>
    <row r="328" spans="4:4" x14ac:dyDescent="0.2">
      <c r="D328" s="314"/>
    </row>
    <row r="329" spans="4:4" x14ac:dyDescent="0.2">
      <c r="D329" s="314"/>
    </row>
    <row r="330" spans="4:4" x14ac:dyDescent="0.2">
      <c r="D330" s="314"/>
    </row>
    <row r="331" spans="4:4" x14ac:dyDescent="0.2">
      <c r="D331" s="314"/>
    </row>
    <row r="332" spans="4:4" x14ac:dyDescent="0.2">
      <c r="D332" s="314"/>
    </row>
    <row r="333" spans="4:4" x14ac:dyDescent="0.2">
      <c r="D333" s="314"/>
    </row>
    <row r="334" spans="4:4" x14ac:dyDescent="0.2">
      <c r="D334" s="314"/>
    </row>
    <row r="335" spans="4:4" x14ac:dyDescent="0.2">
      <c r="D335" s="314"/>
    </row>
    <row r="336" spans="4:4" x14ac:dyDescent="0.2">
      <c r="D336" s="314"/>
    </row>
    <row r="337" spans="4:4" x14ac:dyDescent="0.2">
      <c r="D337" s="314"/>
    </row>
    <row r="338" spans="4:4" x14ac:dyDescent="0.2">
      <c r="D338" s="314"/>
    </row>
    <row r="339" spans="4:4" x14ac:dyDescent="0.2">
      <c r="D339" s="314"/>
    </row>
    <row r="340" spans="4:4" x14ac:dyDescent="0.2">
      <c r="D340" s="314"/>
    </row>
    <row r="341" spans="4:4" x14ac:dyDescent="0.2">
      <c r="D341" s="314"/>
    </row>
    <row r="342" spans="4:4" x14ac:dyDescent="0.2">
      <c r="D342" s="314"/>
    </row>
    <row r="343" spans="4:4" x14ac:dyDescent="0.2">
      <c r="D343" s="314"/>
    </row>
    <row r="344" spans="4:4" x14ac:dyDescent="0.2">
      <c r="D344" s="314"/>
    </row>
    <row r="345" spans="4:4" x14ac:dyDescent="0.2">
      <c r="D345" s="314"/>
    </row>
    <row r="346" spans="4:4" x14ac:dyDescent="0.2">
      <c r="D346" s="314"/>
    </row>
    <row r="347" spans="4:4" x14ac:dyDescent="0.2">
      <c r="D347" s="314"/>
    </row>
    <row r="348" spans="4:4" x14ac:dyDescent="0.2">
      <c r="D348" s="314"/>
    </row>
    <row r="349" spans="4:4" x14ac:dyDescent="0.2">
      <c r="D349" s="314"/>
    </row>
    <row r="350" spans="4:4" x14ac:dyDescent="0.2">
      <c r="D350" s="314"/>
    </row>
    <row r="351" spans="4:4" x14ac:dyDescent="0.2">
      <c r="D351" s="314"/>
    </row>
    <row r="352" spans="4:4" x14ac:dyDescent="0.2">
      <c r="D352" s="314"/>
    </row>
    <row r="353" spans="4:4" x14ac:dyDescent="0.2">
      <c r="D353" s="314"/>
    </row>
    <row r="354" spans="4:4" x14ac:dyDescent="0.2">
      <c r="D354" s="314"/>
    </row>
    <row r="355" spans="4:4" x14ac:dyDescent="0.2">
      <c r="D355" s="314"/>
    </row>
    <row r="356" spans="4:4" x14ac:dyDescent="0.2">
      <c r="D356" s="314"/>
    </row>
    <row r="357" spans="4:4" x14ac:dyDescent="0.2">
      <c r="D357" s="314"/>
    </row>
    <row r="358" spans="4:4" x14ac:dyDescent="0.2">
      <c r="D358" s="314"/>
    </row>
    <row r="359" spans="4:4" x14ac:dyDescent="0.2">
      <c r="D359" s="314"/>
    </row>
    <row r="360" spans="4:4" x14ac:dyDescent="0.2">
      <c r="D360" s="314"/>
    </row>
    <row r="361" spans="4:4" x14ac:dyDescent="0.2">
      <c r="D361" s="314"/>
    </row>
    <row r="362" spans="4:4" x14ac:dyDescent="0.2">
      <c r="D362" s="314"/>
    </row>
    <row r="363" spans="4:4" x14ac:dyDescent="0.2">
      <c r="D363" s="314"/>
    </row>
    <row r="364" spans="4:4" x14ac:dyDescent="0.2">
      <c r="D364" s="314"/>
    </row>
    <row r="365" spans="4:4" x14ac:dyDescent="0.2">
      <c r="D365" s="314"/>
    </row>
    <row r="366" spans="4:4" x14ac:dyDescent="0.2">
      <c r="D366" s="314"/>
    </row>
    <row r="367" spans="4:4" x14ac:dyDescent="0.2">
      <c r="D367" s="314"/>
    </row>
    <row r="368" spans="4:4" x14ac:dyDescent="0.2">
      <c r="D368" s="314"/>
    </row>
    <row r="369" spans="4:4" x14ac:dyDescent="0.2">
      <c r="D369" s="314"/>
    </row>
    <row r="370" spans="4:4" x14ac:dyDescent="0.2">
      <c r="D370" s="314"/>
    </row>
    <row r="371" spans="4:4" x14ac:dyDescent="0.2">
      <c r="D371" s="314"/>
    </row>
    <row r="372" spans="4:4" x14ac:dyDescent="0.2">
      <c r="D372" s="314"/>
    </row>
    <row r="373" spans="4:4" x14ac:dyDescent="0.2">
      <c r="D373" s="314"/>
    </row>
    <row r="374" spans="4:4" x14ac:dyDescent="0.2">
      <c r="D374" s="314"/>
    </row>
    <row r="375" spans="4:4" x14ac:dyDescent="0.2">
      <c r="D375" s="314"/>
    </row>
    <row r="376" spans="4:4" x14ac:dyDescent="0.2">
      <c r="D376" s="314"/>
    </row>
    <row r="377" spans="4:4" x14ac:dyDescent="0.2">
      <c r="D377" s="314"/>
    </row>
    <row r="378" spans="4:4" x14ac:dyDescent="0.2">
      <c r="D378" s="314"/>
    </row>
    <row r="379" spans="4:4" x14ac:dyDescent="0.2">
      <c r="D379" s="314"/>
    </row>
    <row r="380" spans="4:4" x14ac:dyDescent="0.2">
      <c r="D380" s="314"/>
    </row>
    <row r="381" spans="4:4" x14ac:dyDescent="0.2">
      <c r="D381" s="314"/>
    </row>
    <row r="382" spans="4:4" x14ac:dyDescent="0.2">
      <c r="D382" s="314"/>
    </row>
    <row r="383" spans="4:4" x14ac:dyDescent="0.2">
      <c r="D383" s="314"/>
    </row>
    <row r="384" spans="4:4" x14ac:dyDescent="0.2">
      <c r="D384" s="314"/>
    </row>
    <row r="385" spans="4:4" x14ac:dyDescent="0.2">
      <c r="D385" s="314"/>
    </row>
    <row r="386" spans="4:4" x14ac:dyDescent="0.2">
      <c r="D386" s="314"/>
    </row>
    <row r="387" spans="4:4" x14ac:dyDescent="0.2">
      <c r="D387" s="314"/>
    </row>
    <row r="388" spans="4:4" x14ac:dyDescent="0.2">
      <c r="D388" s="314"/>
    </row>
    <row r="389" spans="4:4" x14ac:dyDescent="0.2">
      <c r="D389" s="314"/>
    </row>
    <row r="390" spans="4:4" x14ac:dyDescent="0.2">
      <c r="D390" s="314"/>
    </row>
    <row r="391" spans="4:4" x14ac:dyDescent="0.2">
      <c r="D391" s="314"/>
    </row>
    <row r="392" spans="4:4" x14ac:dyDescent="0.2">
      <c r="D392" s="314"/>
    </row>
    <row r="393" spans="4:4" x14ac:dyDescent="0.2">
      <c r="D393" s="314"/>
    </row>
    <row r="394" spans="4:4" x14ac:dyDescent="0.2">
      <c r="D394" s="314"/>
    </row>
    <row r="395" spans="4:4" x14ac:dyDescent="0.2">
      <c r="D395" s="314"/>
    </row>
    <row r="396" spans="4:4" x14ac:dyDescent="0.2">
      <c r="D396" s="314"/>
    </row>
    <row r="397" spans="4:4" x14ac:dyDescent="0.2">
      <c r="D397" s="314"/>
    </row>
    <row r="398" spans="4:4" x14ac:dyDescent="0.2">
      <c r="D398" s="314"/>
    </row>
    <row r="399" spans="4:4" x14ac:dyDescent="0.2">
      <c r="D399" s="314"/>
    </row>
    <row r="400" spans="4:4" x14ac:dyDescent="0.2">
      <c r="D400" s="314"/>
    </row>
    <row r="401" spans="4:4" x14ac:dyDescent="0.2">
      <c r="D401" s="314"/>
    </row>
    <row r="402" spans="4:4" x14ac:dyDescent="0.2">
      <c r="D402" s="314"/>
    </row>
    <row r="403" spans="4:4" x14ac:dyDescent="0.2">
      <c r="D403" s="314"/>
    </row>
    <row r="404" spans="4:4" x14ac:dyDescent="0.2">
      <c r="D404" s="314"/>
    </row>
    <row r="405" spans="4:4" x14ac:dyDescent="0.2">
      <c r="D405" s="314"/>
    </row>
    <row r="406" spans="4:4" x14ac:dyDescent="0.2">
      <c r="D406" s="314"/>
    </row>
    <row r="407" spans="4:4" x14ac:dyDescent="0.2">
      <c r="D407" s="314"/>
    </row>
    <row r="408" spans="4:4" x14ac:dyDescent="0.2">
      <c r="D408" s="314"/>
    </row>
    <row r="409" spans="4:4" x14ac:dyDescent="0.2">
      <c r="D409" s="314"/>
    </row>
    <row r="410" spans="4:4" x14ac:dyDescent="0.2">
      <c r="D410" s="314"/>
    </row>
    <row r="411" spans="4:4" x14ac:dyDescent="0.2">
      <c r="D411" s="314"/>
    </row>
    <row r="412" spans="4:4" x14ac:dyDescent="0.2">
      <c r="D412" s="314"/>
    </row>
    <row r="413" spans="4:4" x14ac:dyDescent="0.2">
      <c r="D413" s="314"/>
    </row>
    <row r="414" spans="4:4" x14ac:dyDescent="0.2">
      <c r="D414" s="314"/>
    </row>
    <row r="415" spans="4:4" x14ac:dyDescent="0.2">
      <c r="D415" s="314"/>
    </row>
    <row r="416" spans="4:4" x14ac:dyDescent="0.2">
      <c r="D416" s="314"/>
    </row>
    <row r="417" spans="4:4" x14ac:dyDescent="0.2">
      <c r="D417" s="314"/>
    </row>
    <row r="418" spans="4:4" x14ac:dyDescent="0.2">
      <c r="D418" s="314"/>
    </row>
    <row r="419" spans="4:4" x14ac:dyDescent="0.2">
      <c r="D419" s="314"/>
    </row>
    <row r="420" spans="4:4" x14ac:dyDescent="0.2">
      <c r="D420" s="314"/>
    </row>
    <row r="421" spans="4:4" x14ac:dyDescent="0.2">
      <c r="D421" s="314"/>
    </row>
    <row r="422" spans="4:4" x14ac:dyDescent="0.2">
      <c r="D422" s="314"/>
    </row>
    <row r="423" spans="4:4" x14ac:dyDescent="0.2">
      <c r="D423" s="314"/>
    </row>
    <row r="424" spans="4:4" x14ac:dyDescent="0.2">
      <c r="D424" s="314"/>
    </row>
    <row r="425" spans="4:4" x14ac:dyDescent="0.2">
      <c r="D425" s="314"/>
    </row>
    <row r="426" spans="4:4" x14ac:dyDescent="0.2">
      <c r="D426" s="314"/>
    </row>
    <row r="427" spans="4:4" x14ac:dyDescent="0.2">
      <c r="D427" s="314"/>
    </row>
    <row r="428" spans="4:4" x14ac:dyDescent="0.2">
      <c r="D428" s="314"/>
    </row>
    <row r="429" spans="4:4" x14ac:dyDescent="0.2">
      <c r="D429" s="314"/>
    </row>
    <row r="430" spans="4:4" x14ac:dyDescent="0.2">
      <c r="D430" s="314"/>
    </row>
    <row r="431" spans="4:4" x14ac:dyDescent="0.2">
      <c r="D431" s="314"/>
    </row>
    <row r="432" spans="4:4" x14ac:dyDescent="0.2">
      <c r="D432" s="314"/>
    </row>
    <row r="433" spans="4:4" x14ac:dyDescent="0.2">
      <c r="D433" s="314"/>
    </row>
    <row r="434" spans="4:4" x14ac:dyDescent="0.2">
      <c r="D434" s="314"/>
    </row>
    <row r="435" spans="4:4" x14ac:dyDescent="0.2">
      <c r="D435" s="314"/>
    </row>
    <row r="436" spans="4:4" x14ac:dyDescent="0.2">
      <c r="D436" s="314"/>
    </row>
    <row r="437" spans="4:4" x14ac:dyDescent="0.2">
      <c r="D437" s="314"/>
    </row>
    <row r="438" spans="4:4" x14ac:dyDescent="0.2">
      <c r="D438" s="314"/>
    </row>
    <row r="439" spans="4:4" x14ac:dyDescent="0.2">
      <c r="D439" s="314"/>
    </row>
    <row r="440" spans="4:4" x14ac:dyDescent="0.2">
      <c r="D440" s="314"/>
    </row>
    <row r="441" spans="4:4" x14ac:dyDescent="0.2">
      <c r="D441" s="314"/>
    </row>
    <row r="442" spans="4:4" x14ac:dyDescent="0.2">
      <c r="D442" s="314"/>
    </row>
    <row r="443" spans="4:4" x14ac:dyDescent="0.2">
      <c r="D443" s="314"/>
    </row>
    <row r="444" spans="4:4" x14ac:dyDescent="0.2">
      <c r="D444" s="314"/>
    </row>
    <row r="445" spans="4:4" x14ac:dyDescent="0.2">
      <c r="D445" s="314"/>
    </row>
    <row r="446" spans="4:4" x14ac:dyDescent="0.2">
      <c r="D446" s="314"/>
    </row>
    <row r="447" spans="4:4" x14ac:dyDescent="0.2">
      <c r="D447" s="314"/>
    </row>
    <row r="448" spans="4:4" x14ac:dyDescent="0.2">
      <c r="D448" s="314"/>
    </row>
    <row r="449" spans="4:4" x14ac:dyDescent="0.2">
      <c r="D449" s="314"/>
    </row>
    <row r="450" spans="4:4" x14ac:dyDescent="0.2">
      <c r="D450" s="314"/>
    </row>
    <row r="451" spans="4:4" x14ac:dyDescent="0.2">
      <c r="D451" s="314"/>
    </row>
    <row r="452" spans="4:4" x14ac:dyDescent="0.2">
      <c r="D452" s="314"/>
    </row>
    <row r="453" spans="4:4" x14ac:dyDescent="0.2">
      <c r="D453" s="314"/>
    </row>
    <row r="454" spans="4:4" x14ac:dyDescent="0.2">
      <c r="D454" s="314"/>
    </row>
    <row r="455" spans="4:4" x14ac:dyDescent="0.2">
      <c r="D455" s="314"/>
    </row>
    <row r="456" spans="4:4" x14ac:dyDescent="0.2">
      <c r="D456" s="314"/>
    </row>
    <row r="457" spans="4:4" x14ac:dyDescent="0.2">
      <c r="D457" s="314"/>
    </row>
    <row r="458" spans="4:4" x14ac:dyDescent="0.2">
      <c r="D458" s="314"/>
    </row>
    <row r="459" spans="4:4" x14ac:dyDescent="0.2">
      <c r="D459" s="314"/>
    </row>
    <row r="460" spans="4:4" x14ac:dyDescent="0.2">
      <c r="D460" s="314"/>
    </row>
    <row r="461" spans="4:4" x14ac:dyDescent="0.2">
      <c r="D461" s="314"/>
    </row>
    <row r="462" spans="4:4" x14ac:dyDescent="0.2">
      <c r="D462" s="314"/>
    </row>
    <row r="463" spans="4:4" x14ac:dyDescent="0.2">
      <c r="D463" s="314"/>
    </row>
    <row r="464" spans="4:4" x14ac:dyDescent="0.2">
      <c r="D464" s="314"/>
    </row>
    <row r="465" spans="4:4" x14ac:dyDescent="0.2">
      <c r="D465" s="314"/>
    </row>
    <row r="466" spans="4:4" x14ac:dyDescent="0.2">
      <c r="D466" s="314"/>
    </row>
    <row r="467" spans="4:4" x14ac:dyDescent="0.2">
      <c r="D467" s="314"/>
    </row>
    <row r="468" spans="4:4" x14ac:dyDescent="0.2">
      <c r="D468" s="314"/>
    </row>
    <row r="469" spans="4:4" x14ac:dyDescent="0.2">
      <c r="D469" s="314"/>
    </row>
    <row r="470" spans="4:4" x14ac:dyDescent="0.2">
      <c r="D470" s="314"/>
    </row>
    <row r="471" spans="4:4" x14ac:dyDescent="0.2">
      <c r="D471" s="314"/>
    </row>
    <row r="472" spans="4:4" x14ac:dyDescent="0.2">
      <c r="D472" s="314"/>
    </row>
    <row r="473" spans="4:4" x14ac:dyDescent="0.2">
      <c r="D473" s="314"/>
    </row>
    <row r="474" spans="4:4" x14ac:dyDescent="0.2">
      <c r="D474" s="314"/>
    </row>
    <row r="475" spans="4:4" x14ac:dyDescent="0.2">
      <c r="D475" s="314"/>
    </row>
    <row r="476" spans="4:4" x14ac:dyDescent="0.2">
      <c r="D476" s="314"/>
    </row>
    <row r="477" spans="4:4" x14ac:dyDescent="0.2">
      <c r="D477" s="314"/>
    </row>
    <row r="478" spans="4:4" x14ac:dyDescent="0.2">
      <c r="D478" s="314"/>
    </row>
    <row r="479" spans="4:4" x14ac:dyDescent="0.2">
      <c r="D479" s="314"/>
    </row>
    <row r="480" spans="4:4" x14ac:dyDescent="0.2">
      <c r="D480" s="314"/>
    </row>
    <row r="481" spans="4:4" x14ac:dyDescent="0.2">
      <c r="D481" s="314"/>
    </row>
    <row r="482" spans="4:4" x14ac:dyDescent="0.2">
      <c r="D482" s="314"/>
    </row>
    <row r="483" spans="4:4" x14ac:dyDescent="0.2">
      <c r="D483" s="314"/>
    </row>
    <row r="484" spans="4:4" x14ac:dyDescent="0.2">
      <c r="D484" s="314"/>
    </row>
    <row r="485" spans="4:4" x14ac:dyDescent="0.2">
      <c r="D485" s="314"/>
    </row>
    <row r="486" spans="4:4" x14ac:dyDescent="0.2">
      <c r="D486" s="314"/>
    </row>
    <row r="487" spans="4:4" x14ac:dyDescent="0.2">
      <c r="D487" s="314"/>
    </row>
    <row r="488" spans="4:4" x14ac:dyDescent="0.2">
      <c r="D488" s="314"/>
    </row>
    <row r="489" spans="4:4" x14ac:dyDescent="0.2">
      <c r="D489" s="314"/>
    </row>
    <row r="490" spans="4:4" x14ac:dyDescent="0.2">
      <c r="D490" s="314"/>
    </row>
    <row r="491" spans="4:4" x14ac:dyDescent="0.2">
      <c r="D491" s="314"/>
    </row>
    <row r="492" spans="4:4" x14ac:dyDescent="0.2">
      <c r="D492" s="314"/>
    </row>
    <row r="493" spans="4:4" x14ac:dyDescent="0.2">
      <c r="D493" s="314"/>
    </row>
    <row r="494" spans="4:4" x14ac:dyDescent="0.2">
      <c r="D494" s="314"/>
    </row>
    <row r="495" spans="4:4" x14ac:dyDescent="0.2">
      <c r="D495" s="314"/>
    </row>
    <row r="496" spans="4:4" x14ac:dyDescent="0.2">
      <c r="D496" s="314"/>
    </row>
    <row r="497" spans="4:4" x14ac:dyDescent="0.2">
      <c r="D497" s="314"/>
    </row>
    <row r="498" spans="4:4" x14ac:dyDescent="0.2">
      <c r="D498" s="314"/>
    </row>
    <row r="499" spans="4:4" x14ac:dyDescent="0.2">
      <c r="D499" s="314"/>
    </row>
    <row r="500" spans="4:4" x14ac:dyDescent="0.2">
      <c r="D500" s="314"/>
    </row>
    <row r="501" spans="4:4" x14ac:dyDescent="0.2">
      <c r="D501" s="314"/>
    </row>
    <row r="502" spans="4:4" x14ac:dyDescent="0.2">
      <c r="D502" s="314"/>
    </row>
    <row r="503" spans="4:4" x14ac:dyDescent="0.2">
      <c r="D503" s="314"/>
    </row>
    <row r="504" spans="4:4" x14ac:dyDescent="0.2">
      <c r="D504" s="314"/>
    </row>
    <row r="505" spans="4:4" x14ac:dyDescent="0.2">
      <c r="D505" s="314"/>
    </row>
    <row r="506" spans="4:4" x14ac:dyDescent="0.2">
      <c r="D506" s="314"/>
    </row>
    <row r="507" spans="4:4" x14ac:dyDescent="0.2">
      <c r="D507" s="314"/>
    </row>
    <row r="508" spans="4:4" x14ac:dyDescent="0.2">
      <c r="D508" s="314"/>
    </row>
    <row r="509" spans="4:4" x14ac:dyDescent="0.2">
      <c r="D509" s="314"/>
    </row>
    <row r="510" spans="4:4" x14ac:dyDescent="0.2">
      <c r="D510" s="314"/>
    </row>
    <row r="511" spans="4:4" x14ac:dyDescent="0.2">
      <c r="D511" s="314"/>
    </row>
    <row r="512" spans="4:4" x14ac:dyDescent="0.2">
      <c r="D512" s="314"/>
    </row>
    <row r="513" spans="4:4" x14ac:dyDescent="0.2">
      <c r="D513" s="314"/>
    </row>
    <row r="514" spans="4:4" x14ac:dyDescent="0.2">
      <c r="D514" s="314"/>
    </row>
    <row r="515" spans="4:4" x14ac:dyDescent="0.2">
      <c r="D515" s="314"/>
    </row>
    <row r="516" spans="4:4" x14ac:dyDescent="0.2">
      <c r="D516" s="314"/>
    </row>
    <row r="517" spans="4:4" x14ac:dyDescent="0.2">
      <c r="D517" s="314"/>
    </row>
    <row r="518" spans="4:4" x14ac:dyDescent="0.2">
      <c r="D518" s="314"/>
    </row>
    <row r="519" spans="4:4" x14ac:dyDescent="0.2">
      <c r="D519" s="314"/>
    </row>
    <row r="520" spans="4:4" x14ac:dyDescent="0.2">
      <c r="D520" s="314"/>
    </row>
    <row r="521" spans="4:4" x14ac:dyDescent="0.2">
      <c r="D521" s="314"/>
    </row>
    <row r="522" spans="4:4" x14ac:dyDescent="0.2">
      <c r="D522" s="314"/>
    </row>
    <row r="523" spans="4:4" x14ac:dyDescent="0.2">
      <c r="D523" s="314"/>
    </row>
    <row r="524" spans="4:4" x14ac:dyDescent="0.2">
      <c r="D524" s="314"/>
    </row>
    <row r="525" spans="4:4" x14ac:dyDescent="0.2">
      <c r="D525" s="314"/>
    </row>
    <row r="526" spans="4:4" x14ac:dyDescent="0.2">
      <c r="D526" s="314"/>
    </row>
    <row r="527" spans="4:4" x14ac:dyDescent="0.2">
      <c r="D527" s="314"/>
    </row>
    <row r="528" spans="4:4" x14ac:dyDescent="0.2">
      <c r="D528" s="314"/>
    </row>
    <row r="529" spans="4:4" x14ac:dyDescent="0.2">
      <c r="D529" s="314"/>
    </row>
    <row r="530" spans="4:4" x14ac:dyDescent="0.2">
      <c r="D530" s="314"/>
    </row>
    <row r="531" spans="4:4" x14ac:dyDescent="0.2">
      <c r="D531" s="314"/>
    </row>
    <row r="532" spans="4:4" x14ac:dyDescent="0.2">
      <c r="D532" s="314"/>
    </row>
    <row r="533" spans="4:4" x14ac:dyDescent="0.2">
      <c r="D533" s="314"/>
    </row>
    <row r="534" spans="4:4" x14ac:dyDescent="0.2">
      <c r="D534" s="314"/>
    </row>
    <row r="535" spans="4:4" x14ac:dyDescent="0.2">
      <c r="D535" s="314"/>
    </row>
    <row r="536" spans="4:4" x14ac:dyDescent="0.2">
      <c r="D536" s="314"/>
    </row>
    <row r="537" spans="4:4" x14ac:dyDescent="0.2">
      <c r="D537" s="314"/>
    </row>
    <row r="538" spans="4:4" x14ac:dyDescent="0.2">
      <c r="D538" s="314"/>
    </row>
    <row r="539" spans="4:4" x14ac:dyDescent="0.2">
      <c r="D539" s="314"/>
    </row>
    <row r="540" spans="4:4" x14ac:dyDescent="0.2">
      <c r="D540" s="314"/>
    </row>
    <row r="541" spans="4:4" x14ac:dyDescent="0.2">
      <c r="D541" s="314"/>
    </row>
    <row r="542" spans="4:4" x14ac:dyDescent="0.2">
      <c r="D542" s="314"/>
    </row>
    <row r="543" spans="4:4" x14ac:dyDescent="0.2">
      <c r="D543" s="314"/>
    </row>
    <row r="544" spans="4:4" x14ac:dyDescent="0.2">
      <c r="D544" s="314"/>
    </row>
    <row r="545" spans="4:4" x14ac:dyDescent="0.2">
      <c r="D545" s="314"/>
    </row>
    <row r="546" spans="4:4" x14ac:dyDescent="0.2">
      <c r="D546" s="314"/>
    </row>
    <row r="547" spans="4:4" x14ac:dyDescent="0.2">
      <c r="D547" s="314"/>
    </row>
    <row r="548" spans="4:4" x14ac:dyDescent="0.2">
      <c r="D548" s="314"/>
    </row>
    <row r="549" spans="4:4" x14ac:dyDescent="0.2">
      <c r="D549" s="314"/>
    </row>
    <row r="550" spans="4:4" x14ac:dyDescent="0.2">
      <c r="D550" s="314"/>
    </row>
    <row r="551" spans="4:4" x14ac:dyDescent="0.2">
      <c r="D551" s="314"/>
    </row>
    <row r="552" spans="4:4" x14ac:dyDescent="0.2">
      <c r="D552" s="314"/>
    </row>
    <row r="553" spans="4:4" x14ac:dyDescent="0.2">
      <c r="D553" s="314"/>
    </row>
    <row r="554" spans="4:4" x14ac:dyDescent="0.2">
      <c r="D554" s="314"/>
    </row>
    <row r="555" spans="4:4" x14ac:dyDescent="0.2">
      <c r="D555" s="314"/>
    </row>
    <row r="556" spans="4:4" x14ac:dyDescent="0.2">
      <c r="D556" s="314"/>
    </row>
    <row r="557" spans="4:4" x14ac:dyDescent="0.2">
      <c r="D557" s="314"/>
    </row>
    <row r="558" spans="4:4" x14ac:dyDescent="0.2">
      <c r="D558" s="314"/>
    </row>
    <row r="559" spans="4:4" x14ac:dyDescent="0.2">
      <c r="D559" s="314"/>
    </row>
    <row r="560" spans="4:4" x14ac:dyDescent="0.2">
      <c r="D560" s="314"/>
    </row>
    <row r="561" spans="4:4" x14ac:dyDescent="0.2">
      <c r="D561" s="314"/>
    </row>
    <row r="562" spans="4:4" x14ac:dyDescent="0.2">
      <c r="D562" s="314"/>
    </row>
    <row r="563" spans="4:4" x14ac:dyDescent="0.2">
      <c r="D563" s="314"/>
    </row>
    <row r="564" spans="4:4" x14ac:dyDescent="0.2">
      <c r="D564" s="314"/>
    </row>
    <row r="565" spans="4:4" x14ac:dyDescent="0.2">
      <c r="D565" s="314"/>
    </row>
    <row r="566" spans="4:4" x14ac:dyDescent="0.2">
      <c r="D566" s="314"/>
    </row>
    <row r="567" spans="4:4" x14ac:dyDescent="0.2">
      <c r="D567" s="314"/>
    </row>
    <row r="568" spans="4:4" x14ac:dyDescent="0.2">
      <c r="D568" s="314"/>
    </row>
    <row r="569" spans="4:4" x14ac:dyDescent="0.2">
      <c r="D569" s="314"/>
    </row>
    <row r="570" spans="4:4" x14ac:dyDescent="0.2">
      <c r="D570" s="314"/>
    </row>
    <row r="571" spans="4:4" x14ac:dyDescent="0.2">
      <c r="D571" s="314"/>
    </row>
    <row r="572" spans="4:4" x14ac:dyDescent="0.2">
      <c r="D572" s="314"/>
    </row>
    <row r="573" spans="4:4" x14ac:dyDescent="0.2">
      <c r="D573" s="314"/>
    </row>
    <row r="574" spans="4:4" x14ac:dyDescent="0.2">
      <c r="D574" s="314"/>
    </row>
    <row r="575" spans="4:4" x14ac:dyDescent="0.2">
      <c r="D575" s="314"/>
    </row>
    <row r="576" spans="4:4" x14ac:dyDescent="0.2">
      <c r="D576" s="314"/>
    </row>
    <row r="577" spans="4:4" x14ac:dyDescent="0.2">
      <c r="D577" s="314"/>
    </row>
    <row r="578" spans="4:4" x14ac:dyDescent="0.2">
      <c r="D578" s="314"/>
    </row>
    <row r="579" spans="4:4" x14ac:dyDescent="0.2">
      <c r="D579" s="314"/>
    </row>
    <row r="580" spans="4:4" x14ac:dyDescent="0.2">
      <c r="D580" s="314"/>
    </row>
    <row r="581" spans="4:4" x14ac:dyDescent="0.2">
      <c r="D581" s="314"/>
    </row>
    <row r="582" spans="4:4" x14ac:dyDescent="0.2">
      <c r="D582" s="314"/>
    </row>
    <row r="583" spans="4:4" x14ac:dyDescent="0.2">
      <c r="D583" s="314"/>
    </row>
    <row r="584" spans="4:4" x14ac:dyDescent="0.2">
      <c r="D584" s="314"/>
    </row>
    <row r="585" spans="4:4" x14ac:dyDescent="0.2">
      <c r="D585" s="314"/>
    </row>
    <row r="586" spans="4:4" x14ac:dyDescent="0.2">
      <c r="D586" s="314"/>
    </row>
    <row r="587" spans="4:4" x14ac:dyDescent="0.2">
      <c r="D587" s="314"/>
    </row>
    <row r="588" spans="4:4" x14ac:dyDescent="0.2">
      <c r="D588" s="314"/>
    </row>
    <row r="589" spans="4:4" x14ac:dyDescent="0.2">
      <c r="D589" s="314"/>
    </row>
    <row r="590" spans="4:4" x14ac:dyDescent="0.2">
      <c r="D590" s="314"/>
    </row>
    <row r="591" spans="4:4" x14ac:dyDescent="0.2">
      <c r="D591" s="314"/>
    </row>
    <row r="592" spans="4:4" x14ac:dyDescent="0.2">
      <c r="D592" s="314"/>
    </row>
    <row r="593" spans="4:4" x14ac:dyDescent="0.2">
      <c r="D593" s="314"/>
    </row>
    <row r="594" spans="4:4" x14ac:dyDescent="0.2">
      <c r="D594" s="314"/>
    </row>
    <row r="595" spans="4:4" x14ac:dyDescent="0.2">
      <c r="D595" s="314"/>
    </row>
    <row r="596" spans="4:4" x14ac:dyDescent="0.2">
      <c r="D596" s="314"/>
    </row>
    <row r="597" spans="4:4" x14ac:dyDescent="0.2">
      <c r="D597" s="314"/>
    </row>
    <row r="598" spans="4:4" x14ac:dyDescent="0.2">
      <c r="D598" s="314"/>
    </row>
    <row r="599" spans="4:4" x14ac:dyDescent="0.2">
      <c r="D599" s="314"/>
    </row>
    <row r="600" spans="4:4" x14ac:dyDescent="0.2">
      <c r="D600" s="314"/>
    </row>
    <row r="601" spans="4:4" x14ac:dyDescent="0.2">
      <c r="D601" s="314"/>
    </row>
    <row r="602" spans="4:4" x14ac:dyDescent="0.2">
      <c r="D602" s="314"/>
    </row>
    <row r="603" spans="4:4" x14ac:dyDescent="0.2">
      <c r="D603" s="314"/>
    </row>
    <row r="604" spans="4:4" x14ac:dyDescent="0.2">
      <c r="D604" s="314"/>
    </row>
    <row r="605" spans="4:4" x14ac:dyDescent="0.2">
      <c r="D605" s="314"/>
    </row>
    <row r="606" spans="4:4" x14ac:dyDescent="0.2">
      <c r="D606" s="314"/>
    </row>
    <row r="607" spans="4:4" x14ac:dyDescent="0.2">
      <c r="D607" s="314"/>
    </row>
    <row r="608" spans="4:4" x14ac:dyDescent="0.2">
      <c r="D608" s="314"/>
    </row>
    <row r="609" spans="4:4" x14ac:dyDescent="0.2">
      <c r="D609" s="314"/>
    </row>
    <row r="610" spans="4:4" x14ac:dyDescent="0.2">
      <c r="D610" s="314"/>
    </row>
    <row r="611" spans="4:4" x14ac:dyDescent="0.2">
      <c r="D611" s="314"/>
    </row>
    <row r="612" spans="4:4" x14ac:dyDescent="0.2">
      <c r="D612" s="314"/>
    </row>
    <row r="613" spans="4:4" x14ac:dyDescent="0.2">
      <c r="D613" s="314"/>
    </row>
    <row r="614" spans="4:4" x14ac:dyDescent="0.2">
      <c r="D614" s="314"/>
    </row>
    <row r="615" spans="4:4" x14ac:dyDescent="0.2">
      <c r="D615" s="314"/>
    </row>
    <row r="616" spans="4:4" x14ac:dyDescent="0.2">
      <c r="D616" s="314"/>
    </row>
    <row r="617" spans="4:4" x14ac:dyDescent="0.2">
      <c r="D617" s="314"/>
    </row>
    <row r="618" spans="4:4" x14ac:dyDescent="0.2">
      <c r="D618" s="314"/>
    </row>
    <row r="619" spans="4:4" x14ac:dyDescent="0.2">
      <c r="D619" s="314"/>
    </row>
    <row r="620" spans="4:4" x14ac:dyDescent="0.2">
      <c r="D620" s="314"/>
    </row>
    <row r="621" spans="4:4" x14ac:dyDescent="0.2">
      <c r="D621" s="314"/>
    </row>
    <row r="622" spans="4:4" x14ac:dyDescent="0.2">
      <c r="D622" s="314"/>
    </row>
    <row r="623" spans="4:4" x14ac:dyDescent="0.2">
      <c r="D623" s="314"/>
    </row>
    <row r="624" spans="4:4" x14ac:dyDescent="0.2">
      <c r="D624" s="314"/>
    </row>
    <row r="625" spans="4:4" x14ac:dyDescent="0.2">
      <c r="D625" s="314"/>
    </row>
    <row r="626" spans="4:4" x14ac:dyDescent="0.2">
      <c r="D626" s="314"/>
    </row>
    <row r="627" spans="4:4" x14ac:dyDescent="0.2">
      <c r="D627" s="314"/>
    </row>
    <row r="628" spans="4:4" x14ac:dyDescent="0.2">
      <c r="D628" s="314"/>
    </row>
    <row r="629" spans="4:4" x14ac:dyDescent="0.2">
      <c r="D629" s="314"/>
    </row>
    <row r="630" spans="4:4" x14ac:dyDescent="0.2">
      <c r="D630" s="314"/>
    </row>
    <row r="631" spans="4:4" x14ac:dyDescent="0.2">
      <c r="D631" s="314"/>
    </row>
    <row r="632" spans="4:4" x14ac:dyDescent="0.2">
      <c r="D632" s="314"/>
    </row>
    <row r="633" spans="4:4" x14ac:dyDescent="0.2">
      <c r="D633" s="314"/>
    </row>
    <row r="634" spans="4:4" x14ac:dyDescent="0.2">
      <c r="D634" s="314"/>
    </row>
    <row r="635" spans="4:4" x14ac:dyDescent="0.2">
      <c r="D635" s="314"/>
    </row>
    <row r="636" spans="4:4" x14ac:dyDescent="0.2">
      <c r="D636" s="314"/>
    </row>
    <row r="637" spans="4:4" x14ac:dyDescent="0.2">
      <c r="D637" s="314"/>
    </row>
    <row r="638" spans="4:4" x14ac:dyDescent="0.2">
      <c r="D638" s="314"/>
    </row>
    <row r="639" spans="4:4" x14ac:dyDescent="0.2">
      <c r="D639" s="314"/>
    </row>
    <row r="640" spans="4:4" x14ac:dyDescent="0.2">
      <c r="D640" s="314"/>
    </row>
    <row r="641" spans="4:4" x14ac:dyDescent="0.2">
      <c r="D641" s="314"/>
    </row>
    <row r="642" spans="4:4" x14ac:dyDescent="0.2">
      <c r="D642" s="314"/>
    </row>
    <row r="643" spans="4:4" x14ac:dyDescent="0.2">
      <c r="D643" s="314"/>
    </row>
    <row r="644" spans="4:4" x14ac:dyDescent="0.2">
      <c r="D644" s="314"/>
    </row>
    <row r="645" spans="4:4" x14ac:dyDescent="0.2">
      <c r="D645" s="314"/>
    </row>
    <row r="646" spans="4:4" x14ac:dyDescent="0.2">
      <c r="D646" s="314"/>
    </row>
    <row r="647" spans="4:4" x14ac:dyDescent="0.2">
      <c r="D647" s="314"/>
    </row>
    <row r="648" spans="4:4" x14ac:dyDescent="0.2">
      <c r="D648" s="314"/>
    </row>
    <row r="649" spans="4:4" x14ac:dyDescent="0.2">
      <c r="D649" s="314"/>
    </row>
    <row r="650" spans="4:4" x14ac:dyDescent="0.2">
      <c r="D650" s="314"/>
    </row>
    <row r="651" spans="4:4" x14ac:dyDescent="0.2">
      <c r="D651" s="314"/>
    </row>
    <row r="652" spans="4:4" x14ac:dyDescent="0.2">
      <c r="D652" s="314"/>
    </row>
    <row r="653" spans="4:4" x14ac:dyDescent="0.2">
      <c r="D653" s="314"/>
    </row>
    <row r="654" spans="4:4" x14ac:dyDescent="0.2">
      <c r="D654" s="314"/>
    </row>
    <row r="655" spans="4:4" x14ac:dyDescent="0.2">
      <c r="D655" s="314"/>
    </row>
    <row r="656" spans="4:4" x14ac:dyDescent="0.2">
      <c r="D656" s="314"/>
    </row>
    <row r="657" spans="4:4" x14ac:dyDescent="0.2">
      <c r="D657" s="314"/>
    </row>
    <row r="658" spans="4:4" x14ac:dyDescent="0.2">
      <c r="D658" s="314"/>
    </row>
    <row r="659" spans="4:4" x14ac:dyDescent="0.2">
      <c r="D659" s="314"/>
    </row>
    <row r="660" spans="4:4" x14ac:dyDescent="0.2">
      <c r="D660" s="314"/>
    </row>
    <row r="661" spans="4:4" x14ac:dyDescent="0.2">
      <c r="D661" s="314"/>
    </row>
    <row r="662" spans="4:4" x14ac:dyDescent="0.2">
      <c r="D662" s="314"/>
    </row>
    <row r="663" spans="4:4" x14ac:dyDescent="0.2">
      <c r="D663" s="314"/>
    </row>
    <row r="664" spans="4:4" x14ac:dyDescent="0.2">
      <c r="D664" s="314"/>
    </row>
    <row r="665" spans="4:4" x14ac:dyDescent="0.2">
      <c r="D665" s="314"/>
    </row>
    <row r="666" spans="4:4" x14ac:dyDescent="0.2">
      <c r="D666" s="314"/>
    </row>
    <row r="667" spans="4:4" x14ac:dyDescent="0.2">
      <c r="D667" s="314"/>
    </row>
    <row r="668" spans="4:4" x14ac:dyDescent="0.2">
      <c r="D668" s="314"/>
    </row>
    <row r="669" spans="4:4" x14ac:dyDescent="0.2">
      <c r="D669" s="314"/>
    </row>
    <row r="670" spans="4:4" x14ac:dyDescent="0.2">
      <c r="D670" s="314"/>
    </row>
    <row r="671" spans="4:4" x14ac:dyDescent="0.2">
      <c r="D671" s="314"/>
    </row>
    <row r="672" spans="4:4" x14ac:dyDescent="0.2">
      <c r="D672" s="314"/>
    </row>
    <row r="673" spans="4:4" x14ac:dyDescent="0.2">
      <c r="D673" s="314"/>
    </row>
    <row r="674" spans="4:4" x14ac:dyDescent="0.2">
      <c r="D674" s="314"/>
    </row>
    <row r="675" spans="4:4" x14ac:dyDescent="0.2">
      <c r="D675" s="314"/>
    </row>
    <row r="676" spans="4:4" x14ac:dyDescent="0.2">
      <c r="D676" s="314"/>
    </row>
    <row r="677" spans="4:4" x14ac:dyDescent="0.2">
      <c r="D677" s="314"/>
    </row>
    <row r="678" spans="4:4" x14ac:dyDescent="0.2">
      <c r="D678" s="314"/>
    </row>
    <row r="679" spans="4:4" x14ac:dyDescent="0.2">
      <c r="D679" s="314"/>
    </row>
    <row r="680" spans="4:4" x14ac:dyDescent="0.2">
      <c r="D680" s="314"/>
    </row>
    <row r="681" spans="4:4" x14ac:dyDescent="0.2">
      <c r="D681" s="314"/>
    </row>
    <row r="682" spans="4:4" x14ac:dyDescent="0.2">
      <c r="D682" s="314"/>
    </row>
    <row r="683" spans="4:4" x14ac:dyDescent="0.2">
      <c r="D683" s="314"/>
    </row>
    <row r="684" spans="4:4" x14ac:dyDescent="0.2">
      <c r="D684" s="314"/>
    </row>
    <row r="685" spans="4:4" x14ac:dyDescent="0.2">
      <c r="D685" s="314"/>
    </row>
    <row r="686" spans="4:4" x14ac:dyDescent="0.2">
      <c r="D686" s="314"/>
    </row>
    <row r="687" spans="4:4" x14ac:dyDescent="0.2">
      <c r="D687" s="314"/>
    </row>
    <row r="688" spans="4:4" x14ac:dyDescent="0.2">
      <c r="D688" s="314"/>
    </row>
    <row r="689" spans="4:4" x14ac:dyDescent="0.2">
      <c r="D689" s="314"/>
    </row>
    <row r="690" spans="4:4" x14ac:dyDescent="0.2">
      <c r="D690" s="314"/>
    </row>
    <row r="691" spans="4:4" x14ac:dyDescent="0.2">
      <c r="D691" s="314"/>
    </row>
    <row r="692" spans="4:4" x14ac:dyDescent="0.2">
      <c r="D692" s="314"/>
    </row>
    <row r="693" spans="4:4" x14ac:dyDescent="0.2">
      <c r="D693" s="314"/>
    </row>
    <row r="694" spans="4:4" x14ac:dyDescent="0.2">
      <c r="D694" s="314"/>
    </row>
    <row r="695" spans="4:4" x14ac:dyDescent="0.2">
      <c r="D695" s="314"/>
    </row>
    <row r="696" spans="4:4" x14ac:dyDescent="0.2">
      <c r="D696" s="314"/>
    </row>
    <row r="697" spans="4:4" x14ac:dyDescent="0.2">
      <c r="D697" s="314"/>
    </row>
    <row r="698" spans="4:4" x14ac:dyDescent="0.2">
      <c r="D698" s="314"/>
    </row>
    <row r="699" spans="4:4" x14ac:dyDescent="0.2">
      <c r="D699" s="314"/>
    </row>
    <row r="700" spans="4:4" x14ac:dyDescent="0.2">
      <c r="D700" s="314"/>
    </row>
    <row r="701" spans="4:4" x14ac:dyDescent="0.2">
      <c r="D701" s="314"/>
    </row>
    <row r="702" spans="4:4" x14ac:dyDescent="0.2">
      <c r="D702" s="314"/>
    </row>
    <row r="703" spans="4:4" x14ac:dyDescent="0.2">
      <c r="D703" s="314"/>
    </row>
    <row r="704" spans="4:4" x14ac:dyDescent="0.2">
      <c r="D704" s="314"/>
    </row>
    <row r="705" spans="4:4" x14ac:dyDescent="0.2">
      <c r="D705" s="314"/>
    </row>
    <row r="706" spans="4:4" x14ac:dyDescent="0.2">
      <c r="D706" s="314"/>
    </row>
    <row r="707" spans="4:4" x14ac:dyDescent="0.2">
      <c r="D707" s="314"/>
    </row>
    <row r="708" spans="4:4" x14ac:dyDescent="0.2">
      <c r="D708" s="314"/>
    </row>
    <row r="709" spans="4:4" x14ac:dyDescent="0.2">
      <c r="D709" s="314"/>
    </row>
    <row r="710" spans="4:4" x14ac:dyDescent="0.2">
      <c r="D710" s="314"/>
    </row>
    <row r="711" spans="4:4" x14ac:dyDescent="0.2">
      <c r="D711" s="314"/>
    </row>
    <row r="712" spans="4:4" x14ac:dyDescent="0.2">
      <c r="D712" s="314"/>
    </row>
    <row r="713" spans="4:4" x14ac:dyDescent="0.2">
      <c r="D713" s="314"/>
    </row>
    <row r="714" spans="4:4" x14ac:dyDescent="0.2">
      <c r="D714" s="314"/>
    </row>
    <row r="715" spans="4:4" x14ac:dyDescent="0.2">
      <c r="D715" s="314"/>
    </row>
    <row r="716" spans="4:4" x14ac:dyDescent="0.2">
      <c r="D716" s="314"/>
    </row>
    <row r="717" spans="4:4" x14ac:dyDescent="0.2">
      <c r="D717" s="314"/>
    </row>
    <row r="718" spans="4:4" x14ac:dyDescent="0.2">
      <c r="D718" s="314"/>
    </row>
    <row r="719" spans="4:4" x14ac:dyDescent="0.2">
      <c r="D719" s="314"/>
    </row>
    <row r="720" spans="4:4" x14ac:dyDescent="0.2">
      <c r="D720" s="314"/>
    </row>
    <row r="721" spans="4:4" x14ac:dyDescent="0.2">
      <c r="D721" s="314"/>
    </row>
    <row r="722" spans="4:4" x14ac:dyDescent="0.2">
      <c r="D722" s="314"/>
    </row>
    <row r="723" spans="4:4" x14ac:dyDescent="0.2">
      <c r="D723" s="314"/>
    </row>
    <row r="724" spans="4:4" x14ac:dyDescent="0.2">
      <c r="D724" s="314"/>
    </row>
    <row r="725" spans="4:4" x14ac:dyDescent="0.2">
      <c r="D725" s="314"/>
    </row>
    <row r="726" spans="4:4" x14ac:dyDescent="0.2">
      <c r="D726" s="314"/>
    </row>
    <row r="727" spans="4:4" x14ac:dyDescent="0.2">
      <c r="D727" s="314"/>
    </row>
    <row r="728" spans="4:4" x14ac:dyDescent="0.2">
      <c r="D728" s="314"/>
    </row>
    <row r="729" spans="4:4" x14ac:dyDescent="0.2">
      <c r="D729" s="314"/>
    </row>
    <row r="730" spans="4:4" x14ac:dyDescent="0.2">
      <c r="D730" s="314"/>
    </row>
    <row r="731" spans="4:4" x14ac:dyDescent="0.2">
      <c r="D731" s="314"/>
    </row>
    <row r="732" spans="4:4" x14ac:dyDescent="0.2">
      <c r="D732" s="314"/>
    </row>
    <row r="733" spans="4:4" x14ac:dyDescent="0.2">
      <c r="D733" s="314"/>
    </row>
    <row r="734" spans="4:4" x14ac:dyDescent="0.2">
      <c r="D734" s="314"/>
    </row>
    <row r="735" spans="4:4" x14ac:dyDescent="0.2">
      <c r="D735" s="314"/>
    </row>
    <row r="736" spans="4:4" x14ac:dyDescent="0.2">
      <c r="D736" s="314"/>
    </row>
    <row r="737" spans="4:4" x14ac:dyDescent="0.2">
      <c r="D737" s="314"/>
    </row>
    <row r="738" spans="4:4" x14ac:dyDescent="0.2">
      <c r="D738" s="314"/>
    </row>
    <row r="739" spans="4:4" x14ac:dyDescent="0.2">
      <c r="D739" s="314"/>
    </row>
    <row r="740" spans="4:4" x14ac:dyDescent="0.2">
      <c r="D740" s="314"/>
    </row>
    <row r="741" spans="4:4" x14ac:dyDescent="0.2">
      <c r="D741" s="314"/>
    </row>
    <row r="742" spans="4:4" x14ac:dyDescent="0.2">
      <c r="D742" s="314"/>
    </row>
    <row r="743" spans="4:4" x14ac:dyDescent="0.2">
      <c r="D743" s="314"/>
    </row>
    <row r="744" spans="4:4" x14ac:dyDescent="0.2">
      <c r="D744" s="314"/>
    </row>
    <row r="745" spans="4:4" x14ac:dyDescent="0.2">
      <c r="D745" s="314"/>
    </row>
    <row r="746" spans="4:4" x14ac:dyDescent="0.2">
      <c r="D746" s="314"/>
    </row>
    <row r="747" spans="4:4" x14ac:dyDescent="0.2">
      <c r="D747" s="314"/>
    </row>
    <row r="748" spans="4:4" x14ac:dyDescent="0.2">
      <c r="D748" s="314"/>
    </row>
    <row r="749" spans="4:4" x14ac:dyDescent="0.2">
      <c r="D749" s="314"/>
    </row>
    <row r="750" spans="4:4" x14ac:dyDescent="0.2">
      <c r="D750" s="314"/>
    </row>
    <row r="751" spans="4:4" x14ac:dyDescent="0.2">
      <c r="D751" s="314"/>
    </row>
    <row r="752" spans="4:4" x14ac:dyDescent="0.2">
      <c r="D752" s="314"/>
    </row>
    <row r="753" spans="4:4" x14ac:dyDescent="0.2">
      <c r="D753" s="314"/>
    </row>
    <row r="754" spans="4:4" x14ac:dyDescent="0.2">
      <c r="D754" s="314"/>
    </row>
    <row r="755" spans="4:4" x14ac:dyDescent="0.2">
      <c r="D755" s="314"/>
    </row>
    <row r="756" spans="4:4" x14ac:dyDescent="0.2">
      <c r="D756" s="314"/>
    </row>
    <row r="757" spans="4:4" x14ac:dyDescent="0.2">
      <c r="D757" s="314"/>
    </row>
    <row r="758" spans="4:4" x14ac:dyDescent="0.2">
      <c r="D758" s="314"/>
    </row>
    <row r="759" spans="4:4" x14ac:dyDescent="0.2">
      <c r="D759" s="314"/>
    </row>
    <row r="760" spans="4:4" x14ac:dyDescent="0.2">
      <c r="D760" s="314"/>
    </row>
    <row r="761" spans="4:4" x14ac:dyDescent="0.2">
      <c r="D761" s="314"/>
    </row>
    <row r="762" spans="4:4" x14ac:dyDescent="0.2">
      <c r="D762" s="314"/>
    </row>
    <row r="763" spans="4:4" x14ac:dyDescent="0.2">
      <c r="D763" s="314"/>
    </row>
    <row r="764" spans="4:4" x14ac:dyDescent="0.2">
      <c r="D764" s="314"/>
    </row>
    <row r="765" spans="4:4" x14ac:dyDescent="0.2">
      <c r="D765" s="314"/>
    </row>
    <row r="766" spans="4:4" x14ac:dyDescent="0.2">
      <c r="D766" s="314"/>
    </row>
    <row r="767" spans="4:4" x14ac:dyDescent="0.2">
      <c r="D767" s="314"/>
    </row>
    <row r="768" spans="4:4" x14ac:dyDescent="0.2">
      <c r="D768" s="314"/>
    </row>
    <row r="769" spans="4:4" x14ac:dyDescent="0.2">
      <c r="D769" s="314"/>
    </row>
    <row r="770" spans="4:4" x14ac:dyDescent="0.2">
      <c r="D770" s="314"/>
    </row>
    <row r="771" spans="4:4" x14ac:dyDescent="0.2">
      <c r="D771" s="314"/>
    </row>
    <row r="772" spans="4:4" x14ac:dyDescent="0.2">
      <c r="D772" s="314"/>
    </row>
    <row r="773" spans="4:4" x14ac:dyDescent="0.2">
      <c r="D773" s="314"/>
    </row>
    <row r="774" spans="4:4" x14ac:dyDescent="0.2">
      <c r="D774" s="314"/>
    </row>
    <row r="775" spans="4:4" x14ac:dyDescent="0.2">
      <c r="D775" s="314"/>
    </row>
    <row r="776" spans="4:4" x14ac:dyDescent="0.2">
      <c r="D776" s="314"/>
    </row>
    <row r="777" spans="4:4" x14ac:dyDescent="0.2">
      <c r="D777" s="314"/>
    </row>
    <row r="778" spans="4:4" x14ac:dyDescent="0.2">
      <c r="D778" s="314"/>
    </row>
    <row r="779" spans="4:4" x14ac:dyDescent="0.2">
      <c r="D779" s="314"/>
    </row>
    <row r="780" spans="4:4" x14ac:dyDescent="0.2">
      <c r="D780" s="314"/>
    </row>
    <row r="781" spans="4:4" x14ac:dyDescent="0.2">
      <c r="D781" s="314"/>
    </row>
    <row r="782" spans="4:4" x14ac:dyDescent="0.2">
      <c r="D782" s="314"/>
    </row>
    <row r="783" spans="4:4" x14ac:dyDescent="0.2">
      <c r="D783" s="314"/>
    </row>
    <row r="784" spans="4:4" x14ac:dyDescent="0.2">
      <c r="D784" s="314"/>
    </row>
    <row r="785" spans="4:4" x14ac:dyDescent="0.2">
      <c r="D785" s="314"/>
    </row>
    <row r="786" spans="4:4" x14ac:dyDescent="0.2">
      <c r="D786" s="314"/>
    </row>
    <row r="787" spans="4:4" x14ac:dyDescent="0.2">
      <c r="D787" s="314"/>
    </row>
    <row r="788" spans="4:4" x14ac:dyDescent="0.2">
      <c r="D788" s="314"/>
    </row>
    <row r="789" spans="4:4" x14ac:dyDescent="0.2">
      <c r="D789" s="314"/>
    </row>
    <row r="790" spans="4:4" x14ac:dyDescent="0.2">
      <c r="D790" s="314"/>
    </row>
    <row r="791" spans="4:4" x14ac:dyDescent="0.2">
      <c r="D791" s="314"/>
    </row>
    <row r="792" spans="4:4" x14ac:dyDescent="0.2">
      <c r="D792" s="314"/>
    </row>
    <row r="793" spans="4:4" x14ac:dyDescent="0.2">
      <c r="D793" s="314"/>
    </row>
    <row r="794" spans="4:4" x14ac:dyDescent="0.2">
      <c r="D794" s="314"/>
    </row>
    <row r="795" spans="4:4" x14ac:dyDescent="0.2">
      <c r="D795" s="314"/>
    </row>
    <row r="796" spans="4:4" x14ac:dyDescent="0.2">
      <c r="D796" s="314"/>
    </row>
    <row r="797" spans="4:4" x14ac:dyDescent="0.2">
      <c r="D797" s="314"/>
    </row>
    <row r="798" spans="4:4" x14ac:dyDescent="0.2">
      <c r="D798" s="314"/>
    </row>
    <row r="799" spans="4:4" x14ac:dyDescent="0.2">
      <c r="D799" s="314"/>
    </row>
    <row r="800" spans="4:4" x14ac:dyDescent="0.2">
      <c r="D800" s="314"/>
    </row>
    <row r="801" spans="4:4" x14ac:dyDescent="0.2">
      <c r="D801" s="314"/>
    </row>
    <row r="802" spans="4:4" x14ac:dyDescent="0.2">
      <c r="D802" s="314"/>
    </row>
    <row r="803" spans="4:4" x14ac:dyDescent="0.2">
      <c r="D803" s="314"/>
    </row>
    <row r="804" spans="4:4" x14ac:dyDescent="0.2">
      <c r="D804" s="314"/>
    </row>
    <row r="805" spans="4:4" x14ac:dyDescent="0.2">
      <c r="D805" s="314"/>
    </row>
    <row r="806" spans="4:4" x14ac:dyDescent="0.2">
      <c r="D806" s="314"/>
    </row>
    <row r="807" spans="4:4" x14ac:dyDescent="0.2">
      <c r="D807" s="314"/>
    </row>
    <row r="808" spans="4:4" x14ac:dyDescent="0.2">
      <c r="D808" s="314"/>
    </row>
    <row r="809" spans="4:4" x14ac:dyDescent="0.2">
      <c r="D809" s="314"/>
    </row>
    <row r="810" spans="4:4" x14ac:dyDescent="0.2">
      <c r="D810" s="314"/>
    </row>
    <row r="811" spans="4:4" x14ac:dyDescent="0.2">
      <c r="D811" s="314"/>
    </row>
    <row r="812" spans="4:4" x14ac:dyDescent="0.2">
      <c r="D812" s="314"/>
    </row>
    <row r="813" spans="4:4" x14ac:dyDescent="0.2">
      <c r="D813" s="314"/>
    </row>
    <row r="814" spans="4:4" x14ac:dyDescent="0.2">
      <c r="D814" s="314"/>
    </row>
    <row r="815" spans="4:4" x14ac:dyDescent="0.2">
      <c r="D815" s="314"/>
    </row>
    <row r="816" spans="4:4" x14ac:dyDescent="0.2">
      <c r="D816" s="314"/>
    </row>
    <row r="817" spans="4:4" x14ac:dyDescent="0.2">
      <c r="D817" s="314"/>
    </row>
    <row r="818" spans="4:4" x14ac:dyDescent="0.2">
      <c r="D818" s="314"/>
    </row>
    <row r="819" spans="4:4" x14ac:dyDescent="0.2">
      <c r="D819" s="314"/>
    </row>
    <row r="820" spans="4:4" x14ac:dyDescent="0.2">
      <c r="D820" s="314"/>
    </row>
    <row r="821" spans="4:4" x14ac:dyDescent="0.2">
      <c r="D821" s="314"/>
    </row>
    <row r="822" spans="4:4" x14ac:dyDescent="0.2">
      <c r="D822" s="314"/>
    </row>
    <row r="823" spans="4:4" x14ac:dyDescent="0.2">
      <c r="D823" s="314"/>
    </row>
    <row r="824" spans="4:4" x14ac:dyDescent="0.2">
      <c r="D824" s="314"/>
    </row>
    <row r="825" spans="4:4" x14ac:dyDescent="0.2">
      <c r="D825" s="314"/>
    </row>
    <row r="826" spans="4:4" x14ac:dyDescent="0.2">
      <c r="D826" s="314"/>
    </row>
    <row r="827" spans="4:4" x14ac:dyDescent="0.2">
      <c r="D827" s="314"/>
    </row>
    <row r="828" spans="4:4" x14ac:dyDescent="0.2">
      <c r="D828" s="314"/>
    </row>
    <row r="829" spans="4:4" x14ac:dyDescent="0.2">
      <c r="D829" s="314"/>
    </row>
    <row r="830" spans="4:4" x14ac:dyDescent="0.2">
      <c r="D830" s="314"/>
    </row>
    <row r="831" spans="4:4" x14ac:dyDescent="0.2">
      <c r="D831" s="314"/>
    </row>
    <row r="832" spans="4:4" x14ac:dyDescent="0.2">
      <c r="D832" s="314"/>
    </row>
    <row r="833" spans="4:4" x14ac:dyDescent="0.2">
      <c r="D833" s="314"/>
    </row>
    <row r="834" spans="4:4" x14ac:dyDescent="0.2">
      <c r="D834" s="314"/>
    </row>
    <row r="835" spans="4:4" x14ac:dyDescent="0.2">
      <c r="D835" s="314"/>
    </row>
    <row r="836" spans="4:4" x14ac:dyDescent="0.2">
      <c r="D836" s="314"/>
    </row>
    <row r="837" spans="4:4" x14ac:dyDescent="0.2">
      <c r="D837" s="314"/>
    </row>
    <row r="838" spans="4:4" x14ac:dyDescent="0.2">
      <c r="D838" s="314"/>
    </row>
    <row r="839" spans="4:4" x14ac:dyDescent="0.2">
      <c r="D839" s="314"/>
    </row>
    <row r="840" spans="4:4" x14ac:dyDescent="0.2">
      <c r="D840" s="314"/>
    </row>
    <row r="841" spans="4:4" x14ac:dyDescent="0.2">
      <c r="D841" s="314"/>
    </row>
    <row r="842" spans="4:4" x14ac:dyDescent="0.2">
      <c r="D842" s="314"/>
    </row>
    <row r="843" spans="4:4" x14ac:dyDescent="0.2">
      <c r="D843" s="314"/>
    </row>
    <row r="844" spans="4:4" x14ac:dyDescent="0.2">
      <c r="D844" s="314"/>
    </row>
    <row r="845" spans="4:4" x14ac:dyDescent="0.2">
      <c r="D845" s="314"/>
    </row>
    <row r="846" spans="4:4" x14ac:dyDescent="0.2">
      <c r="D846" s="314"/>
    </row>
    <row r="847" spans="4:4" x14ac:dyDescent="0.2">
      <c r="D847" s="314"/>
    </row>
    <row r="848" spans="4:4" x14ac:dyDescent="0.2">
      <c r="D848" s="314"/>
    </row>
    <row r="849" spans="4:4" x14ac:dyDescent="0.2">
      <c r="D849" s="314"/>
    </row>
    <row r="850" spans="4:4" x14ac:dyDescent="0.2">
      <c r="D850" s="314"/>
    </row>
    <row r="851" spans="4:4" x14ac:dyDescent="0.2">
      <c r="D851" s="314"/>
    </row>
    <row r="852" spans="4:4" x14ac:dyDescent="0.2">
      <c r="D852" s="314"/>
    </row>
    <row r="853" spans="4:4" x14ac:dyDescent="0.2">
      <c r="D853" s="314"/>
    </row>
    <row r="854" spans="4:4" x14ac:dyDescent="0.2">
      <c r="D854" s="314"/>
    </row>
    <row r="855" spans="4:4" x14ac:dyDescent="0.2">
      <c r="D855" s="314"/>
    </row>
    <row r="856" spans="4:4" x14ac:dyDescent="0.2">
      <c r="D856" s="314"/>
    </row>
    <row r="857" spans="4:4" x14ac:dyDescent="0.2">
      <c r="D857" s="314"/>
    </row>
    <row r="858" spans="4:4" x14ac:dyDescent="0.2">
      <c r="D858" s="314"/>
    </row>
    <row r="859" spans="4:4" x14ac:dyDescent="0.2">
      <c r="D859" s="314"/>
    </row>
    <row r="860" spans="4:4" x14ac:dyDescent="0.2">
      <c r="D860" s="314"/>
    </row>
    <row r="861" spans="4:4" x14ac:dyDescent="0.2">
      <c r="D861" s="314"/>
    </row>
    <row r="862" spans="4:4" x14ac:dyDescent="0.2">
      <c r="D862" s="314"/>
    </row>
    <row r="863" spans="4:4" x14ac:dyDescent="0.2">
      <c r="D863" s="314"/>
    </row>
    <row r="864" spans="4:4" x14ac:dyDescent="0.2">
      <c r="D864" s="314"/>
    </row>
    <row r="865" spans="4:4" x14ac:dyDescent="0.2">
      <c r="D865" s="314"/>
    </row>
    <row r="866" spans="4:4" x14ac:dyDescent="0.2">
      <c r="D866" s="314"/>
    </row>
    <row r="867" spans="4:4" x14ac:dyDescent="0.2">
      <c r="D867" s="314"/>
    </row>
    <row r="868" spans="4:4" x14ac:dyDescent="0.2">
      <c r="D868" s="314"/>
    </row>
    <row r="869" spans="4:4" x14ac:dyDescent="0.2">
      <c r="D869" s="314"/>
    </row>
    <row r="870" spans="4:4" x14ac:dyDescent="0.2">
      <c r="D870" s="314"/>
    </row>
    <row r="871" spans="4:4" x14ac:dyDescent="0.2">
      <c r="D871" s="314"/>
    </row>
    <row r="872" spans="4:4" x14ac:dyDescent="0.2">
      <c r="D872" s="314"/>
    </row>
    <row r="873" spans="4:4" x14ac:dyDescent="0.2">
      <c r="D873" s="314"/>
    </row>
    <row r="874" spans="4:4" x14ac:dyDescent="0.2">
      <c r="D874" s="314"/>
    </row>
    <row r="875" spans="4:4" x14ac:dyDescent="0.2">
      <c r="D875" s="314"/>
    </row>
    <row r="876" spans="4:4" x14ac:dyDescent="0.2">
      <c r="D876" s="314"/>
    </row>
    <row r="877" spans="4:4" x14ac:dyDescent="0.2">
      <c r="D877" s="314"/>
    </row>
    <row r="878" spans="4:4" x14ac:dyDescent="0.2">
      <c r="D878" s="314"/>
    </row>
    <row r="879" spans="4:4" x14ac:dyDescent="0.2">
      <c r="D879" s="314"/>
    </row>
    <row r="880" spans="4:4" x14ac:dyDescent="0.2">
      <c r="D880" s="314"/>
    </row>
    <row r="881" spans="4:4" x14ac:dyDescent="0.2">
      <c r="D881" s="314"/>
    </row>
    <row r="882" spans="4:4" x14ac:dyDescent="0.2">
      <c r="D882" s="314"/>
    </row>
    <row r="883" spans="4:4" x14ac:dyDescent="0.2">
      <c r="D883" s="314"/>
    </row>
    <row r="884" spans="4:4" x14ac:dyDescent="0.2">
      <c r="D884" s="314"/>
    </row>
    <row r="885" spans="4:4" x14ac:dyDescent="0.2">
      <c r="D885" s="314"/>
    </row>
    <row r="886" spans="4:4" x14ac:dyDescent="0.2">
      <c r="D886" s="314"/>
    </row>
    <row r="887" spans="4:4" x14ac:dyDescent="0.2">
      <c r="D887" s="314"/>
    </row>
    <row r="888" spans="4:4" x14ac:dyDescent="0.2">
      <c r="D888" s="314"/>
    </row>
    <row r="889" spans="4:4" x14ac:dyDescent="0.2">
      <c r="D889" s="314"/>
    </row>
    <row r="890" spans="4:4" x14ac:dyDescent="0.2">
      <c r="D890" s="314"/>
    </row>
    <row r="891" spans="4:4" x14ac:dyDescent="0.2">
      <c r="D891" s="314"/>
    </row>
    <row r="892" spans="4:4" x14ac:dyDescent="0.2">
      <c r="D892" s="314"/>
    </row>
    <row r="893" spans="4:4" x14ac:dyDescent="0.2">
      <c r="D893" s="314"/>
    </row>
    <row r="894" spans="4:4" x14ac:dyDescent="0.2">
      <c r="D894" s="314"/>
    </row>
    <row r="895" spans="4:4" x14ac:dyDescent="0.2">
      <c r="D895" s="314"/>
    </row>
    <row r="896" spans="4:4" x14ac:dyDescent="0.2">
      <c r="D896" s="314"/>
    </row>
    <row r="897" spans="4:4" x14ac:dyDescent="0.2">
      <c r="D897" s="314"/>
    </row>
    <row r="898" spans="4:4" x14ac:dyDescent="0.2">
      <c r="D898" s="314"/>
    </row>
    <row r="899" spans="4:4" x14ac:dyDescent="0.2">
      <c r="D899" s="314"/>
    </row>
    <row r="900" spans="4:4" x14ac:dyDescent="0.2">
      <c r="D900" s="314"/>
    </row>
    <row r="901" spans="4:4" x14ac:dyDescent="0.2">
      <c r="D901" s="314"/>
    </row>
    <row r="902" spans="4:4" x14ac:dyDescent="0.2">
      <c r="D902" s="314"/>
    </row>
    <row r="903" spans="4:4" x14ac:dyDescent="0.2">
      <c r="D903" s="314"/>
    </row>
    <row r="904" spans="4:4" x14ac:dyDescent="0.2">
      <c r="D904" s="314"/>
    </row>
    <row r="905" spans="4:4" x14ac:dyDescent="0.2">
      <c r="D905" s="314"/>
    </row>
    <row r="906" spans="4:4" x14ac:dyDescent="0.2">
      <c r="D906" s="314"/>
    </row>
    <row r="907" spans="4:4" x14ac:dyDescent="0.2">
      <c r="D907" s="314"/>
    </row>
    <row r="908" spans="4:4" x14ac:dyDescent="0.2">
      <c r="D908" s="314"/>
    </row>
    <row r="909" spans="4:4" x14ac:dyDescent="0.2">
      <c r="D909" s="314"/>
    </row>
    <row r="910" spans="4:4" x14ac:dyDescent="0.2">
      <c r="D910" s="314"/>
    </row>
    <row r="911" spans="4:4" x14ac:dyDescent="0.2">
      <c r="D911" s="314"/>
    </row>
    <row r="912" spans="4:4" x14ac:dyDescent="0.2">
      <c r="D912" s="314"/>
    </row>
    <row r="913" spans="4:4" x14ac:dyDescent="0.2">
      <c r="D913" s="314"/>
    </row>
    <row r="914" spans="4:4" x14ac:dyDescent="0.2">
      <c r="D914" s="314"/>
    </row>
    <row r="915" spans="4:4" x14ac:dyDescent="0.2">
      <c r="D915" s="314"/>
    </row>
    <row r="916" spans="4:4" x14ac:dyDescent="0.2">
      <c r="D916" s="314"/>
    </row>
    <row r="917" spans="4:4" x14ac:dyDescent="0.2">
      <c r="D917" s="314"/>
    </row>
    <row r="918" spans="4:4" x14ac:dyDescent="0.2">
      <c r="D918" s="314"/>
    </row>
    <row r="919" spans="4:4" x14ac:dyDescent="0.2">
      <c r="D919" s="314"/>
    </row>
    <row r="920" spans="4:4" x14ac:dyDescent="0.2">
      <c r="D920" s="314"/>
    </row>
    <row r="921" spans="4:4" x14ac:dyDescent="0.2">
      <c r="D921" s="314"/>
    </row>
    <row r="922" spans="4:4" x14ac:dyDescent="0.2">
      <c r="D922" s="314"/>
    </row>
    <row r="923" spans="4:4" x14ac:dyDescent="0.2">
      <c r="D923" s="314"/>
    </row>
    <row r="924" spans="4:4" x14ac:dyDescent="0.2">
      <c r="D924" s="314"/>
    </row>
    <row r="925" spans="4:4" x14ac:dyDescent="0.2">
      <c r="D925" s="314"/>
    </row>
    <row r="926" spans="4:4" x14ac:dyDescent="0.2">
      <c r="D926" s="314"/>
    </row>
    <row r="927" spans="4:4" x14ac:dyDescent="0.2">
      <c r="D927" s="314"/>
    </row>
    <row r="928" spans="4:4" x14ac:dyDescent="0.2">
      <c r="D928" s="314"/>
    </row>
    <row r="929" spans="4:4" x14ac:dyDescent="0.2">
      <c r="D929" s="314"/>
    </row>
    <row r="930" spans="4:4" x14ac:dyDescent="0.2">
      <c r="D930" s="314"/>
    </row>
    <row r="931" spans="4:4" x14ac:dyDescent="0.2">
      <c r="D931" s="314"/>
    </row>
    <row r="932" spans="4:4" x14ac:dyDescent="0.2">
      <c r="D932" s="314"/>
    </row>
    <row r="933" spans="4:4" x14ac:dyDescent="0.2">
      <c r="D933" s="314"/>
    </row>
    <row r="934" spans="4:4" x14ac:dyDescent="0.2">
      <c r="D934" s="314"/>
    </row>
    <row r="935" spans="4:4" x14ac:dyDescent="0.2">
      <c r="D935" s="314"/>
    </row>
    <row r="936" spans="4:4" x14ac:dyDescent="0.2">
      <c r="D936" s="314"/>
    </row>
    <row r="937" spans="4:4" x14ac:dyDescent="0.2">
      <c r="D937" s="314"/>
    </row>
    <row r="938" spans="4:4" x14ac:dyDescent="0.2">
      <c r="D938" s="314"/>
    </row>
    <row r="939" spans="4:4" x14ac:dyDescent="0.2">
      <c r="D939" s="314"/>
    </row>
    <row r="940" spans="4:4" x14ac:dyDescent="0.2">
      <c r="D940" s="314"/>
    </row>
    <row r="941" spans="4:4" x14ac:dyDescent="0.2">
      <c r="D941" s="314"/>
    </row>
    <row r="942" spans="4:4" x14ac:dyDescent="0.2">
      <c r="D942" s="314"/>
    </row>
    <row r="943" spans="4:4" x14ac:dyDescent="0.2">
      <c r="D943" s="314"/>
    </row>
    <row r="944" spans="4:4" x14ac:dyDescent="0.2">
      <c r="D944" s="314"/>
    </row>
    <row r="945" spans="4:4" x14ac:dyDescent="0.2">
      <c r="D945" s="314"/>
    </row>
    <row r="946" spans="4:4" x14ac:dyDescent="0.2">
      <c r="D946" s="314"/>
    </row>
    <row r="947" spans="4:4" x14ac:dyDescent="0.2">
      <c r="D947" s="314"/>
    </row>
    <row r="948" spans="4:4" x14ac:dyDescent="0.2">
      <c r="D948" s="314"/>
    </row>
    <row r="949" spans="4:4" x14ac:dyDescent="0.2">
      <c r="D949" s="314"/>
    </row>
    <row r="950" spans="4:4" x14ac:dyDescent="0.2">
      <c r="D950" s="314"/>
    </row>
    <row r="951" spans="4:4" x14ac:dyDescent="0.2">
      <c r="D951" s="314"/>
    </row>
    <row r="952" spans="4:4" x14ac:dyDescent="0.2">
      <c r="D952" s="314"/>
    </row>
    <row r="953" spans="4:4" x14ac:dyDescent="0.2">
      <c r="D953" s="314"/>
    </row>
    <row r="954" spans="4:4" x14ac:dyDescent="0.2">
      <c r="D954" s="314"/>
    </row>
    <row r="955" spans="4:4" x14ac:dyDescent="0.2">
      <c r="D955" s="314"/>
    </row>
    <row r="956" spans="4:4" x14ac:dyDescent="0.2">
      <c r="D956" s="314"/>
    </row>
    <row r="957" spans="4:4" x14ac:dyDescent="0.2">
      <c r="D957" s="314"/>
    </row>
    <row r="958" spans="4:4" x14ac:dyDescent="0.2">
      <c r="D958" s="314"/>
    </row>
    <row r="959" spans="4:4" x14ac:dyDescent="0.2">
      <c r="D959" s="314"/>
    </row>
    <row r="960" spans="4:4" x14ac:dyDescent="0.2">
      <c r="D960" s="314"/>
    </row>
    <row r="961" spans="4:4" x14ac:dyDescent="0.2">
      <c r="D961" s="314"/>
    </row>
    <row r="962" spans="4:4" x14ac:dyDescent="0.2">
      <c r="D962" s="314"/>
    </row>
    <row r="963" spans="4:4" x14ac:dyDescent="0.2">
      <c r="D963" s="314"/>
    </row>
    <row r="964" spans="4:4" x14ac:dyDescent="0.2">
      <c r="D964" s="314"/>
    </row>
    <row r="965" spans="4:4" x14ac:dyDescent="0.2">
      <c r="D965" s="314"/>
    </row>
    <row r="966" spans="4:4" x14ac:dyDescent="0.2">
      <c r="D966" s="314"/>
    </row>
    <row r="967" spans="4:4" x14ac:dyDescent="0.2">
      <c r="D967" s="314"/>
    </row>
    <row r="968" spans="4:4" x14ac:dyDescent="0.2">
      <c r="D968" s="314"/>
    </row>
    <row r="969" spans="4:4" x14ac:dyDescent="0.2">
      <c r="D969" s="314"/>
    </row>
    <row r="970" spans="4:4" x14ac:dyDescent="0.2">
      <c r="D970" s="314"/>
    </row>
    <row r="971" spans="4:4" x14ac:dyDescent="0.2">
      <c r="D971" s="314"/>
    </row>
    <row r="972" spans="4:4" x14ac:dyDescent="0.2">
      <c r="D972" s="314"/>
    </row>
    <row r="973" spans="4:4" x14ac:dyDescent="0.2">
      <c r="D973" s="314"/>
    </row>
    <row r="974" spans="4:4" x14ac:dyDescent="0.2">
      <c r="D974" s="314"/>
    </row>
    <row r="975" spans="4:4" x14ac:dyDescent="0.2">
      <c r="D975" s="314"/>
    </row>
    <row r="976" spans="4:4" x14ac:dyDescent="0.2">
      <c r="D976" s="314"/>
    </row>
    <row r="977" spans="4:4" x14ac:dyDescent="0.2">
      <c r="D977" s="314"/>
    </row>
    <row r="978" spans="4:4" x14ac:dyDescent="0.2">
      <c r="D978" s="314"/>
    </row>
    <row r="979" spans="4:4" x14ac:dyDescent="0.2">
      <c r="D979" s="314"/>
    </row>
    <row r="980" spans="4:4" x14ac:dyDescent="0.2">
      <c r="D980" s="314"/>
    </row>
    <row r="981" spans="4:4" x14ac:dyDescent="0.2">
      <c r="D981" s="314"/>
    </row>
    <row r="982" spans="4:4" x14ac:dyDescent="0.2">
      <c r="D982" s="314"/>
    </row>
    <row r="983" spans="4:4" x14ac:dyDescent="0.2">
      <c r="D983" s="314"/>
    </row>
    <row r="984" spans="4:4" x14ac:dyDescent="0.2">
      <c r="D984" s="314"/>
    </row>
    <row r="985" spans="4:4" x14ac:dyDescent="0.2">
      <c r="D985" s="314"/>
    </row>
    <row r="986" spans="4:4" x14ac:dyDescent="0.2">
      <c r="D986" s="314"/>
    </row>
    <row r="987" spans="4:4" x14ac:dyDescent="0.2">
      <c r="D987" s="314"/>
    </row>
    <row r="988" spans="4:4" x14ac:dyDescent="0.2">
      <c r="D988" s="314"/>
    </row>
    <row r="989" spans="4:4" x14ac:dyDescent="0.2">
      <c r="D989" s="314"/>
    </row>
    <row r="990" spans="4:4" x14ac:dyDescent="0.2">
      <c r="D990" s="314"/>
    </row>
    <row r="991" spans="4:4" x14ac:dyDescent="0.2">
      <c r="D991" s="314"/>
    </row>
    <row r="992" spans="4:4" x14ac:dyDescent="0.2">
      <c r="D992" s="314"/>
    </row>
    <row r="993" spans="4:4" x14ac:dyDescent="0.2">
      <c r="D993" s="314"/>
    </row>
    <row r="994" spans="4:4" x14ac:dyDescent="0.2">
      <c r="D994" s="314"/>
    </row>
    <row r="995" spans="4:4" x14ac:dyDescent="0.2">
      <c r="D995" s="314"/>
    </row>
    <row r="996" spans="4:4" x14ac:dyDescent="0.2">
      <c r="D996" s="314"/>
    </row>
    <row r="997" spans="4:4" x14ac:dyDescent="0.2">
      <c r="D997" s="314"/>
    </row>
    <row r="998" spans="4:4" x14ac:dyDescent="0.2">
      <c r="D998" s="314"/>
    </row>
    <row r="999" spans="4:4" x14ac:dyDescent="0.2">
      <c r="D999" s="314"/>
    </row>
    <row r="1000" spans="4:4" x14ac:dyDescent="0.2">
      <c r="D1000" s="314"/>
    </row>
    <row r="1001" spans="4:4" x14ac:dyDescent="0.2">
      <c r="D1001" s="314"/>
    </row>
    <row r="1002" spans="4:4" x14ac:dyDescent="0.2">
      <c r="D1002" s="314"/>
    </row>
    <row r="1003" spans="4:4" x14ac:dyDescent="0.2">
      <c r="D1003" s="314"/>
    </row>
    <row r="1004" spans="4:4" x14ac:dyDescent="0.2">
      <c r="D1004" s="314"/>
    </row>
    <row r="1005" spans="4:4" x14ac:dyDescent="0.2">
      <c r="D1005" s="314"/>
    </row>
    <row r="1006" spans="4:4" x14ac:dyDescent="0.2">
      <c r="D1006" s="314"/>
    </row>
    <row r="1007" spans="4:4" x14ac:dyDescent="0.2">
      <c r="D1007" s="314"/>
    </row>
    <row r="1008" spans="4:4" x14ac:dyDescent="0.2">
      <c r="D1008" s="314"/>
    </row>
    <row r="1009" spans="4:4" x14ac:dyDescent="0.2">
      <c r="D1009" s="314"/>
    </row>
    <row r="1010" spans="4:4" x14ac:dyDescent="0.2">
      <c r="D1010" s="314"/>
    </row>
    <row r="1011" spans="4:4" x14ac:dyDescent="0.2">
      <c r="D1011" s="314"/>
    </row>
    <row r="1012" spans="4:4" x14ac:dyDescent="0.2">
      <c r="D1012" s="314"/>
    </row>
    <row r="1013" spans="4:4" x14ac:dyDescent="0.2">
      <c r="D1013" s="314"/>
    </row>
    <row r="1014" spans="4:4" x14ac:dyDescent="0.2">
      <c r="D1014" s="314"/>
    </row>
    <row r="1015" spans="4:4" x14ac:dyDescent="0.2">
      <c r="D1015" s="314"/>
    </row>
    <row r="1016" spans="4:4" x14ac:dyDescent="0.2">
      <c r="D1016" s="314"/>
    </row>
    <row r="1017" spans="4:4" x14ac:dyDescent="0.2">
      <c r="D1017" s="314"/>
    </row>
    <row r="1018" spans="4:4" x14ac:dyDescent="0.2">
      <c r="D1018" s="314"/>
    </row>
    <row r="1019" spans="4:4" x14ac:dyDescent="0.2">
      <c r="D1019" s="314"/>
    </row>
    <row r="1020" spans="4:4" x14ac:dyDescent="0.2">
      <c r="D1020" s="314"/>
    </row>
    <row r="1021" spans="4:4" x14ac:dyDescent="0.2">
      <c r="D1021" s="314"/>
    </row>
    <row r="1022" spans="4:4" x14ac:dyDescent="0.2">
      <c r="D1022" s="314"/>
    </row>
    <row r="1023" spans="4:4" x14ac:dyDescent="0.2">
      <c r="D1023" s="314"/>
    </row>
    <row r="1024" spans="4:4" x14ac:dyDescent="0.2">
      <c r="D1024" s="314"/>
    </row>
    <row r="1025" spans="4:4" x14ac:dyDescent="0.2">
      <c r="D1025" s="314"/>
    </row>
    <row r="1026" spans="4:4" x14ac:dyDescent="0.2">
      <c r="D1026" s="314"/>
    </row>
    <row r="1027" spans="4:4" x14ac:dyDescent="0.2">
      <c r="D1027" s="314"/>
    </row>
    <row r="1028" spans="4:4" x14ac:dyDescent="0.2">
      <c r="D1028" s="314"/>
    </row>
    <row r="1029" spans="4:4" x14ac:dyDescent="0.2">
      <c r="D1029" s="314"/>
    </row>
    <row r="1030" spans="4:4" x14ac:dyDescent="0.2">
      <c r="D1030" s="314"/>
    </row>
    <row r="1031" spans="4:4" x14ac:dyDescent="0.2">
      <c r="D1031" s="314"/>
    </row>
    <row r="1032" spans="4:4" x14ac:dyDescent="0.2">
      <c r="D1032" s="314"/>
    </row>
    <row r="1033" spans="4:4" x14ac:dyDescent="0.2">
      <c r="D1033" s="314"/>
    </row>
    <row r="1034" spans="4:4" x14ac:dyDescent="0.2">
      <c r="D1034" s="314"/>
    </row>
    <row r="1035" spans="4:4" x14ac:dyDescent="0.2">
      <c r="D1035" s="314"/>
    </row>
    <row r="1036" spans="4:4" x14ac:dyDescent="0.2">
      <c r="D1036" s="314"/>
    </row>
    <row r="1037" spans="4:4" x14ac:dyDescent="0.2">
      <c r="D1037" s="314"/>
    </row>
    <row r="1038" spans="4:4" x14ac:dyDescent="0.2">
      <c r="D1038" s="314"/>
    </row>
    <row r="1039" spans="4:4" x14ac:dyDescent="0.2">
      <c r="D1039" s="314"/>
    </row>
    <row r="1040" spans="4:4" x14ac:dyDescent="0.2">
      <c r="D1040" s="314"/>
    </row>
    <row r="1041" spans="4:4" x14ac:dyDescent="0.2">
      <c r="D1041" s="314"/>
    </row>
    <row r="1042" spans="4:4" x14ac:dyDescent="0.2">
      <c r="D1042" s="314"/>
    </row>
    <row r="1043" spans="4:4" x14ac:dyDescent="0.2">
      <c r="D1043" s="314"/>
    </row>
    <row r="1044" spans="4:4" x14ac:dyDescent="0.2">
      <c r="D1044" s="314"/>
    </row>
    <row r="1045" spans="4:4" x14ac:dyDescent="0.2">
      <c r="D1045" s="314"/>
    </row>
    <row r="1046" spans="4:4" x14ac:dyDescent="0.2">
      <c r="D1046" s="314"/>
    </row>
    <row r="1047" spans="4:4" x14ac:dyDescent="0.2">
      <c r="D1047" s="314"/>
    </row>
    <row r="1048" spans="4:4" x14ac:dyDescent="0.2">
      <c r="D1048" s="314"/>
    </row>
    <row r="1049" spans="4:4" x14ac:dyDescent="0.2">
      <c r="D1049" s="314"/>
    </row>
    <row r="1050" spans="4:4" x14ac:dyDescent="0.2">
      <c r="D1050" s="314"/>
    </row>
    <row r="1051" spans="4:4" x14ac:dyDescent="0.2">
      <c r="D1051" s="314"/>
    </row>
    <row r="1052" spans="4:4" x14ac:dyDescent="0.2">
      <c r="D1052" s="314"/>
    </row>
    <row r="1053" spans="4:4" x14ac:dyDescent="0.2">
      <c r="D1053" s="314"/>
    </row>
    <row r="1054" spans="4:4" x14ac:dyDescent="0.2">
      <c r="D1054" s="314"/>
    </row>
    <row r="1055" spans="4:4" x14ac:dyDescent="0.2">
      <c r="D1055" s="314"/>
    </row>
    <row r="1056" spans="4:4" x14ac:dyDescent="0.2">
      <c r="D1056" s="314"/>
    </row>
    <row r="1057" spans="4:4" x14ac:dyDescent="0.2">
      <c r="D1057" s="314"/>
    </row>
    <row r="1058" spans="4:4" x14ac:dyDescent="0.2">
      <c r="D1058" s="314"/>
    </row>
    <row r="1059" spans="4:4" x14ac:dyDescent="0.2">
      <c r="D1059" s="314"/>
    </row>
    <row r="1060" spans="4:4" x14ac:dyDescent="0.2">
      <c r="D1060" s="314"/>
    </row>
    <row r="1061" spans="4:4" x14ac:dyDescent="0.2">
      <c r="D1061" s="314"/>
    </row>
    <row r="1062" spans="4:4" x14ac:dyDescent="0.2">
      <c r="D1062" s="314"/>
    </row>
    <row r="1063" spans="4:4" x14ac:dyDescent="0.2">
      <c r="D1063" s="314"/>
    </row>
    <row r="1064" spans="4:4" x14ac:dyDescent="0.2">
      <c r="D1064" s="314"/>
    </row>
    <row r="1065" spans="4:4" x14ac:dyDescent="0.2">
      <c r="D1065" s="314"/>
    </row>
    <row r="1066" spans="4:4" x14ac:dyDescent="0.2">
      <c r="D1066" s="314"/>
    </row>
    <row r="1067" spans="4:4" x14ac:dyDescent="0.2">
      <c r="D1067" s="314"/>
    </row>
    <row r="1068" spans="4:4" x14ac:dyDescent="0.2">
      <c r="D1068" s="314"/>
    </row>
    <row r="1069" spans="4:4" x14ac:dyDescent="0.2">
      <c r="D1069" s="314"/>
    </row>
    <row r="1070" spans="4:4" x14ac:dyDescent="0.2">
      <c r="D1070" s="314"/>
    </row>
    <row r="1071" spans="4:4" x14ac:dyDescent="0.2">
      <c r="D1071" s="314"/>
    </row>
    <row r="1072" spans="4:4" x14ac:dyDescent="0.2">
      <c r="D1072" s="314"/>
    </row>
    <row r="1073" spans="4:4" x14ac:dyDescent="0.2">
      <c r="D1073" s="314"/>
    </row>
    <row r="1074" spans="4:4" x14ac:dyDescent="0.2">
      <c r="D1074" s="314"/>
    </row>
    <row r="1075" spans="4:4" x14ac:dyDescent="0.2">
      <c r="D1075" s="314"/>
    </row>
    <row r="1076" spans="4:4" x14ac:dyDescent="0.2">
      <c r="D1076" s="314"/>
    </row>
    <row r="1077" spans="4:4" x14ac:dyDescent="0.2">
      <c r="D1077" s="314"/>
    </row>
    <row r="1078" spans="4:4" x14ac:dyDescent="0.2">
      <c r="D1078" s="314"/>
    </row>
    <row r="1079" spans="4:4" x14ac:dyDescent="0.2">
      <c r="D1079" s="314"/>
    </row>
    <row r="1080" spans="4:4" x14ac:dyDescent="0.2">
      <c r="D1080" s="314"/>
    </row>
    <row r="1081" spans="4:4" x14ac:dyDescent="0.2">
      <c r="D1081" s="314"/>
    </row>
    <row r="1082" spans="4:4" x14ac:dyDescent="0.2">
      <c r="D1082" s="314"/>
    </row>
    <row r="1083" spans="4:4" x14ac:dyDescent="0.2">
      <c r="D1083" s="314"/>
    </row>
    <row r="1084" spans="4:4" x14ac:dyDescent="0.2">
      <c r="D1084" s="314"/>
    </row>
    <row r="1085" spans="4:4" x14ac:dyDescent="0.2">
      <c r="D1085" s="314"/>
    </row>
    <row r="1086" spans="4:4" x14ac:dyDescent="0.2">
      <c r="D1086" s="314"/>
    </row>
    <row r="1087" spans="4:4" x14ac:dyDescent="0.2">
      <c r="D1087" s="314"/>
    </row>
    <row r="1088" spans="4:4" x14ac:dyDescent="0.2">
      <c r="D1088" s="314"/>
    </row>
    <row r="1089" spans="4:4" x14ac:dyDescent="0.2">
      <c r="D1089" s="314"/>
    </row>
    <row r="1090" spans="4:4" x14ac:dyDescent="0.2">
      <c r="D1090" s="314"/>
    </row>
    <row r="1091" spans="4:4" x14ac:dyDescent="0.2">
      <c r="D1091" s="314"/>
    </row>
    <row r="1092" spans="4:4" x14ac:dyDescent="0.2">
      <c r="D1092" s="314"/>
    </row>
    <row r="1093" spans="4:4" x14ac:dyDescent="0.2">
      <c r="D1093" s="314"/>
    </row>
    <row r="1094" spans="4:4" x14ac:dyDescent="0.2">
      <c r="D1094" s="314"/>
    </row>
    <row r="1095" spans="4:4" x14ac:dyDescent="0.2">
      <c r="D1095" s="314"/>
    </row>
    <row r="1096" spans="4:4" x14ac:dyDescent="0.2">
      <c r="D1096" s="314"/>
    </row>
    <row r="1097" spans="4:4" x14ac:dyDescent="0.2">
      <c r="D1097" s="314"/>
    </row>
    <row r="1098" spans="4:4" x14ac:dyDescent="0.2">
      <c r="D1098" s="314"/>
    </row>
    <row r="1099" spans="4:4" x14ac:dyDescent="0.2">
      <c r="D1099" s="314"/>
    </row>
    <row r="1100" spans="4:4" x14ac:dyDescent="0.2">
      <c r="D1100" s="314"/>
    </row>
    <row r="1101" spans="4:4" x14ac:dyDescent="0.2">
      <c r="D1101" s="314"/>
    </row>
    <row r="1102" spans="4:4" x14ac:dyDescent="0.2">
      <c r="D1102" s="314"/>
    </row>
    <row r="1103" spans="4:4" x14ac:dyDescent="0.2">
      <c r="D1103" s="314"/>
    </row>
    <row r="1104" spans="4:4" x14ac:dyDescent="0.2">
      <c r="D1104" s="314"/>
    </row>
    <row r="1105" spans="4:4" x14ac:dyDescent="0.2">
      <c r="D1105" s="314"/>
    </row>
    <row r="1106" spans="4:4" x14ac:dyDescent="0.2">
      <c r="D1106" s="314"/>
    </row>
    <row r="1107" spans="4:4" x14ac:dyDescent="0.2">
      <c r="D1107" s="314"/>
    </row>
    <row r="1108" spans="4:4" x14ac:dyDescent="0.2">
      <c r="D1108" s="314"/>
    </row>
    <row r="1109" spans="4:4" x14ac:dyDescent="0.2">
      <c r="D1109" s="314"/>
    </row>
    <row r="1110" spans="4:4" x14ac:dyDescent="0.2">
      <c r="D1110" s="314"/>
    </row>
    <row r="1111" spans="4:4" x14ac:dyDescent="0.2">
      <c r="D1111" s="314"/>
    </row>
    <row r="1112" spans="4:4" x14ac:dyDescent="0.2">
      <c r="D1112" s="314"/>
    </row>
    <row r="1113" spans="4:4" x14ac:dyDescent="0.2">
      <c r="D1113" s="314"/>
    </row>
    <row r="1114" spans="4:4" x14ac:dyDescent="0.2">
      <c r="D1114" s="314"/>
    </row>
    <row r="1115" spans="4:4" x14ac:dyDescent="0.2">
      <c r="D1115" s="314"/>
    </row>
    <row r="1116" spans="4:4" x14ac:dyDescent="0.2">
      <c r="D1116" s="314"/>
    </row>
    <row r="1117" spans="4:4" x14ac:dyDescent="0.2">
      <c r="D1117" s="314"/>
    </row>
    <row r="1118" spans="4:4" x14ac:dyDescent="0.2">
      <c r="D1118" s="314"/>
    </row>
    <row r="1119" spans="4:4" x14ac:dyDescent="0.2">
      <c r="D1119" s="314"/>
    </row>
    <row r="1120" spans="4:4" x14ac:dyDescent="0.2">
      <c r="D1120" s="314"/>
    </row>
    <row r="1121" spans="4:4" x14ac:dyDescent="0.2">
      <c r="D1121" s="314"/>
    </row>
    <row r="1122" spans="4:4" x14ac:dyDescent="0.2">
      <c r="D1122" s="314"/>
    </row>
    <row r="1123" spans="4:4" x14ac:dyDescent="0.2">
      <c r="D1123" s="314"/>
    </row>
    <row r="1124" spans="4:4" x14ac:dyDescent="0.2">
      <c r="D1124" s="314"/>
    </row>
    <row r="1125" spans="4:4" x14ac:dyDescent="0.2">
      <c r="D1125" s="314"/>
    </row>
    <row r="1126" spans="4:4" x14ac:dyDescent="0.2">
      <c r="D1126" s="314"/>
    </row>
    <row r="1127" spans="4:4" x14ac:dyDescent="0.2">
      <c r="D1127" s="314"/>
    </row>
    <row r="1128" spans="4:4" x14ac:dyDescent="0.2">
      <c r="D1128" s="314"/>
    </row>
    <row r="1129" spans="4:4" x14ac:dyDescent="0.2">
      <c r="D1129" s="314"/>
    </row>
    <row r="1130" spans="4:4" x14ac:dyDescent="0.2">
      <c r="D1130" s="314"/>
    </row>
    <row r="1131" spans="4:4" x14ac:dyDescent="0.2">
      <c r="D1131" s="314"/>
    </row>
    <row r="1132" spans="4:4" x14ac:dyDescent="0.2">
      <c r="D1132" s="314"/>
    </row>
    <row r="1133" spans="4:4" x14ac:dyDescent="0.2">
      <c r="D1133" s="314"/>
    </row>
    <row r="1134" spans="4:4" x14ac:dyDescent="0.2">
      <c r="D1134" s="314"/>
    </row>
    <row r="1135" spans="4:4" x14ac:dyDescent="0.2">
      <c r="D1135" s="314"/>
    </row>
    <row r="1136" spans="4:4" x14ac:dyDescent="0.2">
      <c r="D1136" s="314"/>
    </row>
    <row r="1137" spans="4:4" x14ac:dyDescent="0.2">
      <c r="D1137" s="314"/>
    </row>
    <row r="1138" spans="4:4" x14ac:dyDescent="0.2">
      <c r="D1138" s="314"/>
    </row>
    <row r="1139" spans="4:4" x14ac:dyDescent="0.2">
      <c r="D1139" s="314"/>
    </row>
    <row r="1140" spans="4:4" x14ac:dyDescent="0.2">
      <c r="D1140" s="314"/>
    </row>
    <row r="1141" spans="4:4" x14ac:dyDescent="0.2">
      <c r="D1141" s="314"/>
    </row>
    <row r="1142" spans="4:4" x14ac:dyDescent="0.2">
      <c r="D1142" s="314"/>
    </row>
    <row r="1143" spans="4:4" x14ac:dyDescent="0.2">
      <c r="D1143" s="314"/>
    </row>
    <row r="1144" spans="4:4" x14ac:dyDescent="0.2">
      <c r="D1144" s="314"/>
    </row>
    <row r="1145" spans="4:4" x14ac:dyDescent="0.2">
      <c r="D1145" s="314"/>
    </row>
    <row r="1146" spans="4:4" x14ac:dyDescent="0.2">
      <c r="D1146" s="314"/>
    </row>
    <row r="1147" spans="4:4" x14ac:dyDescent="0.2">
      <c r="D1147" s="314"/>
    </row>
    <row r="1148" spans="4:4" x14ac:dyDescent="0.2">
      <c r="D1148" s="314"/>
    </row>
    <row r="1149" spans="4:4" x14ac:dyDescent="0.2">
      <c r="D1149" s="314"/>
    </row>
    <row r="1150" spans="4:4" x14ac:dyDescent="0.2">
      <c r="D1150" s="314"/>
    </row>
    <row r="1151" spans="4:4" x14ac:dyDescent="0.2">
      <c r="D1151" s="314"/>
    </row>
    <row r="1152" spans="4:4" x14ac:dyDescent="0.2">
      <c r="D1152" s="314"/>
    </row>
    <row r="1153" spans="4:4" x14ac:dyDescent="0.2">
      <c r="D1153" s="314"/>
    </row>
    <row r="1154" spans="4:4" x14ac:dyDescent="0.2">
      <c r="D1154" s="314"/>
    </row>
    <row r="1155" spans="4:4" x14ac:dyDescent="0.2">
      <c r="D1155" s="314"/>
    </row>
    <row r="1156" spans="4:4" x14ac:dyDescent="0.2">
      <c r="D1156" s="314"/>
    </row>
    <row r="1157" spans="4:4" x14ac:dyDescent="0.2">
      <c r="D1157" s="314"/>
    </row>
    <row r="1158" spans="4:4" x14ac:dyDescent="0.2">
      <c r="D1158" s="314"/>
    </row>
    <row r="1159" spans="4:4" x14ac:dyDescent="0.2">
      <c r="D1159" s="314"/>
    </row>
    <row r="1160" spans="4:4" x14ac:dyDescent="0.2">
      <c r="D1160" s="314"/>
    </row>
    <row r="1161" spans="4:4" x14ac:dyDescent="0.2">
      <c r="D1161" s="314"/>
    </row>
    <row r="1162" spans="4:4" x14ac:dyDescent="0.2">
      <c r="D1162" s="314"/>
    </row>
    <row r="1163" spans="4:4" x14ac:dyDescent="0.2">
      <c r="D1163" s="314"/>
    </row>
    <row r="1164" spans="4:4" x14ac:dyDescent="0.2">
      <c r="D1164" s="314"/>
    </row>
    <row r="1165" spans="4:4" x14ac:dyDescent="0.2">
      <c r="D1165" s="314"/>
    </row>
    <row r="1166" spans="4:4" x14ac:dyDescent="0.2">
      <c r="D1166" s="314"/>
    </row>
    <row r="1167" spans="4:4" x14ac:dyDescent="0.2">
      <c r="D1167" s="314"/>
    </row>
    <row r="1168" spans="4:4" x14ac:dyDescent="0.2">
      <c r="D1168" s="314"/>
    </row>
    <row r="1169" spans="4:4" x14ac:dyDescent="0.2">
      <c r="D1169" s="314"/>
    </row>
    <row r="1170" spans="4:4" x14ac:dyDescent="0.2">
      <c r="D1170" s="314"/>
    </row>
    <row r="1171" spans="4:4" x14ac:dyDescent="0.2">
      <c r="D1171" s="314"/>
    </row>
    <row r="1172" spans="4:4" x14ac:dyDescent="0.2">
      <c r="D1172" s="314"/>
    </row>
    <row r="1173" spans="4:4" x14ac:dyDescent="0.2">
      <c r="D1173" s="314"/>
    </row>
    <row r="1174" spans="4:4" x14ac:dyDescent="0.2">
      <c r="D1174" s="314"/>
    </row>
    <row r="1175" spans="4:4" x14ac:dyDescent="0.2">
      <c r="D1175" s="314"/>
    </row>
    <row r="1176" spans="4:4" x14ac:dyDescent="0.2">
      <c r="D1176" s="314"/>
    </row>
    <row r="1177" spans="4:4" x14ac:dyDescent="0.2">
      <c r="D1177" s="314"/>
    </row>
    <row r="1178" spans="4:4" x14ac:dyDescent="0.2">
      <c r="D1178" s="314"/>
    </row>
    <row r="1179" spans="4:4" x14ac:dyDescent="0.2">
      <c r="D1179" s="314"/>
    </row>
    <row r="1180" spans="4:4" x14ac:dyDescent="0.2">
      <c r="D1180" s="314"/>
    </row>
    <row r="1181" spans="4:4" x14ac:dyDescent="0.2">
      <c r="D1181" s="314"/>
    </row>
    <row r="1182" spans="4:4" x14ac:dyDescent="0.2">
      <c r="D1182" s="314"/>
    </row>
    <row r="1183" spans="4:4" x14ac:dyDescent="0.2">
      <c r="D1183" s="314"/>
    </row>
    <row r="1184" spans="4:4" x14ac:dyDescent="0.2">
      <c r="D1184" s="314"/>
    </row>
    <row r="1185" spans="4:4" x14ac:dyDescent="0.2">
      <c r="D1185" s="314"/>
    </row>
    <row r="1186" spans="4:4" x14ac:dyDescent="0.2">
      <c r="D1186" s="314"/>
    </row>
    <row r="1187" spans="4:4" x14ac:dyDescent="0.2">
      <c r="D1187" s="314"/>
    </row>
    <row r="1188" spans="4:4" x14ac:dyDescent="0.2">
      <c r="D1188" s="314"/>
    </row>
    <row r="1189" spans="4:4" x14ac:dyDescent="0.2">
      <c r="D1189" s="314"/>
    </row>
    <row r="1190" spans="4:4" x14ac:dyDescent="0.2">
      <c r="D1190" s="314"/>
    </row>
    <row r="1191" spans="4:4" x14ac:dyDescent="0.2">
      <c r="D1191" s="314"/>
    </row>
    <row r="1192" spans="4:4" x14ac:dyDescent="0.2">
      <c r="D1192" s="314"/>
    </row>
    <row r="1193" spans="4:4" x14ac:dyDescent="0.2">
      <c r="D1193" s="314"/>
    </row>
    <row r="1194" spans="4:4" x14ac:dyDescent="0.2">
      <c r="D1194" s="314"/>
    </row>
    <row r="1195" spans="4:4" x14ac:dyDescent="0.2">
      <c r="D1195" s="314"/>
    </row>
    <row r="1196" spans="4:4" x14ac:dyDescent="0.2">
      <c r="D1196" s="314"/>
    </row>
    <row r="1197" spans="4:4" x14ac:dyDescent="0.2">
      <c r="D1197" s="314"/>
    </row>
    <row r="1198" spans="4:4" x14ac:dyDescent="0.2">
      <c r="D1198" s="314"/>
    </row>
    <row r="1199" spans="4:4" x14ac:dyDescent="0.2">
      <c r="D1199" s="314"/>
    </row>
    <row r="1200" spans="4:4" x14ac:dyDescent="0.2">
      <c r="D1200" s="314"/>
    </row>
    <row r="1201" spans="4:4" x14ac:dyDescent="0.2">
      <c r="D1201" s="314"/>
    </row>
    <row r="1202" spans="4:4" x14ac:dyDescent="0.2">
      <c r="D1202" s="314"/>
    </row>
    <row r="1203" spans="4:4" x14ac:dyDescent="0.2">
      <c r="D1203" s="314"/>
    </row>
    <row r="1204" spans="4:4" x14ac:dyDescent="0.2">
      <c r="D1204" s="314"/>
    </row>
    <row r="1205" spans="4:4" x14ac:dyDescent="0.2">
      <c r="D1205" s="314"/>
    </row>
    <row r="1206" spans="4:4" x14ac:dyDescent="0.2">
      <c r="D1206" s="314"/>
    </row>
    <row r="1207" spans="4:4" x14ac:dyDescent="0.2">
      <c r="D1207" s="314"/>
    </row>
    <row r="1208" spans="4:4" x14ac:dyDescent="0.2">
      <c r="D1208" s="314"/>
    </row>
    <row r="1209" spans="4:4" x14ac:dyDescent="0.2">
      <c r="D1209" s="314"/>
    </row>
    <row r="1210" spans="4:4" x14ac:dyDescent="0.2">
      <c r="D1210" s="314"/>
    </row>
    <row r="1211" spans="4:4" x14ac:dyDescent="0.2">
      <c r="D1211" s="314"/>
    </row>
    <row r="1212" spans="4:4" x14ac:dyDescent="0.2">
      <c r="D1212" s="314"/>
    </row>
    <row r="1213" spans="4:4" x14ac:dyDescent="0.2">
      <c r="D1213" s="314"/>
    </row>
    <row r="1214" spans="4:4" x14ac:dyDescent="0.2">
      <c r="D1214" s="314"/>
    </row>
    <row r="1215" spans="4:4" x14ac:dyDescent="0.2">
      <c r="D1215" s="314"/>
    </row>
    <row r="1216" spans="4:4" x14ac:dyDescent="0.2">
      <c r="D1216" s="314"/>
    </row>
    <row r="1217" spans="4:4" x14ac:dyDescent="0.2">
      <c r="D1217" s="314"/>
    </row>
    <row r="1218" spans="4:4" x14ac:dyDescent="0.2">
      <c r="D1218" s="314"/>
    </row>
    <row r="1219" spans="4:4" x14ac:dyDescent="0.2">
      <c r="D1219" s="314"/>
    </row>
    <row r="1220" spans="4:4" x14ac:dyDescent="0.2">
      <c r="D1220" s="314"/>
    </row>
    <row r="1221" spans="4:4" x14ac:dyDescent="0.2">
      <c r="D1221" s="314"/>
    </row>
    <row r="1222" spans="4:4" x14ac:dyDescent="0.2">
      <c r="D1222" s="314"/>
    </row>
    <row r="1223" spans="4:4" x14ac:dyDescent="0.2">
      <c r="D1223" s="314"/>
    </row>
    <row r="1224" spans="4:4" x14ac:dyDescent="0.2">
      <c r="D1224" s="314"/>
    </row>
    <row r="1225" spans="4:4" x14ac:dyDescent="0.2">
      <c r="D1225" s="314"/>
    </row>
    <row r="1226" spans="4:4" x14ac:dyDescent="0.2">
      <c r="D1226" s="314"/>
    </row>
    <row r="1227" spans="4:4" x14ac:dyDescent="0.2">
      <c r="D1227" s="314"/>
    </row>
    <row r="1228" spans="4:4" x14ac:dyDescent="0.2">
      <c r="D1228" s="314"/>
    </row>
    <row r="1229" spans="4:4" x14ac:dyDescent="0.2">
      <c r="D1229" s="314"/>
    </row>
    <row r="1230" spans="4:4" x14ac:dyDescent="0.2">
      <c r="D1230" s="314"/>
    </row>
    <row r="1231" spans="4:4" x14ac:dyDescent="0.2">
      <c r="D1231" s="314"/>
    </row>
    <row r="1232" spans="4:4" x14ac:dyDescent="0.2">
      <c r="D1232" s="314"/>
    </row>
    <row r="1233" spans="4:4" x14ac:dyDescent="0.2">
      <c r="D1233" s="314"/>
    </row>
    <row r="1234" spans="4:4" x14ac:dyDescent="0.2">
      <c r="D1234" s="314"/>
    </row>
    <row r="1235" spans="4:4" x14ac:dyDescent="0.2">
      <c r="D1235" s="314"/>
    </row>
    <row r="1236" spans="4:4" x14ac:dyDescent="0.2">
      <c r="D1236" s="314"/>
    </row>
    <row r="1237" spans="4:4" x14ac:dyDescent="0.2">
      <c r="D1237" s="314"/>
    </row>
    <row r="1238" spans="4:4" x14ac:dyDescent="0.2">
      <c r="D1238" s="314"/>
    </row>
    <row r="1239" spans="4:4" x14ac:dyDescent="0.2">
      <c r="D1239" s="314"/>
    </row>
    <row r="1240" spans="4:4" x14ac:dyDescent="0.2">
      <c r="D1240" s="314"/>
    </row>
    <row r="1241" spans="4:4" x14ac:dyDescent="0.2">
      <c r="D1241" s="314"/>
    </row>
    <row r="1242" spans="4:4" x14ac:dyDescent="0.2">
      <c r="D1242" s="314"/>
    </row>
    <row r="1243" spans="4:4" x14ac:dyDescent="0.2">
      <c r="D1243" s="314"/>
    </row>
    <row r="1244" spans="4:4" x14ac:dyDescent="0.2">
      <c r="D1244" s="314"/>
    </row>
    <row r="1245" spans="4:4" x14ac:dyDescent="0.2">
      <c r="D1245" s="314"/>
    </row>
    <row r="1246" spans="4:4" x14ac:dyDescent="0.2">
      <c r="D1246" s="314"/>
    </row>
    <row r="1247" spans="4:4" x14ac:dyDescent="0.2">
      <c r="D1247" s="314"/>
    </row>
    <row r="1248" spans="4:4" x14ac:dyDescent="0.2">
      <c r="D1248" s="314"/>
    </row>
    <row r="1249" spans="4:4" x14ac:dyDescent="0.2">
      <c r="D1249" s="314"/>
    </row>
    <row r="1250" spans="4:4" x14ac:dyDescent="0.2">
      <c r="D1250" s="314"/>
    </row>
    <row r="1251" spans="4:4" x14ac:dyDescent="0.2">
      <c r="D1251" s="314"/>
    </row>
    <row r="1252" spans="4:4" x14ac:dyDescent="0.2">
      <c r="D1252" s="314"/>
    </row>
    <row r="1253" spans="4:4" x14ac:dyDescent="0.2">
      <c r="D1253" s="314"/>
    </row>
    <row r="1254" spans="4:4" x14ac:dyDescent="0.2">
      <c r="D1254" s="314"/>
    </row>
    <row r="1255" spans="4:4" x14ac:dyDescent="0.2">
      <c r="D1255" s="314"/>
    </row>
    <row r="1256" spans="4:4" x14ac:dyDescent="0.2">
      <c r="D1256" s="314"/>
    </row>
    <row r="1257" spans="4:4" x14ac:dyDescent="0.2">
      <c r="D1257" s="314"/>
    </row>
    <row r="1258" spans="4:4" x14ac:dyDescent="0.2">
      <c r="D1258" s="314"/>
    </row>
    <row r="1259" spans="4:4" x14ac:dyDescent="0.2">
      <c r="D1259" s="314"/>
    </row>
    <row r="1260" spans="4:4" x14ac:dyDescent="0.2">
      <c r="D1260" s="314"/>
    </row>
    <row r="1261" spans="4:4" x14ac:dyDescent="0.2">
      <c r="D1261" s="314"/>
    </row>
    <row r="1262" spans="4:4" x14ac:dyDescent="0.2">
      <c r="D1262" s="314"/>
    </row>
    <row r="1263" spans="4:4" x14ac:dyDescent="0.2">
      <c r="D1263" s="314"/>
    </row>
    <row r="1264" spans="4:4" x14ac:dyDescent="0.2">
      <c r="D1264" s="314"/>
    </row>
    <row r="1265" spans="4:4" x14ac:dyDescent="0.2">
      <c r="D1265" s="314"/>
    </row>
    <row r="1266" spans="4:4" x14ac:dyDescent="0.2">
      <c r="D1266" s="314"/>
    </row>
    <row r="1267" spans="4:4" x14ac:dyDescent="0.2">
      <c r="D1267" s="314"/>
    </row>
    <row r="1268" spans="4:4" x14ac:dyDescent="0.2">
      <c r="D1268" s="314"/>
    </row>
    <row r="1269" spans="4:4" x14ac:dyDescent="0.2">
      <c r="D1269" s="314"/>
    </row>
    <row r="1270" spans="4:4" x14ac:dyDescent="0.2">
      <c r="D1270" s="314"/>
    </row>
    <row r="1271" spans="4:4" x14ac:dyDescent="0.2">
      <c r="D1271" s="314"/>
    </row>
    <row r="1272" spans="4:4" x14ac:dyDescent="0.2">
      <c r="D1272" s="314"/>
    </row>
    <row r="1273" spans="4:4" x14ac:dyDescent="0.2">
      <c r="D1273" s="314"/>
    </row>
    <row r="1274" spans="4:4" x14ac:dyDescent="0.2">
      <c r="D1274" s="314"/>
    </row>
    <row r="1275" spans="4:4" x14ac:dyDescent="0.2">
      <c r="D1275" s="314"/>
    </row>
    <row r="1276" spans="4:4" x14ac:dyDescent="0.2">
      <c r="D1276" s="314"/>
    </row>
    <row r="1277" spans="4:4" x14ac:dyDescent="0.2">
      <c r="D1277" s="314"/>
    </row>
    <row r="1278" spans="4:4" x14ac:dyDescent="0.2">
      <c r="D1278" s="314"/>
    </row>
    <row r="1279" spans="4:4" x14ac:dyDescent="0.2">
      <c r="D1279" s="314"/>
    </row>
    <row r="1280" spans="4:4" x14ac:dyDescent="0.2">
      <c r="D1280" s="314"/>
    </row>
    <row r="1281" spans="4:4" x14ac:dyDescent="0.2">
      <c r="D1281" s="314"/>
    </row>
    <row r="1282" spans="4:4" x14ac:dyDescent="0.2">
      <c r="D1282" s="314"/>
    </row>
    <row r="1283" spans="4:4" x14ac:dyDescent="0.2">
      <c r="D1283" s="314"/>
    </row>
    <row r="1284" spans="4:4" x14ac:dyDescent="0.2">
      <c r="D1284" s="314"/>
    </row>
    <row r="1285" spans="4:4" x14ac:dyDescent="0.2">
      <c r="D1285" s="314"/>
    </row>
    <row r="1286" spans="4:4" x14ac:dyDescent="0.2">
      <c r="D1286" s="314"/>
    </row>
    <row r="1287" spans="4:4" x14ac:dyDescent="0.2">
      <c r="D1287" s="314"/>
    </row>
    <row r="1288" spans="4:4" x14ac:dyDescent="0.2">
      <c r="D1288" s="314"/>
    </row>
    <row r="1289" spans="4:4" x14ac:dyDescent="0.2">
      <c r="D1289" s="314"/>
    </row>
    <row r="1290" spans="4:4" x14ac:dyDescent="0.2">
      <c r="D1290" s="314"/>
    </row>
    <row r="1291" spans="4:4" x14ac:dyDescent="0.2">
      <c r="D1291" s="314"/>
    </row>
    <row r="1292" spans="4:4" x14ac:dyDescent="0.2">
      <c r="D1292" s="314"/>
    </row>
    <row r="1293" spans="4:4" x14ac:dyDescent="0.2">
      <c r="D1293" s="314"/>
    </row>
    <row r="1294" spans="4:4" x14ac:dyDescent="0.2">
      <c r="D1294" s="314"/>
    </row>
    <row r="1295" spans="4:4" x14ac:dyDescent="0.2">
      <c r="D1295" s="314"/>
    </row>
    <row r="1296" spans="4:4" x14ac:dyDescent="0.2">
      <c r="D1296" s="314"/>
    </row>
    <row r="1297" spans="4:4" x14ac:dyDescent="0.2">
      <c r="D1297" s="314"/>
    </row>
    <row r="1298" spans="4:4" x14ac:dyDescent="0.2">
      <c r="D1298" s="314"/>
    </row>
    <row r="1299" spans="4:4" x14ac:dyDescent="0.2">
      <c r="D1299" s="314"/>
    </row>
    <row r="1300" spans="4:4" x14ac:dyDescent="0.2">
      <c r="D1300" s="314"/>
    </row>
    <row r="1301" spans="4:4" x14ac:dyDescent="0.2">
      <c r="D1301" s="314"/>
    </row>
    <row r="1302" spans="4:4" x14ac:dyDescent="0.2">
      <c r="D1302" s="314"/>
    </row>
    <row r="1303" spans="4:4" x14ac:dyDescent="0.2">
      <c r="D1303" s="314"/>
    </row>
    <row r="1304" spans="4:4" x14ac:dyDescent="0.2">
      <c r="D1304" s="314"/>
    </row>
    <row r="1305" spans="4:4" x14ac:dyDescent="0.2">
      <c r="D1305" s="314"/>
    </row>
    <row r="1306" spans="4:4" x14ac:dyDescent="0.2">
      <c r="D1306" s="314"/>
    </row>
    <row r="1307" spans="4:4" x14ac:dyDescent="0.2">
      <c r="D1307" s="314"/>
    </row>
    <row r="1308" spans="4:4" x14ac:dyDescent="0.2">
      <c r="D1308" s="314"/>
    </row>
    <row r="1309" spans="4:4" x14ac:dyDescent="0.2">
      <c r="D1309" s="314"/>
    </row>
    <row r="1310" spans="4:4" x14ac:dyDescent="0.2">
      <c r="D1310" s="314"/>
    </row>
    <row r="1311" spans="4:4" x14ac:dyDescent="0.2">
      <c r="D1311" s="314"/>
    </row>
    <row r="1312" spans="4:4" x14ac:dyDescent="0.2">
      <c r="D1312" s="314"/>
    </row>
    <row r="1313" spans="4:4" x14ac:dyDescent="0.2">
      <c r="D1313" s="314"/>
    </row>
    <row r="1314" spans="4:4" x14ac:dyDescent="0.2">
      <c r="D1314" s="314"/>
    </row>
    <row r="1315" spans="4:4" x14ac:dyDescent="0.2">
      <c r="D1315" s="314"/>
    </row>
    <row r="1316" spans="4:4" x14ac:dyDescent="0.2">
      <c r="D1316" s="314"/>
    </row>
    <row r="1317" spans="4:4" x14ac:dyDescent="0.2">
      <c r="D1317" s="314"/>
    </row>
    <row r="1318" spans="4:4" x14ac:dyDescent="0.2">
      <c r="D1318" s="314"/>
    </row>
    <row r="1319" spans="4:4" x14ac:dyDescent="0.2">
      <c r="D1319" s="314"/>
    </row>
    <row r="1320" spans="4:4" x14ac:dyDescent="0.2">
      <c r="D1320" s="314"/>
    </row>
    <row r="1321" spans="4:4" x14ac:dyDescent="0.2">
      <c r="D1321" s="314"/>
    </row>
    <row r="1322" spans="4:4" x14ac:dyDescent="0.2">
      <c r="D1322" s="314"/>
    </row>
    <row r="1323" spans="4:4" x14ac:dyDescent="0.2">
      <c r="D1323" s="314"/>
    </row>
    <row r="1324" spans="4:4" x14ac:dyDescent="0.2">
      <c r="D1324" s="314"/>
    </row>
    <row r="1325" spans="4:4" x14ac:dyDescent="0.2">
      <c r="D1325" s="314"/>
    </row>
    <row r="1326" spans="4:4" x14ac:dyDescent="0.2">
      <c r="D1326" s="314"/>
    </row>
    <row r="1327" spans="4:4" x14ac:dyDescent="0.2">
      <c r="D1327" s="314"/>
    </row>
    <row r="1328" spans="4:4" x14ac:dyDescent="0.2">
      <c r="D1328" s="314"/>
    </row>
    <row r="1329" spans="4:4" x14ac:dyDescent="0.2">
      <c r="D1329" s="314"/>
    </row>
    <row r="1330" spans="4:4" x14ac:dyDescent="0.2">
      <c r="D1330" s="314"/>
    </row>
    <row r="1331" spans="4:4" x14ac:dyDescent="0.2">
      <c r="D1331" s="314"/>
    </row>
    <row r="1332" spans="4:4" x14ac:dyDescent="0.2">
      <c r="D1332" s="314"/>
    </row>
    <row r="1333" spans="4:4" x14ac:dyDescent="0.2">
      <c r="D1333" s="314"/>
    </row>
    <row r="1334" spans="4:4" x14ac:dyDescent="0.2">
      <c r="D1334" s="314"/>
    </row>
    <row r="1335" spans="4:4" x14ac:dyDescent="0.2">
      <c r="D1335" s="314"/>
    </row>
    <row r="1336" spans="4:4" x14ac:dyDescent="0.2">
      <c r="D1336" s="314"/>
    </row>
    <row r="1337" spans="4:4" x14ac:dyDescent="0.2">
      <c r="D1337" s="314"/>
    </row>
    <row r="1338" spans="4:4" x14ac:dyDescent="0.2">
      <c r="D1338" s="314"/>
    </row>
    <row r="1339" spans="4:4" x14ac:dyDescent="0.2">
      <c r="D1339" s="314"/>
    </row>
    <row r="1340" spans="4:4" x14ac:dyDescent="0.2">
      <c r="D1340" s="314"/>
    </row>
    <row r="1341" spans="4:4" x14ac:dyDescent="0.2">
      <c r="D1341" s="314"/>
    </row>
    <row r="1342" spans="4:4" x14ac:dyDescent="0.2">
      <c r="D1342" s="314"/>
    </row>
    <row r="1343" spans="4:4" x14ac:dyDescent="0.2">
      <c r="D1343" s="314"/>
    </row>
    <row r="1344" spans="4:4" x14ac:dyDescent="0.2">
      <c r="D1344" s="314"/>
    </row>
    <row r="1345" spans="4:4" x14ac:dyDescent="0.2">
      <c r="D1345" s="314"/>
    </row>
    <row r="1346" spans="4:4" x14ac:dyDescent="0.2">
      <c r="D1346" s="314"/>
    </row>
    <row r="1347" spans="4:4" x14ac:dyDescent="0.2">
      <c r="D1347" s="314"/>
    </row>
    <row r="1348" spans="4:4" x14ac:dyDescent="0.2">
      <c r="D1348" s="314"/>
    </row>
    <row r="1349" spans="4:4" x14ac:dyDescent="0.2">
      <c r="D1349" s="314"/>
    </row>
    <row r="1350" spans="4:4" x14ac:dyDescent="0.2">
      <c r="D1350" s="314"/>
    </row>
    <row r="1351" spans="4:4" x14ac:dyDescent="0.2">
      <c r="D1351" s="314"/>
    </row>
    <row r="1352" spans="4:4" x14ac:dyDescent="0.2">
      <c r="D1352" s="314"/>
    </row>
    <row r="1353" spans="4:4" x14ac:dyDescent="0.2">
      <c r="D1353" s="314"/>
    </row>
    <row r="1354" spans="4:4" x14ac:dyDescent="0.2">
      <c r="D1354" s="314"/>
    </row>
    <row r="1355" spans="4:4" x14ac:dyDescent="0.2">
      <c r="D1355" s="314"/>
    </row>
    <row r="1356" spans="4:4" x14ac:dyDescent="0.2">
      <c r="D1356" s="314"/>
    </row>
    <row r="1357" spans="4:4" x14ac:dyDescent="0.2">
      <c r="D1357" s="314"/>
    </row>
    <row r="1358" spans="4:4" x14ac:dyDescent="0.2">
      <c r="D1358" s="314"/>
    </row>
    <row r="1359" spans="4:4" x14ac:dyDescent="0.2">
      <c r="D1359" s="314"/>
    </row>
    <row r="1360" spans="4:4" x14ac:dyDescent="0.2">
      <c r="D1360" s="314"/>
    </row>
    <row r="1361" spans="4:4" x14ac:dyDescent="0.2">
      <c r="D1361" s="314"/>
    </row>
    <row r="1362" spans="4:4" x14ac:dyDescent="0.2">
      <c r="D1362" s="314"/>
    </row>
    <row r="1363" spans="4:4" x14ac:dyDescent="0.2">
      <c r="D1363" s="314"/>
    </row>
    <row r="1364" spans="4:4" x14ac:dyDescent="0.2">
      <c r="D1364" s="314"/>
    </row>
    <row r="1365" spans="4:4" x14ac:dyDescent="0.2">
      <c r="D1365" s="314"/>
    </row>
    <row r="1366" spans="4:4" x14ac:dyDescent="0.2">
      <c r="D1366" s="314"/>
    </row>
    <row r="1367" spans="4:4" x14ac:dyDescent="0.2">
      <c r="D1367" s="314"/>
    </row>
    <row r="1368" spans="4:4" x14ac:dyDescent="0.2">
      <c r="D1368" s="314"/>
    </row>
    <row r="1369" spans="4:4" x14ac:dyDescent="0.2">
      <c r="D1369" s="314"/>
    </row>
    <row r="1370" spans="4:4" x14ac:dyDescent="0.2">
      <c r="D1370" s="314"/>
    </row>
    <row r="1371" spans="4:4" x14ac:dyDescent="0.2">
      <c r="D1371" s="314"/>
    </row>
    <row r="1372" spans="4:4" x14ac:dyDescent="0.2">
      <c r="D1372" s="314"/>
    </row>
    <row r="1373" spans="4:4" x14ac:dyDescent="0.2">
      <c r="D1373" s="314"/>
    </row>
    <row r="1374" spans="4:4" x14ac:dyDescent="0.2">
      <c r="D1374" s="314"/>
    </row>
    <row r="1375" spans="4:4" x14ac:dyDescent="0.2">
      <c r="D1375" s="314"/>
    </row>
    <row r="1376" spans="4:4" x14ac:dyDescent="0.2">
      <c r="D1376" s="314"/>
    </row>
    <row r="1377" spans="4:4" x14ac:dyDescent="0.2">
      <c r="D1377" s="314"/>
    </row>
    <row r="1378" spans="4:4" x14ac:dyDescent="0.2">
      <c r="D1378" s="314"/>
    </row>
    <row r="1379" spans="4:4" x14ac:dyDescent="0.2">
      <c r="D1379" s="314"/>
    </row>
    <row r="1380" spans="4:4" x14ac:dyDescent="0.2">
      <c r="D1380" s="314"/>
    </row>
    <row r="1381" spans="4:4" x14ac:dyDescent="0.2">
      <c r="D1381" s="314"/>
    </row>
    <row r="1382" spans="4:4" x14ac:dyDescent="0.2">
      <c r="D1382" s="314"/>
    </row>
    <row r="1383" spans="4:4" x14ac:dyDescent="0.2">
      <c r="D1383" s="314"/>
    </row>
    <row r="1384" spans="4:4" x14ac:dyDescent="0.2">
      <c r="D1384" s="314"/>
    </row>
    <row r="1385" spans="4:4" x14ac:dyDescent="0.2">
      <c r="D1385" s="314"/>
    </row>
    <row r="1386" spans="4:4" x14ac:dyDescent="0.2">
      <c r="D1386" s="314"/>
    </row>
    <row r="1387" spans="4:4" x14ac:dyDescent="0.2">
      <c r="D1387" s="314"/>
    </row>
    <row r="1388" spans="4:4" x14ac:dyDescent="0.2">
      <c r="D1388" s="314"/>
    </row>
    <row r="1389" spans="4:4" x14ac:dyDescent="0.2">
      <c r="D1389" s="314"/>
    </row>
    <row r="1390" spans="4:4" x14ac:dyDescent="0.2">
      <c r="D1390" s="314"/>
    </row>
    <row r="1391" spans="4:4" x14ac:dyDescent="0.2">
      <c r="D1391" s="314"/>
    </row>
    <row r="1392" spans="4:4" x14ac:dyDescent="0.2">
      <c r="D1392" s="314"/>
    </row>
    <row r="1393" spans="4:4" x14ac:dyDescent="0.2">
      <c r="D1393" s="314"/>
    </row>
    <row r="1394" spans="4:4" x14ac:dyDescent="0.2">
      <c r="D1394" s="314"/>
    </row>
    <row r="1395" spans="4:4" x14ac:dyDescent="0.2">
      <c r="D1395" s="314"/>
    </row>
    <row r="1396" spans="4:4" x14ac:dyDescent="0.2">
      <c r="D1396" s="314"/>
    </row>
    <row r="1397" spans="4:4" x14ac:dyDescent="0.2">
      <c r="D1397" s="314"/>
    </row>
    <row r="1398" spans="4:4" x14ac:dyDescent="0.2">
      <c r="D1398" s="314"/>
    </row>
    <row r="1399" spans="4:4" x14ac:dyDescent="0.2">
      <c r="D1399" s="314"/>
    </row>
    <row r="1400" spans="4:4" x14ac:dyDescent="0.2">
      <c r="D1400" s="314"/>
    </row>
    <row r="1401" spans="4:4" x14ac:dyDescent="0.2">
      <c r="D1401" s="314"/>
    </row>
    <row r="1402" spans="4:4" x14ac:dyDescent="0.2">
      <c r="D1402" s="314"/>
    </row>
    <row r="1403" spans="4:4" x14ac:dyDescent="0.2">
      <c r="D1403" s="314"/>
    </row>
    <row r="1404" spans="4:4" x14ac:dyDescent="0.2">
      <c r="D1404" s="314"/>
    </row>
    <row r="1405" spans="4:4" x14ac:dyDescent="0.2">
      <c r="D1405" s="314"/>
    </row>
    <row r="1406" spans="4:4" x14ac:dyDescent="0.2">
      <c r="D1406" s="314"/>
    </row>
    <row r="1407" spans="4:4" x14ac:dyDescent="0.2">
      <c r="D1407" s="314"/>
    </row>
    <row r="1408" spans="4:4" x14ac:dyDescent="0.2">
      <c r="D1408" s="314"/>
    </row>
    <row r="1409" spans="4:4" x14ac:dyDescent="0.2">
      <c r="D1409" s="314"/>
    </row>
    <row r="1410" spans="4:4" x14ac:dyDescent="0.2">
      <c r="D1410" s="314"/>
    </row>
    <row r="1411" spans="4:4" x14ac:dyDescent="0.2">
      <c r="D1411" s="314"/>
    </row>
    <row r="1412" spans="4:4" x14ac:dyDescent="0.2">
      <c r="D1412" s="314"/>
    </row>
    <row r="1413" spans="4:4" x14ac:dyDescent="0.2">
      <c r="D1413" s="314"/>
    </row>
    <row r="1414" spans="4:4" x14ac:dyDescent="0.2">
      <c r="D1414" s="314"/>
    </row>
    <row r="1415" spans="4:4" x14ac:dyDescent="0.2">
      <c r="D1415" s="314"/>
    </row>
    <row r="1416" spans="4:4" x14ac:dyDescent="0.2">
      <c r="D1416" s="314"/>
    </row>
    <row r="1417" spans="4:4" x14ac:dyDescent="0.2">
      <c r="D1417" s="314"/>
    </row>
    <row r="1418" spans="4:4" x14ac:dyDescent="0.2">
      <c r="D1418" s="314"/>
    </row>
    <row r="1419" spans="4:4" x14ac:dyDescent="0.2">
      <c r="D1419" s="314"/>
    </row>
    <row r="1420" spans="4:4" x14ac:dyDescent="0.2">
      <c r="D1420" s="314"/>
    </row>
    <row r="1421" spans="4:4" x14ac:dyDescent="0.2">
      <c r="D1421" s="314"/>
    </row>
    <row r="1422" spans="4:4" x14ac:dyDescent="0.2">
      <c r="D1422" s="314"/>
    </row>
    <row r="1423" spans="4:4" x14ac:dyDescent="0.2">
      <c r="D1423" s="314"/>
    </row>
    <row r="1424" spans="4:4" x14ac:dyDescent="0.2">
      <c r="D1424" s="314"/>
    </row>
    <row r="1425" spans="4:4" x14ac:dyDescent="0.2">
      <c r="D1425" s="314"/>
    </row>
    <row r="1426" spans="4:4" x14ac:dyDescent="0.2">
      <c r="D1426" s="314"/>
    </row>
    <row r="1427" spans="4:4" x14ac:dyDescent="0.2">
      <c r="D1427" s="314"/>
    </row>
    <row r="1428" spans="4:4" x14ac:dyDescent="0.2">
      <c r="D1428" s="314"/>
    </row>
    <row r="1429" spans="4:4" x14ac:dyDescent="0.2">
      <c r="D1429" s="314"/>
    </row>
    <row r="1430" spans="4:4" x14ac:dyDescent="0.2">
      <c r="D1430" s="314"/>
    </row>
    <row r="1431" spans="4:4" x14ac:dyDescent="0.2">
      <c r="D1431" s="314"/>
    </row>
    <row r="1432" spans="4:4" x14ac:dyDescent="0.2">
      <c r="D1432" s="314"/>
    </row>
    <row r="1433" spans="4:4" x14ac:dyDescent="0.2">
      <c r="D1433" s="314"/>
    </row>
    <row r="1434" spans="4:4" x14ac:dyDescent="0.2">
      <c r="D1434" s="314"/>
    </row>
    <row r="1435" spans="4:4" x14ac:dyDescent="0.2">
      <c r="D1435" s="314"/>
    </row>
    <row r="1436" spans="4:4" x14ac:dyDescent="0.2">
      <c r="D1436" s="314"/>
    </row>
    <row r="1437" spans="4:4" x14ac:dyDescent="0.2">
      <c r="D1437" s="314"/>
    </row>
    <row r="1438" spans="4:4" x14ac:dyDescent="0.2">
      <c r="D1438" s="314"/>
    </row>
    <row r="1439" spans="4:4" x14ac:dyDescent="0.2">
      <c r="D1439" s="314"/>
    </row>
    <row r="1440" spans="4:4" x14ac:dyDescent="0.2">
      <c r="D1440" s="314"/>
    </row>
    <row r="1441" spans="4:4" x14ac:dyDescent="0.2">
      <c r="D1441" s="314"/>
    </row>
    <row r="1442" spans="4:4" x14ac:dyDescent="0.2">
      <c r="D1442" s="314"/>
    </row>
    <row r="1443" spans="4:4" x14ac:dyDescent="0.2">
      <c r="D1443" s="314"/>
    </row>
    <row r="1444" spans="4:4" x14ac:dyDescent="0.2">
      <c r="D1444" s="314"/>
    </row>
    <row r="1445" spans="4:4" x14ac:dyDescent="0.2">
      <c r="D1445" s="314"/>
    </row>
    <row r="1446" spans="4:4" x14ac:dyDescent="0.2">
      <c r="D1446" s="314"/>
    </row>
    <row r="1447" spans="4:4" x14ac:dyDescent="0.2">
      <c r="D1447" s="314"/>
    </row>
    <row r="1448" spans="4:4" x14ac:dyDescent="0.2">
      <c r="D1448" s="314"/>
    </row>
    <row r="1449" spans="4:4" x14ac:dyDescent="0.2">
      <c r="D1449" s="314"/>
    </row>
    <row r="1450" spans="4:4" x14ac:dyDescent="0.2">
      <c r="D1450" s="314"/>
    </row>
    <row r="1451" spans="4:4" x14ac:dyDescent="0.2">
      <c r="D1451" s="314"/>
    </row>
    <row r="1452" spans="4:4" x14ac:dyDescent="0.2">
      <c r="D1452" s="314"/>
    </row>
    <row r="1453" spans="4:4" x14ac:dyDescent="0.2">
      <c r="D1453" s="314"/>
    </row>
    <row r="1454" spans="4:4" x14ac:dyDescent="0.2">
      <c r="D1454" s="314"/>
    </row>
    <row r="1455" spans="4:4" x14ac:dyDescent="0.2">
      <c r="D1455" s="314"/>
    </row>
    <row r="1456" spans="4:4" x14ac:dyDescent="0.2">
      <c r="D1456" s="314"/>
    </row>
    <row r="1457" spans="4:4" x14ac:dyDescent="0.2">
      <c r="D1457" s="314"/>
    </row>
    <row r="1458" spans="4:4" x14ac:dyDescent="0.2">
      <c r="D1458" s="314"/>
    </row>
    <row r="1459" spans="4:4" x14ac:dyDescent="0.2">
      <c r="D1459" s="314"/>
    </row>
    <row r="1460" spans="4:4" x14ac:dyDescent="0.2">
      <c r="D1460" s="314"/>
    </row>
    <row r="1461" spans="4:4" x14ac:dyDescent="0.2">
      <c r="D1461" s="314"/>
    </row>
    <row r="1462" spans="4:4" x14ac:dyDescent="0.2">
      <c r="D1462" s="314"/>
    </row>
    <row r="1463" spans="4:4" x14ac:dyDescent="0.2">
      <c r="D1463" s="314"/>
    </row>
    <row r="1464" spans="4:4" x14ac:dyDescent="0.2">
      <c r="D1464" s="314"/>
    </row>
    <row r="1465" spans="4:4" x14ac:dyDescent="0.2">
      <c r="D1465" s="314"/>
    </row>
    <row r="1466" spans="4:4" x14ac:dyDescent="0.2">
      <c r="D1466" s="314"/>
    </row>
    <row r="1467" spans="4:4" x14ac:dyDescent="0.2">
      <c r="D1467" s="314"/>
    </row>
    <row r="1468" spans="4:4" x14ac:dyDescent="0.2">
      <c r="D1468" s="314"/>
    </row>
    <row r="1469" spans="4:4" x14ac:dyDescent="0.2">
      <c r="D1469" s="314"/>
    </row>
    <row r="1470" spans="4:4" x14ac:dyDescent="0.2">
      <c r="D1470" s="314"/>
    </row>
    <row r="1471" spans="4:4" x14ac:dyDescent="0.2">
      <c r="D1471" s="314"/>
    </row>
    <row r="1472" spans="4:4" x14ac:dyDescent="0.2">
      <c r="D1472" s="314"/>
    </row>
    <row r="1473" spans="4:4" x14ac:dyDescent="0.2">
      <c r="D1473" s="314"/>
    </row>
    <row r="1474" spans="4:4" x14ac:dyDescent="0.2">
      <c r="D1474" s="314"/>
    </row>
    <row r="1475" spans="4:4" x14ac:dyDescent="0.2">
      <c r="D1475" s="314"/>
    </row>
    <row r="1476" spans="4:4" x14ac:dyDescent="0.2">
      <c r="D1476" s="314"/>
    </row>
    <row r="1477" spans="4:4" x14ac:dyDescent="0.2">
      <c r="D1477" s="314"/>
    </row>
    <row r="1478" spans="4:4" x14ac:dyDescent="0.2">
      <c r="D1478" s="314"/>
    </row>
    <row r="1479" spans="4:4" x14ac:dyDescent="0.2">
      <c r="D1479" s="314"/>
    </row>
    <row r="1480" spans="4:4" x14ac:dyDescent="0.2">
      <c r="D1480" s="314"/>
    </row>
    <row r="1481" spans="4:4" x14ac:dyDescent="0.2">
      <c r="D1481" s="314"/>
    </row>
    <row r="1482" spans="4:4" x14ac:dyDescent="0.2">
      <c r="D1482" s="314"/>
    </row>
    <row r="1483" spans="4:4" x14ac:dyDescent="0.2">
      <c r="D1483" s="314"/>
    </row>
    <row r="1484" spans="4:4" x14ac:dyDescent="0.2">
      <c r="D1484" s="314"/>
    </row>
    <row r="1485" spans="4:4" x14ac:dyDescent="0.2">
      <c r="D1485" s="314"/>
    </row>
    <row r="1486" spans="4:4" x14ac:dyDescent="0.2">
      <c r="D1486" s="314"/>
    </row>
    <row r="1487" spans="4:4" x14ac:dyDescent="0.2">
      <c r="D1487" s="314"/>
    </row>
    <row r="1488" spans="4:4" x14ac:dyDescent="0.2">
      <c r="D1488" s="314"/>
    </row>
    <row r="1489" spans="4:4" x14ac:dyDescent="0.2">
      <c r="D1489" s="314"/>
    </row>
    <row r="1490" spans="4:4" x14ac:dyDescent="0.2">
      <c r="D1490" s="314"/>
    </row>
    <row r="1491" spans="4:4" x14ac:dyDescent="0.2">
      <c r="D1491" s="314"/>
    </row>
    <row r="1492" spans="4:4" x14ac:dyDescent="0.2">
      <c r="D1492" s="314"/>
    </row>
    <row r="1493" spans="4:4" x14ac:dyDescent="0.2">
      <c r="D1493" s="314"/>
    </row>
    <row r="1494" spans="4:4" x14ac:dyDescent="0.2">
      <c r="D1494" s="314"/>
    </row>
    <row r="1495" spans="4:4" x14ac:dyDescent="0.2">
      <c r="D1495" s="314"/>
    </row>
    <row r="1496" spans="4:4" x14ac:dyDescent="0.2">
      <c r="D1496" s="314"/>
    </row>
    <row r="1497" spans="4:4" x14ac:dyDescent="0.2">
      <c r="D1497" s="314"/>
    </row>
    <row r="1498" spans="4:4" x14ac:dyDescent="0.2">
      <c r="D1498" s="314"/>
    </row>
    <row r="1499" spans="4:4" x14ac:dyDescent="0.2">
      <c r="D1499" s="314"/>
    </row>
    <row r="1500" spans="4:4" x14ac:dyDescent="0.2">
      <c r="D1500" s="314"/>
    </row>
    <row r="1501" spans="4:4" x14ac:dyDescent="0.2">
      <c r="D1501" s="314"/>
    </row>
    <row r="1502" spans="4:4" x14ac:dyDescent="0.2">
      <c r="D1502" s="314"/>
    </row>
    <row r="1503" spans="4:4" x14ac:dyDescent="0.2">
      <c r="D1503" s="314"/>
    </row>
    <row r="1504" spans="4:4" x14ac:dyDescent="0.2">
      <c r="D1504" s="314"/>
    </row>
    <row r="1505" spans="4:4" x14ac:dyDescent="0.2">
      <c r="D1505" s="314"/>
    </row>
    <row r="1506" spans="4:4" x14ac:dyDescent="0.2">
      <c r="D1506" s="314"/>
    </row>
    <row r="1507" spans="4:4" x14ac:dyDescent="0.2">
      <c r="D1507" s="314"/>
    </row>
    <row r="1508" spans="4:4" x14ac:dyDescent="0.2">
      <c r="D1508" s="314"/>
    </row>
    <row r="1509" spans="4:4" x14ac:dyDescent="0.2">
      <c r="D1509" s="314"/>
    </row>
    <row r="1510" spans="4:4" x14ac:dyDescent="0.2">
      <c r="D1510" s="314"/>
    </row>
    <row r="1511" spans="4:4" x14ac:dyDescent="0.2">
      <c r="D1511" s="314"/>
    </row>
    <row r="1512" spans="4:4" x14ac:dyDescent="0.2">
      <c r="D1512" s="314"/>
    </row>
    <row r="1513" spans="4:4" x14ac:dyDescent="0.2">
      <c r="D1513" s="314"/>
    </row>
    <row r="1514" spans="4:4" x14ac:dyDescent="0.2">
      <c r="D1514" s="314"/>
    </row>
    <row r="1515" spans="4:4" x14ac:dyDescent="0.2">
      <c r="D1515" s="314"/>
    </row>
    <row r="1516" spans="4:4" x14ac:dyDescent="0.2">
      <c r="D1516" s="314"/>
    </row>
    <row r="1517" spans="4:4" x14ac:dyDescent="0.2">
      <c r="D1517" s="314"/>
    </row>
    <row r="1518" spans="4:4" x14ac:dyDescent="0.2">
      <c r="D1518" s="314"/>
    </row>
    <row r="1519" spans="4:4" x14ac:dyDescent="0.2">
      <c r="D1519" s="314"/>
    </row>
    <row r="1520" spans="4:4" x14ac:dyDescent="0.2">
      <c r="D1520" s="314"/>
    </row>
    <row r="1521" spans="4:4" x14ac:dyDescent="0.2">
      <c r="D1521" s="314"/>
    </row>
    <row r="1522" spans="4:4" x14ac:dyDescent="0.2">
      <c r="D1522" s="314"/>
    </row>
    <row r="1523" spans="4:4" x14ac:dyDescent="0.2">
      <c r="D1523" s="314"/>
    </row>
    <row r="1524" spans="4:4" x14ac:dyDescent="0.2">
      <c r="D1524" s="314"/>
    </row>
    <row r="1525" spans="4:4" x14ac:dyDescent="0.2">
      <c r="D1525" s="314"/>
    </row>
    <row r="1526" spans="4:4" x14ac:dyDescent="0.2">
      <c r="D1526" s="314"/>
    </row>
    <row r="1527" spans="4:4" x14ac:dyDescent="0.2">
      <c r="D1527" s="314"/>
    </row>
    <row r="1528" spans="4:4" x14ac:dyDescent="0.2">
      <c r="D1528" s="314"/>
    </row>
    <row r="1529" spans="4:4" x14ac:dyDescent="0.2">
      <c r="D1529" s="314"/>
    </row>
    <row r="1530" spans="4:4" x14ac:dyDescent="0.2">
      <c r="D1530" s="314"/>
    </row>
    <row r="1531" spans="4:4" x14ac:dyDescent="0.2">
      <c r="D1531" s="314"/>
    </row>
    <row r="1532" spans="4:4" x14ac:dyDescent="0.2">
      <c r="D1532" s="314"/>
    </row>
    <row r="1533" spans="4:4" x14ac:dyDescent="0.2">
      <c r="D1533" s="314"/>
    </row>
    <row r="1534" spans="4:4" x14ac:dyDescent="0.2">
      <c r="D1534" s="314"/>
    </row>
    <row r="1535" spans="4:4" x14ac:dyDescent="0.2">
      <c r="D1535" s="314"/>
    </row>
    <row r="1536" spans="4:4" x14ac:dyDescent="0.2">
      <c r="D1536" s="314"/>
    </row>
    <row r="1537" spans="4:4" x14ac:dyDescent="0.2">
      <c r="D1537" s="314"/>
    </row>
    <row r="1538" spans="4:4" x14ac:dyDescent="0.2">
      <c r="D1538" s="314"/>
    </row>
    <row r="1539" spans="4:4" x14ac:dyDescent="0.2">
      <c r="D1539" s="314"/>
    </row>
    <row r="1540" spans="4:4" x14ac:dyDescent="0.2">
      <c r="D1540" s="314"/>
    </row>
    <row r="1541" spans="4:4" x14ac:dyDescent="0.2">
      <c r="D1541" s="314"/>
    </row>
    <row r="1542" spans="4:4" x14ac:dyDescent="0.2">
      <c r="D1542" s="314"/>
    </row>
    <row r="1543" spans="4:4" x14ac:dyDescent="0.2">
      <c r="D1543" s="314"/>
    </row>
    <row r="1544" spans="4:4" x14ac:dyDescent="0.2">
      <c r="D1544" s="314"/>
    </row>
    <row r="1545" spans="4:4" x14ac:dyDescent="0.2">
      <c r="D1545" s="314"/>
    </row>
    <row r="1546" spans="4:4" x14ac:dyDescent="0.2">
      <c r="D1546" s="314"/>
    </row>
    <row r="1547" spans="4:4" x14ac:dyDescent="0.2">
      <c r="D1547" s="314"/>
    </row>
    <row r="1548" spans="4:4" x14ac:dyDescent="0.2">
      <c r="D1548" s="314"/>
    </row>
    <row r="1549" spans="4:4" x14ac:dyDescent="0.2">
      <c r="D1549" s="314"/>
    </row>
    <row r="1550" spans="4:4" x14ac:dyDescent="0.2">
      <c r="D1550" s="314"/>
    </row>
    <row r="1551" spans="4:4" x14ac:dyDescent="0.2">
      <c r="D1551" s="314"/>
    </row>
    <row r="1552" spans="4:4" x14ac:dyDescent="0.2">
      <c r="D1552" s="314"/>
    </row>
    <row r="1553" spans="4:4" x14ac:dyDescent="0.2">
      <c r="D1553" s="314"/>
    </row>
    <row r="1554" spans="4:4" x14ac:dyDescent="0.2">
      <c r="D1554" s="314"/>
    </row>
    <row r="1555" spans="4:4" x14ac:dyDescent="0.2">
      <c r="D1555" s="314"/>
    </row>
    <row r="1556" spans="4:4" x14ac:dyDescent="0.2">
      <c r="D1556" s="314"/>
    </row>
    <row r="1557" spans="4:4" x14ac:dyDescent="0.2">
      <c r="D1557" s="314"/>
    </row>
    <row r="1558" spans="4:4" x14ac:dyDescent="0.2">
      <c r="D1558" s="314"/>
    </row>
    <row r="1559" spans="4:4" x14ac:dyDescent="0.2">
      <c r="D1559" s="314"/>
    </row>
    <row r="1560" spans="4:4" x14ac:dyDescent="0.2">
      <c r="D1560" s="314"/>
    </row>
    <row r="1561" spans="4:4" x14ac:dyDescent="0.2">
      <c r="D1561" s="314"/>
    </row>
    <row r="1562" spans="4:4" x14ac:dyDescent="0.2">
      <c r="D1562" s="314"/>
    </row>
    <row r="1563" spans="4:4" x14ac:dyDescent="0.2">
      <c r="D1563" s="314"/>
    </row>
    <row r="1564" spans="4:4" x14ac:dyDescent="0.2">
      <c r="D1564" s="314"/>
    </row>
    <row r="1565" spans="4:4" x14ac:dyDescent="0.2">
      <c r="D1565" s="314"/>
    </row>
    <row r="1566" spans="4:4" x14ac:dyDescent="0.2">
      <c r="D1566" s="314"/>
    </row>
    <row r="1567" spans="4:4" x14ac:dyDescent="0.2">
      <c r="D1567" s="314"/>
    </row>
    <row r="1568" spans="4:4" x14ac:dyDescent="0.2">
      <c r="D1568" s="314"/>
    </row>
    <row r="1569" spans="4:4" x14ac:dyDescent="0.2">
      <c r="D1569" s="314"/>
    </row>
    <row r="1570" spans="4:4" x14ac:dyDescent="0.2">
      <c r="D1570" s="314"/>
    </row>
    <row r="1571" spans="4:4" x14ac:dyDescent="0.2">
      <c r="D1571" s="314"/>
    </row>
    <row r="1572" spans="4:4" x14ac:dyDescent="0.2">
      <c r="D1572" s="314"/>
    </row>
    <row r="1573" spans="4:4" x14ac:dyDescent="0.2">
      <c r="D1573" s="314"/>
    </row>
    <row r="1574" spans="4:4" x14ac:dyDescent="0.2">
      <c r="D1574" s="314"/>
    </row>
    <row r="1575" spans="4:4" x14ac:dyDescent="0.2">
      <c r="D1575" s="314"/>
    </row>
    <row r="1576" spans="4:4" x14ac:dyDescent="0.2">
      <c r="D1576" s="314"/>
    </row>
    <row r="1577" spans="4:4" x14ac:dyDescent="0.2">
      <c r="D1577" s="314"/>
    </row>
    <row r="1578" spans="4:4" x14ac:dyDescent="0.2">
      <c r="D1578" s="314"/>
    </row>
    <row r="1579" spans="4:4" x14ac:dyDescent="0.2">
      <c r="D1579" s="314"/>
    </row>
    <row r="1580" spans="4:4" x14ac:dyDescent="0.2">
      <c r="D1580" s="314"/>
    </row>
    <row r="1581" spans="4:4" x14ac:dyDescent="0.2">
      <c r="D1581" s="314"/>
    </row>
    <row r="1582" spans="4:4" x14ac:dyDescent="0.2">
      <c r="D1582" s="314"/>
    </row>
    <row r="1583" spans="4:4" x14ac:dyDescent="0.2">
      <c r="D1583" s="314"/>
    </row>
    <row r="1584" spans="4:4" x14ac:dyDescent="0.2">
      <c r="D1584" s="314"/>
    </row>
    <row r="1585" spans="4:4" x14ac:dyDescent="0.2">
      <c r="D1585" s="314"/>
    </row>
    <row r="1586" spans="4:4" x14ac:dyDescent="0.2">
      <c r="D1586" s="314"/>
    </row>
    <row r="1587" spans="4:4" x14ac:dyDescent="0.2">
      <c r="D1587" s="314"/>
    </row>
    <row r="1588" spans="4:4" x14ac:dyDescent="0.2">
      <c r="D1588" s="314"/>
    </row>
    <row r="1589" spans="4:4" x14ac:dyDescent="0.2">
      <c r="D1589" s="314"/>
    </row>
    <row r="1590" spans="4:4" x14ac:dyDescent="0.2">
      <c r="D1590" s="314"/>
    </row>
    <row r="1591" spans="4:4" x14ac:dyDescent="0.2">
      <c r="D1591" s="314"/>
    </row>
    <row r="1592" spans="4:4" x14ac:dyDescent="0.2">
      <c r="D1592" s="314"/>
    </row>
    <row r="1593" spans="4:4" x14ac:dyDescent="0.2">
      <c r="D1593" s="314"/>
    </row>
    <row r="1594" spans="4:4" x14ac:dyDescent="0.2">
      <c r="D1594" s="314"/>
    </row>
    <row r="1595" spans="4:4" x14ac:dyDescent="0.2">
      <c r="D1595" s="314"/>
    </row>
    <row r="1596" spans="4:4" x14ac:dyDescent="0.2">
      <c r="D1596" s="314"/>
    </row>
    <row r="1597" spans="4:4" x14ac:dyDescent="0.2">
      <c r="D1597" s="314"/>
    </row>
    <row r="1598" spans="4:4" x14ac:dyDescent="0.2">
      <c r="D1598" s="314"/>
    </row>
    <row r="1599" spans="4:4" x14ac:dyDescent="0.2">
      <c r="D1599" s="314"/>
    </row>
    <row r="1600" spans="4:4" x14ac:dyDescent="0.2">
      <c r="D1600" s="314"/>
    </row>
    <row r="1601" spans="4:4" x14ac:dyDescent="0.2">
      <c r="D1601" s="314"/>
    </row>
    <row r="1602" spans="4:4" x14ac:dyDescent="0.2">
      <c r="D1602" s="314"/>
    </row>
    <row r="1603" spans="4:4" x14ac:dyDescent="0.2">
      <c r="D1603" s="314"/>
    </row>
    <row r="1604" spans="4:4" x14ac:dyDescent="0.2">
      <c r="D1604" s="314"/>
    </row>
    <row r="1605" spans="4:4" x14ac:dyDescent="0.2">
      <c r="D1605" s="314"/>
    </row>
    <row r="1606" spans="4:4" x14ac:dyDescent="0.2">
      <c r="D1606" s="314"/>
    </row>
    <row r="1607" spans="4:4" x14ac:dyDescent="0.2">
      <c r="D1607" s="314"/>
    </row>
    <row r="1608" spans="4:4" x14ac:dyDescent="0.2">
      <c r="D1608" s="314"/>
    </row>
    <row r="1609" spans="4:4" x14ac:dyDescent="0.2">
      <c r="D1609" s="314"/>
    </row>
    <row r="1610" spans="4:4" x14ac:dyDescent="0.2">
      <c r="D1610" s="314"/>
    </row>
    <row r="1611" spans="4:4" x14ac:dyDescent="0.2">
      <c r="D1611" s="314"/>
    </row>
    <row r="1612" spans="4:4" x14ac:dyDescent="0.2">
      <c r="D1612" s="314"/>
    </row>
    <row r="1613" spans="4:4" x14ac:dyDescent="0.2">
      <c r="D1613" s="314"/>
    </row>
    <row r="1614" spans="4:4" x14ac:dyDescent="0.2">
      <c r="D1614" s="314"/>
    </row>
    <row r="1615" spans="4:4" x14ac:dyDescent="0.2">
      <c r="D1615" s="314"/>
    </row>
    <row r="1616" spans="4:4" x14ac:dyDescent="0.2">
      <c r="D1616" s="314"/>
    </row>
    <row r="1617" spans="4:4" x14ac:dyDescent="0.2">
      <c r="D1617" s="314"/>
    </row>
    <row r="1618" spans="4:4" x14ac:dyDescent="0.2">
      <c r="D1618" s="314"/>
    </row>
    <row r="1619" spans="4:4" x14ac:dyDescent="0.2">
      <c r="D1619" s="314"/>
    </row>
    <row r="1620" spans="4:4" x14ac:dyDescent="0.2">
      <c r="D1620" s="314"/>
    </row>
    <row r="1621" spans="4:4" x14ac:dyDescent="0.2">
      <c r="D1621" s="314"/>
    </row>
    <row r="1622" spans="4:4" x14ac:dyDescent="0.2">
      <c r="D1622" s="314"/>
    </row>
    <row r="1623" spans="4:4" x14ac:dyDescent="0.2">
      <c r="D1623" s="314"/>
    </row>
    <row r="1624" spans="4:4" x14ac:dyDescent="0.2">
      <c r="D1624" s="314"/>
    </row>
    <row r="1625" spans="4:4" x14ac:dyDescent="0.2">
      <c r="D1625" s="314"/>
    </row>
    <row r="1626" spans="4:4" x14ac:dyDescent="0.2">
      <c r="D1626" s="314"/>
    </row>
    <row r="1627" spans="4:4" x14ac:dyDescent="0.2">
      <c r="D1627" s="314"/>
    </row>
    <row r="1628" spans="4:4" x14ac:dyDescent="0.2">
      <c r="D1628" s="314"/>
    </row>
    <row r="1629" spans="4:4" x14ac:dyDescent="0.2">
      <c r="D1629" s="314"/>
    </row>
    <row r="1630" spans="4:4" x14ac:dyDescent="0.2">
      <c r="D1630" s="314"/>
    </row>
    <row r="1631" spans="4:4" x14ac:dyDescent="0.2">
      <c r="D1631" s="314"/>
    </row>
    <row r="1632" spans="4:4" x14ac:dyDescent="0.2">
      <c r="D1632" s="314"/>
    </row>
    <row r="1633" spans="4:4" x14ac:dyDescent="0.2">
      <c r="D1633" s="314"/>
    </row>
    <row r="1634" spans="4:4" x14ac:dyDescent="0.2">
      <c r="D1634" s="314"/>
    </row>
    <row r="1635" spans="4:4" x14ac:dyDescent="0.2">
      <c r="D1635" s="314"/>
    </row>
    <row r="1636" spans="4:4" x14ac:dyDescent="0.2">
      <c r="D1636" s="314"/>
    </row>
    <row r="1637" spans="4:4" x14ac:dyDescent="0.2">
      <c r="D1637" s="314"/>
    </row>
    <row r="1638" spans="4:4" x14ac:dyDescent="0.2">
      <c r="D1638" s="314"/>
    </row>
    <row r="1639" spans="4:4" x14ac:dyDescent="0.2">
      <c r="D1639" s="314"/>
    </row>
    <row r="1640" spans="4:4" x14ac:dyDescent="0.2">
      <c r="D1640" s="314"/>
    </row>
    <row r="1641" spans="4:4" x14ac:dyDescent="0.2">
      <c r="D1641" s="314"/>
    </row>
    <row r="1642" spans="4:4" x14ac:dyDescent="0.2">
      <c r="D1642" s="314"/>
    </row>
    <row r="1643" spans="4:4" x14ac:dyDescent="0.2">
      <c r="D1643" s="314"/>
    </row>
    <row r="1644" spans="4:4" x14ac:dyDescent="0.2">
      <c r="D1644" s="314"/>
    </row>
    <row r="1645" spans="4:4" x14ac:dyDescent="0.2">
      <c r="D1645" s="314"/>
    </row>
    <row r="1646" spans="4:4" x14ac:dyDescent="0.2">
      <c r="D1646" s="314"/>
    </row>
    <row r="1647" spans="4:4" x14ac:dyDescent="0.2">
      <c r="D1647" s="314"/>
    </row>
    <row r="1648" spans="4:4" x14ac:dyDescent="0.2">
      <c r="D1648" s="314"/>
    </row>
    <row r="1649" spans="4:4" x14ac:dyDescent="0.2">
      <c r="D1649" s="314"/>
    </row>
    <row r="1650" spans="4:4" x14ac:dyDescent="0.2">
      <c r="D1650" s="314"/>
    </row>
    <row r="1651" spans="4:4" x14ac:dyDescent="0.2">
      <c r="D1651" s="314"/>
    </row>
    <row r="1652" spans="4:4" x14ac:dyDescent="0.2">
      <c r="D1652" s="314"/>
    </row>
    <row r="1653" spans="4:4" x14ac:dyDescent="0.2">
      <c r="D1653" s="314"/>
    </row>
    <row r="1654" spans="4:4" x14ac:dyDescent="0.2">
      <c r="D1654" s="314"/>
    </row>
    <row r="1655" spans="4:4" x14ac:dyDescent="0.2">
      <c r="D1655" s="314"/>
    </row>
    <row r="1656" spans="4:4" x14ac:dyDescent="0.2">
      <c r="D1656" s="314"/>
    </row>
    <row r="1657" spans="4:4" x14ac:dyDescent="0.2">
      <c r="D1657" s="314"/>
    </row>
    <row r="1658" spans="4:4" x14ac:dyDescent="0.2">
      <c r="D1658" s="314"/>
    </row>
    <row r="1659" spans="4:4" x14ac:dyDescent="0.2">
      <c r="D1659" s="314"/>
    </row>
    <row r="1660" spans="4:4" x14ac:dyDescent="0.2">
      <c r="D1660" s="314"/>
    </row>
    <row r="1661" spans="4:4" x14ac:dyDescent="0.2">
      <c r="D1661" s="314"/>
    </row>
    <row r="1662" spans="4:4" x14ac:dyDescent="0.2">
      <c r="D1662" s="314"/>
    </row>
    <row r="1663" spans="4:4" x14ac:dyDescent="0.2">
      <c r="D1663" s="314"/>
    </row>
    <row r="1664" spans="4:4" x14ac:dyDescent="0.2">
      <c r="D1664" s="314"/>
    </row>
    <row r="1665" spans="4:4" x14ac:dyDescent="0.2">
      <c r="D1665" s="314"/>
    </row>
    <row r="1666" spans="4:4" x14ac:dyDescent="0.2">
      <c r="D1666" s="314"/>
    </row>
    <row r="1667" spans="4:4" x14ac:dyDescent="0.2">
      <c r="D1667" s="314"/>
    </row>
    <row r="1668" spans="4:4" x14ac:dyDescent="0.2">
      <c r="D1668" s="314"/>
    </row>
    <row r="1669" spans="4:4" x14ac:dyDescent="0.2">
      <c r="D1669" s="314"/>
    </row>
    <row r="1670" spans="4:4" x14ac:dyDescent="0.2">
      <c r="D1670" s="314"/>
    </row>
    <row r="1671" spans="4:4" x14ac:dyDescent="0.2">
      <c r="D1671" s="314"/>
    </row>
    <row r="1672" spans="4:4" x14ac:dyDescent="0.2">
      <c r="D1672" s="314"/>
    </row>
    <row r="1673" spans="4:4" x14ac:dyDescent="0.2">
      <c r="D1673" s="314"/>
    </row>
    <row r="1674" spans="4:4" x14ac:dyDescent="0.2">
      <c r="D1674" s="314"/>
    </row>
    <row r="1675" spans="4:4" x14ac:dyDescent="0.2">
      <c r="D1675" s="314"/>
    </row>
    <row r="1676" spans="4:4" x14ac:dyDescent="0.2">
      <c r="D1676" s="314"/>
    </row>
    <row r="1677" spans="4:4" x14ac:dyDescent="0.2">
      <c r="D1677" s="314"/>
    </row>
    <row r="1678" spans="4:4" x14ac:dyDescent="0.2">
      <c r="D1678" s="314"/>
    </row>
    <row r="1679" spans="4:4" x14ac:dyDescent="0.2">
      <c r="D1679" s="314"/>
    </row>
    <row r="1680" spans="4:4" x14ac:dyDescent="0.2">
      <c r="D1680" s="314"/>
    </row>
    <row r="1681" spans="4:4" x14ac:dyDescent="0.2">
      <c r="D1681" s="314"/>
    </row>
    <row r="1682" spans="4:4" x14ac:dyDescent="0.2">
      <c r="D1682" s="314"/>
    </row>
    <row r="1683" spans="4:4" x14ac:dyDescent="0.2">
      <c r="D1683" s="314"/>
    </row>
    <row r="1684" spans="4:4" x14ac:dyDescent="0.2">
      <c r="D1684" s="314"/>
    </row>
    <row r="1685" spans="4:4" x14ac:dyDescent="0.2">
      <c r="D1685" s="314"/>
    </row>
    <row r="1686" spans="4:4" x14ac:dyDescent="0.2">
      <c r="D1686" s="314"/>
    </row>
    <row r="1687" spans="4:4" x14ac:dyDescent="0.2">
      <c r="D1687" s="314"/>
    </row>
    <row r="1688" spans="4:4" x14ac:dyDescent="0.2">
      <c r="D1688" s="314"/>
    </row>
    <row r="1689" spans="4:4" x14ac:dyDescent="0.2">
      <c r="D1689" s="314"/>
    </row>
    <row r="1690" spans="4:4" x14ac:dyDescent="0.2">
      <c r="D1690" s="314"/>
    </row>
    <row r="1691" spans="4:4" x14ac:dyDescent="0.2">
      <c r="D1691" s="314"/>
    </row>
    <row r="1692" spans="4:4" x14ac:dyDescent="0.2">
      <c r="D1692" s="314"/>
    </row>
    <row r="1693" spans="4:4" x14ac:dyDescent="0.2">
      <c r="D1693" s="314"/>
    </row>
    <row r="1694" spans="4:4" x14ac:dyDescent="0.2">
      <c r="D1694" s="314"/>
    </row>
    <row r="1695" spans="4:4" x14ac:dyDescent="0.2">
      <c r="D1695" s="314"/>
    </row>
    <row r="1696" spans="4:4" x14ac:dyDescent="0.2">
      <c r="D1696" s="314"/>
    </row>
    <row r="1697" spans="4:4" x14ac:dyDescent="0.2">
      <c r="D1697" s="314"/>
    </row>
    <row r="1698" spans="4:4" x14ac:dyDescent="0.2">
      <c r="D1698" s="314"/>
    </row>
    <row r="1699" spans="4:4" x14ac:dyDescent="0.2">
      <c r="D1699" s="314"/>
    </row>
    <row r="1700" spans="4:4" x14ac:dyDescent="0.2">
      <c r="D1700" s="314"/>
    </row>
    <row r="1701" spans="4:4" x14ac:dyDescent="0.2">
      <c r="D1701" s="314"/>
    </row>
    <row r="1702" spans="4:4" x14ac:dyDescent="0.2">
      <c r="D1702" s="314"/>
    </row>
    <row r="1703" spans="4:4" x14ac:dyDescent="0.2">
      <c r="D1703" s="314"/>
    </row>
    <row r="1704" spans="4:4" x14ac:dyDescent="0.2">
      <c r="D1704" s="314"/>
    </row>
    <row r="1705" spans="4:4" x14ac:dyDescent="0.2">
      <c r="D1705" s="314"/>
    </row>
    <row r="1706" spans="4:4" x14ac:dyDescent="0.2">
      <c r="D1706" s="314"/>
    </row>
    <row r="1707" spans="4:4" x14ac:dyDescent="0.2">
      <c r="D1707" s="314"/>
    </row>
    <row r="1708" spans="4:4" x14ac:dyDescent="0.2">
      <c r="D1708" s="314"/>
    </row>
    <row r="1709" spans="4:4" x14ac:dyDescent="0.2">
      <c r="D1709" s="314"/>
    </row>
    <row r="1710" spans="4:4" x14ac:dyDescent="0.2">
      <c r="D1710" s="314"/>
    </row>
    <row r="1711" spans="4:4" x14ac:dyDescent="0.2">
      <c r="D1711" s="314"/>
    </row>
    <row r="1712" spans="4:4" x14ac:dyDescent="0.2">
      <c r="D1712" s="314"/>
    </row>
    <row r="1713" spans="4:4" x14ac:dyDescent="0.2">
      <c r="D1713" s="314"/>
    </row>
    <row r="1714" spans="4:4" x14ac:dyDescent="0.2">
      <c r="D1714" s="314"/>
    </row>
    <row r="1715" spans="4:4" x14ac:dyDescent="0.2">
      <c r="D1715" s="314"/>
    </row>
    <row r="1716" spans="4:4" x14ac:dyDescent="0.2">
      <c r="D1716" s="314"/>
    </row>
    <row r="1717" spans="4:4" x14ac:dyDescent="0.2">
      <c r="D1717" s="314"/>
    </row>
    <row r="1718" spans="4:4" x14ac:dyDescent="0.2">
      <c r="D1718" s="314"/>
    </row>
    <row r="1719" spans="4:4" x14ac:dyDescent="0.2">
      <c r="D1719" s="314"/>
    </row>
    <row r="1720" spans="4:4" x14ac:dyDescent="0.2">
      <c r="D1720" s="314"/>
    </row>
    <row r="1721" spans="4:4" x14ac:dyDescent="0.2">
      <c r="D1721" s="314"/>
    </row>
    <row r="1722" spans="4:4" x14ac:dyDescent="0.2">
      <c r="D1722" s="314"/>
    </row>
    <row r="1723" spans="4:4" x14ac:dyDescent="0.2">
      <c r="D1723" s="314"/>
    </row>
    <row r="1724" spans="4:4" x14ac:dyDescent="0.2">
      <c r="D1724" s="314"/>
    </row>
    <row r="1725" spans="4:4" x14ac:dyDescent="0.2">
      <c r="D1725" s="314"/>
    </row>
    <row r="1726" spans="4:4" x14ac:dyDescent="0.2">
      <c r="D1726" s="314"/>
    </row>
    <row r="1727" spans="4:4" x14ac:dyDescent="0.2">
      <c r="D1727" s="314"/>
    </row>
    <row r="1728" spans="4:4" x14ac:dyDescent="0.2">
      <c r="D1728" s="314"/>
    </row>
    <row r="1729" spans="4:4" x14ac:dyDescent="0.2">
      <c r="D1729" s="314"/>
    </row>
    <row r="1730" spans="4:4" x14ac:dyDescent="0.2">
      <c r="D1730" s="314"/>
    </row>
    <row r="1731" spans="4:4" x14ac:dyDescent="0.2">
      <c r="D1731" s="314"/>
    </row>
    <row r="1732" spans="4:4" x14ac:dyDescent="0.2">
      <c r="D1732" s="314"/>
    </row>
    <row r="1733" spans="4:4" x14ac:dyDescent="0.2">
      <c r="D1733" s="314"/>
    </row>
    <row r="1734" spans="4:4" x14ac:dyDescent="0.2">
      <c r="D1734" s="314"/>
    </row>
    <row r="1735" spans="4:4" x14ac:dyDescent="0.2">
      <c r="D1735" s="314"/>
    </row>
    <row r="1736" spans="4:4" x14ac:dyDescent="0.2">
      <c r="D1736" s="314"/>
    </row>
    <row r="1737" spans="4:4" x14ac:dyDescent="0.2">
      <c r="D1737" s="314"/>
    </row>
    <row r="1738" spans="4:4" x14ac:dyDescent="0.2">
      <c r="D1738" s="314"/>
    </row>
    <row r="1739" spans="4:4" x14ac:dyDescent="0.2">
      <c r="D1739" s="314"/>
    </row>
    <row r="1740" spans="4:4" x14ac:dyDescent="0.2">
      <c r="D1740" s="314"/>
    </row>
    <row r="1741" spans="4:4" x14ac:dyDescent="0.2">
      <c r="D1741" s="314"/>
    </row>
    <row r="1742" spans="4:4" x14ac:dyDescent="0.2">
      <c r="D1742" s="314"/>
    </row>
    <row r="1743" spans="4:4" x14ac:dyDescent="0.2">
      <c r="D1743" s="314"/>
    </row>
    <row r="1744" spans="4:4" x14ac:dyDescent="0.2">
      <c r="D1744" s="314"/>
    </row>
    <row r="1745" spans="4:4" x14ac:dyDescent="0.2">
      <c r="D1745" s="314"/>
    </row>
    <row r="1746" spans="4:4" x14ac:dyDescent="0.2">
      <c r="D1746" s="314"/>
    </row>
    <row r="1747" spans="4:4" x14ac:dyDescent="0.2">
      <c r="D1747" s="314"/>
    </row>
    <row r="1748" spans="4:4" x14ac:dyDescent="0.2">
      <c r="D1748" s="314"/>
    </row>
    <row r="1749" spans="4:4" x14ac:dyDescent="0.2">
      <c r="D1749" s="314"/>
    </row>
    <row r="1750" spans="4:4" x14ac:dyDescent="0.2">
      <c r="D1750" s="314"/>
    </row>
    <row r="1751" spans="4:4" x14ac:dyDescent="0.2">
      <c r="D1751" s="314"/>
    </row>
    <row r="1752" spans="4:4" x14ac:dyDescent="0.2">
      <c r="D1752" s="314"/>
    </row>
    <row r="1753" spans="4:4" x14ac:dyDescent="0.2">
      <c r="D1753" s="314"/>
    </row>
    <row r="1754" spans="4:4" x14ac:dyDescent="0.2">
      <c r="D1754" s="314"/>
    </row>
    <row r="1755" spans="4:4" x14ac:dyDescent="0.2">
      <c r="D1755" s="314"/>
    </row>
    <row r="1756" spans="4:4" x14ac:dyDescent="0.2">
      <c r="D1756" s="314"/>
    </row>
    <row r="1757" spans="4:4" x14ac:dyDescent="0.2">
      <c r="D1757" s="314"/>
    </row>
    <row r="1758" spans="4:4" x14ac:dyDescent="0.2">
      <c r="D1758" s="314"/>
    </row>
    <row r="1759" spans="4:4" x14ac:dyDescent="0.2">
      <c r="D1759" s="314"/>
    </row>
    <row r="1760" spans="4:4" x14ac:dyDescent="0.2">
      <c r="D1760" s="314"/>
    </row>
    <row r="1761" spans="4:4" x14ac:dyDescent="0.2">
      <c r="D1761" s="314"/>
    </row>
    <row r="1762" spans="4:4" x14ac:dyDescent="0.2">
      <c r="D1762" s="314"/>
    </row>
    <row r="1763" spans="4:4" x14ac:dyDescent="0.2">
      <c r="D1763" s="314"/>
    </row>
    <row r="1764" spans="4:4" x14ac:dyDescent="0.2">
      <c r="D1764" s="314"/>
    </row>
    <row r="1765" spans="4:4" x14ac:dyDescent="0.2">
      <c r="D1765" s="314"/>
    </row>
    <row r="1766" spans="4:4" x14ac:dyDescent="0.2">
      <c r="D1766" s="314"/>
    </row>
    <row r="1767" spans="4:4" x14ac:dyDescent="0.2">
      <c r="D1767" s="314"/>
    </row>
    <row r="1768" spans="4:4" x14ac:dyDescent="0.2">
      <c r="D1768" s="314"/>
    </row>
    <row r="1769" spans="4:4" x14ac:dyDescent="0.2">
      <c r="D1769" s="314"/>
    </row>
    <row r="1770" spans="4:4" x14ac:dyDescent="0.2">
      <c r="D1770" s="314"/>
    </row>
    <row r="1771" spans="4:4" x14ac:dyDescent="0.2">
      <c r="D1771" s="314"/>
    </row>
    <row r="1772" spans="4:4" x14ac:dyDescent="0.2">
      <c r="D1772" s="314"/>
    </row>
    <row r="1773" spans="4:4" x14ac:dyDescent="0.2">
      <c r="D1773" s="314"/>
    </row>
    <row r="1774" spans="4:4" x14ac:dyDescent="0.2">
      <c r="D1774" s="314"/>
    </row>
    <row r="1775" spans="4:4" x14ac:dyDescent="0.2">
      <c r="D1775" s="314"/>
    </row>
    <row r="1776" spans="4:4" x14ac:dyDescent="0.2">
      <c r="D1776" s="314"/>
    </row>
    <row r="1777" spans="4:4" x14ac:dyDescent="0.2">
      <c r="D1777" s="314"/>
    </row>
    <row r="1778" spans="4:4" x14ac:dyDescent="0.2">
      <c r="D1778" s="314"/>
    </row>
    <row r="1779" spans="4:4" x14ac:dyDescent="0.2">
      <c r="D1779" s="314"/>
    </row>
    <row r="1780" spans="4:4" x14ac:dyDescent="0.2">
      <c r="D1780" s="314"/>
    </row>
    <row r="1781" spans="4:4" x14ac:dyDescent="0.2">
      <c r="D1781" s="314"/>
    </row>
    <row r="1782" spans="4:4" x14ac:dyDescent="0.2">
      <c r="D1782" s="314"/>
    </row>
    <row r="1783" spans="4:4" x14ac:dyDescent="0.2">
      <c r="D1783" s="314"/>
    </row>
    <row r="1784" spans="4:4" x14ac:dyDescent="0.2">
      <c r="D1784" s="314"/>
    </row>
    <row r="1785" spans="4:4" x14ac:dyDescent="0.2">
      <c r="D1785" s="314"/>
    </row>
    <row r="1786" spans="4:4" x14ac:dyDescent="0.2">
      <c r="D1786" s="314"/>
    </row>
    <row r="1787" spans="4:4" x14ac:dyDescent="0.2">
      <c r="D1787" s="314"/>
    </row>
    <row r="1788" spans="4:4" x14ac:dyDescent="0.2">
      <c r="D1788" s="314"/>
    </row>
    <row r="1789" spans="4:4" x14ac:dyDescent="0.2">
      <c r="D1789" s="314"/>
    </row>
    <row r="1790" spans="4:4" x14ac:dyDescent="0.2">
      <c r="D1790" s="314"/>
    </row>
    <row r="1791" spans="4:4" x14ac:dyDescent="0.2">
      <c r="D1791" s="314"/>
    </row>
    <row r="1792" spans="4:4" x14ac:dyDescent="0.2">
      <c r="D1792" s="314"/>
    </row>
    <row r="1793" spans="4:4" x14ac:dyDescent="0.2">
      <c r="D1793" s="314"/>
    </row>
    <row r="1794" spans="4:4" x14ac:dyDescent="0.2">
      <c r="D1794" s="314"/>
    </row>
    <row r="1795" spans="4:4" x14ac:dyDescent="0.2">
      <c r="D1795" s="314"/>
    </row>
    <row r="1796" spans="4:4" x14ac:dyDescent="0.2">
      <c r="D1796" s="314"/>
    </row>
    <row r="1797" spans="4:4" x14ac:dyDescent="0.2">
      <c r="D1797" s="314"/>
    </row>
    <row r="1798" spans="4:4" x14ac:dyDescent="0.2">
      <c r="D1798" s="314"/>
    </row>
    <row r="1799" spans="4:4" x14ac:dyDescent="0.2">
      <c r="D1799" s="314"/>
    </row>
    <row r="1800" spans="4:4" x14ac:dyDescent="0.2">
      <c r="D1800" s="314"/>
    </row>
    <row r="1801" spans="4:4" x14ac:dyDescent="0.2">
      <c r="D1801" s="314"/>
    </row>
    <row r="1802" spans="4:4" x14ac:dyDescent="0.2">
      <c r="D1802" s="314"/>
    </row>
    <row r="1803" spans="4:4" x14ac:dyDescent="0.2">
      <c r="D1803" s="314"/>
    </row>
    <row r="1804" spans="4:4" x14ac:dyDescent="0.2">
      <c r="D1804" s="314"/>
    </row>
    <row r="1805" spans="4:4" x14ac:dyDescent="0.2">
      <c r="D1805" s="314"/>
    </row>
    <row r="1806" spans="4:4" x14ac:dyDescent="0.2">
      <c r="D1806" s="314"/>
    </row>
    <row r="1807" spans="4:4" x14ac:dyDescent="0.2">
      <c r="D1807" s="314"/>
    </row>
    <row r="1808" spans="4:4" x14ac:dyDescent="0.2">
      <c r="D1808" s="314"/>
    </row>
    <row r="1809" spans="4:4" x14ac:dyDescent="0.2">
      <c r="D1809" s="314"/>
    </row>
    <row r="1810" spans="4:4" x14ac:dyDescent="0.2">
      <c r="D1810" s="314"/>
    </row>
    <row r="1811" spans="4:4" x14ac:dyDescent="0.2">
      <c r="D1811" s="314"/>
    </row>
    <row r="1812" spans="4:4" x14ac:dyDescent="0.2">
      <c r="D1812" s="314"/>
    </row>
    <row r="1813" spans="4:4" x14ac:dyDescent="0.2">
      <c r="D1813" s="314"/>
    </row>
    <row r="1814" spans="4:4" x14ac:dyDescent="0.2">
      <c r="D1814" s="314"/>
    </row>
    <row r="1815" spans="4:4" x14ac:dyDescent="0.2">
      <c r="D1815" s="314"/>
    </row>
    <row r="1816" spans="4:4" x14ac:dyDescent="0.2">
      <c r="D1816" s="314"/>
    </row>
    <row r="1817" spans="4:4" x14ac:dyDescent="0.2">
      <c r="D1817" s="314"/>
    </row>
    <row r="1818" spans="4:4" x14ac:dyDescent="0.2">
      <c r="D1818" s="314"/>
    </row>
    <row r="1819" spans="4:4" x14ac:dyDescent="0.2">
      <c r="D1819" s="314"/>
    </row>
    <row r="1820" spans="4:4" x14ac:dyDescent="0.2">
      <c r="D1820" s="314"/>
    </row>
    <row r="1821" spans="4:4" x14ac:dyDescent="0.2">
      <c r="D1821" s="314"/>
    </row>
    <row r="1822" spans="4:4" x14ac:dyDescent="0.2">
      <c r="D1822" s="314"/>
    </row>
    <row r="1823" spans="4:4" x14ac:dyDescent="0.2">
      <c r="D1823" s="314"/>
    </row>
    <row r="1824" spans="4:4" x14ac:dyDescent="0.2">
      <c r="D1824" s="314"/>
    </row>
    <row r="1825" spans="4:4" x14ac:dyDescent="0.2">
      <c r="D1825" s="314"/>
    </row>
    <row r="1826" spans="4:4" x14ac:dyDescent="0.2">
      <c r="D1826" s="314"/>
    </row>
    <row r="1827" spans="4:4" x14ac:dyDescent="0.2">
      <c r="D1827" s="314"/>
    </row>
    <row r="1828" spans="4:4" x14ac:dyDescent="0.2">
      <c r="D1828" s="314"/>
    </row>
    <row r="1829" spans="4:4" x14ac:dyDescent="0.2">
      <c r="D1829" s="314"/>
    </row>
    <row r="1830" spans="4:4" x14ac:dyDescent="0.2">
      <c r="D1830" s="314"/>
    </row>
    <row r="1831" spans="4:4" x14ac:dyDescent="0.2">
      <c r="D1831" s="314"/>
    </row>
    <row r="1832" spans="4:4" x14ac:dyDescent="0.2">
      <c r="D1832" s="314"/>
    </row>
    <row r="1833" spans="4:4" x14ac:dyDescent="0.2">
      <c r="D1833" s="314"/>
    </row>
    <row r="1834" spans="4:4" x14ac:dyDescent="0.2">
      <c r="D1834" s="314"/>
    </row>
    <row r="1835" spans="4:4" x14ac:dyDescent="0.2">
      <c r="D1835" s="314"/>
    </row>
    <row r="1836" spans="4:4" x14ac:dyDescent="0.2">
      <c r="D1836" s="314"/>
    </row>
    <row r="1837" spans="4:4" x14ac:dyDescent="0.2">
      <c r="D1837" s="314"/>
    </row>
    <row r="1838" spans="4:4" x14ac:dyDescent="0.2">
      <c r="D1838" s="314"/>
    </row>
    <row r="1839" spans="4:4" x14ac:dyDescent="0.2">
      <c r="D1839" s="314"/>
    </row>
    <row r="1840" spans="4:4" x14ac:dyDescent="0.2">
      <c r="D1840" s="314"/>
    </row>
    <row r="1841" spans="4:4" x14ac:dyDescent="0.2">
      <c r="D1841" s="314"/>
    </row>
    <row r="1842" spans="4:4" x14ac:dyDescent="0.2">
      <c r="D1842" s="314"/>
    </row>
    <row r="1843" spans="4:4" x14ac:dyDescent="0.2">
      <c r="D1843" s="314"/>
    </row>
    <row r="1844" spans="4:4" x14ac:dyDescent="0.2">
      <c r="D1844" s="314"/>
    </row>
    <row r="1845" spans="4:4" x14ac:dyDescent="0.2">
      <c r="D1845" s="314"/>
    </row>
    <row r="1846" spans="4:4" x14ac:dyDescent="0.2">
      <c r="D1846" s="314"/>
    </row>
    <row r="1847" spans="4:4" x14ac:dyDescent="0.2">
      <c r="D1847" s="314"/>
    </row>
    <row r="1848" spans="4:4" x14ac:dyDescent="0.2">
      <c r="D1848" s="314"/>
    </row>
    <row r="1849" spans="4:4" x14ac:dyDescent="0.2">
      <c r="D1849" s="314"/>
    </row>
    <row r="1850" spans="4:4" x14ac:dyDescent="0.2">
      <c r="D1850" s="314"/>
    </row>
    <row r="1851" spans="4:4" x14ac:dyDescent="0.2">
      <c r="D1851" s="314"/>
    </row>
    <row r="1852" spans="4:4" x14ac:dyDescent="0.2">
      <c r="D1852" s="314"/>
    </row>
    <row r="1853" spans="4:4" x14ac:dyDescent="0.2">
      <c r="D1853" s="314"/>
    </row>
    <row r="1854" spans="4:4" x14ac:dyDescent="0.2">
      <c r="D1854" s="314"/>
    </row>
    <row r="1855" spans="4:4" x14ac:dyDescent="0.2">
      <c r="D1855" s="314"/>
    </row>
    <row r="1856" spans="4:4" x14ac:dyDescent="0.2">
      <c r="D1856" s="314"/>
    </row>
    <row r="1857" spans="4:4" x14ac:dyDescent="0.2">
      <c r="D1857" s="314"/>
    </row>
    <row r="1858" spans="4:4" x14ac:dyDescent="0.2">
      <c r="D1858" s="314"/>
    </row>
    <row r="1859" spans="4:4" x14ac:dyDescent="0.2">
      <c r="D1859" s="314"/>
    </row>
    <row r="1860" spans="4:4" x14ac:dyDescent="0.2">
      <c r="D1860" s="314"/>
    </row>
    <row r="1861" spans="4:4" x14ac:dyDescent="0.2">
      <c r="D1861" s="314"/>
    </row>
    <row r="1862" spans="4:4" x14ac:dyDescent="0.2">
      <c r="D1862" s="314"/>
    </row>
    <row r="1863" spans="4:4" x14ac:dyDescent="0.2">
      <c r="D1863" s="314"/>
    </row>
    <row r="1864" spans="4:4" x14ac:dyDescent="0.2">
      <c r="D1864" s="314"/>
    </row>
    <row r="1865" spans="4:4" x14ac:dyDescent="0.2">
      <c r="D1865" s="314"/>
    </row>
    <row r="1866" spans="4:4" x14ac:dyDescent="0.2">
      <c r="D1866" s="314"/>
    </row>
    <row r="1867" spans="4:4" x14ac:dyDescent="0.2">
      <c r="D1867" s="314"/>
    </row>
    <row r="1868" spans="4:4" x14ac:dyDescent="0.2">
      <c r="D1868" s="314"/>
    </row>
    <row r="1869" spans="4:4" x14ac:dyDescent="0.2">
      <c r="D1869" s="314"/>
    </row>
    <row r="1870" spans="4:4" x14ac:dyDescent="0.2">
      <c r="D1870" s="314"/>
    </row>
    <row r="1871" spans="4:4" x14ac:dyDescent="0.2">
      <c r="D1871" s="314"/>
    </row>
    <row r="1872" spans="4:4" x14ac:dyDescent="0.2">
      <c r="D1872" s="314"/>
    </row>
    <row r="1873" spans="4:4" x14ac:dyDescent="0.2">
      <c r="D1873" s="314"/>
    </row>
    <row r="1874" spans="4:4" x14ac:dyDescent="0.2">
      <c r="D1874" s="314"/>
    </row>
    <row r="1875" spans="4:4" x14ac:dyDescent="0.2">
      <c r="D1875" s="314"/>
    </row>
    <row r="1876" spans="4:4" x14ac:dyDescent="0.2">
      <c r="D1876" s="314"/>
    </row>
    <row r="1877" spans="4:4" x14ac:dyDescent="0.2">
      <c r="D1877" s="314"/>
    </row>
    <row r="1878" spans="4:4" x14ac:dyDescent="0.2">
      <c r="D1878" s="314"/>
    </row>
    <row r="1879" spans="4:4" x14ac:dyDescent="0.2">
      <c r="D1879" s="314"/>
    </row>
    <row r="1880" spans="4:4" x14ac:dyDescent="0.2">
      <c r="D1880" s="314"/>
    </row>
    <row r="1881" spans="4:4" x14ac:dyDescent="0.2">
      <c r="D1881" s="314"/>
    </row>
    <row r="1882" spans="4:4" x14ac:dyDescent="0.2">
      <c r="D1882" s="314"/>
    </row>
    <row r="1883" spans="4:4" x14ac:dyDescent="0.2">
      <c r="D1883" s="314"/>
    </row>
    <row r="1884" spans="4:4" x14ac:dyDescent="0.2">
      <c r="D1884" s="314"/>
    </row>
    <row r="1885" spans="4:4" x14ac:dyDescent="0.2">
      <c r="D1885" s="314"/>
    </row>
    <row r="1886" spans="4:4" x14ac:dyDescent="0.2">
      <c r="D1886" s="314"/>
    </row>
    <row r="1887" spans="4:4" x14ac:dyDescent="0.2">
      <c r="D1887" s="314"/>
    </row>
    <row r="1888" spans="4:4" x14ac:dyDescent="0.2">
      <c r="D1888" s="314"/>
    </row>
    <row r="1889" spans="4:4" x14ac:dyDescent="0.2">
      <c r="D1889" s="314"/>
    </row>
    <row r="1890" spans="4:4" x14ac:dyDescent="0.2">
      <c r="D1890" s="314"/>
    </row>
    <row r="1891" spans="4:4" x14ac:dyDescent="0.2">
      <c r="D1891" s="314"/>
    </row>
    <row r="1892" spans="4:4" x14ac:dyDescent="0.2">
      <c r="D1892" s="314"/>
    </row>
    <row r="1893" spans="4:4" x14ac:dyDescent="0.2">
      <c r="D1893" s="314"/>
    </row>
    <row r="1894" spans="4:4" x14ac:dyDescent="0.2">
      <c r="D1894" s="314"/>
    </row>
    <row r="1895" spans="4:4" x14ac:dyDescent="0.2">
      <c r="D1895" s="314"/>
    </row>
    <row r="1896" spans="4:4" x14ac:dyDescent="0.2">
      <c r="D1896" s="314"/>
    </row>
    <row r="1897" spans="4:4" x14ac:dyDescent="0.2">
      <c r="D1897" s="314"/>
    </row>
    <row r="1898" spans="4:4" x14ac:dyDescent="0.2">
      <c r="D1898" s="314"/>
    </row>
    <row r="1899" spans="4:4" x14ac:dyDescent="0.2">
      <c r="D1899" s="314"/>
    </row>
    <row r="1900" spans="4:4" x14ac:dyDescent="0.2">
      <c r="D1900" s="314"/>
    </row>
    <row r="1901" spans="4:4" x14ac:dyDescent="0.2">
      <c r="D1901" s="314"/>
    </row>
    <row r="1902" spans="4:4" x14ac:dyDescent="0.2">
      <c r="D1902" s="314"/>
    </row>
    <row r="1903" spans="4:4" x14ac:dyDescent="0.2">
      <c r="D1903" s="314"/>
    </row>
    <row r="1904" spans="4:4" x14ac:dyDescent="0.2">
      <c r="D1904" s="314"/>
    </row>
    <row r="1905" spans="4:4" x14ac:dyDescent="0.2">
      <c r="D1905" s="314"/>
    </row>
    <row r="1906" spans="4:4" x14ac:dyDescent="0.2">
      <c r="D1906" s="314"/>
    </row>
    <row r="1907" spans="4:4" x14ac:dyDescent="0.2">
      <c r="D1907" s="314"/>
    </row>
    <row r="1908" spans="4:4" x14ac:dyDescent="0.2">
      <c r="D1908" s="314"/>
    </row>
    <row r="1909" spans="4:4" x14ac:dyDescent="0.2">
      <c r="D1909" s="314"/>
    </row>
    <row r="1910" spans="4:4" x14ac:dyDescent="0.2">
      <c r="D1910" s="314"/>
    </row>
    <row r="1911" spans="4:4" x14ac:dyDescent="0.2">
      <c r="D1911" s="314"/>
    </row>
    <row r="1912" spans="4:4" x14ac:dyDescent="0.2">
      <c r="D1912" s="314"/>
    </row>
    <row r="1913" spans="4:4" x14ac:dyDescent="0.2">
      <c r="D1913" s="314"/>
    </row>
    <row r="1914" spans="4:4" x14ac:dyDescent="0.2">
      <c r="D1914" s="314"/>
    </row>
    <row r="1915" spans="4:4" x14ac:dyDescent="0.2">
      <c r="D1915" s="314"/>
    </row>
    <row r="1916" spans="4:4" x14ac:dyDescent="0.2">
      <c r="D1916" s="314"/>
    </row>
    <row r="1917" spans="4:4" x14ac:dyDescent="0.2">
      <c r="D1917" s="314"/>
    </row>
    <row r="1918" spans="4:4" x14ac:dyDescent="0.2">
      <c r="D1918" s="314"/>
    </row>
    <row r="1919" spans="4:4" x14ac:dyDescent="0.2">
      <c r="D1919" s="314"/>
    </row>
    <row r="1920" spans="4:4" x14ac:dyDescent="0.2">
      <c r="D1920" s="314"/>
    </row>
    <row r="1921" spans="4:4" x14ac:dyDescent="0.2">
      <c r="D1921" s="314"/>
    </row>
    <row r="1922" spans="4:4" x14ac:dyDescent="0.2">
      <c r="D1922" s="314"/>
    </row>
    <row r="1923" spans="4:4" x14ac:dyDescent="0.2">
      <c r="D1923" s="314"/>
    </row>
    <row r="1924" spans="4:4" x14ac:dyDescent="0.2">
      <c r="D1924" s="314"/>
    </row>
    <row r="1925" spans="4:4" x14ac:dyDescent="0.2">
      <c r="D1925" s="314"/>
    </row>
    <row r="1926" spans="4:4" x14ac:dyDescent="0.2">
      <c r="D1926" s="314"/>
    </row>
    <row r="1927" spans="4:4" x14ac:dyDescent="0.2">
      <c r="D1927" s="314"/>
    </row>
    <row r="1928" spans="4:4" x14ac:dyDescent="0.2">
      <c r="D1928" s="314"/>
    </row>
    <row r="1929" spans="4:4" x14ac:dyDescent="0.2">
      <c r="D1929" s="314"/>
    </row>
    <row r="1930" spans="4:4" x14ac:dyDescent="0.2">
      <c r="D1930" s="314"/>
    </row>
    <row r="1931" spans="4:4" x14ac:dyDescent="0.2">
      <c r="D1931" s="314"/>
    </row>
    <row r="1932" spans="4:4" x14ac:dyDescent="0.2">
      <c r="D1932" s="314"/>
    </row>
    <row r="1933" spans="4:4" x14ac:dyDescent="0.2">
      <c r="D1933" s="314"/>
    </row>
    <row r="1934" spans="4:4" x14ac:dyDescent="0.2">
      <c r="D1934" s="314"/>
    </row>
    <row r="1935" spans="4:4" x14ac:dyDescent="0.2">
      <c r="D1935" s="314"/>
    </row>
    <row r="1936" spans="4:4" x14ac:dyDescent="0.2">
      <c r="D1936" s="314"/>
    </row>
    <row r="1937" spans="4:4" x14ac:dyDescent="0.2">
      <c r="D1937" s="314"/>
    </row>
    <row r="1938" spans="4:4" x14ac:dyDescent="0.2">
      <c r="D1938" s="314"/>
    </row>
    <row r="1939" spans="4:4" x14ac:dyDescent="0.2">
      <c r="D1939" s="314"/>
    </row>
    <row r="1940" spans="4:4" x14ac:dyDescent="0.2">
      <c r="D1940" s="314"/>
    </row>
    <row r="1941" spans="4:4" x14ac:dyDescent="0.2">
      <c r="D1941" s="314"/>
    </row>
    <row r="1942" spans="4:4" x14ac:dyDescent="0.2">
      <c r="D1942" s="314"/>
    </row>
    <row r="1943" spans="4:4" x14ac:dyDescent="0.2">
      <c r="D1943" s="314"/>
    </row>
    <row r="1944" spans="4:4" x14ac:dyDescent="0.2">
      <c r="D1944" s="314"/>
    </row>
    <row r="1945" spans="4:4" x14ac:dyDescent="0.2">
      <c r="D1945" s="314"/>
    </row>
    <row r="1946" spans="4:4" x14ac:dyDescent="0.2">
      <c r="D1946" s="314"/>
    </row>
    <row r="1947" spans="4:4" x14ac:dyDescent="0.2">
      <c r="D1947" s="314"/>
    </row>
    <row r="1948" spans="4:4" x14ac:dyDescent="0.2">
      <c r="D1948" s="314"/>
    </row>
    <row r="1949" spans="4:4" x14ac:dyDescent="0.2">
      <c r="D1949" s="314"/>
    </row>
    <row r="1950" spans="4:4" x14ac:dyDescent="0.2">
      <c r="D1950" s="314"/>
    </row>
    <row r="1951" spans="4:4" x14ac:dyDescent="0.2">
      <c r="D1951" s="314"/>
    </row>
    <row r="1952" spans="4:4" x14ac:dyDescent="0.2">
      <c r="D1952" s="314"/>
    </row>
    <row r="1953" spans="4:4" x14ac:dyDescent="0.2">
      <c r="D1953" s="314"/>
    </row>
    <row r="1954" spans="4:4" x14ac:dyDescent="0.2">
      <c r="D1954" s="314"/>
    </row>
    <row r="1955" spans="4:4" x14ac:dyDescent="0.2">
      <c r="D1955" s="314"/>
    </row>
    <row r="1956" spans="4:4" x14ac:dyDescent="0.2">
      <c r="D1956" s="314"/>
    </row>
    <row r="1957" spans="4:4" x14ac:dyDescent="0.2">
      <c r="D1957" s="314"/>
    </row>
    <row r="1958" spans="4:4" x14ac:dyDescent="0.2">
      <c r="D1958" s="314"/>
    </row>
    <row r="1959" spans="4:4" x14ac:dyDescent="0.2">
      <c r="D1959" s="314"/>
    </row>
    <row r="1960" spans="4:4" x14ac:dyDescent="0.2">
      <c r="D1960" s="314"/>
    </row>
    <row r="1961" spans="4:4" x14ac:dyDescent="0.2">
      <c r="D1961" s="314"/>
    </row>
    <row r="1962" spans="4:4" x14ac:dyDescent="0.2">
      <c r="D1962" s="314"/>
    </row>
    <row r="1963" spans="4:4" x14ac:dyDescent="0.2">
      <c r="D1963" s="314"/>
    </row>
    <row r="1964" spans="4:4" x14ac:dyDescent="0.2">
      <c r="D1964" s="314"/>
    </row>
    <row r="1965" spans="4:4" x14ac:dyDescent="0.2">
      <c r="D1965" s="314"/>
    </row>
    <row r="1966" spans="4:4" x14ac:dyDescent="0.2">
      <c r="D1966" s="314"/>
    </row>
    <row r="1967" spans="4:4" x14ac:dyDescent="0.2">
      <c r="D1967" s="314"/>
    </row>
    <row r="1968" spans="4:4" x14ac:dyDescent="0.2">
      <c r="D1968" s="314"/>
    </row>
    <row r="1969" spans="4:4" x14ac:dyDescent="0.2">
      <c r="D1969" s="314"/>
    </row>
    <row r="1970" spans="4:4" x14ac:dyDescent="0.2">
      <c r="D1970" s="314"/>
    </row>
    <row r="1971" spans="4:4" x14ac:dyDescent="0.2">
      <c r="D1971" s="314"/>
    </row>
    <row r="1972" spans="4:4" x14ac:dyDescent="0.2">
      <c r="D1972" s="314"/>
    </row>
    <row r="1973" spans="4:4" x14ac:dyDescent="0.2">
      <c r="D1973" s="314"/>
    </row>
    <row r="1974" spans="4:4" x14ac:dyDescent="0.2">
      <c r="D1974" s="314"/>
    </row>
    <row r="1975" spans="4:4" x14ac:dyDescent="0.2">
      <c r="D1975" s="314"/>
    </row>
    <row r="1976" spans="4:4" x14ac:dyDescent="0.2">
      <c r="D1976" s="314"/>
    </row>
    <row r="1977" spans="4:4" x14ac:dyDescent="0.2">
      <c r="D1977" s="314"/>
    </row>
    <row r="1978" spans="4:4" x14ac:dyDescent="0.2">
      <c r="D1978" s="314"/>
    </row>
    <row r="1979" spans="4:4" x14ac:dyDescent="0.2">
      <c r="D1979" s="314"/>
    </row>
    <row r="1980" spans="4:4" x14ac:dyDescent="0.2">
      <c r="D1980" s="314"/>
    </row>
    <row r="1981" spans="4:4" x14ac:dyDescent="0.2">
      <c r="D1981" s="314"/>
    </row>
    <row r="1982" spans="4:4" x14ac:dyDescent="0.2">
      <c r="D1982" s="314"/>
    </row>
    <row r="1983" spans="4:4" x14ac:dyDescent="0.2">
      <c r="D1983" s="314"/>
    </row>
    <row r="1984" spans="4:4" x14ac:dyDescent="0.2">
      <c r="D1984" s="314"/>
    </row>
    <row r="1985" spans="4:4" x14ac:dyDescent="0.2">
      <c r="D1985" s="314"/>
    </row>
    <row r="1986" spans="4:4" x14ac:dyDescent="0.2">
      <c r="D1986" s="314"/>
    </row>
    <row r="1987" spans="4:4" x14ac:dyDescent="0.2">
      <c r="D1987" s="314"/>
    </row>
    <row r="1988" spans="4:4" x14ac:dyDescent="0.2">
      <c r="D1988" s="314"/>
    </row>
    <row r="1989" spans="4:4" x14ac:dyDescent="0.2">
      <c r="D1989" s="314"/>
    </row>
    <row r="1990" spans="4:4" x14ac:dyDescent="0.2">
      <c r="D1990" s="314"/>
    </row>
    <row r="1991" spans="4:4" x14ac:dyDescent="0.2">
      <c r="D1991" s="314"/>
    </row>
    <row r="1992" spans="4:4" x14ac:dyDescent="0.2">
      <c r="D1992" s="314"/>
    </row>
    <row r="1993" spans="4:4" x14ac:dyDescent="0.2">
      <c r="D1993" s="314"/>
    </row>
    <row r="1994" spans="4:4" x14ac:dyDescent="0.2">
      <c r="D1994" s="314"/>
    </row>
    <row r="1995" spans="4:4" x14ac:dyDescent="0.2">
      <c r="D1995" s="314"/>
    </row>
    <row r="1996" spans="4:4" x14ac:dyDescent="0.2">
      <c r="D1996" s="314"/>
    </row>
    <row r="1997" spans="4:4" x14ac:dyDescent="0.2">
      <c r="D1997" s="314"/>
    </row>
    <row r="1998" spans="4:4" x14ac:dyDescent="0.2">
      <c r="D1998" s="314"/>
    </row>
    <row r="1999" spans="4:4" x14ac:dyDescent="0.2">
      <c r="D1999" s="314"/>
    </row>
    <row r="2000" spans="4:4" x14ac:dyDescent="0.2">
      <c r="D2000" s="314"/>
    </row>
    <row r="2001" spans="4:4" x14ac:dyDescent="0.2">
      <c r="D2001" s="314"/>
    </row>
    <row r="2002" spans="4:4" x14ac:dyDescent="0.2">
      <c r="D2002" s="314"/>
    </row>
    <row r="2003" spans="4:4" x14ac:dyDescent="0.2">
      <c r="D2003" s="314"/>
    </row>
    <row r="2004" spans="4:4" x14ac:dyDescent="0.2">
      <c r="D2004" s="314"/>
    </row>
    <row r="2005" spans="4:4" x14ac:dyDescent="0.2">
      <c r="D2005" s="314"/>
    </row>
    <row r="2006" spans="4:4" x14ac:dyDescent="0.2">
      <c r="D2006" s="314"/>
    </row>
    <row r="2007" spans="4:4" x14ac:dyDescent="0.2">
      <c r="D2007" s="314"/>
    </row>
    <row r="2008" spans="4:4" x14ac:dyDescent="0.2">
      <c r="D2008" s="314"/>
    </row>
    <row r="2009" spans="4:4" x14ac:dyDescent="0.2">
      <c r="D2009" s="314"/>
    </row>
    <row r="2010" spans="4:4" x14ac:dyDescent="0.2">
      <c r="D2010" s="314"/>
    </row>
    <row r="2011" spans="4:4" x14ac:dyDescent="0.2">
      <c r="D2011" s="314"/>
    </row>
    <row r="2012" spans="4:4" x14ac:dyDescent="0.2">
      <c r="D2012" s="314"/>
    </row>
    <row r="2013" spans="4:4" x14ac:dyDescent="0.2">
      <c r="D2013" s="314"/>
    </row>
    <row r="2014" spans="4:4" x14ac:dyDescent="0.2">
      <c r="D2014" s="314"/>
    </row>
    <row r="2015" spans="4:4" x14ac:dyDescent="0.2">
      <c r="D2015" s="314"/>
    </row>
    <row r="2016" spans="4:4" x14ac:dyDescent="0.2">
      <c r="D2016" s="314"/>
    </row>
    <row r="2017" spans="4:4" x14ac:dyDescent="0.2">
      <c r="D2017" s="314"/>
    </row>
    <row r="2018" spans="4:4" x14ac:dyDescent="0.2">
      <c r="D2018" s="314"/>
    </row>
    <row r="2019" spans="4:4" x14ac:dyDescent="0.2">
      <c r="D2019" s="314"/>
    </row>
    <row r="2020" spans="4:4" x14ac:dyDescent="0.2">
      <c r="D2020" s="314"/>
    </row>
    <row r="2021" spans="4:4" x14ac:dyDescent="0.2">
      <c r="D2021" s="314"/>
    </row>
    <row r="2022" spans="4:4" x14ac:dyDescent="0.2">
      <c r="D2022" s="314"/>
    </row>
    <row r="2023" spans="4:4" x14ac:dyDescent="0.2">
      <c r="D2023" s="314"/>
    </row>
    <row r="2024" spans="4:4" x14ac:dyDescent="0.2">
      <c r="D2024" s="314"/>
    </row>
    <row r="2025" spans="4:4" x14ac:dyDescent="0.2">
      <c r="D2025" s="314"/>
    </row>
    <row r="2026" spans="4:4" x14ac:dyDescent="0.2">
      <c r="D2026" s="314"/>
    </row>
    <row r="2027" spans="4:4" x14ac:dyDescent="0.2">
      <c r="D2027" s="314"/>
    </row>
    <row r="2028" spans="4:4" x14ac:dyDescent="0.2">
      <c r="D2028" s="314"/>
    </row>
    <row r="2029" spans="4:4" x14ac:dyDescent="0.2">
      <c r="D2029" s="314"/>
    </row>
    <row r="2030" spans="4:4" x14ac:dyDescent="0.2">
      <c r="D2030" s="314"/>
    </row>
    <row r="2031" spans="4:4" x14ac:dyDescent="0.2">
      <c r="D2031" s="314"/>
    </row>
    <row r="2032" spans="4:4" x14ac:dyDescent="0.2">
      <c r="D2032" s="314"/>
    </row>
    <row r="2033" spans="4:4" x14ac:dyDescent="0.2">
      <c r="D2033" s="314"/>
    </row>
    <row r="2034" spans="4:4" x14ac:dyDescent="0.2">
      <c r="D2034" s="314"/>
    </row>
    <row r="2035" spans="4:4" x14ac:dyDescent="0.2">
      <c r="D2035" s="314"/>
    </row>
    <row r="2036" spans="4:4" x14ac:dyDescent="0.2">
      <c r="D2036" s="314"/>
    </row>
    <row r="2037" spans="4:4" x14ac:dyDescent="0.2">
      <c r="D2037" s="314"/>
    </row>
    <row r="2038" spans="4:4" x14ac:dyDescent="0.2">
      <c r="D2038" s="314"/>
    </row>
    <row r="2039" spans="4:4" x14ac:dyDescent="0.2">
      <c r="D2039" s="314"/>
    </row>
    <row r="2040" spans="4:4" x14ac:dyDescent="0.2">
      <c r="D2040" s="314"/>
    </row>
    <row r="2041" spans="4:4" x14ac:dyDescent="0.2">
      <c r="D2041" s="314"/>
    </row>
    <row r="2042" spans="4:4" x14ac:dyDescent="0.2">
      <c r="D2042" s="314"/>
    </row>
    <row r="2043" spans="4:4" x14ac:dyDescent="0.2">
      <c r="D2043" s="314"/>
    </row>
    <row r="2044" spans="4:4" x14ac:dyDescent="0.2">
      <c r="D2044" s="314"/>
    </row>
    <row r="2045" spans="4:4" x14ac:dyDescent="0.2">
      <c r="D2045" s="314"/>
    </row>
    <row r="2046" spans="4:4" x14ac:dyDescent="0.2">
      <c r="D2046" s="314"/>
    </row>
    <row r="2047" spans="4:4" x14ac:dyDescent="0.2">
      <c r="D2047" s="314"/>
    </row>
    <row r="2048" spans="4:4" x14ac:dyDescent="0.2">
      <c r="D2048" s="314"/>
    </row>
    <row r="2049" spans="4:4" x14ac:dyDescent="0.2">
      <c r="D2049" s="314"/>
    </row>
    <row r="2050" spans="4:4" x14ac:dyDescent="0.2">
      <c r="D2050" s="314"/>
    </row>
    <row r="2051" spans="4:4" x14ac:dyDescent="0.2">
      <c r="D2051" s="314"/>
    </row>
    <row r="2052" spans="4:4" x14ac:dyDescent="0.2">
      <c r="D2052" s="314"/>
    </row>
    <row r="2053" spans="4:4" x14ac:dyDescent="0.2">
      <c r="D2053" s="314"/>
    </row>
    <row r="2054" spans="4:4" x14ac:dyDescent="0.2">
      <c r="D2054" s="314"/>
    </row>
    <row r="2055" spans="4:4" x14ac:dyDescent="0.2">
      <c r="D2055" s="314"/>
    </row>
    <row r="2056" spans="4:4" x14ac:dyDescent="0.2">
      <c r="D2056" s="314"/>
    </row>
    <row r="2057" spans="4:4" x14ac:dyDescent="0.2">
      <c r="D2057" s="314"/>
    </row>
    <row r="2058" spans="4:4" x14ac:dyDescent="0.2">
      <c r="D2058" s="314"/>
    </row>
    <row r="2059" spans="4:4" x14ac:dyDescent="0.2">
      <c r="D2059" s="314"/>
    </row>
    <row r="2060" spans="4:4" x14ac:dyDescent="0.2">
      <c r="D2060" s="314"/>
    </row>
    <row r="2061" spans="4:4" x14ac:dyDescent="0.2">
      <c r="D2061" s="314"/>
    </row>
    <row r="2062" spans="4:4" x14ac:dyDescent="0.2">
      <c r="D2062" s="314"/>
    </row>
    <row r="2063" spans="4:4" x14ac:dyDescent="0.2">
      <c r="D2063" s="314"/>
    </row>
    <row r="2064" spans="4:4" x14ac:dyDescent="0.2">
      <c r="D2064" s="314"/>
    </row>
    <row r="2065" spans="4:4" x14ac:dyDescent="0.2">
      <c r="D2065" s="314"/>
    </row>
    <row r="2066" spans="4:4" x14ac:dyDescent="0.2">
      <c r="D2066" s="314"/>
    </row>
    <row r="2067" spans="4:4" x14ac:dyDescent="0.2">
      <c r="D2067" s="314"/>
    </row>
    <row r="2068" spans="4:4" x14ac:dyDescent="0.2">
      <c r="D2068" s="314"/>
    </row>
    <row r="2069" spans="4:4" x14ac:dyDescent="0.2">
      <c r="D2069" s="314"/>
    </row>
    <row r="2070" spans="4:4" x14ac:dyDescent="0.2">
      <c r="D2070" s="314"/>
    </row>
    <row r="2071" spans="4:4" x14ac:dyDescent="0.2">
      <c r="D2071" s="314"/>
    </row>
    <row r="2072" spans="4:4" x14ac:dyDescent="0.2">
      <c r="D2072" s="314"/>
    </row>
    <row r="2073" spans="4:4" x14ac:dyDescent="0.2">
      <c r="D2073" s="314"/>
    </row>
    <row r="2074" spans="4:4" x14ac:dyDescent="0.2">
      <c r="D2074" s="314"/>
    </row>
    <row r="2075" spans="4:4" x14ac:dyDescent="0.2">
      <c r="D2075" s="314"/>
    </row>
    <row r="2076" spans="4:4" x14ac:dyDescent="0.2">
      <c r="D2076" s="314"/>
    </row>
    <row r="2077" spans="4:4" x14ac:dyDescent="0.2">
      <c r="D2077" s="314"/>
    </row>
    <row r="2078" spans="4:4" x14ac:dyDescent="0.2">
      <c r="D2078" s="314"/>
    </row>
    <row r="2079" spans="4:4" x14ac:dyDescent="0.2">
      <c r="D2079" s="314"/>
    </row>
    <row r="2080" spans="4:4" x14ac:dyDescent="0.2">
      <c r="D2080" s="314"/>
    </row>
    <row r="2081" spans="4:4" x14ac:dyDescent="0.2">
      <c r="D2081" s="314"/>
    </row>
    <row r="2082" spans="4:4" x14ac:dyDescent="0.2">
      <c r="D2082" s="314"/>
    </row>
    <row r="2083" spans="4:4" x14ac:dyDescent="0.2">
      <c r="D2083" s="314"/>
    </row>
    <row r="2084" spans="4:4" x14ac:dyDescent="0.2">
      <c r="D2084" s="314"/>
    </row>
    <row r="2085" spans="4:4" x14ac:dyDescent="0.2">
      <c r="D2085" s="314"/>
    </row>
    <row r="2086" spans="4:4" x14ac:dyDescent="0.2">
      <c r="D2086" s="314"/>
    </row>
    <row r="2087" spans="4:4" x14ac:dyDescent="0.2">
      <c r="D2087" s="314"/>
    </row>
    <row r="2088" spans="4:4" x14ac:dyDescent="0.2">
      <c r="D2088" s="314"/>
    </row>
    <row r="2089" spans="4:4" x14ac:dyDescent="0.2">
      <c r="D2089" s="314"/>
    </row>
    <row r="2090" spans="4:4" x14ac:dyDescent="0.2">
      <c r="D2090" s="314"/>
    </row>
    <row r="2091" spans="4:4" x14ac:dyDescent="0.2">
      <c r="D2091" s="314"/>
    </row>
    <row r="2092" spans="4:4" x14ac:dyDescent="0.2">
      <c r="D2092" s="314"/>
    </row>
    <row r="2093" spans="4:4" x14ac:dyDescent="0.2">
      <c r="D2093" s="314"/>
    </row>
    <row r="2094" spans="4:4" x14ac:dyDescent="0.2">
      <c r="D2094" s="314"/>
    </row>
    <row r="2095" spans="4:4" x14ac:dyDescent="0.2">
      <c r="D2095" s="314"/>
    </row>
    <row r="2096" spans="4:4" x14ac:dyDescent="0.2">
      <c r="D2096" s="314"/>
    </row>
    <row r="2097" spans="4:4" x14ac:dyDescent="0.2">
      <c r="D2097" s="314"/>
    </row>
    <row r="2098" spans="4:4" x14ac:dyDescent="0.2">
      <c r="D2098" s="314"/>
    </row>
    <row r="2099" spans="4:4" x14ac:dyDescent="0.2">
      <c r="D2099" s="314"/>
    </row>
    <row r="2100" spans="4:4" x14ac:dyDescent="0.2">
      <c r="D2100" s="314"/>
    </row>
    <row r="2101" spans="4:4" x14ac:dyDescent="0.2">
      <c r="D2101" s="314"/>
    </row>
    <row r="2102" spans="4:4" x14ac:dyDescent="0.2">
      <c r="D2102" s="314"/>
    </row>
    <row r="2103" spans="4:4" x14ac:dyDescent="0.2">
      <c r="D2103" s="314"/>
    </row>
    <row r="2104" spans="4:4" x14ac:dyDescent="0.2">
      <c r="D2104" s="314"/>
    </row>
    <row r="2105" spans="4:4" x14ac:dyDescent="0.2">
      <c r="D2105" s="314"/>
    </row>
    <row r="2106" spans="4:4" x14ac:dyDescent="0.2">
      <c r="D2106" s="314"/>
    </row>
    <row r="2107" spans="4:4" x14ac:dyDescent="0.2">
      <c r="D2107" s="314"/>
    </row>
    <row r="2108" spans="4:4" x14ac:dyDescent="0.2">
      <c r="D2108" s="314"/>
    </row>
    <row r="2109" spans="4:4" x14ac:dyDescent="0.2">
      <c r="D2109" s="314"/>
    </row>
    <row r="2110" spans="4:4" x14ac:dyDescent="0.2">
      <c r="D2110" s="314"/>
    </row>
    <row r="2111" spans="4:4" x14ac:dyDescent="0.2">
      <c r="D2111" s="314"/>
    </row>
    <row r="2112" spans="4:4" x14ac:dyDescent="0.2">
      <c r="D2112" s="314"/>
    </row>
    <row r="2113" spans="4:4" x14ac:dyDescent="0.2">
      <c r="D2113" s="314"/>
    </row>
    <row r="2114" spans="4:4" x14ac:dyDescent="0.2">
      <c r="D2114" s="314"/>
    </row>
    <row r="2115" spans="4:4" x14ac:dyDescent="0.2">
      <c r="D2115" s="314"/>
    </row>
    <row r="2116" spans="4:4" x14ac:dyDescent="0.2">
      <c r="D2116" s="314"/>
    </row>
    <row r="2117" spans="4:4" x14ac:dyDescent="0.2">
      <c r="D2117" s="314"/>
    </row>
    <row r="2118" spans="4:4" x14ac:dyDescent="0.2">
      <c r="D2118" s="314"/>
    </row>
    <row r="2119" spans="4:4" x14ac:dyDescent="0.2">
      <c r="D2119" s="314"/>
    </row>
    <row r="2120" spans="4:4" x14ac:dyDescent="0.2">
      <c r="D2120" s="314"/>
    </row>
    <row r="2121" spans="4:4" x14ac:dyDescent="0.2">
      <c r="D2121" s="314"/>
    </row>
    <row r="2122" spans="4:4" x14ac:dyDescent="0.2">
      <c r="D2122" s="314"/>
    </row>
    <row r="2123" spans="4:4" x14ac:dyDescent="0.2">
      <c r="D2123" s="314"/>
    </row>
    <row r="2124" spans="4:4" x14ac:dyDescent="0.2">
      <c r="D2124" s="314"/>
    </row>
    <row r="2125" spans="4:4" x14ac:dyDescent="0.2">
      <c r="D2125" s="314"/>
    </row>
    <row r="2126" spans="4:4" x14ac:dyDescent="0.2">
      <c r="D2126" s="314"/>
    </row>
    <row r="2127" spans="4:4" x14ac:dyDescent="0.2">
      <c r="D2127" s="314"/>
    </row>
    <row r="2128" spans="4:4" x14ac:dyDescent="0.2">
      <c r="D2128" s="314"/>
    </row>
    <row r="2129" spans="4:4" x14ac:dyDescent="0.2">
      <c r="D2129" s="314"/>
    </row>
    <row r="2130" spans="4:4" x14ac:dyDescent="0.2">
      <c r="D2130" s="314"/>
    </row>
    <row r="2131" spans="4:4" x14ac:dyDescent="0.2">
      <c r="D2131" s="314"/>
    </row>
    <row r="2132" spans="4:4" x14ac:dyDescent="0.2">
      <c r="D2132" s="314"/>
    </row>
    <row r="2133" spans="4:4" x14ac:dyDescent="0.2">
      <c r="D2133" s="314"/>
    </row>
    <row r="2134" spans="4:4" x14ac:dyDescent="0.2">
      <c r="D2134" s="314"/>
    </row>
    <row r="2135" spans="4:4" x14ac:dyDescent="0.2">
      <c r="D2135" s="314"/>
    </row>
    <row r="2136" spans="4:4" x14ac:dyDescent="0.2">
      <c r="D2136" s="314"/>
    </row>
    <row r="2137" spans="4:4" x14ac:dyDescent="0.2">
      <c r="D2137" s="314"/>
    </row>
    <row r="2138" spans="4:4" x14ac:dyDescent="0.2">
      <c r="D2138" s="314"/>
    </row>
    <row r="2139" spans="4:4" x14ac:dyDescent="0.2">
      <c r="D2139" s="314"/>
    </row>
    <row r="2140" spans="4:4" x14ac:dyDescent="0.2">
      <c r="D2140" s="314"/>
    </row>
    <row r="2141" spans="4:4" x14ac:dyDescent="0.2">
      <c r="D2141" s="314"/>
    </row>
    <row r="2142" spans="4:4" x14ac:dyDescent="0.2">
      <c r="D2142" s="314"/>
    </row>
    <row r="2143" spans="4:4" x14ac:dyDescent="0.2">
      <c r="D2143" s="314"/>
    </row>
    <row r="2144" spans="4:4" x14ac:dyDescent="0.2">
      <c r="D2144" s="314"/>
    </row>
    <row r="2145" spans="4:4" x14ac:dyDescent="0.2">
      <c r="D2145" s="314"/>
    </row>
    <row r="2146" spans="4:4" x14ac:dyDescent="0.2">
      <c r="D2146" s="314"/>
    </row>
    <row r="2147" spans="4:4" x14ac:dyDescent="0.2">
      <c r="D2147" s="314"/>
    </row>
    <row r="2148" spans="4:4" x14ac:dyDescent="0.2">
      <c r="D2148" s="314"/>
    </row>
    <row r="2149" spans="4:4" x14ac:dyDescent="0.2">
      <c r="D2149" s="314"/>
    </row>
    <row r="2150" spans="4:4" x14ac:dyDescent="0.2">
      <c r="D2150" s="314"/>
    </row>
    <row r="2151" spans="4:4" x14ac:dyDescent="0.2">
      <c r="D2151" s="314"/>
    </row>
    <row r="2152" spans="4:4" x14ac:dyDescent="0.2">
      <c r="D2152" s="314"/>
    </row>
    <row r="2153" spans="4:4" x14ac:dyDescent="0.2">
      <c r="D2153" s="314"/>
    </row>
    <row r="2154" spans="4:4" x14ac:dyDescent="0.2">
      <c r="D2154" s="314"/>
    </row>
    <row r="2155" spans="4:4" x14ac:dyDescent="0.2">
      <c r="D2155" s="314"/>
    </row>
    <row r="2156" spans="4:4" x14ac:dyDescent="0.2">
      <c r="D2156" s="314"/>
    </row>
    <row r="2157" spans="4:4" x14ac:dyDescent="0.2">
      <c r="D2157" s="314"/>
    </row>
    <row r="2158" spans="4:4" x14ac:dyDescent="0.2">
      <c r="D2158" s="314"/>
    </row>
    <row r="2159" spans="4:4" x14ac:dyDescent="0.2">
      <c r="D2159" s="314"/>
    </row>
    <row r="2160" spans="4:4" x14ac:dyDescent="0.2">
      <c r="D2160" s="314"/>
    </row>
    <row r="2161" spans="4:4" x14ac:dyDescent="0.2">
      <c r="D2161" s="314"/>
    </row>
    <row r="2162" spans="4:4" x14ac:dyDescent="0.2">
      <c r="D2162" s="314"/>
    </row>
    <row r="2163" spans="4:4" x14ac:dyDescent="0.2">
      <c r="D2163" s="314"/>
    </row>
    <row r="2164" spans="4:4" x14ac:dyDescent="0.2">
      <c r="D2164" s="314"/>
    </row>
    <row r="2165" spans="4:4" x14ac:dyDescent="0.2">
      <c r="D2165" s="314"/>
    </row>
    <row r="2166" spans="4:4" x14ac:dyDescent="0.2">
      <c r="D2166" s="314"/>
    </row>
    <row r="2167" spans="4:4" x14ac:dyDescent="0.2">
      <c r="D2167" s="314"/>
    </row>
    <row r="2168" spans="4:4" x14ac:dyDescent="0.2">
      <c r="D2168" s="314"/>
    </row>
    <row r="2169" spans="4:4" x14ac:dyDescent="0.2">
      <c r="D2169" s="314"/>
    </row>
    <row r="2170" spans="4:4" x14ac:dyDescent="0.2">
      <c r="D2170" s="314"/>
    </row>
    <row r="2171" spans="4:4" x14ac:dyDescent="0.2">
      <c r="D2171" s="314"/>
    </row>
    <row r="2172" spans="4:4" x14ac:dyDescent="0.2">
      <c r="D2172" s="314"/>
    </row>
    <row r="2173" spans="4:4" x14ac:dyDescent="0.2">
      <c r="D2173" s="314"/>
    </row>
    <row r="2174" spans="4:4" x14ac:dyDescent="0.2">
      <c r="D2174" s="314"/>
    </row>
    <row r="2175" spans="4:4" x14ac:dyDescent="0.2">
      <c r="D2175" s="314"/>
    </row>
    <row r="2176" spans="4:4" x14ac:dyDescent="0.2">
      <c r="D2176" s="314"/>
    </row>
    <row r="2177" spans="4:4" x14ac:dyDescent="0.2">
      <c r="D2177" s="314"/>
    </row>
    <row r="2178" spans="4:4" x14ac:dyDescent="0.2">
      <c r="D2178" s="314"/>
    </row>
    <row r="2179" spans="4:4" x14ac:dyDescent="0.2">
      <c r="D2179" s="314"/>
    </row>
    <row r="2180" spans="4:4" x14ac:dyDescent="0.2">
      <c r="D2180" s="314"/>
    </row>
    <row r="2181" spans="4:4" x14ac:dyDescent="0.2">
      <c r="D2181" s="314"/>
    </row>
    <row r="2182" spans="4:4" x14ac:dyDescent="0.2">
      <c r="D2182" s="314"/>
    </row>
    <row r="2183" spans="4:4" x14ac:dyDescent="0.2">
      <c r="D2183" s="314"/>
    </row>
    <row r="2184" spans="4:4" x14ac:dyDescent="0.2">
      <c r="D2184" s="314"/>
    </row>
    <row r="2185" spans="4:4" x14ac:dyDescent="0.2">
      <c r="D2185" s="314"/>
    </row>
    <row r="2186" spans="4:4" x14ac:dyDescent="0.2">
      <c r="D2186" s="314"/>
    </row>
    <row r="2187" spans="4:4" x14ac:dyDescent="0.2">
      <c r="D2187" s="314"/>
    </row>
    <row r="2188" spans="4:4" x14ac:dyDescent="0.2">
      <c r="D2188" s="314"/>
    </row>
    <row r="2189" spans="4:4" x14ac:dyDescent="0.2">
      <c r="D2189" s="314"/>
    </row>
    <row r="2190" spans="4:4" x14ac:dyDescent="0.2">
      <c r="D2190" s="314"/>
    </row>
    <row r="2191" spans="4:4" x14ac:dyDescent="0.2">
      <c r="D2191" s="314"/>
    </row>
    <row r="2192" spans="4:4" x14ac:dyDescent="0.2">
      <c r="D2192" s="314"/>
    </row>
    <row r="2193" spans="4:4" x14ac:dyDescent="0.2">
      <c r="D2193" s="314"/>
    </row>
    <row r="2194" spans="4:4" x14ac:dyDescent="0.2">
      <c r="D2194" s="314"/>
    </row>
    <row r="2195" spans="4:4" x14ac:dyDescent="0.2">
      <c r="D2195" s="314"/>
    </row>
    <row r="2196" spans="4:4" x14ac:dyDescent="0.2">
      <c r="D2196" s="314"/>
    </row>
    <row r="2197" spans="4:4" x14ac:dyDescent="0.2">
      <c r="D2197" s="314"/>
    </row>
    <row r="2198" spans="4:4" x14ac:dyDescent="0.2">
      <c r="D2198" s="314"/>
    </row>
    <row r="2199" spans="4:4" x14ac:dyDescent="0.2">
      <c r="D2199" s="314"/>
    </row>
    <row r="2200" spans="4:4" x14ac:dyDescent="0.2">
      <c r="D2200" s="314"/>
    </row>
    <row r="2201" spans="4:4" x14ac:dyDescent="0.2">
      <c r="D2201" s="314"/>
    </row>
    <row r="2202" spans="4:4" x14ac:dyDescent="0.2">
      <c r="D2202" s="314"/>
    </row>
    <row r="2203" spans="4:4" x14ac:dyDescent="0.2">
      <c r="D2203" s="314"/>
    </row>
    <row r="2204" spans="4:4" x14ac:dyDescent="0.2">
      <c r="D2204" s="314"/>
    </row>
    <row r="2205" spans="4:4" x14ac:dyDescent="0.2">
      <c r="D2205" s="314"/>
    </row>
    <row r="2206" spans="4:4" x14ac:dyDescent="0.2">
      <c r="D2206" s="314"/>
    </row>
    <row r="2207" spans="4:4" x14ac:dyDescent="0.2">
      <c r="D2207" s="314"/>
    </row>
    <row r="2208" spans="4:4" x14ac:dyDescent="0.2">
      <c r="D2208" s="314"/>
    </row>
    <row r="2209" spans="4:4" x14ac:dyDescent="0.2">
      <c r="D2209" s="314"/>
    </row>
    <row r="2210" spans="4:4" x14ac:dyDescent="0.2">
      <c r="D2210" s="314"/>
    </row>
    <row r="2211" spans="4:4" x14ac:dyDescent="0.2">
      <c r="D2211" s="314"/>
    </row>
    <row r="2212" spans="4:4" x14ac:dyDescent="0.2">
      <c r="D2212" s="314"/>
    </row>
    <row r="2213" spans="4:4" x14ac:dyDescent="0.2">
      <c r="D2213" s="314"/>
    </row>
    <row r="2214" spans="4:4" x14ac:dyDescent="0.2">
      <c r="D2214" s="314"/>
    </row>
    <row r="2215" spans="4:4" x14ac:dyDescent="0.2">
      <c r="D2215" s="314"/>
    </row>
    <row r="2216" spans="4:4" x14ac:dyDescent="0.2">
      <c r="D2216" s="314"/>
    </row>
    <row r="2217" spans="4:4" x14ac:dyDescent="0.2">
      <c r="D2217" s="314"/>
    </row>
    <row r="2218" spans="4:4" x14ac:dyDescent="0.2">
      <c r="D2218" s="314"/>
    </row>
    <row r="2219" spans="4:4" x14ac:dyDescent="0.2">
      <c r="D2219" s="314"/>
    </row>
    <row r="2220" spans="4:4" x14ac:dyDescent="0.2">
      <c r="D2220" s="314"/>
    </row>
    <row r="2221" spans="4:4" x14ac:dyDescent="0.2">
      <c r="D2221" s="314"/>
    </row>
    <row r="2222" spans="4:4" x14ac:dyDescent="0.2">
      <c r="D2222" s="314"/>
    </row>
    <row r="2223" spans="4:4" x14ac:dyDescent="0.2">
      <c r="D2223" s="314"/>
    </row>
    <row r="2224" spans="4:4" x14ac:dyDescent="0.2">
      <c r="D2224" s="314"/>
    </row>
    <row r="2225" spans="4:4" x14ac:dyDescent="0.2">
      <c r="D2225" s="314"/>
    </row>
    <row r="2226" spans="4:4" x14ac:dyDescent="0.2">
      <c r="D2226" s="314"/>
    </row>
    <row r="2227" spans="4:4" x14ac:dyDescent="0.2">
      <c r="D2227" s="314"/>
    </row>
    <row r="2228" spans="4:4" x14ac:dyDescent="0.2">
      <c r="D2228" s="314"/>
    </row>
    <row r="2229" spans="4:4" x14ac:dyDescent="0.2">
      <c r="D2229" s="314"/>
    </row>
    <row r="2230" spans="4:4" x14ac:dyDescent="0.2">
      <c r="D2230" s="314"/>
    </row>
    <row r="2231" spans="4:4" x14ac:dyDescent="0.2">
      <c r="D2231" s="314"/>
    </row>
    <row r="2232" spans="4:4" x14ac:dyDescent="0.2">
      <c r="D2232" s="314"/>
    </row>
    <row r="2233" spans="4:4" x14ac:dyDescent="0.2">
      <c r="D2233" s="314"/>
    </row>
    <row r="2234" spans="4:4" x14ac:dyDescent="0.2">
      <c r="D2234" s="314"/>
    </row>
    <row r="2235" spans="4:4" x14ac:dyDescent="0.2">
      <c r="D2235" s="314"/>
    </row>
    <row r="2236" spans="4:4" x14ac:dyDescent="0.2">
      <c r="D2236" s="314"/>
    </row>
    <row r="2237" spans="4:4" x14ac:dyDescent="0.2">
      <c r="D2237" s="314"/>
    </row>
    <row r="2238" spans="4:4" x14ac:dyDescent="0.2">
      <c r="D2238" s="314"/>
    </row>
    <row r="2239" spans="4:4" x14ac:dyDescent="0.2">
      <c r="D2239" s="314"/>
    </row>
    <row r="2240" spans="4:4" x14ac:dyDescent="0.2">
      <c r="D2240" s="314"/>
    </row>
    <row r="2241" spans="4:4" x14ac:dyDescent="0.2">
      <c r="D2241" s="314"/>
    </row>
    <row r="2242" spans="4:4" x14ac:dyDescent="0.2">
      <c r="D2242" s="314"/>
    </row>
    <row r="2243" spans="4:4" x14ac:dyDescent="0.2">
      <c r="D2243" s="314"/>
    </row>
    <row r="2244" spans="4:4" x14ac:dyDescent="0.2">
      <c r="D2244" s="314"/>
    </row>
    <row r="2245" spans="4:4" x14ac:dyDescent="0.2">
      <c r="D2245" s="314"/>
    </row>
    <row r="2246" spans="4:4" x14ac:dyDescent="0.2">
      <c r="D2246" s="314"/>
    </row>
    <row r="2247" spans="4:4" x14ac:dyDescent="0.2">
      <c r="D2247" s="314"/>
    </row>
    <row r="2248" spans="4:4" x14ac:dyDescent="0.2">
      <c r="D2248" s="314"/>
    </row>
    <row r="2249" spans="4:4" x14ac:dyDescent="0.2">
      <c r="D2249" s="314"/>
    </row>
    <row r="2250" spans="4:4" x14ac:dyDescent="0.2">
      <c r="D2250" s="314"/>
    </row>
    <row r="2251" spans="4:4" x14ac:dyDescent="0.2">
      <c r="D2251" s="314"/>
    </row>
    <row r="2252" spans="4:4" x14ac:dyDescent="0.2">
      <c r="D2252" s="314"/>
    </row>
    <row r="2253" spans="4:4" x14ac:dyDescent="0.2">
      <c r="D2253" s="314"/>
    </row>
    <row r="2254" spans="4:4" x14ac:dyDescent="0.2">
      <c r="D2254" s="314"/>
    </row>
    <row r="2255" spans="4:4" x14ac:dyDescent="0.2">
      <c r="D2255" s="314"/>
    </row>
    <row r="2256" spans="4:4" x14ac:dyDescent="0.2">
      <c r="D2256" s="314"/>
    </row>
    <row r="2257" spans="4:4" x14ac:dyDescent="0.2">
      <c r="D2257" s="314"/>
    </row>
    <row r="2258" spans="4:4" x14ac:dyDescent="0.2">
      <c r="D2258" s="314"/>
    </row>
    <row r="2259" spans="4:4" x14ac:dyDescent="0.2">
      <c r="D2259" s="314"/>
    </row>
    <row r="2260" spans="4:4" x14ac:dyDescent="0.2">
      <c r="D2260" s="314"/>
    </row>
    <row r="2261" spans="4:4" x14ac:dyDescent="0.2">
      <c r="D2261" s="314"/>
    </row>
    <row r="2262" spans="4:4" x14ac:dyDescent="0.2">
      <c r="D2262" s="314"/>
    </row>
    <row r="2263" spans="4:4" x14ac:dyDescent="0.2">
      <c r="D2263" s="314"/>
    </row>
    <row r="2264" spans="4:4" x14ac:dyDescent="0.2">
      <c r="D2264" s="314"/>
    </row>
    <row r="2265" spans="4:4" x14ac:dyDescent="0.2">
      <c r="D2265" s="314"/>
    </row>
    <row r="2266" spans="4:4" x14ac:dyDescent="0.2">
      <c r="D2266" s="314"/>
    </row>
    <row r="2267" spans="4:4" x14ac:dyDescent="0.2">
      <c r="D2267" s="314"/>
    </row>
    <row r="2268" spans="4:4" x14ac:dyDescent="0.2">
      <c r="D2268" s="314"/>
    </row>
    <row r="2269" spans="4:4" x14ac:dyDescent="0.2">
      <c r="D2269" s="314"/>
    </row>
    <row r="2270" spans="4:4" x14ac:dyDescent="0.2">
      <c r="D2270" s="314"/>
    </row>
    <row r="2271" spans="4:4" x14ac:dyDescent="0.2">
      <c r="D2271" s="314"/>
    </row>
    <row r="2272" spans="4:4" x14ac:dyDescent="0.2">
      <c r="D2272" s="314"/>
    </row>
    <row r="2273" spans="4:4" x14ac:dyDescent="0.2">
      <c r="D2273" s="314"/>
    </row>
    <row r="2274" spans="4:4" x14ac:dyDescent="0.2">
      <c r="D2274" s="314"/>
    </row>
    <row r="2275" spans="4:4" x14ac:dyDescent="0.2">
      <c r="D2275" s="314"/>
    </row>
    <row r="2276" spans="4:4" x14ac:dyDescent="0.2">
      <c r="D2276" s="314"/>
    </row>
    <row r="2277" spans="4:4" x14ac:dyDescent="0.2">
      <c r="D2277" s="314"/>
    </row>
    <row r="2278" spans="4:4" x14ac:dyDescent="0.2">
      <c r="D2278" s="314"/>
    </row>
    <row r="2279" spans="4:4" x14ac:dyDescent="0.2">
      <c r="D2279" s="314"/>
    </row>
    <row r="2280" spans="4:4" x14ac:dyDescent="0.2">
      <c r="D2280" s="314"/>
    </row>
    <row r="2281" spans="4:4" x14ac:dyDescent="0.2">
      <c r="D2281" s="314"/>
    </row>
    <row r="2282" spans="4:4" x14ac:dyDescent="0.2">
      <c r="D2282" s="314"/>
    </row>
    <row r="2283" spans="4:4" x14ac:dyDescent="0.2">
      <c r="D2283" s="314"/>
    </row>
    <row r="2284" spans="4:4" x14ac:dyDescent="0.2">
      <c r="D2284" s="314"/>
    </row>
    <row r="2285" spans="4:4" x14ac:dyDescent="0.2">
      <c r="D2285" s="314"/>
    </row>
    <row r="2286" spans="4:4" x14ac:dyDescent="0.2">
      <c r="D2286" s="314"/>
    </row>
    <row r="2287" spans="4:4" x14ac:dyDescent="0.2">
      <c r="D2287" s="314"/>
    </row>
    <row r="2288" spans="4:4" x14ac:dyDescent="0.2">
      <c r="D2288" s="314"/>
    </row>
    <row r="2289" spans="4:4" x14ac:dyDescent="0.2">
      <c r="D2289" s="314"/>
    </row>
    <row r="2290" spans="4:4" x14ac:dyDescent="0.2">
      <c r="D2290" s="314"/>
    </row>
    <row r="2291" spans="4:4" x14ac:dyDescent="0.2">
      <c r="D2291" s="314"/>
    </row>
    <row r="2292" spans="4:4" x14ac:dyDescent="0.2">
      <c r="D2292" s="314"/>
    </row>
    <row r="2293" spans="4:4" x14ac:dyDescent="0.2">
      <c r="D2293" s="314"/>
    </row>
    <row r="2294" spans="4:4" x14ac:dyDescent="0.2">
      <c r="D2294" s="314"/>
    </row>
    <row r="2295" spans="4:4" x14ac:dyDescent="0.2">
      <c r="D2295" s="314"/>
    </row>
    <row r="2296" spans="4:4" x14ac:dyDescent="0.2">
      <c r="D2296" s="314"/>
    </row>
    <row r="2297" spans="4:4" x14ac:dyDescent="0.2">
      <c r="D2297" s="314"/>
    </row>
    <row r="2298" spans="4:4" x14ac:dyDescent="0.2">
      <c r="D2298" s="314"/>
    </row>
    <row r="2299" spans="4:4" x14ac:dyDescent="0.2">
      <c r="D2299" s="314"/>
    </row>
    <row r="2300" spans="4:4" x14ac:dyDescent="0.2">
      <c r="D2300" s="314"/>
    </row>
    <row r="2301" spans="4:4" x14ac:dyDescent="0.2">
      <c r="D2301" s="314"/>
    </row>
    <row r="2302" spans="4:4" x14ac:dyDescent="0.2">
      <c r="D2302" s="314"/>
    </row>
    <row r="2303" spans="4:4" x14ac:dyDescent="0.2">
      <c r="D2303" s="314"/>
    </row>
    <row r="2304" spans="4:4" x14ac:dyDescent="0.2">
      <c r="D2304" s="314"/>
    </row>
    <row r="2305" spans="4:4" x14ac:dyDescent="0.2">
      <c r="D2305" s="314"/>
    </row>
    <row r="2306" spans="4:4" x14ac:dyDescent="0.2">
      <c r="D2306" s="314"/>
    </row>
    <row r="2307" spans="4:4" x14ac:dyDescent="0.2">
      <c r="D2307" s="314"/>
    </row>
    <row r="2308" spans="4:4" x14ac:dyDescent="0.2">
      <c r="D2308" s="314"/>
    </row>
    <row r="2309" spans="4:4" x14ac:dyDescent="0.2">
      <c r="D2309" s="314"/>
    </row>
    <row r="2310" spans="4:4" x14ac:dyDescent="0.2">
      <c r="D2310" s="314"/>
    </row>
    <row r="2311" spans="4:4" x14ac:dyDescent="0.2">
      <c r="D2311" s="314"/>
    </row>
    <row r="2312" spans="4:4" x14ac:dyDescent="0.2">
      <c r="D2312" s="314"/>
    </row>
    <row r="2313" spans="4:4" x14ac:dyDescent="0.2">
      <c r="D2313" s="314"/>
    </row>
    <row r="2314" spans="4:4" x14ac:dyDescent="0.2">
      <c r="D2314" s="314"/>
    </row>
    <row r="2315" spans="4:4" x14ac:dyDescent="0.2">
      <c r="D2315" s="314"/>
    </row>
    <row r="2316" spans="4:4" x14ac:dyDescent="0.2">
      <c r="D2316" s="314"/>
    </row>
    <row r="2317" spans="4:4" x14ac:dyDescent="0.2">
      <c r="D2317" s="314"/>
    </row>
    <row r="2318" spans="4:4" x14ac:dyDescent="0.2">
      <c r="D2318" s="314"/>
    </row>
    <row r="2319" spans="4:4" x14ac:dyDescent="0.2">
      <c r="D2319" s="314"/>
    </row>
    <row r="2320" spans="4:4" x14ac:dyDescent="0.2">
      <c r="D2320" s="314"/>
    </row>
    <row r="2321" spans="4:4" x14ac:dyDescent="0.2">
      <c r="D2321" s="314"/>
    </row>
    <row r="2322" spans="4:4" x14ac:dyDescent="0.2">
      <c r="D2322" s="314"/>
    </row>
    <row r="2323" spans="4:4" x14ac:dyDescent="0.2">
      <c r="D2323" s="314"/>
    </row>
    <row r="2324" spans="4:4" x14ac:dyDescent="0.2">
      <c r="D2324" s="314"/>
    </row>
    <row r="2325" spans="4:4" x14ac:dyDescent="0.2">
      <c r="D2325" s="314"/>
    </row>
    <row r="2326" spans="4:4" x14ac:dyDescent="0.2">
      <c r="D2326" s="314"/>
    </row>
    <row r="2327" spans="4:4" x14ac:dyDescent="0.2">
      <c r="D2327" s="314"/>
    </row>
    <row r="2328" spans="4:4" x14ac:dyDescent="0.2">
      <c r="D2328" s="314"/>
    </row>
    <row r="2329" spans="4:4" x14ac:dyDescent="0.2">
      <c r="D2329" s="314"/>
    </row>
    <row r="2330" spans="4:4" x14ac:dyDescent="0.2">
      <c r="D2330" s="314"/>
    </row>
    <row r="2331" spans="4:4" x14ac:dyDescent="0.2">
      <c r="D2331" s="314"/>
    </row>
    <row r="2332" spans="4:4" x14ac:dyDescent="0.2">
      <c r="D2332" s="314"/>
    </row>
    <row r="2333" spans="4:4" x14ac:dyDescent="0.2">
      <c r="D2333" s="314"/>
    </row>
    <row r="2334" spans="4:4" x14ac:dyDescent="0.2">
      <c r="D2334" s="314"/>
    </row>
    <row r="2335" spans="4:4" x14ac:dyDescent="0.2">
      <c r="D2335" s="314"/>
    </row>
    <row r="2336" spans="4:4" x14ac:dyDescent="0.2">
      <c r="D2336" s="314"/>
    </row>
    <row r="2337" spans="4:4" x14ac:dyDescent="0.2">
      <c r="D2337" s="314"/>
    </row>
    <row r="2338" spans="4:4" x14ac:dyDescent="0.2">
      <c r="D2338" s="314"/>
    </row>
    <row r="2339" spans="4:4" x14ac:dyDescent="0.2">
      <c r="D2339" s="314"/>
    </row>
    <row r="2340" spans="4:4" x14ac:dyDescent="0.2">
      <c r="D2340" s="314"/>
    </row>
    <row r="2341" spans="4:4" x14ac:dyDescent="0.2">
      <c r="D2341" s="314"/>
    </row>
    <row r="2342" spans="4:4" x14ac:dyDescent="0.2">
      <c r="D2342" s="314"/>
    </row>
    <row r="2343" spans="4:4" x14ac:dyDescent="0.2">
      <c r="D2343" s="314"/>
    </row>
    <row r="2344" spans="4:4" x14ac:dyDescent="0.2">
      <c r="D2344" s="314"/>
    </row>
    <row r="2345" spans="4:4" x14ac:dyDescent="0.2">
      <c r="D2345" s="314"/>
    </row>
    <row r="2346" spans="4:4" x14ac:dyDescent="0.2">
      <c r="D2346" s="314"/>
    </row>
    <row r="2347" spans="4:4" x14ac:dyDescent="0.2">
      <c r="D2347" s="314"/>
    </row>
    <row r="2348" spans="4:4" x14ac:dyDescent="0.2">
      <c r="D2348" s="314"/>
    </row>
    <row r="2349" spans="4:4" x14ac:dyDescent="0.2">
      <c r="D2349" s="314"/>
    </row>
    <row r="2350" spans="4:4" x14ac:dyDescent="0.2">
      <c r="D2350" s="314"/>
    </row>
    <row r="2351" spans="4:4" x14ac:dyDescent="0.2">
      <c r="D2351" s="314"/>
    </row>
    <row r="2352" spans="4:4" x14ac:dyDescent="0.2">
      <c r="D2352" s="314"/>
    </row>
    <row r="2353" spans="4:4" x14ac:dyDescent="0.2">
      <c r="D2353" s="314"/>
    </row>
    <row r="2354" spans="4:4" x14ac:dyDescent="0.2">
      <c r="D2354" s="314"/>
    </row>
    <row r="2355" spans="4:4" x14ac:dyDescent="0.2">
      <c r="D2355" s="314"/>
    </row>
    <row r="2356" spans="4:4" x14ac:dyDescent="0.2">
      <c r="D2356" s="314"/>
    </row>
    <row r="2357" spans="4:4" x14ac:dyDescent="0.2">
      <c r="D2357" s="314"/>
    </row>
    <row r="2358" spans="4:4" x14ac:dyDescent="0.2">
      <c r="D2358" s="314"/>
    </row>
    <row r="2359" spans="4:4" x14ac:dyDescent="0.2">
      <c r="D2359" s="314"/>
    </row>
    <row r="2360" spans="4:4" x14ac:dyDescent="0.2">
      <c r="D2360" s="314"/>
    </row>
    <row r="2361" spans="4:4" x14ac:dyDescent="0.2">
      <c r="D2361" s="314"/>
    </row>
    <row r="2362" spans="4:4" x14ac:dyDescent="0.2">
      <c r="D2362" s="314"/>
    </row>
    <row r="2363" spans="4:4" x14ac:dyDescent="0.2">
      <c r="D2363" s="314"/>
    </row>
    <row r="2364" spans="4:4" x14ac:dyDescent="0.2">
      <c r="D2364" s="314"/>
    </row>
    <row r="2365" spans="4:4" x14ac:dyDescent="0.2">
      <c r="D2365" s="314"/>
    </row>
    <row r="2366" spans="4:4" x14ac:dyDescent="0.2">
      <c r="D2366" s="314"/>
    </row>
    <row r="2367" spans="4:4" x14ac:dyDescent="0.2">
      <c r="D2367" s="314"/>
    </row>
    <row r="2368" spans="4:4" x14ac:dyDescent="0.2">
      <c r="D2368" s="314"/>
    </row>
    <row r="2369" spans="4:4" x14ac:dyDescent="0.2">
      <c r="D2369" s="314"/>
    </row>
    <row r="2370" spans="4:4" x14ac:dyDescent="0.2">
      <c r="D2370" s="314"/>
    </row>
    <row r="2371" spans="4:4" x14ac:dyDescent="0.2">
      <c r="D2371" s="314"/>
    </row>
    <row r="2372" spans="4:4" x14ac:dyDescent="0.2">
      <c r="D2372" s="314"/>
    </row>
    <row r="2373" spans="4:4" x14ac:dyDescent="0.2">
      <c r="D2373" s="314"/>
    </row>
    <row r="2374" spans="4:4" x14ac:dyDescent="0.2">
      <c r="D2374" s="314"/>
    </row>
    <row r="2375" spans="4:4" x14ac:dyDescent="0.2">
      <c r="D2375" s="314"/>
    </row>
    <row r="2376" spans="4:4" x14ac:dyDescent="0.2">
      <c r="D2376" s="314"/>
    </row>
    <row r="2377" spans="4:4" x14ac:dyDescent="0.2">
      <c r="D2377" s="314"/>
    </row>
    <row r="2378" spans="4:4" x14ac:dyDescent="0.2">
      <c r="D2378" s="314"/>
    </row>
    <row r="2379" spans="4:4" x14ac:dyDescent="0.2">
      <c r="D2379" s="314"/>
    </row>
    <row r="2380" spans="4:4" x14ac:dyDescent="0.2">
      <c r="D2380" s="314"/>
    </row>
    <row r="2381" spans="4:4" x14ac:dyDescent="0.2">
      <c r="D2381" s="314"/>
    </row>
    <row r="2382" spans="4:4" x14ac:dyDescent="0.2">
      <c r="D2382" s="314"/>
    </row>
    <row r="2383" spans="4:4" x14ac:dyDescent="0.2">
      <c r="D2383" s="314"/>
    </row>
    <row r="2384" spans="4:4" x14ac:dyDescent="0.2">
      <c r="D2384" s="314"/>
    </row>
    <row r="2385" spans="4:4" x14ac:dyDescent="0.2">
      <c r="D2385" s="314"/>
    </row>
    <row r="2386" spans="4:4" x14ac:dyDescent="0.2">
      <c r="D2386" s="314"/>
    </row>
    <row r="2387" spans="4:4" x14ac:dyDescent="0.2">
      <c r="D2387" s="314"/>
    </row>
    <row r="2388" spans="4:4" x14ac:dyDescent="0.2">
      <c r="D2388" s="314"/>
    </row>
    <row r="2389" spans="4:4" x14ac:dyDescent="0.2">
      <c r="D2389" s="314"/>
    </row>
    <row r="2390" spans="4:4" x14ac:dyDescent="0.2">
      <c r="D2390" s="314"/>
    </row>
    <row r="2391" spans="4:4" x14ac:dyDescent="0.2">
      <c r="D2391" s="314"/>
    </row>
    <row r="2392" spans="4:4" x14ac:dyDescent="0.2">
      <c r="D2392" s="314"/>
    </row>
    <row r="2393" spans="4:4" x14ac:dyDescent="0.2">
      <c r="D2393" s="314"/>
    </row>
    <row r="2394" spans="4:4" x14ac:dyDescent="0.2">
      <c r="D2394" s="314"/>
    </row>
    <row r="2395" spans="4:4" x14ac:dyDescent="0.2">
      <c r="D2395" s="314"/>
    </row>
    <row r="2396" spans="4:4" x14ac:dyDescent="0.2">
      <c r="D2396" s="314"/>
    </row>
    <row r="2397" spans="4:4" x14ac:dyDescent="0.2">
      <c r="D2397" s="314"/>
    </row>
    <row r="2398" spans="4:4" x14ac:dyDescent="0.2">
      <c r="D2398" s="314"/>
    </row>
    <row r="2399" spans="4:4" x14ac:dyDescent="0.2">
      <c r="D2399" s="314"/>
    </row>
    <row r="2400" spans="4:4" x14ac:dyDescent="0.2">
      <c r="D2400" s="314"/>
    </row>
    <row r="2401" spans="4:4" x14ac:dyDescent="0.2">
      <c r="D2401" s="314"/>
    </row>
    <row r="2402" spans="4:4" x14ac:dyDescent="0.2">
      <c r="D2402" s="314"/>
    </row>
    <row r="2403" spans="4:4" x14ac:dyDescent="0.2">
      <c r="D2403" s="314"/>
    </row>
    <row r="2404" spans="4:4" x14ac:dyDescent="0.2">
      <c r="D2404" s="314"/>
    </row>
    <row r="2405" spans="4:4" x14ac:dyDescent="0.2">
      <c r="D2405" s="314"/>
    </row>
    <row r="2406" spans="4:4" x14ac:dyDescent="0.2">
      <c r="D2406" s="314"/>
    </row>
    <row r="2407" spans="4:4" x14ac:dyDescent="0.2">
      <c r="D2407" s="314"/>
    </row>
    <row r="2408" spans="4:4" x14ac:dyDescent="0.2">
      <c r="D2408" s="314"/>
    </row>
    <row r="2409" spans="4:4" x14ac:dyDescent="0.2">
      <c r="D2409" s="314"/>
    </row>
    <row r="2410" spans="4:4" x14ac:dyDescent="0.2">
      <c r="D2410" s="314"/>
    </row>
    <row r="2411" spans="4:4" x14ac:dyDescent="0.2">
      <c r="D2411" s="314"/>
    </row>
    <row r="2412" spans="4:4" x14ac:dyDescent="0.2">
      <c r="D2412" s="314"/>
    </row>
    <row r="2413" spans="4:4" x14ac:dyDescent="0.2">
      <c r="D2413" s="314"/>
    </row>
    <row r="2414" spans="4:4" x14ac:dyDescent="0.2">
      <c r="D2414" s="314"/>
    </row>
    <row r="2415" spans="4:4" x14ac:dyDescent="0.2">
      <c r="D2415" s="314"/>
    </row>
    <row r="2416" spans="4:4" x14ac:dyDescent="0.2">
      <c r="D2416" s="314"/>
    </row>
    <row r="2417" spans="4:4" x14ac:dyDescent="0.2">
      <c r="D2417" s="314"/>
    </row>
    <row r="2418" spans="4:4" x14ac:dyDescent="0.2">
      <c r="D2418" s="314"/>
    </row>
    <row r="2419" spans="4:4" x14ac:dyDescent="0.2">
      <c r="D2419" s="314"/>
    </row>
    <row r="2420" spans="4:4" x14ac:dyDescent="0.2">
      <c r="D2420" s="314"/>
    </row>
    <row r="2421" spans="4:4" x14ac:dyDescent="0.2">
      <c r="D2421" s="314"/>
    </row>
    <row r="2422" spans="4:4" x14ac:dyDescent="0.2">
      <c r="D2422" s="314"/>
    </row>
    <row r="2423" spans="4:4" x14ac:dyDescent="0.2">
      <c r="D2423" s="314"/>
    </row>
    <row r="2424" spans="4:4" x14ac:dyDescent="0.2">
      <c r="D2424" s="314"/>
    </row>
    <row r="2425" spans="4:4" x14ac:dyDescent="0.2">
      <c r="D2425" s="314"/>
    </row>
    <row r="2426" spans="4:4" x14ac:dyDescent="0.2">
      <c r="D2426" s="314"/>
    </row>
    <row r="2427" spans="4:4" x14ac:dyDescent="0.2">
      <c r="D2427" s="314"/>
    </row>
    <row r="2428" spans="4:4" x14ac:dyDescent="0.2">
      <c r="D2428" s="314"/>
    </row>
    <row r="2429" spans="4:4" x14ac:dyDescent="0.2">
      <c r="D2429" s="314"/>
    </row>
    <row r="2430" spans="4:4" x14ac:dyDescent="0.2">
      <c r="D2430" s="314"/>
    </row>
    <row r="2431" spans="4:4" x14ac:dyDescent="0.2">
      <c r="D2431" s="314"/>
    </row>
    <row r="2432" spans="4:4" x14ac:dyDescent="0.2">
      <c r="D2432" s="314"/>
    </row>
    <row r="2433" spans="4:4" x14ac:dyDescent="0.2">
      <c r="D2433" s="314"/>
    </row>
    <row r="2434" spans="4:4" x14ac:dyDescent="0.2">
      <c r="D2434" s="314"/>
    </row>
    <row r="2435" spans="4:4" x14ac:dyDescent="0.2">
      <c r="D2435" s="314"/>
    </row>
    <row r="2436" spans="4:4" x14ac:dyDescent="0.2">
      <c r="D2436" s="314"/>
    </row>
    <row r="2437" spans="4:4" x14ac:dyDescent="0.2">
      <c r="D2437" s="314"/>
    </row>
    <row r="2438" spans="4:4" x14ac:dyDescent="0.2">
      <c r="D2438" s="314"/>
    </row>
    <row r="2439" spans="4:4" x14ac:dyDescent="0.2">
      <c r="D2439" s="314"/>
    </row>
    <row r="2440" spans="4:4" x14ac:dyDescent="0.2">
      <c r="D2440" s="314"/>
    </row>
    <row r="2441" spans="4:4" x14ac:dyDescent="0.2">
      <c r="D2441" s="314"/>
    </row>
    <row r="2442" spans="4:4" x14ac:dyDescent="0.2">
      <c r="D2442" s="314"/>
    </row>
    <row r="2443" spans="4:4" x14ac:dyDescent="0.2">
      <c r="D2443" s="314"/>
    </row>
    <row r="2444" spans="4:4" x14ac:dyDescent="0.2">
      <c r="D2444" s="314"/>
    </row>
    <row r="2445" spans="4:4" x14ac:dyDescent="0.2">
      <c r="D2445" s="314"/>
    </row>
    <row r="2446" spans="4:4" x14ac:dyDescent="0.2">
      <c r="D2446" s="314"/>
    </row>
    <row r="2447" spans="4:4" x14ac:dyDescent="0.2">
      <c r="D2447" s="314"/>
    </row>
    <row r="2448" spans="4:4" x14ac:dyDescent="0.2">
      <c r="D2448" s="314"/>
    </row>
    <row r="2449" spans="4:4" x14ac:dyDescent="0.2">
      <c r="D2449" s="314"/>
    </row>
    <row r="2450" spans="4:4" x14ac:dyDescent="0.2">
      <c r="D2450" s="314"/>
    </row>
    <row r="2451" spans="4:4" x14ac:dyDescent="0.2">
      <c r="D2451" s="314"/>
    </row>
    <row r="2452" spans="4:4" x14ac:dyDescent="0.2">
      <c r="D2452" s="314"/>
    </row>
    <row r="2453" spans="4:4" x14ac:dyDescent="0.2">
      <c r="D2453" s="314"/>
    </row>
    <row r="2454" spans="4:4" x14ac:dyDescent="0.2">
      <c r="D2454" s="314"/>
    </row>
    <row r="2455" spans="4:4" x14ac:dyDescent="0.2">
      <c r="D2455" s="314"/>
    </row>
    <row r="2456" spans="4:4" x14ac:dyDescent="0.2">
      <c r="D2456" s="314"/>
    </row>
    <row r="2457" spans="4:4" x14ac:dyDescent="0.2">
      <c r="D2457" s="314"/>
    </row>
    <row r="2458" spans="4:4" x14ac:dyDescent="0.2">
      <c r="D2458" s="314"/>
    </row>
    <row r="2459" spans="4:4" x14ac:dyDescent="0.2">
      <c r="D2459" s="314"/>
    </row>
    <row r="2460" spans="4:4" x14ac:dyDescent="0.2">
      <c r="D2460" s="314"/>
    </row>
    <row r="2461" spans="4:4" x14ac:dyDescent="0.2">
      <c r="D2461" s="314"/>
    </row>
    <row r="2462" spans="4:4" x14ac:dyDescent="0.2">
      <c r="D2462" s="314"/>
    </row>
    <row r="2463" spans="4:4" x14ac:dyDescent="0.2">
      <c r="D2463" s="314"/>
    </row>
    <row r="2464" spans="4:4" x14ac:dyDescent="0.2">
      <c r="D2464" s="314"/>
    </row>
    <row r="2465" spans="4:4" x14ac:dyDescent="0.2">
      <c r="D2465" s="314"/>
    </row>
    <row r="2466" spans="4:4" x14ac:dyDescent="0.2">
      <c r="D2466" s="314"/>
    </row>
    <row r="2467" spans="4:4" x14ac:dyDescent="0.2">
      <c r="D2467" s="314"/>
    </row>
    <row r="2468" spans="4:4" x14ac:dyDescent="0.2">
      <c r="D2468" s="314"/>
    </row>
    <row r="2469" spans="4:4" x14ac:dyDescent="0.2">
      <c r="D2469" s="314"/>
    </row>
    <row r="2470" spans="4:4" x14ac:dyDescent="0.2">
      <c r="D2470" s="314"/>
    </row>
    <row r="2471" spans="4:4" x14ac:dyDescent="0.2">
      <c r="D2471" s="314"/>
    </row>
    <row r="2472" spans="4:4" x14ac:dyDescent="0.2">
      <c r="D2472" s="314"/>
    </row>
    <row r="2473" spans="4:4" x14ac:dyDescent="0.2">
      <c r="D2473" s="314"/>
    </row>
    <row r="2474" spans="4:4" x14ac:dyDescent="0.2">
      <c r="D2474" s="314"/>
    </row>
    <row r="2475" spans="4:4" x14ac:dyDescent="0.2">
      <c r="D2475" s="314"/>
    </row>
    <row r="2476" spans="4:4" x14ac:dyDescent="0.2">
      <c r="D2476" s="314"/>
    </row>
    <row r="2477" spans="4:4" x14ac:dyDescent="0.2">
      <c r="D2477" s="314"/>
    </row>
    <row r="2478" spans="4:4" x14ac:dyDescent="0.2">
      <c r="D2478" s="314"/>
    </row>
    <row r="2479" spans="4:4" x14ac:dyDescent="0.2">
      <c r="D2479" s="314"/>
    </row>
    <row r="2480" spans="4:4" x14ac:dyDescent="0.2">
      <c r="D2480" s="314"/>
    </row>
    <row r="2481" spans="4:4" x14ac:dyDescent="0.2">
      <c r="D2481" s="314"/>
    </row>
    <row r="2482" spans="4:4" x14ac:dyDescent="0.2">
      <c r="D2482" s="314"/>
    </row>
    <row r="2483" spans="4:4" x14ac:dyDescent="0.2">
      <c r="D2483" s="314"/>
    </row>
    <row r="2484" spans="4:4" x14ac:dyDescent="0.2">
      <c r="D2484" s="314"/>
    </row>
    <row r="2485" spans="4:4" x14ac:dyDescent="0.2">
      <c r="D2485" s="314"/>
    </row>
    <row r="2486" spans="4:4" x14ac:dyDescent="0.2">
      <c r="D2486" s="314"/>
    </row>
    <row r="2487" spans="4:4" x14ac:dyDescent="0.2">
      <c r="D2487" s="314"/>
    </row>
    <row r="2488" spans="4:4" x14ac:dyDescent="0.2">
      <c r="D2488" s="314"/>
    </row>
    <row r="2489" spans="4:4" x14ac:dyDescent="0.2">
      <c r="D2489" s="314"/>
    </row>
    <row r="2490" spans="4:4" x14ac:dyDescent="0.2">
      <c r="D2490" s="314"/>
    </row>
    <row r="2491" spans="4:4" x14ac:dyDescent="0.2">
      <c r="D2491" s="314"/>
    </row>
    <row r="2492" spans="4:4" x14ac:dyDescent="0.2">
      <c r="D2492" s="314"/>
    </row>
    <row r="2493" spans="4:4" x14ac:dyDescent="0.2">
      <c r="D2493" s="314"/>
    </row>
    <row r="2494" spans="4:4" x14ac:dyDescent="0.2">
      <c r="D2494" s="314"/>
    </row>
    <row r="2495" spans="4:4" x14ac:dyDescent="0.2">
      <c r="D2495" s="314"/>
    </row>
    <row r="2496" spans="4:4" x14ac:dyDescent="0.2">
      <c r="D2496" s="314"/>
    </row>
    <row r="2497" spans="4:4" x14ac:dyDescent="0.2">
      <c r="D2497" s="314"/>
    </row>
    <row r="2498" spans="4:4" x14ac:dyDescent="0.2">
      <c r="D2498" s="314"/>
    </row>
    <row r="2499" spans="4:4" x14ac:dyDescent="0.2">
      <c r="D2499" s="314"/>
    </row>
    <row r="2500" spans="4:4" x14ac:dyDescent="0.2">
      <c r="D2500" s="314"/>
    </row>
    <row r="2501" spans="4:4" x14ac:dyDescent="0.2">
      <c r="D2501" s="314"/>
    </row>
    <row r="2502" spans="4:4" x14ac:dyDescent="0.2">
      <c r="D2502" s="314"/>
    </row>
    <row r="2503" spans="4:4" x14ac:dyDescent="0.2">
      <c r="D2503" s="314"/>
    </row>
    <row r="2504" spans="4:4" x14ac:dyDescent="0.2">
      <c r="D2504" s="314"/>
    </row>
    <row r="2505" spans="4:4" x14ac:dyDescent="0.2">
      <c r="D2505" s="314"/>
    </row>
    <row r="2506" spans="4:4" x14ac:dyDescent="0.2">
      <c r="D2506" s="314"/>
    </row>
    <row r="2507" spans="4:4" x14ac:dyDescent="0.2">
      <c r="D2507" s="314"/>
    </row>
    <row r="2508" spans="4:4" x14ac:dyDescent="0.2">
      <c r="D2508" s="314"/>
    </row>
    <row r="2509" spans="4:4" x14ac:dyDescent="0.2">
      <c r="D2509" s="314"/>
    </row>
    <row r="2510" spans="4:4" x14ac:dyDescent="0.2">
      <c r="D2510" s="314"/>
    </row>
    <row r="2511" spans="4:4" x14ac:dyDescent="0.2">
      <c r="D2511" s="314"/>
    </row>
    <row r="2512" spans="4:4" x14ac:dyDescent="0.2">
      <c r="D2512" s="314"/>
    </row>
    <row r="2513" spans="4:4" x14ac:dyDescent="0.2">
      <c r="D2513" s="314"/>
    </row>
    <row r="2514" spans="4:4" x14ac:dyDescent="0.2">
      <c r="D2514" s="314"/>
    </row>
    <row r="2515" spans="4:4" x14ac:dyDescent="0.2">
      <c r="D2515" s="314"/>
    </row>
    <row r="2516" spans="4:4" x14ac:dyDescent="0.2">
      <c r="D2516" s="314"/>
    </row>
    <row r="2517" spans="4:4" x14ac:dyDescent="0.2">
      <c r="D2517" s="314"/>
    </row>
    <row r="2518" spans="4:4" x14ac:dyDescent="0.2">
      <c r="D2518" s="314"/>
    </row>
    <row r="2519" spans="4:4" x14ac:dyDescent="0.2">
      <c r="D2519" s="314"/>
    </row>
    <row r="2520" spans="4:4" x14ac:dyDescent="0.2">
      <c r="D2520" s="314"/>
    </row>
    <row r="2521" spans="4:4" x14ac:dyDescent="0.2">
      <c r="D2521" s="314"/>
    </row>
    <row r="2522" spans="4:4" x14ac:dyDescent="0.2">
      <c r="D2522" s="314"/>
    </row>
    <row r="2523" spans="4:4" x14ac:dyDescent="0.2">
      <c r="D2523" s="314"/>
    </row>
    <row r="2524" spans="4:4" x14ac:dyDescent="0.2">
      <c r="D2524" s="314"/>
    </row>
    <row r="2525" spans="4:4" x14ac:dyDescent="0.2">
      <c r="D2525" s="314"/>
    </row>
    <row r="2526" spans="4:4" x14ac:dyDescent="0.2">
      <c r="D2526" s="314"/>
    </row>
    <row r="2527" spans="4:4" x14ac:dyDescent="0.2">
      <c r="D2527" s="314"/>
    </row>
    <row r="2528" spans="4:4" x14ac:dyDescent="0.2">
      <c r="D2528" s="314"/>
    </row>
    <row r="2529" spans="4:4" x14ac:dyDescent="0.2">
      <c r="D2529" s="314"/>
    </row>
    <row r="2530" spans="4:4" x14ac:dyDescent="0.2">
      <c r="D2530" s="314"/>
    </row>
    <row r="2531" spans="4:4" x14ac:dyDescent="0.2">
      <c r="D2531" s="314"/>
    </row>
    <row r="2532" spans="4:4" x14ac:dyDescent="0.2">
      <c r="D2532" s="314"/>
    </row>
    <row r="2533" spans="4:4" x14ac:dyDescent="0.2">
      <c r="D2533" s="314"/>
    </row>
    <row r="2534" spans="4:4" x14ac:dyDescent="0.2">
      <c r="D2534" s="314"/>
    </row>
    <row r="2535" spans="4:4" x14ac:dyDescent="0.2">
      <c r="D2535" s="314"/>
    </row>
    <row r="2536" spans="4:4" x14ac:dyDescent="0.2">
      <c r="D2536" s="314"/>
    </row>
    <row r="2537" spans="4:4" x14ac:dyDescent="0.2">
      <c r="D2537" s="314"/>
    </row>
    <row r="2538" spans="4:4" x14ac:dyDescent="0.2">
      <c r="D2538" s="314"/>
    </row>
    <row r="2539" spans="4:4" x14ac:dyDescent="0.2">
      <c r="D2539" s="314"/>
    </row>
    <row r="2540" spans="4:4" x14ac:dyDescent="0.2">
      <c r="D2540" s="314"/>
    </row>
    <row r="2541" spans="4:4" x14ac:dyDescent="0.2">
      <c r="D2541" s="314"/>
    </row>
    <row r="2542" spans="4:4" x14ac:dyDescent="0.2">
      <c r="D2542" s="314"/>
    </row>
    <row r="2543" spans="4:4" x14ac:dyDescent="0.2">
      <c r="D2543" s="314"/>
    </row>
    <row r="2544" spans="4:4" x14ac:dyDescent="0.2">
      <c r="D2544" s="314"/>
    </row>
    <row r="2545" spans="4:4" x14ac:dyDescent="0.2">
      <c r="D2545" s="314"/>
    </row>
    <row r="2546" spans="4:4" x14ac:dyDescent="0.2">
      <c r="D2546" s="314"/>
    </row>
    <row r="2547" spans="4:4" x14ac:dyDescent="0.2">
      <c r="D2547" s="314"/>
    </row>
    <row r="2548" spans="4:4" x14ac:dyDescent="0.2">
      <c r="D2548" s="314"/>
    </row>
    <row r="2549" spans="4:4" x14ac:dyDescent="0.2">
      <c r="D2549" s="314"/>
    </row>
    <row r="2550" spans="4:4" x14ac:dyDescent="0.2">
      <c r="D2550" s="314"/>
    </row>
    <row r="2551" spans="4:4" x14ac:dyDescent="0.2">
      <c r="D2551" s="314"/>
    </row>
    <row r="2552" spans="4:4" x14ac:dyDescent="0.2">
      <c r="D2552" s="314"/>
    </row>
    <row r="2553" spans="4:4" x14ac:dyDescent="0.2">
      <c r="D2553" s="314"/>
    </row>
    <row r="2554" spans="4:4" x14ac:dyDescent="0.2">
      <c r="D2554" s="314"/>
    </row>
    <row r="2555" spans="4:4" x14ac:dyDescent="0.2">
      <c r="D2555" s="314"/>
    </row>
    <row r="2556" spans="4:4" x14ac:dyDescent="0.2">
      <c r="D2556" s="314"/>
    </row>
    <row r="2557" spans="4:4" x14ac:dyDescent="0.2">
      <c r="D2557" s="314"/>
    </row>
    <row r="2558" spans="4:4" x14ac:dyDescent="0.2">
      <c r="D2558" s="314"/>
    </row>
    <row r="2559" spans="4:4" x14ac:dyDescent="0.2">
      <c r="D2559" s="314"/>
    </row>
    <row r="2560" spans="4:4" x14ac:dyDescent="0.2">
      <c r="D2560" s="314"/>
    </row>
    <row r="2561" spans="4:4" x14ac:dyDescent="0.2">
      <c r="D2561" s="314"/>
    </row>
    <row r="2562" spans="4:4" x14ac:dyDescent="0.2">
      <c r="D2562" s="314"/>
    </row>
    <row r="2563" spans="4:4" x14ac:dyDescent="0.2">
      <c r="D2563" s="314"/>
    </row>
    <row r="2564" spans="4:4" x14ac:dyDescent="0.2">
      <c r="D2564" s="314"/>
    </row>
    <row r="2565" spans="4:4" x14ac:dyDescent="0.2">
      <c r="D2565" s="314"/>
    </row>
    <row r="2566" spans="4:4" x14ac:dyDescent="0.2">
      <c r="D2566" s="314"/>
    </row>
    <row r="2567" spans="4:4" x14ac:dyDescent="0.2">
      <c r="D2567" s="314"/>
    </row>
    <row r="2568" spans="4:4" x14ac:dyDescent="0.2">
      <c r="D2568" s="314"/>
    </row>
    <row r="2569" spans="4:4" x14ac:dyDescent="0.2">
      <c r="D2569" s="314"/>
    </row>
    <row r="2570" spans="4:4" x14ac:dyDescent="0.2">
      <c r="D2570" s="314"/>
    </row>
    <row r="2571" spans="4:4" x14ac:dyDescent="0.2">
      <c r="D2571" s="314"/>
    </row>
    <row r="2572" spans="4:4" x14ac:dyDescent="0.2">
      <c r="D2572" s="314"/>
    </row>
    <row r="2573" spans="4:4" x14ac:dyDescent="0.2">
      <c r="D2573" s="314"/>
    </row>
    <row r="2574" spans="4:4" x14ac:dyDescent="0.2">
      <c r="D2574" s="314"/>
    </row>
    <row r="2575" spans="4:4" x14ac:dyDescent="0.2">
      <c r="D2575" s="314"/>
    </row>
    <row r="2576" spans="4:4" x14ac:dyDescent="0.2">
      <c r="D2576" s="314"/>
    </row>
    <row r="2577" spans="4:4" x14ac:dyDescent="0.2">
      <c r="D2577" s="314"/>
    </row>
    <row r="2578" spans="4:4" x14ac:dyDescent="0.2">
      <c r="D2578" s="314"/>
    </row>
    <row r="2579" spans="4:4" x14ac:dyDescent="0.2">
      <c r="D2579" s="314"/>
    </row>
    <row r="2580" spans="4:4" x14ac:dyDescent="0.2">
      <c r="D2580" s="314"/>
    </row>
    <row r="2581" spans="4:4" x14ac:dyDescent="0.2">
      <c r="D2581" s="314"/>
    </row>
    <row r="2582" spans="4:4" x14ac:dyDescent="0.2">
      <c r="D2582" s="314"/>
    </row>
    <row r="2583" spans="4:4" x14ac:dyDescent="0.2">
      <c r="D2583" s="314"/>
    </row>
    <row r="2584" spans="4:4" x14ac:dyDescent="0.2">
      <c r="D2584" s="314"/>
    </row>
    <row r="2585" spans="4:4" x14ac:dyDescent="0.2">
      <c r="D2585" s="314"/>
    </row>
    <row r="2586" spans="4:4" x14ac:dyDescent="0.2">
      <c r="D2586" s="314"/>
    </row>
    <row r="2587" spans="4:4" x14ac:dyDescent="0.2">
      <c r="D2587" s="314"/>
    </row>
    <row r="2588" spans="4:4" x14ac:dyDescent="0.2">
      <c r="D2588" s="314"/>
    </row>
    <row r="2589" spans="4:4" x14ac:dyDescent="0.2">
      <c r="D2589" s="314"/>
    </row>
    <row r="2590" spans="4:4" x14ac:dyDescent="0.2">
      <c r="D2590" s="314"/>
    </row>
    <row r="2591" spans="4:4" x14ac:dyDescent="0.2">
      <c r="D2591" s="314"/>
    </row>
    <row r="2592" spans="4:4" x14ac:dyDescent="0.2">
      <c r="D2592" s="314"/>
    </row>
    <row r="2593" spans="4:4" x14ac:dyDescent="0.2">
      <c r="D2593" s="314"/>
    </row>
    <row r="2594" spans="4:4" x14ac:dyDescent="0.2">
      <c r="D2594" s="314"/>
    </row>
    <row r="2595" spans="4:4" x14ac:dyDescent="0.2">
      <c r="D2595" s="314"/>
    </row>
    <row r="2596" spans="4:4" x14ac:dyDescent="0.2">
      <c r="D2596" s="314"/>
    </row>
    <row r="2597" spans="4:4" x14ac:dyDescent="0.2">
      <c r="D2597" s="314"/>
    </row>
    <row r="2598" spans="4:4" x14ac:dyDescent="0.2">
      <c r="D2598" s="314"/>
    </row>
    <row r="2599" spans="4:4" x14ac:dyDescent="0.2">
      <c r="D2599" s="314"/>
    </row>
    <row r="2600" spans="4:4" x14ac:dyDescent="0.2">
      <c r="D2600" s="314"/>
    </row>
    <row r="2601" spans="4:4" x14ac:dyDescent="0.2">
      <c r="D2601" s="314"/>
    </row>
    <row r="2602" spans="4:4" x14ac:dyDescent="0.2">
      <c r="D2602" s="314"/>
    </row>
    <row r="2603" spans="4:4" x14ac:dyDescent="0.2">
      <c r="D2603" s="314"/>
    </row>
    <row r="2604" spans="4:4" x14ac:dyDescent="0.2">
      <c r="D2604" s="314"/>
    </row>
    <row r="2605" spans="4:4" x14ac:dyDescent="0.2">
      <c r="D2605" s="314"/>
    </row>
    <row r="2606" spans="4:4" x14ac:dyDescent="0.2">
      <c r="D2606" s="314"/>
    </row>
    <row r="2607" spans="4:4" x14ac:dyDescent="0.2">
      <c r="D2607" s="314"/>
    </row>
    <row r="2608" spans="4:4" x14ac:dyDescent="0.2">
      <c r="D2608" s="314"/>
    </row>
    <row r="2609" spans="4:4" x14ac:dyDescent="0.2">
      <c r="D2609" s="314"/>
    </row>
    <row r="2610" spans="4:4" x14ac:dyDescent="0.2">
      <c r="D2610" s="314"/>
    </row>
    <row r="2611" spans="4:4" x14ac:dyDescent="0.2">
      <c r="D2611" s="314"/>
    </row>
    <row r="2612" spans="4:4" x14ac:dyDescent="0.2">
      <c r="D2612" s="314"/>
    </row>
    <row r="2613" spans="4:4" x14ac:dyDescent="0.2">
      <c r="D2613" s="314"/>
    </row>
    <row r="2614" spans="4:4" x14ac:dyDescent="0.2">
      <c r="D2614" s="314"/>
    </row>
    <row r="2615" spans="4:4" x14ac:dyDescent="0.2">
      <c r="D2615" s="314"/>
    </row>
    <row r="2616" spans="4:4" x14ac:dyDescent="0.2">
      <c r="D2616" s="314"/>
    </row>
    <row r="2617" spans="4:4" x14ac:dyDescent="0.2">
      <c r="D2617" s="314"/>
    </row>
    <row r="2618" spans="4:4" x14ac:dyDescent="0.2">
      <c r="D2618" s="314"/>
    </row>
    <row r="2619" spans="4:4" x14ac:dyDescent="0.2">
      <c r="D2619" s="314"/>
    </row>
    <row r="2620" spans="4:4" x14ac:dyDescent="0.2">
      <c r="D2620" s="314"/>
    </row>
    <row r="2621" spans="4:4" x14ac:dyDescent="0.2">
      <c r="D2621" s="314"/>
    </row>
    <row r="2622" spans="4:4" x14ac:dyDescent="0.2">
      <c r="D2622" s="314"/>
    </row>
    <row r="2623" spans="4:4" x14ac:dyDescent="0.2">
      <c r="D2623" s="314"/>
    </row>
    <row r="2624" spans="4:4" x14ac:dyDescent="0.2">
      <c r="D2624" s="314"/>
    </row>
    <row r="2625" spans="4:4" x14ac:dyDescent="0.2">
      <c r="D2625" s="314"/>
    </row>
    <row r="2626" spans="4:4" x14ac:dyDescent="0.2">
      <c r="D2626" s="314"/>
    </row>
    <row r="2627" spans="4:4" x14ac:dyDescent="0.2">
      <c r="D2627" s="314"/>
    </row>
    <row r="2628" spans="4:4" x14ac:dyDescent="0.2">
      <c r="D2628" s="314"/>
    </row>
    <row r="2629" spans="4:4" x14ac:dyDescent="0.2">
      <c r="D2629" s="314"/>
    </row>
    <row r="2630" spans="4:4" x14ac:dyDescent="0.2">
      <c r="D2630" s="314"/>
    </row>
    <row r="2631" spans="4:4" x14ac:dyDescent="0.2">
      <c r="D2631" s="314"/>
    </row>
    <row r="2632" spans="4:4" x14ac:dyDescent="0.2">
      <c r="D2632" s="314"/>
    </row>
    <row r="2633" spans="4:4" x14ac:dyDescent="0.2">
      <c r="D2633" s="314"/>
    </row>
    <row r="2634" spans="4:4" x14ac:dyDescent="0.2">
      <c r="D2634" s="314"/>
    </row>
    <row r="2635" spans="4:4" x14ac:dyDescent="0.2">
      <c r="D2635" s="314"/>
    </row>
    <row r="2636" spans="4:4" x14ac:dyDescent="0.2">
      <c r="D2636" s="314"/>
    </row>
    <row r="2637" spans="4:4" x14ac:dyDescent="0.2">
      <c r="D2637" s="314"/>
    </row>
    <row r="2638" spans="4:4" x14ac:dyDescent="0.2">
      <c r="D2638" s="314"/>
    </row>
    <row r="2639" spans="4:4" x14ac:dyDescent="0.2">
      <c r="D2639" s="314"/>
    </row>
    <row r="2640" spans="4:4" x14ac:dyDescent="0.2">
      <c r="D2640" s="314"/>
    </row>
    <row r="2641" spans="4:4" x14ac:dyDescent="0.2">
      <c r="D2641" s="314"/>
    </row>
    <row r="2642" spans="4:4" x14ac:dyDescent="0.2">
      <c r="D2642" s="314"/>
    </row>
    <row r="2643" spans="4:4" x14ac:dyDescent="0.2">
      <c r="D2643" s="314"/>
    </row>
    <row r="2644" spans="4:4" x14ac:dyDescent="0.2">
      <c r="D2644" s="314"/>
    </row>
    <row r="2645" spans="4:4" x14ac:dyDescent="0.2">
      <c r="D2645" s="314"/>
    </row>
    <row r="2646" spans="4:4" x14ac:dyDescent="0.2">
      <c r="D2646" s="314"/>
    </row>
    <row r="2647" spans="4:4" x14ac:dyDescent="0.2">
      <c r="D2647" s="314"/>
    </row>
    <row r="2648" spans="4:4" x14ac:dyDescent="0.2">
      <c r="D2648" s="314"/>
    </row>
    <row r="2649" spans="4:4" x14ac:dyDescent="0.2">
      <c r="D2649" s="314"/>
    </row>
    <row r="2650" spans="4:4" x14ac:dyDescent="0.2">
      <c r="D2650" s="314"/>
    </row>
    <row r="2651" spans="4:4" x14ac:dyDescent="0.2">
      <c r="D2651" s="314"/>
    </row>
    <row r="2652" spans="4:4" x14ac:dyDescent="0.2">
      <c r="D2652" s="314"/>
    </row>
    <row r="2653" spans="4:4" x14ac:dyDescent="0.2">
      <c r="D2653" s="314"/>
    </row>
    <row r="2654" spans="4:4" x14ac:dyDescent="0.2">
      <c r="D2654" s="314"/>
    </row>
    <row r="2655" spans="4:4" x14ac:dyDescent="0.2">
      <c r="D2655" s="314"/>
    </row>
    <row r="2656" spans="4:4" x14ac:dyDescent="0.2">
      <c r="D2656" s="314"/>
    </row>
    <row r="2657" spans="4:4" x14ac:dyDescent="0.2">
      <c r="D2657" s="314"/>
    </row>
    <row r="2658" spans="4:4" x14ac:dyDescent="0.2">
      <c r="D2658" s="314"/>
    </row>
    <row r="2659" spans="4:4" x14ac:dyDescent="0.2">
      <c r="D2659" s="314"/>
    </row>
    <row r="2660" spans="4:4" x14ac:dyDescent="0.2">
      <c r="D2660" s="314"/>
    </row>
    <row r="2661" spans="4:4" x14ac:dyDescent="0.2">
      <c r="D2661" s="314"/>
    </row>
    <row r="2662" spans="4:4" x14ac:dyDescent="0.2">
      <c r="D2662" s="314"/>
    </row>
    <row r="2663" spans="4:4" x14ac:dyDescent="0.2">
      <c r="D2663" s="314"/>
    </row>
    <row r="2664" spans="4:4" x14ac:dyDescent="0.2">
      <c r="D2664" s="314"/>
    </row>
    <row r="2665" spans="4:4" x14ac:dyDescent="0.2">
      <c r="D2665" s="314"/>
    </row>
    <row r="2666" spans="4:4" x14ac:dyDescent="0.2">
      <c r="D2666" s="314"/>
    </row>
    <row r="2667" spans="4:4" x14ac:dyDescent="0.2">
      <c r="D2667" s="314"/>
    </row>
    <row r="2668" spans="4:4" x14ac:dyDescent="0.2">
      <c r="D2668" s="314"/>
    </row>
    <row r="2669" spans="4:4" x14ac:dyDescent="0.2">
      <c r="D2669" s="314"/>
    </row>
    <row r="2670" spans="4:4" x14ac:dyDescent="0.2">
      <c r="D2670" s="314"/>
    </row>
    <row r="2671" spans="4:4" x14ac:dyDescent="0.2">
      <c r="D2671" s="314"/>
    </row>
    <row r="2672" spans="4:4" x14ac:dyDescent="0.2">
      <c r="D2672" s="314"/>
    </row>
    <row r="2673" spans="4:4" x14ac:dyDescent="0.2">
      <c r="D2673" s="314"/>
    </row>
    <row r="2674" spans="4:4" x14ac:dyDescent="0.2">
      <c r="D2674" s="314"/>
    </row>
    <row r="2675" spans="4:4" x14ac:dyDescent="0.2">
      <c r="D2675" s="314"/>
    </row>
    <row r="2676" spans="4:4" x14ac:dyDescent="0.2">
      <c r="D2676" s="314"/>
    </row>
    <row r="2677" spans="4:4" x14ac:dyDescent="0.2">
      <c r="D2677" s="314"/>
    </row>
    <row r="2678" spans="4:4" x14ac:dyDescent="0.2">
      <c r="D2678" s="314"/>
    </row>
    <row r="2679" spans="4:4" x14ac:dyDescent="0.2">
      <c r="D2679" s="314"/>
    </row>
    <row r="2680" spans="4:4" x14ac:dyDescent="0.2">
      <c r="D2680" s="314"/>
    </row>
    <row r="2681" spans="4:4" x14ac:dyDescent="0.2">
      <c r="D2681" s="314"/>
    </row>
    <row r="2682" spans="4:4" x14ac:dyDescent="0.2">
      <c r="D2682" s="314"/>
    </row>
    <row r="2683" spans="4:4" x14ac:dyDescent="0.2">
      <c r="D2683" s="314"/>
    </row>
    <row r="2684" spans="4:4" x14ac:dyDescent="0.2">
      <c r="D2684" s="314"/>
    </row>
    <row r="2685" spans="4:4" x14ac:dyDescent="0.2">
      <c r="D2685" s="314"/>
    </row>
    <row r="2686" spans="4:4" x14ac:dyDescent="0.2">
      <c r="D2686" s="314"/>
    </row>
    <row r="2687" spans="4:4" x14ac:dyDescent="0.2">
      <c r="D2687" s="314"/>
    </row>
    <row r="2688" spans="4:4" x14ac:dyDescent="0.2">
      <c r="D2688" s="314"/>
    </row>
    <row r="2689" spans="4:4" x14ac:dyDescent="0.2">
      <c r="D2689" s="314"/>
    </row>
    <row r="2690" spans="4:4" x14ac:dyDescent="0.2">
      <c r="D2690" s="314"/>
    </row>
    <row r="2691" spans="4:4" x14ac:dyDescent="0.2">
      <c r="D2691" s="314"/>
    </row>
    <row r="2692" spans="4:4" x14ac:dyDescent="0.2">
      <c r="D2692" s="314"/>
    </row>
    <row r="2693" spans="4:4" x14ac:dyDescent="0.2">
      <c r="D2693" s="314"/>
    </row>
    <row r="2694" spans="4:4" x14ac:dyDescent="0.2">
      <c r="D2694" s="314"/>
    </row>
    <row r="2695" spans="4:4" x14ac:dyDescent="0.2">
      <c r="D2695" s="314"/>
    </row>
    <row r="2696" spans="4:4" x14ac:dyDescent="0.2">
      <c r="D2696" s="314"/>
    </row>
    <row r="2697" spans="4:4" x14ac:dyDescent="0.2">
      <c r="D2697" s="314"/>
    </row>
    <row r="2698" spans="4:4" x14ac:dyDescent="0.2">
      <c r="D2698" s="314"/>
    </row>
    <row r="2699" spans="4:4" x14ac:dyDescent="0.2">
      <c r="D2699" s="314"/>
    </row>
    <row r="2700" spans="4:4" x14ac:dyDescent="0.2">
      <c r="D2700" s="314"/>
    </row>
    <row r="2701" spans="4:4" x14ac:dyDescent="0.2">
      <c r="D2701" s="314"/>
    </row>
    <row r="2702" spans="4:4" x14ac:dyDescent="0.2">
      <c r="D2702" s="314"/>
    </row>
    <row r="2703" spans="4:4" x14ac:dyDescent="0.2">
      <c r="D2703" s="314"/>
    </row>
    <row r="2704" spans="4:4" x14ac:dyDescent="0.2">
      <c r="D2704" s="314"/>
    </row>
    <row r="2705" spans="4:4" x14ac:dyDescent="0.2">
      <c r="D2705" s="314"/>
    </row>
    <row r="2706" spans="4:4" x14ac:dyDescent="0.2">
      <c r="D2706" s="314"/>
    </row>
    <row r="2707" spans="4:4" x14ac:dyDescent="0.2">
      <c r="D2707" s="314"/>
    </row>
    <row r="2708" spans="4:4" x14ac:dyDescent="0.2">
      <c r="D2708" s="314"/>
    </row>
    <row r="2709" spans="4:4" x14ac:dyDescent="0.2">
      <c r="D2709" s="314"/>
    </row>
    <row r="2710" spans="4:4" x14ac:dyDescent="0.2">
      <c r="D2710" s="314"/>
    </row>
    <row r="2711" spans="4:4" x14ac:dyDescent="0.2">
      <c r="D2711" s="314"/>
    </row>
    <row r="2712" spans="4:4" x14ac:dyDescent="0.2">
      <c r="D2712" s="314"/>
    </row>
    <row r="2713" spans="4:4" x14ac:dyDescent="0.2">
      <c r="D2713" s="314"/>
    </row>
    <row r="2714" spans="4:4" x14ac:dyDescent="0.2">
      <c r="D2714" s="314"/>
    </row>
    <row r="2715" spans="4:4" x14ac:dyDescent="0.2">
      <c r="D2715" s="314"/>
    </row>
    <row r="2716" spans="4:4" x14ac:dyDescent="0.2">
      <c r="D2716" s="314"/>
    </row>
    <row r="2717" spans="4:4" x14ac:dyDescent="0.2">
      <c r="D2717" s="314"/>
    </row>
    <row r="2718" spans="4:4" x14ac:dyDescent="0.2">
      <c r="D2718" s="314"/>
    </row>
    <row r="2719" spans="4:4" x14ac:dyDescent="0.2">
      <c r="D2719" s="314"/>
    </row>
    <row r="2720" spans="4:4" x14ac:dyDescent="0.2">
      <c r="D2720" s="314"/>
    </row>
    <row r="2721" spans="4:4" x14ac:dyDescent="0.2">
      <c r="D2721" s="314"/>
    </row>
    <row r="2722" spans="4:4" x14ac:dyDescent="0.2">
      <c r="D2722" s="314"/>
    </row>
    <row r="2723" spans="4:4" x14ac:dyDescent="0.2">
      <c r="D2723" s="314"/>
    </row>
    <row r="2724" spans="4:4" x14ac:dyDescent="0.2">
      <c r="D2724" s="314"/>
    </row>
    <row r="2725" spans="4:4" x14ac:dyDescent="0.2">
      <c r="D2725" s="314"/>
    </row>
    <row r="2726" spans="4:4" x14ac:dyDescent="0.2">
      <c r="D2726" s="314"/>
    </row>
    <row r="2727" spans="4:4" x14ac:dyDescent="0.2">
      <c r="D2727" s="314"/>
    </row>
    <row r="2728" spans="4:4" x14ac:dyDescent="0.2">
      <c r="D2728" s="314"/>
    </row>
    <row r="2729" spans="4:4" x14ac:dyDescent="0.2">
      <c r="D2729" s="314"/>
    </row>
    <row r="2730" spans="4:4" x14ac:dyDescent="0.2">
      <c r="D2730" s="314"/>
    </row>
    <row r="2731" spans="4:4" x14ac:dyDescent="0.2">
      <c r="D2731" s="314"/>
    </row>
    <row r="2732" spans="4:4" x14ac:dyDescent="0.2">
      <c r="D2732" s="314"/>
    </row>
    <row r="2733" spans="4:4" x14ac:dyDescent="0.2">
      <c r="D2733" s="314"/>
    </row>
    <row r="2734" spans="4:4" x14ac:dyDescent="0.2">
      <c r="D2734" s="314"/>
    </row>
    <row r="2735" spans="4:4" x14ac:dyDescent="0.2">
      <c r="D2735" s="314"/>
    </row>
    <row r="2736" spans="4:4" x14ac:dyDescent="0.2">
      <c r="D2736" s="314"/>
    </row>
    <row r="2737" spans="4:4" x14ac:dyDescent="0.2">
      <c r="D2737" s="314"/>
    </row>
    <row r="2738" spans="4:4" x14ac:dyDescent="0.2">
      <c r="D2738" s="314"/>
    </row>
    <row r="2739" spans="4:4" x14ac:dyDescent="0.2">
      <c r="D2739" s="314"/>
    </row>
    <row r="2740" spans="4:4" x14ac:dyDescent="0.2">
      <c r="D2740" s="314"/>
    </row>
    <row r="2741" spans="4:4" x14ac:dyDescent="0.2">
      <c r="D2741" s="314"/>
    </row>
    <row r="2742" spans="4:4" x14ac:dyDescent="0.2">
      <c r="D2742" s="314"/>
    </row>
    <row r="2743" spans="4:4" x14ac:dyDescent="0.2">
      <c r="D2743" s="314"/>
    </row>
    <row r="2744" spans="4:4" x14ac:dyDescent="0.2">
      <c r="D2744" s="314"/>
    </row>
    <row r="2745" spans="4:4" x14ac:dyDescent="0.2">
      <c r="D2745" s="314"/>
    </row>
    <row r="2746" spans="4:4" x14ac:dyDescent="0.2">
      <c r="D2746" s="314"/>
    </row>
    <row r="2747" spans="4:4" x14ac:dyDescent="0.2">
      <c r="D2747" s="314"/>
    </row>
    <row r="2748" spans="4:4" x14ac:dyDescent="0.2">
      <c r="D2748" s="314"/>
    </row>
    <row r="2749" spans="4:4" x14ac:dyDescent="0.2">
      <c r="D2749" s="314"/>
    </row>
    <row r="2750" spans="4:4" x14ac:dyDescent="0.2">
      <c r="D2750" s="314"/>
    </row>
    <row r="2751" spans="4:4" x14ac:dyDescent="0.2">
      <c r="D2751" s="314"/>
    </row>
    <row r="2752" spans="4:4" x14ac:dyDescent="0.2">
      <c r="D2752" s="314"/>
    </row>
    <row r="2753" spans="4:4" x14ac:dyDescent="0.2">
      <c r="D2753" s="314"/>
    </row>
    <row r="2754" spans="4:4" x14ac:dyDescent="0.2">
      <c r="D2754" s="314"/>
    </row>
    <row r="2755" spans="4:4" x14ac:dyDescent="0.2">
      <c r="D2755" s="314"/>
    </row>
    <row r="2756" spans="4:4" x14ac:dyDescent="0.2">
      <c r="D2756" s="314"/>
    </row>
    <row r="2757" spans="4:4" x14ac:dyDescent="0.2">
      <c r="D2757" s="314"/>
    </row>
    <row r="2758" spans="4:4" x14ac:dyDescent="0.2">
      <c r="D2758" s="314"/>
    </row>
    <row r="2759" spans="4:4" x14ac:dyDescent="0.2">
      <c r="D2759" s="314"/>
    </row>
    <row r="2760" spans="4:4" x14ac:dyDescent="0.2">
      <c r="D2760" s="314"/>
    </row>
    <row r="2761" spans="4:4" x14ac:dyDescent="0.2">
      <c r="D2761" s="314"/>
    </row>
    <row r="2762" spans="4:4" x14ac:dyDescent="0.2">
      <c r="D2762" s="314"/>
    </row>
    <row r="2763" spans="4:4" x14ac:dyDescent="0.2">
      <c r="D2763" s="314"/>
    </row>
    <row r="2764" spans="4:4" x14ac:dyDescent="0.2">
      <c r="D2764" s="314"/>
    </row>
    <row r="2765" spans="4:4" x14ac:dyDescent="0.2">
      <c r="D2765" s="314"/>
    </row>
    <row r="2766" spans="4:4" x14ac:dyDescent="0.2">
      <c r="D2766" s="314"/>
    </row>
    <row r="2767" spans="4:4" x14ac:dyDescent="0.2">
      <c r="D2767" s="314"/>
    </row>
    <row r="2768" spans="4:4" x14ac:dyDescent="0.2">
      <c r="D2768" s="314"/>
    </row>
    <row r="2769" spans="4:4" x14ac:dyDescent="0.2">
      <c r="D2769" s="314"/>
    </row>
    <row r="2770" spans="4:4" x14ac:dyDescent="0.2">
      <c r="D2770" s="314"/>
    </row>
    <row r="2771" spans="4:4" x14ac:dyDescent="0.2">
      <c r="D2771" s="314"/>
    </row>
    <row r="2772" spans="4:4" x14ac:dyDescent="0.2">
      <c r="D2772" s="314"/>
    </row>
    <row r="2773" spans="4:4" x14ac:dyDescent="0.2">
      <c r="D2773" s="314"/>
    </row>
    <row r="2774" spans="4:4" x14ac:dyDescent="0.2">
      <c r="D2774" s="314"/>
    </row>
    <row r="2775" spans="4:4" x14ac:dyDescent="0.2">
      <c r="D2775" s="314"/>
    </row>
    <row r="2776" spans="4:4" x14ac:dyDescent="0.2">
      <c r="D2776" s="314"/>
    </row>
    <row r="2777" spans="4:4" x14ac:dyDescent="0.2">
      <c r="D2777" s="314"/>
    </row>
    <row r="2778" spans="4:4" x14ac:dyDescent="0.2">
      <c r="D2778" s="314"/>
    </row>
    <row r="2779" spans="4:4" x14ac:dyDescent="0.2">
      <c r="D2779" s="314"/>
    </row>
    <row r="2780" spans="4:4" x14ac:dyDescent="0.2">
      <c r="D2780" s="314"/>
    </row>
    <row r="2781" spans="4:4" x14ac:dyDescent="0.2">
      <c r="D2781" s="314"/>
    </row>
    <row r="2782" spans="4:4" x14ac:dyDescent="0.2">
      <c r="D2782" s="314"/>
    </row>
    <row r="2783" spans="4:4" x14ac:dyDescent="0.2">
      <c r="D2783" s="314"/>
    </row>
    <row r="2784" spans="4:4" x14ac:dyDescent="0.2">
      <c r="D2784" s="314"/>
    </row>
    <row r="2785" spans="4:4" x14ac:dyDescent="0.2">
      <c r="D2785" s="314"/>
    </row>
    <row r="2786" spans="4:4" x14ac:dyDescent="0.2">
      <c r="D2786" s="314"/>
    </row>
    <row r="2787" spans="4:4" x14ac:dyDescent="0.2">
      <c r="D2787" s="314"/>
    </row>
    <row r="2788" spans="4:4" x14ac:dyDescent="0.2">
      <c r="D2788" s="314"/>
    </row>
    <row r="2789" spans="4:4" x14ac:dyDescent="0.2">
      <c r="D2789" s="314"/>
    </row>
    <row r="2790" spans="4:4" x14ac:dyDescent="0.2">
      <c r="D2790" s="314"/>
    </row>
    <row r="2791" spans="4:4" x14ac:dyDescent="0.2">
      <c r="D2791" s="314"/>
    </row>
    <row r="2792" spans="4:4" x14ac:dyDescent="0.2">
      <c r="D2792" s="314"/>
    </row>
    <row r="2793" spans="4:4" x14ac:dyDescent="0.2">
      <c r="D2793" s="314"/>
    </row>
    <row r="2794" spans="4:4" x14ac:dyDescent="0.2">
      <c r="D2794" s="314"/>
    </row>
    <row r="2795" spans="4:4" x14ac:dyDescent="0.2">
      <c r="D2795" s="314"/>
    </row>
    <row r="2796" spans="4:4" x14ac:dyDescent="0.2">
      <c r="D2796" s="314"/>
    </row>
    <row r="2797" spans="4:4" x14ac:dyDescent="0.2">
      <c r="D2797" s="314"/>
    </row>
    <row r="2798" spans="4:4" x14ac:dyDescent="0.2">
      <c r="D2798" s="314"/>
    </row>
    <row r="2799" spans="4:4" x14ac:dyDescent="0.2">
      <c r="D2799" s="314"/>
    </row>
    <row r="2800" spans="4:4" x14ac:dyDescent="0.2">
      <c r="D2800" s="314"/>
    </row>
    <row r="2801" spans="4:4" x14ac:dyDescent="0.2">
      <c r="D2801" s="314"/>
    </row>
    <row r="2802" spans="4:4" x14ac:dyDescent="0.2">
      <c r="D2802" s="314"/>
    </row>
    <row r="2803" spans="4:4" x14ac:dyDescent="0.2">
      <c r="D2803" s="314"/>
    </row>
    <row r="2804" spans="4:4" x14ac:dyDescent="0.2">
      <c r="D2804" s="314"/>
    </row>
    <row r="2805" spans="4:4" x14ac:dyDescent="0.2">
      <c r="D2805" s="314"/>
    </row>
    <row r="2806" spans="4:4" x14ac:dyDescent="0.2">
      <c r="D2806" s="314"/>
    </row>
    <row r="2807" spans="4:4" x14ac:dyDescent="0.2">
      <c r="D2807" s="314"/>
    </row>
    <row r="2808" spans="4:4" x14ac:dyDescent="0.2">
      <c r="D2808" s="314"/>
    </row>
    <row r="2809" spans="4:4" x14ac:dyDescent="0.2">
      <c r="D2809" s="314"/>
    </row>
    <row r="2810" spans="4:4" x14ac:dyDescent="0.2">
      <c r="D2810" s="314"/>
    </row>
    <row r="2811" spans="4:4" x14ac:dyDescent="0.2">
      <c r="D2811" s="314"/>
    </row>
    <row r="2812" spans="4:4" x14ac:dyDescent="0.2">
      <c r="D2812" s="314"/>
    </row>
    <row r="2813" spans="4:4" x14ac:dyDescent="0.2">
      <c r="D2813" s="314"/>
    </row>
    <row r="2814" spans="4:4" x14ac:dyDescent="0.2">
      <c r="D2814" s="314"/>
    </row>
    <row r="2815" spans="4:4" x14ac:dyDescent="0.2">
      <c r="D2815" s="314"/>
    </row>
    <row r="2816" spans="4:4" x14ac:dyDescent="0.2">
      <c r="D2816" s="314"/>
    </row>
    <row r="2817" spans="4:4" x14ac:dyDescent="0.2">
      <c r="D2817" s="314"/>
    </row>
    <row r="2818" spans="4:4" x14ac:dyDescent="0.2">
      <c r="D2818" s="314"/>
    </row>
    <row r="2819" spans="4:4" x14ac:dyDescent="0.2">
      <c r="D2819" s="314"/>
    </row>
    <row r="2820" spans="4:4" x14ac:dyDescent="0.2">
      <c r="D2820" s="314"/>
    </row>
    <row r="2821" spans="4:4" x14ac:dyDescent="0.2">
      <c r="D2821" s="314"/>
    </row>
    <row r="2822" spans="4:4" x14ac:dyDescent="0.2">
      <c r="D2822" s="314"/>
    </row>
    <row r="2823" spans="4:4" x14ac:dyDescent="0.2">
      <c r="D2823" s="314"/>
    </row>
    <row r="2824" spans="4:4" x14ac:dyDescent="0.2">
      <c r="D2824" s="314"/>
    </row>
    <row r="2825" spans="4:4" x14ac:dyDescent="0.2">
      <c r="D2825" s="314"/>
    </row>
    <row r="2826" spans="4:4" x14ac:dyDescent="0.2">
      <c r="D2826" s="314"/>
    </row>
    <row r="2827" spans="4:4" x14ac:dyDescent="0.2">
      <c r="D2827" s="314"/>
    </row>
    <row r="2828" spans="4:4" x14ac:dyDescent="0.2">
      <c r="D2828" s="314"/>
    </row>
    <row r="2829" spans="4:4" x14ac:dyDescent="0.2">
      <c r="D2829" s="314"/>
    </row>
    <row r="2830" spans="4:4" x14ac:dyDescent="0.2">
      <c r="D2830" s="314"/>
    </row>
    <row r="2831" spans="4:4" x14ac:dyDescent="0.2">
      <c r="D2831" s="314"/>
    </row>
    <row r="2832" spans="4:4" x14ac:dyDescent="0.2">
      <c r="D2832" s="314"/>
    </row>
    <row r="2833" spans="4:4" x14ac:dyDescent="0.2">
      <c r="D2833" s="314"/>
    </row>
    <row r="2834" spans="4:4" x14ac:dyDescent="0.2">
      <c r="D2834" s="314"/>
    </row>
    <row r="2835" spans="4:4" x14ac:dyDescent="0.2">
      <c r="D2835" s="314"/>
    </row>
    <row r="2836" spans="4:4" x14ac:dyDescent="0.2">
      <c r="D2836" s="314"/>
    </row>
    <row r="2837" spans="4:4" x14ac:dyDescent="0.2">
      <c r="D2837" s="314"/>
    </row>
    <row r="2838" spans="4:4" x14ac:dyDescent="0.2">
      <c r="D2838" s="314"/>
    </row>
    <row r="2839" spans="4:4" x14ac:dyDescent="0.2">
      <c r="D2839" s="314"/>
    </row>
    <row r="2840" spans="4:4" x14ac:dyDescent="0.2">
      <c r="D2840" s="314"/>
    </row>
    <row r="2841" spans="4:4" x14ac:dyDescent="0.2">
      <c r="D2841" s="314"/>
    </row>
    <row r="2842" spans="4:4" x14ac:dyDescent="0.2">
      <c r="D2842" s="314"/>
    </row>
    <row r="2843" spans="4:4" x14ac:dyDescent="0.2">
      <c r="D2843" s="314"/>
    </row>
    <row r="2844" spans="4:4" x14ac:dyDescent="0.2">
      <c r="D2844" s="314"/>
    </row>
    <row r="2845" spans="4:4" x14ac:dyDescent="0.2">
      <c r="D2845" s="314"/>
    </row>
    <row r="2846" spans="4:4" x14ac:dyDescent="0.2">
      <c r="D2846" s="314"/>
    </row>
    <row r="2847" spans="4:4" x14ac:dyDescent="0.2">
      <c r="D2847" s="314"/>
    </row>
    <row r="2848" spans="4:4" x14ac:dyDescent="0.2">
      <c r="D2848" s="314"/>
    </row>
    <row r="2849" spans="4:4" x14ac:dyDescent="0.2">
      <c r="D2849" s="314"/>
    </row>
    <row r="2850" spans="4:4" x14ac:dyDescent="0.2">
      <c r="D2850" s="314"/>
    </row>
    <row r="2851" spans="4:4" x14ac:dyDescent="0.2">
      <c r="D2851" s="314"/>
    </row>
    <row r="2852" spans="4:4" x14ac:dyDescent="0.2">
      <c r="D2852" s="314"/>
    </row>
    <row r="2853" spans="4:4" x14ac:dyDescent="0.2">
      <c r="D2853" s="314"/>
    </row>
    <row r="2854" spans="4:4" x14ac:dyDescent="0.2">
      <c r="D2854" s="314"/>
    </row>
    <row r="2855" spans="4:4" x14ac:dyDescent="0.2">
      <c r="D2855" s="314"/>
    </row>
    <row r="2856" spans="4:4" x14ac:dyDescent="0.2">
      <c r="D2856" s="314"/>
    </row>
    <row r="2857" spans="4:4" x14ac:dyDescent="0.2">
      <c r="D2857" s="314"/>
    </row>
    <row r="2858" spans="4:4" x14ac:dyDescent="0.2">
      <c r="D2858" s="314"/>
    </row>
    <row r="2859" spans="4:4" x14ac:dyDescent="0.2">
      <c r="D2859" s="314"/>
    </row>
    <row r="2860" spans="4:4" x14ac:dyDescent="0.2">
      <c r="D2860" s="314"/>
    </row>
    <row r="2861" spans="4:4" x14ac:dyDescent="0.2">
      <c r="D2861" s="314"/>
    </row>
    <row r="2862" spans="4:4" x14ac:dyDescent="0.2">
      <c r="D2862" s="314"/>
    </row>
    <row r="2863" spans="4:4" x14ac:dyDescent="0.2">
      <c r="D2863" s="314"/>
    </row>
    <row r="2864" spans="4:4" x14ac:dyDescent="0.2">
      <c r="D2864" s="314"/>
    </row>
    <row r="2865" spans="4:4" x14ac:dyDescent="0.2">
      <c r="D2865" s="314"/>
    </row>
    <row r="2866" spans="4:4" x14ac:dyDescent="0.2">
      <c r="D2866" s="314"/>
    </row>
    <row r="2867" spans="4:4" x14ac:dyDescent="0.2">
      <c r="D2867" s="314"/>
    </row>
    <row r="2868" spans="4:4" x14ac:dyDescent="0.2">
      <c r="D2868" s="314"/>
    </row>
    <row r="2869" spans="4:4" x14ac:dyDescent="0.2">
      <c r="D2869" s="314"/>
    </row>
    <row r="2870" spans="4:4" x14ac:dyDescent="0.2">
      <c r="D2870" s="314"/>
    </row>
    <row r="2871" spans="4:4" x14ac:dyDescent="0.2">
      <c r="D2871" s="314"/>
    </row>
    <row r="2872" spans="4:4" x14ac:dyDescent="0.2">
      <c r="D2872" s="314"/>
    </row>
    <row r="2873" spans="4:4" x14ac:dyDescent="0.2">
      <c r="D2873" s="314"/>
    </row>
    <row r="2874" spans="4:4" x14ac:dyDescent="0.2">
      <c r="D2874" s="314"/>
    </row>
    <row r="2875" spans="4:4" x14ac:dyDescent="0.2">
      <c r="D2875" s="314"/>
    </row>
    <row r="2876" spans="4:4" x14ac:dyDescent="0.2">
      <c r="D2876" s="314"/>
    </row>
    <row r="2877" spans="4:4" x14ac:dyDescent="0.2">
      <c r="D2877" s="314"/>
    </row>
    <row r="2878" spans="4:4" x14ac:dyDescent="0.2">
      <c r="D2878" s="314"/>
    </row>
    <row r="2879" spans="4:4" x14ac:dyDescent="0.2">
      <c r="D2879" s="314"/>
    </row>
    <row r="2880" spans="4:4" x14ac:dyDescent="0.2">
      <c r="D2880" s="314"/>
    </row>
    <row r="2881" spans="4:4" x14ac:dyDescent="0.2">
      <c r="D2881" s="314"/>
    </row>
    <row r="2882" spans="4:4" x14ac:dyDescent="0.2">
      <c r="D2882" s="314"/>
    </row>
    <row r="2883" spans="4:4" x14ac:dyDescent="0.2">
      <c r="D2883" s="314"/>
    </row>
    <row r="2884" spans="4:4" x14ac:dyDescent="0.2">
      <c r="D2884" s="314"/>
    </row>
    <row r="2885" spans="4:4" x14ac:dyDescent="0.2">
      <c r="D2885" s="314"/>
    </row>
    <row r="2886" spans="4:4" x14ac:dyDescent="0.2">
      <c r="D2886" s="314"/>
    </row>
    <row r="2887" spans="4:4" x14ac:dyDescent="0.2">
      <c r="D2887" s="314"/>
    </row>
    <row r="2888" spans="4:4" x14ac:dyDescent="0.2">
      <c r="D2888" s="314"/>
    </row>
    <row r="2889" spans="4:4" x14ac:dyDescent="0.2">
      <c r="D2889" s="314"/>
    </row>
    <row r="2890" spans="4:4" x14ac:dyDescent="0.2">
      <c r="D2890" s="314"/>
    </row>
    <row r="2891" spans="4:4" x14ac:dyDescent="0.2">
      <c r="D2891" s="314"/>
    </row>
    <row r="2892" spans="4:4" x14ac:dyDescent="0.2">
      <c r="D2892" s="314"/>
    </row>
    <row r="2893" spans="4:4" x14ac:dyDescent="0.2">
      <c r="D2893" s="314"/>
    </row>
    <row r="2894" spans="4:4" x14ac:dyDescent="0.2">
      <c r="D2894" s="314"/>
    </row>
    <row r="2895" spans="4:4" x14ac:dyDescent="0.2">
      <c r="D2895" s="314"/>
    </row>
    <row r="2896" spans="4:4" x14ac:dyDescent="0.2">
      <c r="D2896" s="314"/>
    </row>
    <row r="2897" spans="4:4" x14ac:dyDescent="0.2">
      <c r="D2897" s="314"/>
    </row>
    <row r="2898" spans="4:4" x14ac:dyDescent="0.2">
      <c r="D2898" s="314"/>
    </row>
    <row r="2899" spans="4:4" x14ac:dyDescent="0.2">
      <c r="D2899" s="314"/>
    </row>
    <row r="2900" spans="4:4" x14ac:dyDescent="0.2">
      <c r="D2900" s="314"/>
    </row>
    <row r="2901" spans="4:4" x14ac:dyDescent="0.2">
      <c r="D2901" s="314"/>
    </row>
    <row r="2902" spans="4:4" x14ac:dyDescent="0.2">
      <c r="D2902" s="314"/>
    </row>
    <row r="2903" spans="4:4" x14ac:dyDescent="0.2">
      <c r="D2903" s="314"/>
    </row>
    <row r="2904" spans="4:4" x14ac:dyDescent="0.2">
      <c r="D2904" s="314"/>
    </row>
    <row r="2905" spans="4:4" x14ac:dyDescent="0.2">
      <c r="D2905" s="314"/>
    </row>
    <row r="2906" spans="4:4" x14ac:dyDescent="0.2">
      <c r="D2906" s="314"/>
    </row>
    <row r="2907" spans="4:4" x14ac:dyDescent="0.2">
      <c r="D2907" s="314"/>
    </row>
    <row r="2908" spans="4:4" x14ac:dyDescent="0.2">
      <c r="D2908" s="314"/>
    </row>
    <row r="2909" spans="4:4" x14ac:dyDescent="0.2">
      <c r="D2909" s="314"/>
    </row>
    <row r="2910" spans="4:4" x14ac:dyDescent="0.2">
      <c r="D2910" s="314"/>
    </row>
    <row r="2911" spans="4:4" x14ac:dyDescent="0.2">
      <c r="D2911" s="314"/>
    </row>
    <row r="2912" spans="4:4" x14ac:dyDescent="0.2">
      <c r="D2912" s="314"/>
    </row>
    <row r="2913" spans="4:4" x14ac:dyDescent="0.2">
      <c r="D2913" s="314"/>
    </row>
    <row r="2914" spans="4:4" x14ac:dyDescent="0.2">
      <c r="D2914" s="314"/>
    </row>
    <row r="2915" spans="4:4" x14ac:dyDescent="0.2">
      <c r="D2915" s="314"/>
    </row>
    <row r="2916" spans="4:4" x14ac:dyDescent="0.2">
      <c r="D2916" s="314"/>
    </row>
    <row r="2917" spans="4:4" x14ac:dyDescent="0.2">
      <c r="D2917" s="314"/>
    </row>
    <row r="2918" spans="4:4" x14ac:dyDescent="0.2">
      <c r="D2918" s="314"/>
    </row>
    <row r="2919" spans="4:4" x14ac:dyDescent="0.2">
      <c r="D2919" s="314"/>
    </row>
    <row r="2920" spans="4:4" x14ac:dyDescent="0.2">
      <c r="D2920" s="314"/>
    </row>
    <row r="2921" spans="4:4" x14ac:dyDescent="0.2">
      <c r="D2921" s="314"/>
    </row>
    <row r="2922" spans="4:4" x14ac:dyDescent="0.2">
      <c r="D2922" s="314"/>
    </row>
    <row r="2923" spans="4:4" x14ac:dyDescent="0.2">
      <c r="D2923" s="314"/>
    </row>
    <row r="2924" spans="4:4" x14ac:dyDescent="0.2">
      <c r="D2924" s="314"/>
    </row>
    <row r="2925" spans="4:4" x14ac:dyDescent="0.2">
      <c r="D2925" s="314"/>
    </row>
    <row r="2926" spans="4:4" x14ac:dyDescent="0.2">
      <c r="D2926" s="314"/>
    </row>
    <row r="2927" spans="4:4" x14ac:dyDescent="0.2">
      <c r="D2927" s="314"/>
    </row>
    <row r="2928" spans="4:4" x14ac:dyDescent="0.2">
      <c r="D2928" s="314"/>
    </row>
    <row r="2929" spans="4:4" x14ac:dyDescent="0.2">
      <c r="D2929" s="314"/>
    </row>
    <row r="2930" spans="4:4" x14ac:dyDescent="0.2">
      <c r="D2930" s="314"/>
    </row>
    <row r="2931" spans="4:4" x14ac:dyDescent="0.2">
      <c r="D2931" s="314"/>
    </row>
    <row r="2932" spans="4:4" x14ac:dyDescent="0.2">
      <c r="D2932" s="314"/>
    </row>
    <row r="2933" spans="4:4" x14ac:dyDescent="0.2">
      <c r="D2933" s="314"/>
    </row>
    <row r="2934" spans="4:4" x14ac:dyDescent="0.2">
      <c r="D2934" s="314"/>
    </row>
    <row r="2935" spans="4:4" x14ac:dyDescent="0.2">
      <c r="D2935" s="314"/>
    </row>
    <row r="2936" spans="4:4" x14ac:dyDescent="0.2">
      <c r="D2936" s="314"/>
    </row>
    <row r="2937" spans="4:4" x14ac:dyDescent="0.2">
      <c r="D2937" s="314"/>
    </row>
    <row r="2938" spans="4:4" x14ac:dyDescent="0.2">
      <c r="D2938" s="314"/>
    </row>
    <row r="2939" spans="4:4" x14ac:dyDescent="0.2">
      <c r="D2939" s="314"/>
    </row>
    <row r="2940" spans="4:4" x14ac:dyDescent="0.2">
      <c r="D2940" s="314"/>
    </row>
    <row r="2941" spans="4:4" x14ac:dyDescent="0.2">
      <c r="D2941" s="314"/>
    </row>
    <row r="2942" spans="4:4" x14ac:dyDescent="0.2">
      <c r="D2942" s="314"/>
    </row>
    <row r="2943" spans="4:4" x14ac:dyDescent="0.2">
      <c r="D2943" s="314"/>
    </row>
    <row r="2944" spans="4:4" x14ac:dyDescent="0.2">
      <c r="D2944" s="314"/>
    </row>
    <row r="2945" spans="4:4" x14ac:dyDescent="0.2">
      <c r="D2945" s="314"/>
    </row>
    <row r="2946" spans="4:4" x14ac:dyDescent="0.2">
      <c r="D2946" s="314"/>
    </row>
    <row r="2947" spans="4:4" x14ac:dyDescent="0.2">
      <c r="D2947" s="314"/>
    </row>
    <row r="2948" spans="4:4" x14ac:dyDescent="0.2">
      <c r="D2948" s="314"/>
    </row>
    <row r="2949" spans="4:4" x14ac:dyDescent="0.2">
      <c r="D2949" s="314"/>
    </row>
    <row r="2950" spans="4:4" x14ac:dyDescent="0.2">
      <c r="D2950" s="314"/>
    </row>
    <row r="2951" spans="4:4" x14ac:dyDescent="0.2">
      <c r="D2951" s="314"/>
    </row>
    <row r="2952" spans="4:4" x14ac:dyDescent="0.2">
      <c r="D2952" s="314"/>
    </row>
    <row r="2953" spans="4:4" x14ac:dyDescent="0.2">
      <c r="D2953" s="314"/>
    </row>
    <row r="2954" spans="4:4" x14ac:dyDescent="0.2">
      <c r="D2954" s="314"/>
    </row>
    <row r="2955" spans="4:4" x14ac:dyDescent="0.2">
      <c r="D2955" s="314"/>
    </row>
    <row r="2956" spans="4:4" x14ac:dyDescent="0.2">
      <c r="D2956" s="314"/>
    </row>
    <row r="2957" spans="4:4" x14ac:dyDescent="0.2">
      <c r="D2957" s="314"/>
    </row>
    <row r="2958" spans="4:4" x14ac:dyDescent="0.2">
      <c r="D2958" s="314"/>
    </row>
    <row r="2959" spans="4:4" x14ac:dyDescent="0.2">
      <c r="D2959" s="314"/>
    </row>
    <row r="2960" spans="4:4" x14ac:dyDescent="0.2">
      <c r="D2960" s="314"/>
    </row>
    <row r="2961" spans="4:4" x14ac:dyDescent="0.2">
      <c r="D2961" s="314"/>
    </row>
    <row r="2962" spans="4:4" x14ac:dyDescent="0.2">
      <c r="D2962" s="314"/>
    </row>
    <row r="2963" spans="4:4" x14ac:dyDescent="0.2">
      <c r="D2963" s="314"/>
    </row>
    <row r="2964" spans="4:4" x14ac:dyDescent="0.2">
      <c r="D2964" s="314"/>
    </row>
    <row r="2965" spans="4:4" x14ac:dyDescent="0.2">
      <c r="D2965" s="314"/>
    </row>
    <row r="2966" spans="4:4" x14ac:dyDescent="0.2">
      <c r="D2966" s="314"/>
    </row>
    <row r="2967" spans="4:4" x14ac:dyDescent="0.2">
      <c r="D2967" s="314"/>
    </row>
    <row r="2968" spans="4:4" x14ac:dyDescent="0.2">
      <c r="D2968" s="314"/>
    </row>
    <row r="2969" spans="4:4" x14ac:dyDescent="0.2">
      <c r="D2969" s="314"/>
    </row>
    <row r="2970" spans="4:4" x14ac:dyDescent="0.2">
      <c r="D2970" s="314"/>
    </row>
    <row r="2971" spans="4:4" x14ac:dyDescent="0.2">
      <c r="D2971" s="314"/>
    </row>
    <row r="2972" spans="4:4" x14ac:dyDescent="0.2">
      <c r="D2972" s="314"/>
    </row>
    <row r="2973" spans="4:4" x14ac:dyDescent="0.2">
      <c r="D2973" s="314"/>
    </row>
    <row r="2974" spans="4:4" x14ac:dyDescent="0.2">
      <c r="D2974" s="314"/>
    </row>
    <row r="2975" spans="4:4" x14ac:dyDescent="0.2">
      <c r="D2975" s="314"/>
    </row>
    <row r="2976" spans="4:4" x14ac:dyDescent="0.2">
      <c r="D2976" s="314"/>
    </row>
    <row r="2977" spans="4:4" x14ac:dyDescent="0.2">
      <c r="D2977" s="314"/>
    </row>
    <row r="2978" spans="4:4" x14ac:dyDescent="0.2">
      <c r="D2978" s="314"/>
    </row>
    <row r="2979" spans="4:4" x14ac:dyDescent="0.2">
      <c r="D2979" s="314"/>
    </row>
    <row r="2980" spans="4:4" x14ac:dyDescent="0.2">
      <c r="D2980" s="314"/>
    </row>
    <row r="2981" spans="4:4" x14ac:dyDescent="0.2">
      <c r="D2981" s="314"/>
    </row>
    <row r="2982" spans="4:4" x14ac:dyDescent="0.2">
      <c r="D2982" s="314"/>
    </row>
    <row r="2983" spans="4:4" x14ac:dyDescent="0.2">
      <c r="D2983" s="314"/>
    </row>
    <row r="2984" spans="4:4" x14ac:dyDescent="0.2">
      <c r="D2984" s="314"/>
    </row>
    <row r="2985" spans="4:4" x14ac:dyDescent="0.2">
      <c r="D2985" s="314"/>
    </row>
    <row r="2986" spans="4:4" x14ac:dyDescent="0.2">
      <c r="D2986" s="314"/>
    </row>
    <row r="2987" spans="4:4" x14ac:dyDescent="0.2">
      <c r="D2987" s="314"/>
    </row>
    <row r="2988" spans="4:4" x14ac:dyDescent="0.2">
      <c r="D2988" s="314"/>
    </row>
    <row r="2989" spans="4:4" x14ac:dyDescent="0.2">
      <c r="D2989" s="314"/>
    </row>
    <row r="2990" spans="4:4" x14ac:dyDescent="0.2">
      <c r="D2990" s="314"/>
    </row>
    <row r="2991" spans="4:4" x14ac:dyDescent="0.2">
      <c r="D2991" s="314"/>
    </row>
    <row r="2992" spans="4:4" x14ac:dyDescent="0.2">
      <c r="D2992" s="314"/>
    </row>
    <row r="2993" spans="4:4" x14ac:dyDescent="0.2">
      <c r="D2993" s="314"/>
    </row>
    <row r="2994" spans="4:4" x14ac:dyDescent="0.2">
      <c r="D2994" s="314"/>
    </row>
    <row r="2995" spans="4:4" x14ac:dyDescent="0.2">
      <c r="D2995" s="314"/>
    </row>
    <row r="2996" spans="4:4" x14ac:dyDescent="0.2">
      <c r="D2996" s="314"/>
    </row>
    <row r="2997" spans="4:4" x14ac:dyDescent="0.2">
      <c r="D2997" s="314"/>
    </row>
    <row r="2998" spans="4:4" x14ac:dyDescent="0.2">
      <c r="D2998" s="314"/>
    </row>
    <row r="2999" spans="4:4" x14ac:dyDescent="0.2">
      <c r="D2999" s="314"/>
    </row>
    <row r="3000" spans="4:4" x14ac:dyDescent="0.2">
      <c r="D3000" s="314"/>
    </row>
    <row r="3001" spans="4:4" x14ac:dyDescent="0.2">
      <c r="D3001" s="314"/>
    </row>
    <row r="3002" spans="4:4" x14ac:dyDescent="0.2">
      <c r="D3002" s="314"/>
    </row>
    <row r="3003" spans="4:4" x14ac:dyDescent="0.2">
      <c r="D3003" s="314"/>
    </row>
    <row r="3004" spans="4:4" x14ac:dyDescent="0.2">
      <c r="D3004" s="314"/>
    </row>
    <row r="3005" spans="4:4" x14ac:dyDescent="0.2">
      <c r="D3005" s="314"/>
    </row>
    <row r="3006" spans="4:4" x14ac:dyDescent="0.2">
      <c r="D3006" s="314"/>
    </row>
    <row r="3007" spans="4:4" x14ac:dyDescent="0.2">
      <c r="D3007" s="314"/>
    </row>
    <row r="3008" spans="4:4" x14ac:dyDescent="0.2">
      <c r="D3008" s="314"/>
    </row>
    <row r="3009" spans="4:4" x14ac:dyDescent="0.2">
      <c r="D3009" s="314"/>
    </row>
    <row r="3010" spans="4:4" x14ac:dyDescent="0.2">
      <c r="D3010" s="314"/>
    </row>
    <row r="3011" spans="4:4" x14ac:dyDescent="0.2">
      <c r="D3011" s="314"/>
    </row>
    <row r="3012" spans="4:4" x14ac:dyDescent="0.2">
      <c r="D3012" s="314"/>
    </row>
    <row r="3013" spans="4:4" x14ac:dyDescent="0.2">
      <c r="D3013" s="314"/>
    </row>
    <row r="3014" spans="4:4" x14ac:dyDescent="0.2">
      <c r="D3014" s="314"/>
    </row>
    <row r="3015" spans="4:4" x14ac:dyDescent="0.2">
      <c r="D3015" s="314"/>
    </row>
    <row r="3016" spans="4:4" x14ac:dyDescent="0.2">
      <c r="D3016" s="314"/>
    </row>
    <row r="3017" spans="4:4" x14ac:dyDescent="0.2">
      <c r="D3017" s="314"/>
    </row>
    <row r="3018" spans="4:4" x14ac:dyDescent="0.2">
      <c r="D3018" s="314"/>
    </row>
    <row r="3019" spans="4:4" x14ac:dyDescent="0.2">
      <c r="D3019" s="314"/>
    </row>
    <row r="3020" spans="4:4" x14ac:dyDescent="0.2">
      <c r="D3020" s="314"/>
    </row>
    <row r="3021" spans="4:4" x14ac:dyDescent="0.2">
      <c r="D3021" s="314"/>
    </row>
    <row r="3022" spans="4:4" x14ac:dyDescent="0.2">
      <c r="D3022" s="314"/>
    </row>
    <row r="3023" spans="4:4" x14ac:dyDescent="0.2">
      <c r="D3023" s="314"/>
    </row>
    <row r="3024" spans="4:4" x14ac:dyDescent="0.2">
      <c r="D3024" s="314"/>
    </row>
    <row r="3025" spans="4:4" x14ac:dyDescent="0.2">
      <c r="D3025" s="314"/>
    </row>
    <row r="3026" spans="4:4" x14ac:dyDescent="0.2">
      <c r="D3026" s="314"/>
    </row>
    <row r="3027" spans="4:4" x14ac:dyDescent="0.2">
      <c r="D3027" s="314"/>
    </row>
    <row r="3028" spans="4:4" x14ac:dyDescent="0.2">
      <c r="D3028" s="314"/>
    </row>
    <row r="3029" spans="4:4" x14ac:dyDescent="0.2">
      <c r="D3029" s="314"/>
    </row>
    <row r="3030" spans="4:4" x14ac:dyDescent="0.2">
      <c r="D3030" s="314"/>
    </row>
    <row r="3031" spans="4:4" x14ac:dyDescent="0.2">
      <c r="D3031" s="314"/>
    </row>
    <row r="3032" spans="4:4" x14ac:dyDescent="0.2">
      <c r="D3032" s="314"/>
    </row>
    <row r="3033" spans="4:4" x14ac:dyDescent="0.2">
      <c r="D3033" s="314"/>
    </row>
    <row r="3034" spans="4:4" x14ac:dyDescent="0.2">
      <c r="D3034" s="314"/>
    </row>
    <row r="3035" spans="4:4" x14ac:dyDescent="0.2">
      <c r="D3035" s="314"/>
    </row>
    <row r="3036" spans="4:4" x14ac:dyDescent="0.2">
      <c r="D3036" s="314"/>
    </row>
    <row r="3037" spans="4:4" x14ac:dyDescent="0.2">
      <c r="D3037" s="314"/>
    </row>
    <row r="3038" spans="4:4" x14ac:dyDescent="0.2">
      <c r="D3038" s="314"/>
    </row>
    <row r="3039" spans="4:4" x14ac:dyDescent="0.2">
      <c r="D3039" s="314"/>
    </row>
    <row r="3040" spans="4:4" x14ac:dyDescent="0.2">
      <c r="D3040" s="314"/>
    </row>
    <row r="3041" spans="4:4" x14ac:dyDescent="0.2">
      <c r="D3041" s="314"/>
    </row>
    <row r="3042" spans="4:4" x14ac:dyDescent="0.2">
      <c r="D3042" s="314"/>
    </row>
    <row r="3043" spans="4:4" x14ac:dyDescent="0.2">
      <c r="D3043" s="314"/>
    </row>
    <row r="3044" spans="4:4" x14ac:dyDescent="0.2">
      <c r="D3044" s="314"/>
    </row>
    <row r="3045" spans="4:4" x14ac:dyDescent="0.2">
      <c r="D3045" s="314"/>
    </row>
    <row r="3046" spans="4:4" x14ac:dyDescent="0.2">
      <c r="D3046" s="314"/>
    </row>
    <row r="3047" spans="4:4" x14ac:dyDescent="0.2">
      <c r="D3047" s="314"/>
    </row>
    <row r="3048" spans="4:4" x14ac:dyDescent="0.2">
      <c r="D3048" s="314"/>
    </row>
    <row r="3049" spans="4:4" x14ac:dyDescent="0.2">
      <c r="D3049" s="314"/>
    </row>
    <row r="3050" spans="4:4" x14ac:dyDescent="0.2">
      <c r="D3050" s="314"/>
    </row>
    <row r="3051" spans="4:4" x14ac:dyDescent="0.2">
      <c r="D3051" s="314"/>
    </row>
    <row r="3052" spans="4:4" x14ac:dyDescent="0.2">
      <c r="D3052" s="314"/>
    </row>
    <row r="3053" spans="4:4" x14ac:dyDescent="0.2">
      <c r="D3053" s="314"/>
    </row>
    <row r="3054" spans="4:4" x14ac:dyDescent="0.2">
      <c r="D3054" s="314"/>
    </row>
    <row r="3055" spans="4:4" x14ac:dyDescent="0.2">
      <c r="D3055" s="314"/>
    </row>
    <row r="3056" spans="4:4" x14ac:dyDescent="0.2">
      <c r="D3056" s="314"/>
    </row>
    <row r="3057" spans="4:4" x14ac:dyDescent="0.2">
      <c r="D3057" s="314"/>
    </row>
    <row r="3058" spans="4:4" x14ac:dyDescent="0.2">
      <c r="D3058" s="314"/>
    </row>
    <row r="3059" spans="4:4" x14ac:dyDescent="0.2">
      <c r="D3059" s="314"/>
    </row>
    <row r="3060" spans="4:4" x14ac:dyDescent="0.2">
      <c r="D3060" s="314"/>
    </row>
    <row r="3061" spans="4:4" x14ac:dyDescent="0.2">
      <c r="D3061" s="314"/>
    </row>
    <row r="3062" spans="4:4" x14ac:dyDescent="0.2">
      <c r="D3062" s="314"/>
    </row>
    <row r="3063" spans="4:4" x14ac:dyDescent="0.2">
      <c r="D3063" s="314"/>
    </row>
    <row r="3064" spans="4:4" x14ac:dyDescent="0.2">
      <c r="D3064" s="314"/>
    </row>
    <row r="3065" spans="4:4" x14ac:dyDescent="0.2">
      <c r="D3065" s="314"/>
    </row>
    <row r="3066" spans="4:4" x14ac:dyDescent="0.2">
      <c r="D3066" s="314"/>
    </row>
    <row r="3067" spans="4:4" x14ac:dyDescent="0.2">
      <c r="D3067" s="314"/>
    </row>
    <row r="3068" spans="4:4" x14ac:dyDescent="0.2">
      <c r="D3068" s="314"/>
    </row>
    <row r="3069" spans="4:4" x14ac:dyDescent="0.2">
      <c r="D3069" s="314"/>
    </row>
    <row r="3070" spans="4:4" x14ac:dyDescent="0.2">
      <c r="D3070" s="314"/>
    </row>
    <row r="3071" spans="4:4" x14ac:dyDescent="0.2">
      <c r="D3071" s="314"/>
    </row>
    <row r="3072" spans="4:4" x14ac:dyDescent="0.2">
      <c r="D3072" s="314"/>
    </row>
    <row r="3073" spans="4:4" x14ac:dyDescent="0.2">
      <c r="D3073" s="314"/>
    </row>
    <row r="3074" spans="4:4" x14ac:dyDescent="0.2">
      <c r="D3074" s="314"/>
    </row>
    <row r="3075" spans="4:4" x14ac:dyDescent="0.2">
      <c r="D3075" s="314"/>
    </row>
    <row r="3076" spans="4:4" x14ac:dyDescent="0.2">
      <c r="D3076" s="314"/>
    </row>
    <row r="3077" spans="4:4" x14ac:dyDescent="0.2">
      <c r="D3077" s="314"/>
    </row>
    <row r="3078" spans="4:4" x14ac:dyDescent="0.2">
      <c r="D3078" s="314"/>
    </row>
    <row r="3079" spans="4:4" x14ac:dyDescent="0.2">
      <c r="D3079" s="314"/>
    </row>
    <row r="3080" spans="4:4" x14ac:dyDescent="0.2">
      <c r="D3080" s="314"/>
    </row>
    <row r="3081" spans="4:4" x14ac:dyDescent="0.2">
      <c r="D3081" s="314"/>
    </row>
    <row r="3082" spans="4:4" x14ac:dyDescent="0.2">
      <c r="D3082" s="314"/>
    </row>
    <row r="3083" spans="4:4" x14ac:dyDescent="0.2">
      <c r="D3083" s="314"/>
    </row>
    <row r="3084" spans="4:4" x14ac:dyDescent="0.2">
      <c r="D3084" s="314"/>
    </row>
    <row r="3085" spans="4:4" x14ac:dyDescent="0.2">
      <c r="D3085" s="314"/>
    </row>
    <row r="3086" spans="4:4" x14ac:dyDescent="0.2">
      <c r="D3086" s="314"/>
    </row>
    <row r="3087" spans="4:4" x14ac:dyDescent="0.2">
      <c r="D3087" s="314"/>
    </row>
    <row r="3088" spans="4:4" x14ac:dyDescent="0.2">
      <c r="D3088" s="314"/>
    </row>
    <row r="3089" spans="4:4" x14ac:dyDescent="0.2">
      <c r="D3089" s="314"/>
    </row>
    <row r="3090" spans="4:4" x14ac:dyDescent="0.2">
      <c r="D3090" s="314"/>
    </row>
    <row r="3091" spans="4:4" x14ac:dyDescent="0.2">
      <c r="D3091" s="314"/>
    </row>
    <row r="3092" spans="4:4" x14ac:dyDescent="0.2">
      <c r="D3092" s="314"/>
    </row>
    <row r="3093" spans="4:4" x14ac:dyDescent="0.2">
      <c r="D3093" s="314"/>
    </row>
    <row r="3094" spans="4:4" x14ac:dyDescent="0.2">
      <c r="D3094" s="314"/>
    </row>
    <row r="3095" spans="4:4" x14ac:dyDescent="0.2">
      <c r="D3095" s="314"/>
    </row>
    <row r="3096" spans="4:4" x14ac:dyDescent="0.2">
      <c r="D3096" s="314"/>
    </row>
    <row r="3097" spans="4:4" x14ac:dyDescent="0.2">
      <c r="D3097" s="314"/>
    </row>
    <row r="3098" spans="4:4" x14ac:dyDescent="0.2">
      <c r="D3098" s="314"/>
    </row>
    <row r="3099" spans="4:4" x14ac:dyDescent="0.2">
      <c r="D3099" s="314"/>
    </row>
    <row r="3100" spans="4:4" x14ac:dyDescent="0.2">
      <c r="D3100" s="314"/>
    </row>
    <row r="3101" spans="4:4" x14ac:dyDescent="0.2">
      <c r="D3101" s="314"/>
    </row>
    <row r="3102" spans="4:4" x14ac:dyDescent="0.2">
      <c r="D3102" s="314"/>
    </row>
    <row r="3103" spans="4:4" x14ac:dyDescent="0.2">
      <c r="D3103" s="314"/>
    </row>
    <row r="3104" spans="4:4" x14ac:dyDescent="0.2">
      <c r="D3104" s="314"/>
    </row>
    <row r="3105" spans="4:4" x14ac:dyDescent="0.2">
      <c r="D3105" s="314"/>
    </row>
    <row r="3106" spans="4:4" x14ac:dyDescent="0.2">
      <c r="D3106" s="314"/>
    </row>
    <row r="3107" spans="4:4" x14ac:dyDescent="0.2">
      <c r="D3107" s="314"/>
    </row>
    <row r="3108" spans="4:4" x14ac:dyDescent="0.2">
      <c r="D3108" s="314"/>
    </row>
    <row r="3109" spans="4:4" x14ac:dyDescent="0.2">
      <c r="D3109" s="314"/>
    </row>
    <row r="3110" spans="4:4" x14ac:dyDescent="0.2">
      <c r="D3110" s="314"/>
    </row>
    <row r="3111" spans="4:4" x14ac:dyDescent="0.2">
      <c r="D3111" s="314"/>
    </row>
    <row r="3112" spans="4:4" x14ac:dyDescent="0.2">
      <c r="D3112" s="314"/>
    </row>
    <row r="3113" spans="4:4" x14ac:dyDescent="0.2">
      <c r="D3113" s="314"/>
    </row>
    <row r="3114" spans="4:4" x14ac:dyDescent="0.2">
      <c r="D3114" s="314"/>
    </row>
    <row r="3115" spans="4:4" x14ac:dyDescent="0.2">
      <c r="D3115" s="314"/>
    </row>
    <row r="3116" spans="4:4" x14ac:dyDescent="0.2">
      <c r="D3116" s="314"/>
    </row>
    <row r="3117" spans="4:4" x14ac:dyDescent="0.2">
      <c r="D3117" s="314"/>
    </row>
    <row r="3118" spans="4:4" x14ac:dyDescent="0.2">
      <c r="D3118" s="314"/>
    </row>
    <row r="3119" spans="4:4" x14ac:dyDescent="0.2">
      <c r="D3119" s="314"/>
    </row>
    <row r="3120" spans="4:4" x14ac:dyDescent="0.2">
      <c r="D3120" s="314"/>
    </row>
    <row r="3121" spans="4:4" x14ac:dyDescent="0.2">
      <c r="D3121" s="314"/>
    </row>
    <row r="3122" spans="4:4" x14ac:dyDescent="0.2">
      <c r="D3122" s="314"/>
    </row>
    <row r="3123" spans="4:4" x14ac:dyDescent="0.2">
      <c r="D3123" s="314"/>
    </row>
    <row r="3124" spans="4:4" x14ac:dyDescent="0.2">
      <c r="D3124" s="314"/>
    </row>
    <row r="3125" spans="4:4" x14ac:dyDescent="0.2">
      <c r="D3125" s="314"/>
    </row>
    <row r="3126" spans="4:4" x14ac:dyDescent="0.2">
      <c r="D3126" s="314"/>
    </row>
    <row r="3127" spans="4:4" x14ac:dyDescent="0.2">
      <c r="D3127" s="314"/>
    </row>
    <row r="3128" spans="4:4" x14ac:dyDescent="0.2">
      <c r="D3128" s="314"/>
    </row>
    <row r="3129" spans="4:4" x14ac:dyDescent="0.2">
      <c r="D3129" s="314"/>
    </row>
    <row r="3130" spans="4:4" x14ac:dyDescent="0.2">
      <c r="D3130" s="314"/>
    </row>
    <row r="3131" spans="4:4" x14ac:dyDescent="0.2">
      <c r="D3131" s="314"/>
    </row>
    <row r="3132" spans="4:4" x14ac:dyDescent="0.2">
      <c r="D3132" s="314"/>
    </row>
    <row r="3133" spans="4:4" x14ac:dyDescent="0.2">
      <c r="D3133" s="314"/>
    </row>
    <row r="3134" spans="4:4" x14ac:dyDescent="0.2">
      <c r="D3134" s="314"/>
    </row>
    <row r="3135" spans="4:4" x14ac:dyDescent="0.2">
      <c r="D3135" s="314"/>
    </row>
    <row r="3136" spans="4:4" x14ac:dyDescent="0.2">
      <c r="D3136" s="314"/>
    </row>
    <row r="3137" spans="4:4" x14ac:dyDescent="0.2">
      <c r="D3137" s="314"/>
    </row>
    <row r="3138" spans="4:4" x14ac:dyDescent="0.2">
      <c r="D3138" s="314"/>
    </row>
    <row r="3139" spans="4:4" x14ac:dyDescent="0.2">
      <c r="D3139" s="314"/>
    </row>
    <row r="3140" spans="4:4" x14ac:dyDescent="0.2">
      <c r="D3140" s="314"/>
    </row>
    <row r="3141" spans="4:4" x14ac:dyDescent="0.2">
      <c r="D3141" s="314"/>
    </row>
    <row r="3142" spans="4:4" x14ac:dyDescent="0.2">
      <c r="D3142" s="314"/>
    </row>
    <row r="3143" spans="4:4" x14ac:dyDescent="0.2">
      <c r="D3143" s="314"/>
    </row>
    <row r="3144" spans="4:4" x14ac:dyDescent="0.2">
      <c r="D3144" s="314"/>
    </row>
    <row r="3145" spans="4:4" x14ac:dyDescent="0.2">
      <c r="D3145" s="314"/>
    </row>
    <row r="3146" spans="4:4" x14ac:dyDescent="0.2">
      <c r="D3146" s="314"/>
    </row>
    <row r="3147" spans="4:4" x14ac:dyDescent="0.2">
      <c r="D3147" s="314"/>
    </row>
    <row r="3148" spans="4:4" x14ac:dyDescent="0.2">
      <c r="D3148" s="314"/>
    </row>
    <row r="3149" spans="4:4" x14ac:dyDescent="0.2">
      <c r="D3149" s="314"/>
    </row>
    <row r="3150" spans="4:4" x14ac:dyDescent="0.2">
      <c r="D3150" s="314"/>
    </row>
    <row r="3151" spans="4:4" x14ac:dyDescent="0.2">
      <c r="D3151" s="314"/>
    </row>
    <row r="3152" spans="4:4" x14ac:dyDescent="0.2">
      <c r="D3152" s="314"/>
    </row>
    <row r="3153" spans="4:4" x14ac:dyDescent="0.2">
      <c r="D3153" s="314"/>
    </row>
    <row r="3154" spans="4:4" x14ac:dyDescent="0.2">
      <c r="D3154" s="314"/>
    </row>
    <row r="3155" spans="4:4" x14ac:dyDescent="0.2">
      <c r="D3155" s="314"/>
    </row>
    <row r="3156" spans="4:4" x14ac:dyDescent="0.2">
      <c r="D3156" s="314"/>
    </row>
    <row r="3157" spans="4:4" x14ac:dyDescent="0.2">
      <c r="D3157" s="314"/>
    </row>
    <row r="3158" spans="4:4" x14ac:dyDescent="0.2">
      <c r="D3158" s="314"/>
    </row>
    <row r="3159" spans="4:4" x14ac:dyDescent="0.2">
      <c r="D3159" s="314"/>
    </row>
    <row r="3160" spans="4:4" x14ac:dyDescent="0.2">
      <c r="D3160" s="314"/>
    </row>
    <row r="3161" spans="4:4" x14ac:dyDescent="0.2">
      <c r="D3161" s="314"/>
    </row>
    <row r="3162" spans="4:4" x14ac:dyDescent="0.2">
      <c r="D3162" s="314"/>
    </row>
    <row r="3163" spans="4:4" x14ac:dyDescent="0.2">
      <c r="D3163" s="314"/>
    </row>
    <row r="3164" spans="4:4" x14ac:dyDescent="0.2">
      <c r="D3164" s="314"/>
    </row>
    <row r="3165" spans="4:4" x14ac:dyDescent="0.2">
      <c r="D3165" s="314"/>
    </row>
    <row r="3166" spans="4:4" x14ac:dyDescent="0.2">
      <c r="D3166" s="314"/>
    </row>
    <row r="3167" spans="4:4" x14ac:dyDescent="0.2">
      <c r="D3167" s="314"/>
    </row>
    <row r="3168" spans="4:4" x14ac:dyDescent="0.2">
      <c r="D3168" s="314"/>
    </row>
    <row r="3169" spans="4:4" x14ac:dyDescent="0.2">
      <c r="D3169" s="314"/>
    </row>
    <row r="3170" spans="4:4" x14ac:dyDescent="0.2">
      <c r="D3170" s="314"/>
    </row>
    <row r="3171" spans="4:4" x14ac:dyDescent="0.2">
      <c r="D3171" s="314"/>
    </row>
    <row r="3172" spans="4:4" x14ac:dyDescent="0.2">
      <c r="D3172" s="314"/>
    </row>
    <row r="3173" spans="4:4" x14ac:dyDescent="0.2">
      <c r="D3173" s="314"/>
    </row>
    <row r="3174" spans="4:4" x14ac:dyDescent="0.2">
      <c r="D3174" s="314"/>
    </row>
    <row r="3175" spans="4:4" x14ac:dyDescent="0.2">
      <c r="D3175" s="314"/>
    </row>
    <row r="3176" spans="4:4" x14ac:dyDescent="0.2">
      <c r="D3176" s="314"/>
    </row>
    <row r="3177" spans="4:4" x14ac:dyDescent="0.2">
      <c r="D3177" s="314"/>
    </row>
    <row r="3178" spans="4:4" x14ac:dyDescent="0.2">
      <c r="D3178" s="314"/>
    </row>
    <row r="3179" spans="4:4" x14ac:dyDescent="0.2">
      <c r="D3179" s="314"/>
    </row>
    <row r="3180" spans="4:4" x14ac:dyDescent="0.2">
      <c r="D3180" s="314"/>
    </row>
    <row r="3181" spans="4:4" x14ac:dyDescent="0.2">
      <c r="D3181" s="314"/>
    </row>
    <row r="3182" spans="4:4" x14ac:dyDescent="0.2">
      <c r="D3182" s="314"/>
    </row>
    <row r="3183" spans="4:4" x14ac:dyDescent="0.2">
      <c r="D3183" s="314"/>
    </row>
    <row r="3184" spans="4:4" x14ac:dyDescent="0.2">
      <c r="D3184" s="314"/>
    </row>
    <row r="3185" spans="4:4" x14ac:dyDescent="0.2">
      <c r="D3185" s="314"/>
    </row>
    <row r="3186" spans="4:4" x14ac:dyDescent="0.2">
      <c r="D3186" s="314"/>
    </row>
    <row r="3187" spans="4:4" x14ac:dyDescent="0.2">
      <c r="D3187" s="314"/>
    </row>
    <row r="3188" spans="4:4" x14ac:dyDescent="0.2">
      <c r="D3188" s="314"/>
    </row>
    <row r="3189" spans="4:4" x14ac:dyDescent="0.2">
      <c r="D3189" s="314"/>
    </row>
    <row r="3190" spans="4:4" x14ac:dyDescent="0.2">
      <c r="D3190" s="314"/>
    </row>
    <row r="3191" spans="4:4" x14ac:dyDescent="0.2">
      <c r="D3191" s="314"/>
    </row>
    <row r="3192" spans="4:4" x14ac:dyDescent="0.2">
      <c r="D3192" s="314"/>
    </row>
    <row r="3193" spans="4:4" x14ac:dyDescent="0.2">
      <c r="D3193" s="314"/>
    </row>
    <row r="3194" spans="4:4" x14ac:dyDescent="0.2">
      <c r="D3194" s="314"/>
    </row>
    <row r="3195" spans="4:4" x14ac:dyDescent="0.2">
      <c r="D3195" s="314"/>
    </row>
    <row r="3196" spans="4:4" x14ac:dyDescent="0.2">
      <c r="D3196" s="314"/>
    </row>
    <row r="3197" spans="4:4" x14ac:dyDescent="0.2">
      <c r="D3197" s="314"/>
    </row>
    <row r="3198" spans="4:4" x14ac:dyDescent="0.2">
      <c r="D3198" s="314"/>
    </row>
    <row r="3199" spans="4:4" x14ac:dyDescent="0.2">
      <c r="D3199" s="314"/>
    </row>
    <row r="3200" spans="4:4" x14ac:dyDescent="0.2">
      <c r="D3200" s="314"/>
    </row>
    <row r="3201" spans="4:4" x14ac:dyDescent="0.2">
      <c r="D3201" s="314"/>
    </row>
    <row r="3202" spans="4:4" x14ac:dyDescent="0.2">
      <c r="D3202" s="314"/>
    </row>
    <row r="3203" spans="4:4" x14ac:dyDescent="0.2">
      <c r="D3203" s="314"/>
    </row>
    <row r="3204" spans="4:4" x14ac:dyDescent="0.2">
      <c r="D3204" s="314"/>
    </row>
    <row r="3205" spans="4:4" x14ac:dyDescent="0.2">
      <c r="D3205" s="314"/>
    </row>
    <row r="3206" spans="4:4" x14ac:dyDescent="0.2">
      <c r="D3206" s="314"/>
    </row>
    <row r="3207" spans="4:4" x14ac:dyDescent="0.2">
      <c r="D3207" s="314"/>
    </row>
    <row r="3208" spans="4:4" x14ac:dyDescent="0.2">
      <c r="D3208" s="314"/>
    </row>
    <row r="3209" spans="4:4" x14ac:dyDescent="0.2">
      <c r="D3209" s="314"/>
    </row>
    <row r="3210" spans="4:4" x14ac:dyDescent="0.2">
      <c r="D3210" s="314"/>
    </row>
    <row r="3211" spans="4:4" x14ac:dyDescent="0.2">
      <c r="D3211" s="314"/>
    </row>
    <row r="3212" spans="4:4" x14ac:dyDescent="0.2">
      <c r="D3212" s="314"/>
    </row>
    <row r="3213" spans="4:4" x14ac:dyDescent="0.2">
      <c r="D3213" s="314"/>
    </row>
    <row r="3214" spans="4:4" x14ac:dyDescent="0.2">
      <c r="D3214" s="314"/>
    </row>
    <row r="3215" spans="4:4" x14ac:dyDescent="0.2">
      <c r="D3215" s="314"/>
    </row>
    <row r="3216" spans="4:4" x14ac:dyDescent="0.2">
      <c r="D3216" s="314"/>
    </row>
    <row r="3217" spans="4:4" x14ac:dyDescent="0.2">
      <c r="D3217" s="314"/>
    </row>
    <row r="3218" spans="4:4" x14ac:dyDescent="0.2">
      <c r="D3218" s="314"/>
    </row>
    <row r="3219" spans="4:4" x14ac:dyDescent="0.2">
      <c r="D3219" s="314"/>
    </row>
    <row r="3220" spans="4:4" x14ac:dyDescent="0.2">
      <c r="D3220" s="314"/>
    </row>
    <row r="3221" spans="4:4" x14ac:dyDescent="0.2">
      <c r="D3221" s="314"/>
    </row>
    <row r="3222" spans="4:4" x14ac:dyDescent="0.2">
      <c r="D3222" s="314"/>
    </row>
    <row r="3223" spans="4:4" x14ac:dyDescent="0.2">
      <c r="D3223" s="314"/>
    </row>
    <row r="3224" spans="4:4" x14ac:dyDescent="0.2">
      <c r="D3224" s="314"/>
    </row>
    <row r="3225" spans="4:4" x14ac:dyDescent="0.2">
      <c r="D3225" s="314"/>
    </row>
    <row r="3226" spans="4:4" x14ac:dyDescent="0.2">
      <c r="D3226" s="314"/>
    </row>
    <row r="3227" spans="4:4" x14ac:dyDescent="0.2">
      <c r="D3227" s="314"/>
    </row>
    <row r="3228" spans="4:4" x14ac:dyDescent="0.2">
      <c r="D3228" s="314"/>
    </row>
    <row r="3229" spans="4:4" x14ac:dyDescent="0.2">
      <c r="D3229" s="314"/>
    </row>
    <row r="3230" spans="4:4" x14ac:dyDescent="0.2">
      <c r="D3230" s="314"/>
    </row>
    <row r="3231" spans="4:4" x14ac:dyDescent="0.2">
      <c r="D3231" s="314"/>
    </row>
    <row r="3232" spans="4:4" x14ac:dyDescent="0.2">
      <c r="D3232" s="314"/>
    </row>
    <row r="3233" spans="4:4" x14ac:dyDescent="0.2">
      <c r="D3233" s="314"/>
    </row>
    <row r="3234" spans="4:4" x14ac:dyDescent="0.2">
      <c r="D3234" s="314"/>
    </row>
    <row r="3235" spans="4:4" x14ac:dyDescent="0.2">
      <c r="D3235" s="314"/>
    </row>
    <row r="3236" spans="4:4" x14ac:dyDescent="0.2">
      <c r="D3236" s="314"/>
    </row>
    <row r="3237" spans="4:4" x14ac:dyDescent="0.2">
      <c r="D3237" s="314"/>
    </row>
    <row r="3238" spans="4:4" x14ac:dyDescent="0.2">
      <c r="D3238" s="314"/>
    </row>
    <row r="3239" spans="4:4" x14ac:dyDescent="0.2">
      <c r="D3239" s="314"/>
    </row>
    <row r="3240" spans="4:4" x14ac:dyDescent="0.2">
      <c r="D3240" s="314"/>
    </row>
    <row r="3241" spans="4:4" x14ac:dyDescent="0.2">
      <c r="D3241" s="314"/>
    </row>
    <row r="3242" spans="4:4" x14ac:dyDescent="0.2">
      <c r="D3242" s="314"/>
    </row>
    <row r="3243" spans="4:4" x14ac:dyDescent="0.2">
      <c r="D3243" s="314"/>
    </row>
    <row r="3244" spans="4:4" x14ac:dyDescent="0.2">
      <c r="D3244" s="314"/>
    </row>
    <row r="3245" spans="4:4" x14ac:dyDescent="0.2">
      <c r="D3245" s="314"/>
    </row>
    <row r="3246" spans="4:4" x14ac:dyDescent="0.2">
      <c r="D3246" s="314"/>
    </row>
    <row r="3247" spans="4:4" x14ac:dyDescent="0.2">
      <c r="D3247" s="314"/>
    </row>
    <row r="3248" spans="4:4" x14ac:dyDescent="0.2">
      <c r="D3248" s="314"/>
    </row>
    <row r="3249" spans="4:4" x14ac:dyDescent="0.2">
      <c r="D3249" s="314"/>
    </row>
    <row r="3250" spans="4:4" x14ac:dyDescent="0.2">
      <c r="D3250" s="314"/>
    </row>
    <row r="3251" spans="4:4" x14ac:dyDescent="0.2">
      <c r="D3251" s="314"/>
    </row>
    <row r="3252" spans="4:4" x14ac:dyDescent="0.2">
      <c r="D3252" s="314"/>
    </row>
    <row r="3253" spans="4:4" x14ac:dyDescent="0.2">
      <c r="D3253" s="314"/>
    </row>
    <row r="3254" spans="4:4" x14ac:dyDescent="0.2">
      <c r="D3254" s="314"/>
    </row>
    <row r="3255" spans="4:4" x14ac:dyDescent="0.2">
      <c r="D3255" s="314"/>
    </row>
    <row r="3256" spans="4:4" x14ac:dyDescent="0.2">
      <c r="D3256" s="314"/>
    </row>
    <row r="3257" spans="4:4" x14ac:dyDescent="0.2">
      <c r="D3257" s="314"/>
    </row>
    <row r="3258" spans="4:4" x14ac:dyDescent="0.2">
      <c r="D3258" s="314"/>
    </row>
    <row r="3259" spans="4:4" x14ac:dyDescent="0.2">
      <c r="D3259" s="314"/>
    </row>
    <row r="3260" spans="4:4" x14ac:dyDescent="0.2">
      <c r="D3260" s="314"/>
    </row>
    <row r="3261" spans="4:4" x14ac:dyDescent="0.2">
      <c r="D3261" s="314"/>
    </row>
    <row r="3262" spans="4:4" x14ac:dyDescent="0.2">
      <c r="D3262" s="314"/>
    </row>
    <row r="3263" spans="4:4" x14ac:dyDescent="0.2">
      <c r="D3263" s="314"/>
    </row>
    <row r="3264" spans="4:4" x14ac:dyDescent="0.2">
      <c r="D3264" s="314"/>
    </row>
    <row r="3265" spans="4:4" x14ac:dyDescent="0.2">
      <c r="D3265" s="314"/>
    </row>
    <row r="3266" spans="4:4" x14ac:dyDescent="0.2">
      <c r="D3266" s="314"/>
    </row>
    <row r="3267" spans="4:4" x14ac:dyDescent="0.2">
      <c r="D3267" s="314"/>
    </row>
    <row r="3268" spans="4:4" x14ac:dyDescent="0.2">
      <c r="D3268" s="314"/>
    </row>
    <row r="3269" spans="4:4" x14ac:dyDescent="0.2">
      <c r="D3269" s="314"/>
    </row>
    <row r="3270" spans="4:4" x14ac:dyDescent="0.2">
      <c r="D3270" s="314"/>
    </row>
    <row r="3271" spans="4:4" x14ac:dyDescent="0.2">
      <c r="D3271" s="314"/>
    </row>
    <row r="3272" spans="4:4" x14ac:dyDescent="0.2">
      <c r="D3272" s="314"/>
    </row>
    <row r="3273" spans="4:4" x14ac:dyDescent="0.2">
      <c r="D3273" s="314"/>
    </row>
    <row r="3274" spans="4:4" x14ac:dyDescent="0.2">
      <c r="D3274" s="314"/>
    </row>
    <row r="3275" spans="4:4" x14ac:dyDescent="0.2">
      <c r="D3275" s="314"/>
    </row>
    <row r="3276" spans="4:4" x14ac:dyDescent="0.2">
      <c r="D3276" s="314"/>
    </row>
    <row r="3277" spans="4:4" x14ac:dyDescent="0.2">
      <c r="D3277" s="314"/>
    </row>
    <row r="3278" spans="4:4" x14ac:dyDescent="0.2">
      <c r="D3278" s="314"/>
    </row>
    <row r="3279" spans="4:4" x14ac:dyDescent="0.2">
      <c r="D3279" s="314"/>
    </row>
    <row r="3280" spans="4:4" x14ac:dyDescent="0.2">
      <c r="D3280" s="314"/>
    </row>
    <row r="3281" spans="4:4" x14ac:dyDescent="0.2">
      <c r="D3281" s="314"/>
    </row>
    <row r="3282" spans="4:4" x14ac:dyDescent="0.2">
      <c r="D3282" s="314"/>
    </row>
    <row r="3283" spans="4:4" x14ac:dyDescent="0.2">
      <c r="D3283" s="314"/>
    </row>
    <row r="3284" spans="4:4" x14ac:dyDescent="0.2">
      <c r="D3284" s="314"/>
    </row>
    <row r="3285" spans="4:4" x14ac:dyDescent="0.2">
      <c r="D3285" s="314"/>
    </row>
    <row r="3286" spans="4:4" x14ac:dyDescent="0.2">
      <c r="D3286" s="314"/>
    </row>
    <row r="3287" spans="4:4" x14ac:dyDescent="0.2">
      <c r="D3287" s="314"/>
    </row>
    <row r="3288" spans="4:4" x14ac:dyDescent="0.2">
      <c r="D3288" s="314"/>
    </row>
    <row r="3289" spans="4:4" x14ac:dyDescent="0.2">
      <c r="D3289" s="314"/>
    </row>
    <row r="3290" spans="4:4" x14ac:dyDescent="0.2">
      <c r="D3290" s="314"/>
    </row>
    <row r="3291" spans="4:4" x14ac:dyDescent="0.2">
      <c r="D3291" s="314"/>
    </row>
    <row r="3292" spans="4:4" x14ac:dyDescent="0.2">
      <c r="D3292" s="314"/>
    </row>
    <row r="3293" spans="4:4" x14ac:dyDescent="0.2">
      <c r="D3293" s="314"/>
    </row>
    <row r="3294" spans="4:4" x14ac:dyDescent="0.2">
      <c r="D3294" s="314"/>
    </row>
    <row r="3295" spans="4:4" x14ac:dyDescent="0.2">
      <c r="D3295" s="314"/>
    </row>
    <row r="3296" spans="4:4" x14ac:dyDescent="0.2">
      <c r="D3296" s="314"/>
    </row>
    <row r="3297" spans="4:4" x14ac:dyDescent="0.2">
      <c r="D3297" s="314"/>
    </row>
    <row r="3298" spans="4:4" x14ac:dyDescent="0.2">
      <c r="D3298" s="314"/>
    </row>
    <row r="3299" spans="4:4" x14ac:dyDescent="0.2">
      <c r="D3299" s="314"/>
    </row>
    <row r="3300" spans="4:4" x14ac:dyDescent="0.2">
      <c r="D3300" s="314"/>
    </row>
    <row r="3301" spans="4:4" x14ac:dyDescent="0.2">
      <c r="D3301" s="314"/>
    </row>
    <row r="3302" spans="4:4" x14ac:dyDescent="0.2">
      <c r="D3302" s="314"/>
    </row>
    <row r="3303" spans="4:4" x14ac:dyDescent="0.2">
      <c r="D3303" s="314"/>
    </row>
    <row r="3304" spans="4:4" x14ac:dyDescent="0.2">
      <c r="D3304" s="314"/>
    </row>
    <row r="3305" spans="4:4" x14ac:dyDescent="0.2">
      <c r="D3305" s="314"/>
    </row>
    <row r="3306" spans="4:4" x14ac:dyDescent="0.2">
      <c r="D3306" s="314"/>
    </row>
    <row r="3307" spans="4:4" x14ac:dyDescent="0.2">
      <c r="D3307" s="314"/>
    </row>
    <row r="3308" spans="4:4" x14ac:dyDescent="0.2">
      <c r="D3308" s="314"/>
    </row>
    <row r="3309" spans="4:4" x14ac:dyDescent="0.2">
      <c r="D3309" s="314"/>
    </row>
    <row r="3310" spans="4:4" x14ac:dyDescent="0.2">
      <c r="D3310" s="314"/>
    </row>
    <row r="3311" spans="4:4" x14ac:dyDescent="0.2">
      <c r="D3311" s="314"/>
    </row>
    <row r="3312" spans="4:4" x14ac:dyDescent="0.2">
      <c r="D3312" s="314"/>
    </row>
    <row r="3313" spans="4:4" x14ac:dyDescent="0.2">
      <c r="D3313" s="314"/>
    </row>
    <row r="3314" spans="4:4" x14ac:dyDescent="0.2">
      <c r="D3314" s="314"/>
    </row>
    <row r="3315" spans="4:4" x14ac:dyDescent="0.2">
      <c r="D3315" s="314"/>
    </row>
    <row r="3316" spans="4:4" x14ac:dyDescent="0.2">
      <c r="D3316" s="314"/>
    </row>
    <row r="3317" spans="4:4" x14ac:dyDescent="0.2">
      <c r="D3317" s="314"/>
    </row>
    <row r="3318" spans="4:4" x14ac:dyDescent="0.2">
      <c r="D3318" s="314"/>
    </row>
    <row r="3319" spans="4:4" x14ac:dyDescent="0.2">
      <c r="D3319" s="314"/>
    </row>
    <row r="3320" spans="4:4" x14ac:dyDescent="0.2">
      <c r="D3320" s="314"/>
    </row>
    <row r="3321" spans="4:4" x14ac:dyDescent="0.2">
      <c r="D3321" s="314"/>
    </row>
    <row r="3322" spans="4:4" x14ac:dyDescent="0.2">
      <c r="D3322" s="314"/>
    </row>
    <row r="3323" spans="4:4" x14ac:dyDescent="0.2">
      <c r="D3323" s="314"/>
    </row>
    <row r="3324" spans="4:4" x14ac:dyDescent="0.2">
      <c r="D3324" s="314"/>
    </row>
    <row r="3325" spans="4:4" x14ac:dyDescent="0.2">
      <c r="D3325" s="314"/>
    </row>
    <row r="3326" spans="4:4" x14ac:dyDescent="0.2">
      <c r="D3326" s="314"/>
    </row>
    <row r="3327" spans="4:4" x14ac:dyDescent="0.2">
      <c r="D3327" s="314"/>
    </row>
    <row r="3328" spans="4:4" x14ac:dyDescent="0.2">
      <c r="D3328" s="314"/>
    </row>
    <row r="3329" spans="4:4" x14ac:dyDescent="0.2">
      <c r="D3329" s="314"/>
    </row>
    <row r="3330" spans="4:4" x14ac:dyDescent="0.2">
      <c r="D3330" s="314"/>
    </row>
    <row r="3331" spans="4:4" x14ac:dyDescent="0.2">
      <c r="D3331" s="314"/>
    </row>
    <row r="3332" spans="4:4" x14ac:dyDescent="0.2">
      <c r="D3332" s="314"/>
    </row>
    <row r="3333" spans="4:4" x14ac:dyDescent="0.2">
      <c r="D3333" s="314"/>
    </row>
    <row r="3334" spans="4:4" x14ac:dyDescent="0.2">
      <c r="D3334" s="314"/>
    </row>
    <row r="3335" spans="4:4" x14ac:dyDescent="0.2">
      <c r="D3335" s="314"/>
    </row>
    <row r="3336" spans="4:4" x14ac:dyDescent="0.2">
      <c r="D3336" s="314"/>
    </row>
    <row r="3337" spans="4:4" x14ac:dyDescent="0.2">
      <c r="D3337" s="314"/>
    </row>
    <row r="3338" spans="4:4" x14ac:dyDescent="0.2">
      <c r="D3338" s="314"/>
    </row>
    <row r="3339" spans="4:4" x14ac:dyDescent="0.2">
      <c r="D3339" s="314"/>
    </row>
    <row r="3340" spans="4:4" x14ac:dyDescent="0.2">
      <c r="D3340" s="314"/>
    </row>
    <row r="3341" spans="4:4" x14ac:dyDescent="0.2">
      <c r="D3341" s="314"/>
    </row>
    <row r="3342" spans="4:4" x14ac:dyDescent="0.2">
      <c r="D3342" s="314"/>
    </row>
    <row r="3343" spans="4:4" x14ac:dyDescent="0.2">
      <c r="D3343" s="314"/>
    </row>
    <row r="3344" spans="4:4" x14ac:dyDescent="0.2">
      <c r="D3344" s="314"/>
    </row>
    <row r="3345" spans="4:4" x14ac:dyDescent="0.2">
      <c r="D3345" s="314"/>
    </row>
    <row r="3346" spans="4:4" x14ac:dyDescent="0.2">
      <c r="D3346" s="314"/>
    </row>
    <row r="3347" spans="4:4" x14ac:dyDescent="0.2">
      <c r="D3347" s="314"/>
    </row>
    <row r="3348" spans="4:4" x14ac:dyDescent="0.2">
      <c r="D3348" s="314"/>
    </row>
    <row r="3349" spans="4:4" x14ac:dyDescent="0.2">
      <c r="D3349" s="314"/>
    </row>
    <row r="3350" spans="4:4" x14ac:dyDescent="0.2">
      <c r="D3350" s="314"/>
    </row>
    <row r="3351" spans="4:4" x14ac:dyDescent="0.2">
      <c r="D3351" s="314"/>
    </row>
    <row r="3352" spans="4:4" x14ac:dyDescent="0.2">
      <c r="D3352" s="314"/>
    </row>
    <row r="3353" spans="4:4" x14ac:dyDescent="0.2">
      <c r="D3353" s="314"/>
    </row>
    <row r="3354" spans="4:4" x14ac:dyDescent="0.2">
      <c r="D3354" s="314"/>
    </row>
    <row r="3355" spans="4:4" x14ac:dyDescent="0.2">
      <c r="D3355" s="314"/>
    </row>
    <row r="3356" spans="4:4" x14ac:dyDescent="0.2">
      <c r="D3356" s="314"/>
    </row>
    <row r="3357" spans="4:4" x14ac:dyDescent="0.2">
      <c r="D3357" s="314"/>
    </row>
    <row r="3358" spans="4:4" x14ac:dyDescent="0.2">
      <c r="D3358" s="314"/>
    </row>
    <row r="3359" spans="4:4" x14ac:dyDescent="0.2">
      <c r="D3359" s="314"/>
    </row>
    <row r="3360" spans="4:4" x14ac:dyDescent="0.2">
      <c r="D3360" s="314"/>
    </row>
    <row r="3361" spans="4:4" x14ac:dyDescent="0.2">
      <c r="D3361" s="314"/>
    </row>
    <row r="3362" spans="4:4" x14ac:dyDescent="0.2">
      <c r="D3362" s="314"/>
    </row>
    <row r="3363" spans="4:4" x14ac:dyDescent="0.2">
      <c r="D3363" s="314"/>
    </row>
    <row r="3364" spans="4:4" x14ac:dyDescent="0.2">
      <c r="D3364" s="314"/>
    </row>
    <row r="3365" spans="4:4" x14ac:dyDescent="0.2">
      <c r="D3365" s="314"/>
    </row>
    <row r="3366" spans="4:4" x14ac:dyDescent="0.2">
      <c r="D3366" s="314"/>
    </row>
    <row r="3367" spans="4:4" x14ac:dyDescent="0.2">
      <c r="D3367" s="314"/>
    </row>
    <row r="3368" spans="4:4" x14ac:dyDescent="0.2">
      <c r="D3368" s="314"/>
    </row>
    <row r="3369" spans="4:4" x14ac:dyDescent="0.2">
      <c r="D3369" s="314"/>
    </row>
    <row r="3370" spans="4:4" x14ac:dyDescent="0.2">
      <c r="D3370" s="314"/>
    </row>
    <row r="3371" spans="4:4" x14ac:dyDescent="0.2">
      <c r="D3371" s="314"/>
    </row>
    <row r="3372" spans="4:4" x14ac:dyDescent="0.2">
      <c r="D3372" s="314"/>
    </row>
    <row r="3373" spans="4:4" x14ac:dyDescent="0.2">
      <c r="D3373" s="314"/>
    </row>
    <row r="3374" spans="4:4" x14ac:dyDescent="0.2">
      <c r="D3374" s="314"/>
    </row>
    <row r="3375" spans="4:4" x14ac:dyDescent="0.2">
      <c r="D3375" s="314"/>
    </row>
    <row r="3376" spans="4:4" x14ac:dyDescent="0.2">
      <c r="D3376" s="314"/>
    </row>
    <row r="3377" spans="4:4" x14ac:dyDescent="0.2">
      <c r="D3377" s="314"/>
    </row>
    <row r="3378" spans="4:4" x14ac:dyDescent="0.2">
      <c r="D3378" s="314"/>
    </row>
    <row r="3379" spans="4:4" x14ac:dyDescent="0.2">
      <c r="D3379" s="314"/>
    </row>
    <row r="3380" spans="4:4" x14ac:dyDescent="0.2">
      <c r="D3380" s="314"/>
    </row>
    <row r="3381" spans="4:4" x14ac:dyDescent="0.2">
      <c r="D3381" s="314"/>
    </row>
    <row r="3382" spans="4:4" x14ac:dyDescent="0.2">
      <c r="D3382" s="314"/>
    </row>
    <row r="3383" spans="4:4" x14ac:dyDescent="0.2">
      <c r="D3383" s="314"/>
    </row>
    <row r="3384" spans="4:4" x14ac:dyDescent="0.2">
      <c r="D3384" s="314"/>
    </row>
    <row r="3385" spans="4:4" x14ac:dyDescent="0.2">
      <c r="D3385" s="314"/>
    </row>
    <row r="3386" spans="4:4" x14ac:dyDescent="0.2">
      <c r="D3386" s="314"/>
    </row>
    <row r="3387" spans="4:4" x14ac:dyDescent="0.2">
      <c r="D3387" s="314"/>
    </row>
    <row r="3388" spans="4:4" x14ac:dyDescent="0.2">
      <c r="D3388" s="314"/>
    </row>
    <row r="3389" spans="4:4" x14ac:dyDescent="0.2">
      <c r="D3389" s="314"/>
    </row>
    <row r="3390" spans="4:4" x14ac:dyDescent="0.2">
      <c r="D3390" s="314"/>
    </row>
    <row r="3391" spans="4:4" x14ac:dyDescent="0.2">
      <c r="D3391" s="314"/>
    </row>
    <row r="3392" spans="4:4" x14ac:dyDescent="0.2">
      <c r="D3392" s="314"/>
    </row>
    <row r="3393" spans="4:4" x14ac:dyDescent="0.2">
      <c r="D3393" s="314"/>
    </row>
    <row r="3394" spans="4:4" x14ac:dyDescent="0.2">
      <c r="D3394" s="314"/>
    </row>
    <row r="3395" spans="4:4" x14ac:dyDescent="0.2">
      <c r="D3395" s="314"/>
    </row>
    <row r="3396" spans="4:4" x14ac:dyDescent="0.2">
      <c r="D3396" s="314"/>
    </row>
    <row r="3397" spans="4:4" x14ac:dyDescent="0.2">
      <c r="D3397" s="314"/>
    </row>
    <row r="3398" spans="4:4" x14ac:dyDescent="0.2">
      <c r="D3398" s="314"/>
    </row>
    <row r="3399" spans="4:4" x14ac:dyDescent="0.2">
      <c r="D3399" s="314"/>
    </row>
    <row r="3400" spans="4:4" x14ac:dyDescent="0.2">
      <c r="D3400" s="314"/>
    </row>
    <row r="3401" spans="4:4" x14ac:dyDescent="0.2">
      <c r="D3401" s="314"/>
    </row>
    <row r="3402" spans="4:4" x14ac:dyDescent="0.2">
      <c r="D3402" s="314"/>
    </row>
    <row r="3403" spans="4:4" x14ac:dyDescent="0.2">
      <c r="D3403" s="314"/>
    </row>
    <row r="3404" spans="4:4" x14ac:dyDescent="0.2">
      <c r="D3404" s="314"/>
    </row>
    <row r="3405" spans="4:4" x14ac:dyDescent="0.2">
      <c r="D3405" s="314"/>
    </row>
    <row r="3406" spans="4:4" x14ac:dyDescent="0.2">
      <c r="D3406" s="314"/>
    </row>
    <row r="3407" spans="4:4" x14ac:dyDescent="0.2">
      <c r="D3407" s="314"/>
    </row>
    <row r="3408" spans="4:4" x14ac:dyDescent="0.2">
      <c r="D3408" s="314"/>
    </row>
    <row r="3409" spans="4:4" x14ac:dyDescent="0.2">
      <c r="D3409" s="314"/>
    </row>
    <row r="3410" spans="4:4" x14ac:dyDescent="0.2">
      <c r="D3410" s="314"/>
    </row>
    <row r="3411" spans="4:4" x14ac:dyDescent="0.2">
      <c r="D3411" s="314"/>
    </row>
    <row r="3412" spans="4:4" x14ac:dyDescent="0.2">
      <c r="D3412" s="314"/>
    </row>
    <row r="3413" spans="4:4" x14ac:dyDescent="0.2">
      <c r="D3413" s="314"/>
    </row>
    <row r="3414" spans="4:4" x14ac:dyDescent="0.2">
      <c r="D3414" s="314"/>
    </row>
    <row r="3415" spans="4:4" x14ac:dyDescent="0.2">
      <c r="D3415" s="314"/>
    </row>
    <row r="3416" spans="4:4" x14ac:dyDescent="0.2">
      <c r="D3416" s="314"/>
    </row>
    <row r="3417" spans="4:4" x14ac:dyDescent="0.2">
      <c r="D3417" s="314"/>
    </row>
    <row r="3418" spans="4:4" x14ac:dyDescent="0.2">
      <c r="D3418" s="314"/>
    </row>
    <row r="3419" spans="4:4" x14ac:dyDescent="0.2">
      <c r="D3419" s="314"/>
    </row>
    <row r="3420" spans="4:4" x14ac:dyDescent="0.2">
      <c r="D3420" s="314"/>
    </row>
    <row r="3421" spans="4:4" x14ac:dyDescent="0.2">
      <c r="D3421" s="314"/>
    </row>
    <row r="3422" spans="4:4" x14ac:dyDescent="0.2">
      <c r="D3422" s="314"/>
    </row>
    <row r="3423" spans="4:4" x14ac:dyDescent="0.2">
      <c r="D3423" s="314"/>
    </row>
    <row r="3424" spans="4:4" x14ac:dyDescent="0.2">
      <c r="D3424" s="314"/>
    </row>
    <row r="3425" spans="4:4" x14ac:dyDescent="0.2">
      <c r="D3425" s="314"/>
    </row>
    <row r="3426" spans="4:4" x14ac:dyDescent="0.2">
      <c r="D3426" s="314"/>
    </row>
    <row r="3427" spans="4:4" x14ac:dyDescent="0.2">
      <c r="D3427" s="314"/>
    </row>
    <row r="3428" spans="4:4" x14ac:dyDescent="0.2">
      <c r="D3428" s="314"/>
    </row>
    <row r="3429" spans="4:4" x14ac:dyDescent="0.2">
      <c r="D3429" s="314"/>
    </row>
    <row r="3430" spans="4:4" x14ac:dyDescent="0.2">
      <c r="D3430" s="314"/>
    </row>
    <row r="3431" spans="4:4" x14ac:dyDescent="0.2">
      <c r="D3431" s="314"/>
    </row>
    <row r="3432" spans="4:4" x14ac:dyDescent="0.2">
      <c r="D3432" s="314"/>
    </row>
    <row r="3433" spans="4:4" x14ac:dyDescent="0.2">
      <c r="D3433" s="314"/>
    </row>
    <row r="3434" spans="4:4" x14ac:dyDescent="0.2">
      <c r="D3434" s="314"/>
    </row>
    <row r="3435" spans="4:4" x14ac:dyDescent="0.2">
      <c r="D3435" s="314"/>
    </row>
    <row r="3436" spans="4:4" x14ac:dyDescent="0.2">
      <c r="D3436" s="314"/>
    </row>
    <row r="3437" spans="4:4" x14ac:dyDescent="0.2">
      <c r="D3437" s="314"/>
    </row>
    <row r="3438" spans="4:4" x14ac:dyDescent="0.2">
      <c r="D3438" s="314"/>
    </row>
    <row r="3439" spans="4:4" x14ac:dyDescent="0.2">
      <c r="D3439" s="314"/>
    </row>
    <row r="3440" spans="4:4" x14ac:dyDescent="0.2">
      <c r="D3440" s="314"/>
    </row>
    <row r="3441" spans="4:4" x14ac:dyDescent="0.2">
      <c r="D3441" s="314"/>
    </row>
    <row r="3442" spans="4:4" x14ac:dyDescent="0.2">
      <c r="D3442" s="314"/>
    </row>
    <row r="3443" spans="4:4" x14ac:dyDescent="0.2">
      <c r="D3443" s="314"/>
    </row>
    <row r="3444" spans="4:4" x14ac:dyDescent="0.2">
      <c r="D3444" s="314"/>
    </row>
    <row r="3445" spans="4:4" x14ac:dyDescent="0.2">
      <c r="D3445" s="314"/>
    </row>
    <row r="3446" spans="4:4" x14ac:dyDescent="0.2">
      <c r="D3446" s="314"/>
    </row>
    <row r="3447" spans="4:4" x14ac:dyDescent="0.2">
      <c r="D3447" s="314"/>
    </row>
    <row r="3448" spans="4:4" x14ac:dyDescent="0.2">
      <c r="D3448" s="314"/>
    </row>
    <row r="3449" spans="4:4" x14ac:dyDescent="0.2">
      <c r="D3449" s="314"/>
    </row>
    <row r="3450" spans="4:4" x14ac:dyDescent="0.2">
      <c r="D3450" s="314"/>
    </row>
    <row r="3451" spans="4:4" x14ac:dyDescent="0.2">
      <c r="D3451" s="314"/>
    </row>
    <row r="3452" spans="4:4" x14ac:dyDescent="0.2">
      <c r="D3452" s="314"/>
    </row>
    <row r="3453" spans="4:4" x14ac:dyDescent="0.2">
      <c r="D3453" s="314"/>
    </row>
    <row r="3454" spans="4:4" x14ac:dyDescent="0.2">
      <c r="D3454" s="314"/>
    </row>
    <row r="3455" spans="4:4" x14ac:dyDescent="0.2">
      <c r="D3455" s="314"/>
    </row>
    <row r="3456" spans="4:4" x14ac:dyDescent="0.2">
      <c r="D3456" s="314"/>
    </row>
    <row r="3457" spans="4:4" x14ac:dyDescent="0.2">
      <c r="D3457" s="314"/>
    </row>
    <row r="3458" spans="4:4" x14ac:dyDescent="0.2">
      <c r="D3458" s="314"/>
    </row>
    <row r="3459" spans="4:4" x14ac:dyDescent="0.2">
      <c r="D3459" s="314"/>
    </row>
    <row r="3460" spans="4:4" x14ac:dyDescent="0.2">
      <c r="D3460" s="314"/>
    </row>
    <row r="3461" spans="4:4" x14ac:dyDescent="0.2">
      <c r="D3461" s="314"/>
    </row>
    <row r="3462" spans="4:4" x14ac:dyDescent="0.2">
      <c r="D3462" s="314"/>
    </row>
    <row r="3463" spans="4:4" x14ac:dyDescent="0.2">
      <c r="D3463" s="314"/>
    </row>
    <row r="3464" spans="4:4" x14ac:dyDescent="0.2">
      <c r="D3464" s="314"/>
    </row>
    <row r="3465" spans="4:4" x14ac:dyDescent="0.2">
      <c r="D3465" s="314"/>
    </row>
    <row r="3466" spans="4:4" x14ac:dyDescent="0.2">
      <c r="D3466" s="314"/>
    </row>
    <row r="3467" spans="4:4" x14ac:dyDescent="0.2">
      <c r="D3467" s="314"/>
    </row>
    <row r="3468" spans="4:4" x14ac:dyDescent="0.2">
      <c r="D3468" s="314"/>
    </row>
    <row r="3469" spans="4:4" x14ac:dyDescent="0.2">
      <c r="D3469" s="314"/>
    </row>
    <row r="3470" spans="4:4" x14ac:dyDescent="0.2">
      <c r="D3470" s="314"/>
    </row>
    <row r="3471" spans="4:4" x14ac:dyDescent="0.2">
      <c r="D3471" s="314"/>
    </row>
    <row r="3472" spans="4:4" x14ac:dyDescent="0.2">
      <c r="D3472" s="314"/>
    </row>
    <row r="3473" spans="4:4" x14ac:dyDescent="0.2">
      <c r="D3473" s="314"/>
    </row>
    <row r="3474" spans="4:4" x14ac:dyDescent="0.2">
      <c r="D3474" s="314"/>
    </row>
    <row r="3475" spans="4:4" x14ac:dyDescent="0.2">
      <c r="D3475" s="314"/>
    </row>
    <row r="3476" spans="4:4" x14ac:dyDescent="0.2">
      <c r="D3476" s="314"/>
    </row>
    <row r="3477" spans="4:4" x14ac:dyDescent="0.2">
      <c r="D3477" s="314"/>
    </row>
    <row r="3478" spans="4:4" x14ac:dyDescent="0.2">
      <c r="D3478" s="314"/>
    </row>
    <row r="3479" spans="4:4" x14ac:dyDescent="0.2">
      <c r="D3479" s="314"/>
    </row>
    <row r="3480" spans="4:4" x14ac:dyDescent="0.2">
      <c r="D3480" s="314"/>
    </row>
    <row r="3481" spans="4:4" x14ac:dyDescent="0.2">
      <c r="D3481" s="314"/>
    </row>
    <row r="3482" spans="4:4" x14ac:dyDescent="0.2">
      <c r="D3482" s="314"/>
    </row>
    <row r="3483" spans="4:4" x14ac:dyDescent="0.2">
      <c r="D3483" s="314"/>
    </row>
    <row r="3484" spans="4:4" x14ac:dyDescent="0.2">
      <c r="D3484" s="314"/>
    </row>
    <row r="3485" spans="4:4" x14ac:dyDescent="0.2">
      <c r="D3485" s="314"/>
    </row>
    <row r="3486" spans="4:4" x14ac:dyDescent="0.2">
      <c r="D3486" s="314"/>
    </row>
    <row r="3487" spans="4:4" x14ac:dyDescent="0.2">
      <c r="D3487" s="314"/>
    </row>
    <row r="3488" spans="4:4" x14ac:dyDescent="0.2">
      <c r="D3488" s="314"/>
    </row>
    <row r="3489" spans="4:4" x14ac:dyDescent="0.2">
      <c r="D3489" s="314"/>
    </row>
    <row r="3490" spans="4:4" x14ac:dyDescent="0.2">
      <c r="D3490" s="314"/>
    </row>
    <row r="3491" spans="4:4" x14ac:dyDescent="0.2">
      <c r="D3491" s="314"/>
    </row>
    <row r="3492" spans="4:4" x14ac:dyDescent="0.2">
      <c r="D3492" s="314"/>
    </row>
    <row r="3493" spans="4:4" x14ac:dyDescent="0.2">
      <c r="D3493" s="314"/>
    </row>
    <row r="3494" spans="4:4" x14ac:dyDescent="0.2">
      <c r="D3494" s="314"/>
    </row>
    <row r="3495" spans="4:4" x14ac:dyDescent="0.2">
      <c r="D3495" s="314"/>
    </row>
    <row r="3496" spans="4:4" x14ac:dyDescent="0.2">
      <c r="D3496" s="314"/>
    </row>
    <row r="3497" spans="4:4" x14ac:dyDescent="0.2">
      <c r="D3497" s="314"/>
    </row>
    <row r="3498" spans="4:4" x14ac:dyDescent="0.2">
      <c r="D3498" s="314"/>
    </row>
    <row r="3499" spans="4:4" x14ac:dyDescent="0.2">
      <c r="D3499" s="314"/>
    </row>
    <row r="3500" spans="4:4" x14ac:dyDescent="0.2">
      <c r="D3500" s="314"/>
    </row>
    <row r="3501" spans="4:4" x14ac:dyDescent="0.2">
      <c r="D3501" s="314"/>
    </row>
    <row r="3502" spans="4:4" x14ac:dyDescent="0.2">
      <c r="D3502" s="314"/>
    </row>
    <row r="3503" spans="4:4" x14ac:dyDescent="0.2">
      <c r="D3503" s="314"/>
    </row>
    <row r="3504" spans="4:4" x14ac:dyDescent="0.2">
      <c r="D3504" s="314"/>
    </row>
    <row r="3505" spans="4:4" x14ac:dyDescent="0.2">
      <c r="D3505" s="314"/>
    </row>
    <row r="3506" spans="4:4" x14ac:dyDescent="0.2">
      <c r="D3506" s="314"/>
    </row>
    <row r="3507" spans="4:4" x14ac:dyDescent="0.2">
      <c r="D3507" s="314"/>
    </row>
    <row r="3508" spans="4:4" x14ac:dyDescent="0.2">
      <c r="D3508" s="314"/>
    </row>
    <row r="3509" spans="4:4" x14ac:dyDescent="0.2">
      <c r="D3509" s="314"/>
    </row>
    <row r="3510" spans="4:4" x14ac:dyDescent="0.2">
      <c r="D3510" s="314"/>
    </row>
    <row r="3511" spans="4:4" x14ac:dyDescent="0.2">
      <c r="D3511" s="314"/>
    </row>
    <row r="3512" spans="4:4" x14ac:dyDescent="0.2">
      <c r="D3512" s="314"/>
    </row>
    <row r="3513" spans="4:4" x14ac:dyDescent="0.2">
      <c r="D3513" s="314"/>
    </row>
    <row r="3514" spans="4:4" x14ac:dyDescent="0.2">
      <c r="D3514" s="314"/>
    </row>
    <row r="3515" spans="4:4" x14ac:dyDescent="0.2">
      <c r="D3515" s="314"/>
    </row>
    <row r="3516" spans="4:4" x14ac:dyDescent="0.2">
      <c r="D3516" s="314"/>
    </row>
    <row r="3517" spans="4:4" x14ac:dyDescent="0.2">
      <c r="D3517" s="314"/>
    </row>
    <row r="3518" spans="4:4" x14ac:dyDescent="0.2">
      <c r="D3518" s="314"/>
    </row>
    <row r="3519" spans="4:4" x14ac:dyDescent="0.2">
      <c r="D3519" s="314"/>
    </row>
    <row r="3520" spans="4:4" x14ac:dyDescent="0.2">
      <c r="D3520" s="314"/>
    </row>
    <row r="3521" spans="4:4" x14ac:dyDescent="0.2">
      <c r="D3521" s="314"/>
    </row>
    <row r="3522" spans="4:4" x14ac:dyDescent="0.2">
      <c r="D3522" s="314"/>
    </row>
    <row r="3523" spans="4:4" x14ac:dyDescent="0.2">
      <c r="D3523" s="314"/>
    </row>
    <row r="3524" spans="4:4" x14ac:dyDescent="0.2">
      <c r="D3524" s="314"/>
    </row>
    <row r="3525" spans="4:4" x14ac:dyDescent="0.2">
      <c r="D3525" s="314"/>
    </row>
    <row r="3526" spans="4:4" x14ac:dyDescent="0.2">
      <c r="D3526" s="314"/>
    </row>
    <row r="3527" spans="4:4" x14ac:dyDescent="0.2">
      <c r="D3527" s="314"/>
    </row>
    <row r="3528" spans="4:4" x14ac:dyDescent="0.2">
      <c r="D3528" s="314"/>
    </row>
    <row r="3529" spans="4:4" x14ac:dyDescent="0.2">
      <c r="D3529" s="314"/>
    </row>
    <row r="3530" spans="4:4" x14ac:dyDescent="0.2">
      <c r="D3530" s="314"/>
    </row>
    <row r="3531" spans="4:4" x14ac:dyDescent="0.2">
      <c r="D3531" s="314"/>
    </row>
    <row r="3532" spans="4:4" x14ac:dyDescent="0.2">
      <c r="D3532" s="314"/>
    </row>
    <row r="3533" spans="4:4" x14ac:dyDescent="0.2">
      <c r="D3533" s="314"/>
    </row>
    <row r="3534" spans="4:4" x14ac:dyDescent="0.2">
      <c r="D3534" s="314"/>
    </row>
    <row r="3535" spans="4:4" x14ac:dyDescent="0.2">
      <c r="D3535" s="314"/>
    </row>
    <row r="3536" spans="4:4" x14ac:dyDescent="0.2">
      <c r="D3536" s="314"/>
    </row>
    <row r="3537" spans="4:4" x14ac:dyDescent="0.2">
      <c r="D3537" s="314"/>
    </row>
    <row r="3538" spans="4:4" x14ac:dyDescent="0.2">
      <c r="D3538" s="314"/>
    </row>
    <row r="3539" spans="4:4" x14ac:dyDescent="0.2">
      <c r="D3539" s="314"/>
    </row>
    <row r="3540" spans="4:4" x14ac:dyDescent="0.2">
      <c r="D3540" s="314"/>
    </row>
    <row r="3541" spans="4:4" x14ac:dyDescent="0.2">
      <c r="D3541" s="314"/>
    </row>
    <row r="3542" spans="4:4" x14ac:dyDescent="0.2">
      <c r="D3542" s="314"/>
    </row>
    <row r="3543" spans="4:4" x14ac:dyDescent="0.2">
      <c r="D3543" s="314"/>
    </row>
    <row r="3544" spans="4:4" x14ac:dyDescent="0.2">
      <c r="D3544" s="314"/>
    </row>
    <row r="3545" spans="4:4" x14ac:dyDescent="0.2">
      <c r="D3545" s="314"/>
    </row>
    <row r="3546" spans="4:4" x14ac:dyDescent="0.2">
      <c r="D3546" s="314"/>
    </row>
    <row r="3547" spans="4:4" x14ac:dyDescent="0.2">
      <c r="D3547" s="314"/>
    </row>
    <row r="3548" spans="4:4" x14ac:dyDescent="0.2">
      <c r="D3548" s="314"/>
    </row>
    <row r="3549" spans="4:4" x14ac:dyDescent="0.2">
      <c r="D3549" s="314"/>
    </row>
    <row r="3550" spans="4:4" x14ac:dyDescent="0.2">
      <c r="D3550" s="314"/>
    </row>
    <row r="3551" spans="4:4" x14ac:dyDescent="0.2">
      <c r="D3551" s="314"/>
    </row>
    <row r="3552" spans="4:4" x14ac:dyDescent="0.2">
      <c r="D3552" s="314"/>
    </row>
    <row r="3553" spans="4:4" x14ac:dyDescent="0.2">
      <c r="D3553" s="314"/>
    </row>
    <row r="3554" spans="4:4" x14ac:dyDescent="0.2">
      <c r="D3554" s="314"/>
    </row>
    <row r="3555" spans="4:4" x14ac:dyDescent="0.2">
      <c r="D3555" s="314"/>
    </row>
    <row r="3556" spans="4:4" x14ac:dyDescent="0.2">
      <c r="D3556" s="314"/>
    </row>
    <row r="3557" spans="4:4" x14ac:dyDescent="0.2">
      <c r="D3557" s="314"/>
    </row>
    <row r="3558" spans="4:4" x14ac:dyDescent="0.2">
      <c r="D3558" s="314"/>
    </row>
    <row r="3559" spans="4:4" x14ac:dyDescent="0.2">
      <c r="D3559" s="314"/>
    </row>
    <row r="3560" spans="4:4" x14ac:dyDescent="0.2">
      <c r="D3560" s="314"/>
    </row>
    <row r="3561" spans="4:4" x14ac:dyDescent="0.2">
      <c r="D3561" s="314"/>
    </row>
    <row r="3562" spans="4:4" x14ac:dyDescent="0.2">
      <c r="D3562" s="314"/>
    </row>
    <row r="3563" spans="4:4" x14ac:dyDescent="0.2">
      <c r="D3563" s="314"/>
    </row>
    <row r="3564" spans="4:4" x14ac:dyDescent="0.2">
      <c r="D3564" s="314"/>
    </row>
    <row r="3565" spans="4:4" x14ac:dyDescent="0.2">
      <c r="D3565" s="314"/>
    </row>
    <row r="3566" spans="4:4" x14ac:dyDescent="0.2">
      <c r="D3566" s="314"/>
    </row>
    <row r="3567" spans="4:4" x14ac:dyDescent="0.2">
      <c r="D3567" s="314"/>
    </row>
    <row r="3568" spans="4:4" x14ac:dyDescent="0.2">
      <c r="D3568" s="314"/>
    </row>
    <row r="3569" spans="4:4" x14ac:dyDescent="0.2">
      <c r="D3569" s="314"/>
    </row>
    <row r="3570" spans="4:4" x14ac:dyDescent="0.2">
      <c r="D3570" s="314"/>
    </row>
    <row r="3571" spans="4:4" x14ac:dyDescent="0.2">
      <c r="D3571" s="314"/>
    </row>
    <row r="3572" spans="4:4" x14ac:dyDescent="0.2">
      <c r="D3572" s="314"/>
    </row>
    <row r="3573" spans="4:4" x14ac:dyDescent="0.2">
      <c r="D3573" s="314"/>
    </row>
    <row r="3574" spans="4:4" x14ac:dyDescent="0.2">
      <c r="D3574" s="314"/>
    </row>
    <row r="3575" spans="4:4" x14ac:dyDescent="0.2">
      <c r="D3575" s="314"/>
    </row>
    <row r="3576" spans="4:4" x14ac:dyDescent="0.2">
      <c r="D3576" s="314"/>
    </row>
    <row r="3577" spans="4:4" x14ac:dyDescent="0.2">
      <c r="D3577" s="314"/>
    </row>
    <row r="3578" spans="4:4" x14ac:dyDescent="0.2">
      <c r="D3578" s="314"/>
    </row>
    <row r="3579" spans="4:4" x14ac:dyDescent="0.2">
      <c r="D3579" s="314"/>
    </row>
    <row r="3580" spans="4:4" x14ac:dyDescent="0.2">
      <c r="D3580" s="314"/>
    </row>
    <row r="3581" spans="4:4" x14ac:dyDescent="0.2">
      <c r="D3581" s="314"/>
    </row>
    <row r="3582" spans="4:4" x14ac:dyDescent="0.2">
      <c r="D3582" s="314"/>
    </row>
    <row r="3583" spans="4:4" x14ac:dyDescent="0.2">
      <c r="D3583" s="314"/>
    </row>
    <row r="3584" spans="4:4" x14ac:dyDescent="0.2">
      <c r="D3584" s="314"/>
    </row>
    <row r="3585" spans="4:4" x14ac:dyDescent="0.2">
      <c r="D3585" s="314"/>
    </row>
    <row r="3586" spans="4:4" x14ac:dyDescent="0.2">
      <c r="D3586" s="314"/>
    </row>
    <row r="3587" spans="4:4" x14ac:dyDescent="0.2">
      <c r="D3587" s="314"/>
    </row>
    <row r="3588" spans="4:4" x14ac:dyDescent="0.2">
      <c r="D3588" s="314"/>
    </row>
    <row r="3589" spans="4:4" x14ac:dyDescent="0.2">
      <c r="D3589" s="314"/>
    </row>
    <row r="3590" spans="4:4" x14ac:dyDescent="0.2">
      <c r="D3590" s="314"/>
    </row>
    <row r="3591" spans="4:4" x14ac:dyDescent="0.2">
      <c r="D3591" s="314"/>
    </row>
    <row r="3592" spans="4:4" x14ac:dyDescent="0.2">
      <c r="D3592" s="314"/>
    </row>
    <row r="3593" spans="4:4" x14ac:dyDescent="0.2">
      <c r="D3593" s="314"/>
    </row>
    <row r="3594" spans="4:4" x14ac:dyDescent="0.2">
      <c r="D3594" s="314"/>
    </row>
    <row r="3595" spans="4:4" x14ac:dyDescent="0.2">
      <c r="D3595" s="314"/>
    </row>
    <row r="3596" spans="4:4" x14ac:dyDescent="0.2">
      <c r="D3596" s="314"/>
    </row>
    <row r="3597" spans="4:4" x14ac:dyDescent="0.2">
      <c r="D3597" s="314"/>
    </row>
    <row r="3598" spans="4:4" x14ac:dyDescent="0.2">
      <c r="D3598" s="314"/>
    </row>
    <row r="3599" spans="4:4" x14ac:dyDescent="0.2">
      <c r="D3599" s="314"/>
    </row>
    <row r="3600" spans="4:4" x14ac:dyDescent="0.2">
      <c r="D3600" s="314"/>
    </row>
    <row r="3601" spans="4:4" x14ac:dyDescent="0.2">
      <c r="D3601" s="314"/>
    </row>
    <row r="3602" spans="4:4" x14ac:dyDescent="0.2">
      <c r="D3602" s="314"/>
    </row>
    <row r="3603" spans="4:4" x14ac:dyDescent="0.2">
      <c r="D3603" s="314"/>
    </row>
    <row r="3604" spans="4:4" x14ac:dyDescent="0.2">
      <c r="D3604" s="314"/>
    </row>
    <row r="3605" spans="4:4" x14ac:dyDescent="0.2">
      <c r="D3605" s="314"/>
    </row>
    <row r="3606" spans="4:4" x14ac:dyDescent="0.2">
      <c r="D3606" s="314"/>
    </row>
    <row r="3607" spans="4:4" x14ac:dyDescent="0.2">
      <c r="D3607" s="314"/>
    </row>
    <row r="3608" spans="4:4" x14ac:dyDescent="0.2">
      <c r="D3608" s="314"/>
    </row>
    <row r="3609" spans="4:4" x14ac:dyDescent="0.2">
      <c r="D3609" s="314"/>
    </row>
    <row r="3610" spans="4:4" x14ac:dyDescent="0.2">
      <c r="D3610" s="314"/>
    </row>
    <row r="3611" spans="4:4" x14ac:dyDescent="0.2">
      <c r="D3611" s="314"/>
    </row>
    <row r="3612" spans="4:4" x14ac:dyDescent="0.2">
      <c r="D3612" s="314"/>
    </row>
    <row r="3613" spans="4:4" x14ac:dyDescent="0.2">
      <c r="D3613" s="314"/>
    </row>
    <row r="3614" spans="4:4" x14ac:dyDescent="0.2">
      <c r="D3614" s="314"/>
    </row>
    <row r="3615" spans="4:4" x14ac:dyDescent="0.2">
      <c r="D3615" s="314"/>
    </row>
    <row r="3616" spans="4:4" x14ac:dyDescent="0.2">
      <c r="D3616" s="314"/>
    </row>
    <row r="3617" spans="4:4" x14ac:dyDescent="0.2">
      <c r="D3617" s="314"/>
    </row>
    <row r="3618" spans="4:4" x14ac:dyDescent="0.2">
      <c r="D3618" s="314"/>
    </row>
    <row r="3619" spans="4:4" x14ac:dyDescent="0.2">
      <c r="D3619" s="314"/>
    </row>
    <row r="3620" spans="4:4" x14ac:dyDescent="0.2">
      <c r="D3620" s="314"/>
    </row>
    <row r="3621" spans="4:4" x14ac:dyDescent="0.2">
      <c r="D3621" s="314"/>
    </row>
    <row r="3622" spans="4:4" x14ac:dyDescent="0.2">
      <c r="D3622" s="314"/>
    </row>
    <row r="3623" spans="4:4" x14ac:dyDescent="0.2">
      <c r="D3623" s="314"/>
    </row>
    <row r="3624" spans="4:4" x14ac:dyDescent="0.2">
      <c r="D3624" s="314"/>
    </row>
    <row r="3625" spans="4:4" x14ac:dyDescent="0.2">
      <c r="D3625" s="314"/>
    </row>
    <row r="3626" spans="4:4" x14ac:dyDescent="0.2">
      <c r="D3626" s="314"/>
    </row>
    <row r="3627" spans="4:4" x14ac:dyDescent="0.2">
      <c r="D3627" s="314"/>
    </row>
    <row r="3628" spans="4:4" x14ac:dyDescent="0.2">
      <c r="D3628" s="314"/>
    </row>
    <row r="3629" spans="4:4" x14ac:dyDescent="0.2">
      <c r="D3629" s="314"/>
    </row>
    <row r="3630" spans="4:4" x14ac:dyDescent="0.2">
      <c r="D3630" s="314"/>
    </row>
    <row r="3631" spans="4:4" x14ac:dyDescent="0.2">
      <c r="D3631" s="314"/>
    </row>
    <row r="3632" spans="4:4" x14ac:dyDescent="0.2">
      <c r="D3632" s="314"/>
    </row>
    <row r="3633" spans="4:4" x14ac:dyDescent="0.2">
      <c r="D3633" s="314"/>
    </row>
    <row r="3634" spans="4:4" x14ac:dyDescent="0.2">
      <c r="D3634" s="314"/>
    </row>
    <row r="3635" spans="4:4" x14ac:dyDescent="0.2">
      <c r="D3635" s="314"/>
    </row>
    <row r="3636" spans="4:4" x14ac:dyDescent="0.2">
      <c r="D3636" s="314"/>
    </row>
    <row r="3637" spans="4:4" x14ac:dyDescent="0.2">
      <c r="D3637" s="314"/>
    </row>
    <row r="3638" spans="4:4" x14ac:dyDescent="0.2">
      <c r="D3638" s="314"/>
    </row>
    <row r="3639" spans="4:4" x14ac:dyDescent="0.2">
      <c r="D3639" s="314"/>
    </row>
    <row r="3640" spans="4:4" x14ac:dyDescent="0.2">
      <c r="D3640" s="314"/>
    </row>
    <row r="3641" spans="4:4" x14ac:dyDescent="0.2">
      <c r="D3641" s="314"/>
    </row>
    <row r="3642" spans="4:4" x14ac:dyDescent="0.2">
      <c r="D3642" s="314"/>
    </row>
    <row r="3643" spans="4:4" x14ac:dyDescent="0.2">
      <c r="D3643" s="314"/>
    </row>
    <row r="3644" spans="4:4" x14ac:dyDescent="0.2">
      <c r="D3644" s="314"/>
    </row>
    <row r="3645" spans="4:4" x14ac:dyDescent="0.2">
      <c r="D3645" s="314"/>
    </row>
    <row r="3646" spans="4:4" x14ac:dyDescent="0.2">
      <c r="D3646" s="314"/>
    </row>
    <row r="3647" spans="4:4" x14ac:dyDescent="0.2">
      <c r="D3647" s="314"/>
    </row>
    <row r="3648" spans="4:4" x14ac:dyDescent="0.2">
      <c r="D3648" s="314"/>
    </row>
    <row r="3649" spans="4:4" x14ac:dyDescent="0.2">
      <c r="D3649" s="314"/>
    </row>
    <row r="3650" spans="4:4" x14ac:dyDescent="0.2">
      <c r="D3650" s="314"/>
    </row>
    <row r="3651" spans="4:4" x14ac:dyDescent="0.2">
      <c r="D3651" s="314"/>
    </row>
    <row r="3652" spans="4:4" x14ac:dyDescent="0.2">
      <c r="D3652" s="314"/>
    </row>
    <row r="3653" spans="4:4" x14ac:dyDescent="0.2">
      <c r="D3653" s="314"/>
    </row>
    <row r="3654" spans="4:4" x14ac:dyDescent="0.2">
      <c r="D3654" s="314"/>
    </row>
    <row r="3655" spans="4:4" x14ac:dyDescent="0.2">
      <c r="D3655" s="314"/>
    </row>
    <row r="3656" spans="4:4" x14ac:dyDescent="0.2">
      <c r="D3656" s="314"/>
    </row>
    <row r="3657" spans="4:4" x14ac:dyDescent="0.2">
      <c r="D3657" s="314"/>
    </row>
    <row r="3658" spans="4:4" x14ac:dyDescent="0.2">
      <c r="D3658" s="314"/>
    </row>
    <row r="3659" spans="4:4" x14ac:dyDescent="0.2">
      <c r="D3659" s="314"/>
    </row>
    <row r="3660" spans="4:4" x14ac:dyDescent="0.2">
      <c r="D3660" s="314"/>
    </row>
    <row r="3661" spans="4:4" x14ac:dyDescent="0.2">
      <c r="D3661" s="314"/>
    </row>
    <row r="3662" spans="4:4" x14ac:dyDescent="0.2">
      <c r="D3662" s="314"/>
    </row>
    <row r="3663" spans="4:4" x14ac:dyDescent="0.2">
      <c r="D3663" s="314"/>
    </row>
    <row r="3664" spans="4:4" x14ac:dyDescent="0.2">
      <c r="D3664" s="314"/>
    </row>
    <row r="3665" spans="4:4" x14ac:dyDescent="0.2">
      <c r="D3665" s="314"/>
    </row>
    <row r="3666" spans="4:4" x14ac:dyDescent="0.2">
      <c r="D3666" s="314"/>
    </row>
    <row r="3667" spans="4:4" x14ac:dyDescent="0.2">
      <c r="D3667" s="314"/>
    </row>
    <row r="3668" spans="4:4" x14ac:dyDescent="0.2">
      <c r="D3668" s="314"/>
    </row>
    <row r="3669" spans="4:4" x14ac:dyDescent="0.2">
      <c r="D3669" s="314"/>
    </row>
    <row r="3670" spans="4:4" x14ac:dyDescent="0.2">
      <c r="D3670" s="314"/>
    </row>
    <row r="3671" spans="4:4" x14ac:dyDescent="0.2">
      <c r="D3671" s="314"/>
    </row>
    <row r="3672" spans="4:4" x14ac:dyDescent="0.2">
      <c r="D3672" s="314"/>
    </row>
    <row r="3673" spans="4:4" x14ac:dyDescent="0.2">
      <c r="D3673" s="314"/>
    </row>
    <row r="3674" spans="4:4" x14ac:dyDescent="0.2">
      <c r="D3674" s="314"/>
    </row>
    <row r="3675" spans="4:4" x14ac:dyDescent="0.2">
      <c r="D3675" s="314"/>
    </row>
    <row r="3676" spans="4:4" x14ac:dyDescent="0.2">
      <c r="D3676" s="314"/>
    </row>
    <row r="3677" spans="4:4" x14ac:dyDescent="0.2">
      <c r="D3677" s="314"/>
    </row>
    <row r="3678" spans="4:4" x14ac:dyDescent="0.2">
      <c r="D3678" s="314"/>
    </row>
    <row r="3679" spans="4:4" x14ac:dyDescent="0.2">
      <c r="D3679" s="314"/>
    </row>
    <row r="3680" spans="4:4" x14ac:dyDescent="0.2">
      <c r="D3680" s="314"/>
    </row>
    <row r="3681" spans="4:4" x14ac:dyDescent="0.2">
      <c r="D3681" s="314"/>
    </row>
    <row r="3682" spans="4:4" x14ac:dyDescent="0.2">
      <c r="D3682" s="314"/>
    </row>
    <row r="3683" spans="4:4" x14ac:dyDescent="0.2">
      <c r="D3683" s="314"/>
    </row>
    <row r="3684" spans="4:4" x14ac:dyDescent="0.2">
      <c r="D3684" s="314"/>
    </row>
    <row r="3685" spans="4:4" x14ac:dyDescent="0.2">
      <c r="D3685" s="314"/>
    </row>
    <row r="3686" spans="4:4" x14ac:dyDescent="0.2">
      <c r="D3686" s="314"/>
    </row>
    <row r="3687" spans="4:4" x14ac:dyDescent="0.2">
      <c r="D3687" s="314"/>
    </row>
    <row r="3688" spans="4:4" x14ac:dyDescent="0.2">
      <c r="D3688" s="314"/>
    </row>
    <row r="3689" spans="4:4" x14ac:dyDescent="0.2">
      <c r="D3689" s="314"/>
    </row>
    <row r="3690" spans="4:4" x14ac:dyDescent="0.2">
      <c r="D3690" s="314"/>
    </row>
    <row r="3691" spans="4:4" x14ac:dyDescent="0.2">
      <c r="D3691" s="314"/>
    </row>
    <row r="3692" spans="4:4" x14ac:dyDescent="0.2">
      <c r="D3692" s="314"/>
    </row>
    <row r="3693" spans="4:4" x14ac:dyDescent="0.2">
      <c r="D3693" s="314"/>
    </row>
    <row r="3694" spans="4:4" x14ac:dyDescent="0.2">
      <c r="D3694" s="314"/>
    </row>
    <row r="3695" spans="4:4" x14ac:dyDescent="0.2">
      <c r="D3695" s="314"/>
    </row>
    <row r="3696" spans="4:4" x14ac:dyDescent="0.2">
      <c r="D3696" s="314"/>
    </row>
    <row r="3697" spans="4:4" x14ac:dyDescent="0.2">
      <c r="D3697" s="314"/>
    </row>
    <row r="3698" spans="4:4" x14ac:dyDescent="0.2">
      <c r="D3698" s="314"/>
    </row>
    <row r="3699" spans="4:4" x14ac:dyDescent="0.2">
      <c r="D3699" s="314"/>
    </row>
    <row r="3700" spans="4:4" x14ac:dyDescent="0.2">
      <c r="D3700" s="314"/>
    </row>
    <row r="3701" spans="4:4" x14ac:dyDescent="0.2">
      <c r="D3701" s="314"/>
    </row>
    <row r="3702" spans="4:4" x14ac:dyDescent="0.2">
      <c r="D3702" s="314"/>
    </row>
    <row r="3703" spans="4:4" x14ac:dyDescent="0.2">
      <c r="D3703" s="314"/>
    </row>
    <row r="3704" spans="4:4" x14ac:dyDescent="0.2">
      <c r="D3704" s="314"/>
    </row>
    <row r="3705" spans="4:4" x14ac:dyDescent="0.2">
      <c r="D3705" s="314"/>
    </row>
    <row r="3706" spans="4:4" x14ac:dyDescent="0.2">
      <c r="D3706" s="314"/>
    </row>
    <row r="3707" spans="4:4" x14ac:dyDescent="0.2">
      <c r="D3707" s="314"/>
    </row>
    <row r="3708" spans="4:4" x14ac:dyDescent="0.2">
      <c r="D3708" s="314"/>
    </row>
    <row r="3709" spans="4:4" x14ac:dyDescent="0.2">
      <c r="D3709" s="314"/>
    </row>
    <row r="3710" spans="4:4" x14ac:dyDescent="0.2">
      <c r="D3710" s="314"/>
    </row>
    <row r="3711" spans="4:4" x14ac:dyDescent="0.2">
      <c r="D3711" s="314"/>
    </row>
    <row r="3712" spans="4:4" x14ac:dyDescent="0.2">
      <c r="D3712" s="314"/>
    </row>
    <row r="3713" spans="4:4" x14ac:dyDescent="0.2">
      <c r="D3713" s="314"/>
    </row>
    <row r="3714" spans="4:4" x14ac:dyDescent="0.2">
      <c r="D3714" s="314"/>
    </row>
    <row r="3715" spans="4:4" x14ac:dyDescent="0.2">
      <c r="D3715" s="314"/>
    </row>
    <row r="3716" spans="4:4" x14ac:dyDescent="0.2">
      <c r="D3716" s="314"/>
    </row>
    <row r="3717" spans="4:4" x14ac:dyDescent="0.2">
      <c r="D3717" s="314"/>
    </row>
    <row r="3718" spans="4:4" x14ac:dyDescent="0.2">
      <c r="D3718" s="314"/>
    </row>
    <row r="3719" spans="4:4" x14ac:dyDescent="0.2">
      <c r="D3719" s="314"/>
    </row>
    <row r="3720" spans="4:4" x14ac:dyDescent="0.2">
      <c r="D3720" s="314"/>
    </row>
    <row r="3721" spans="4:4" x14ac:dyDescent="0.2">
      <c r="D3721" s="314"/>
    </row>
    <row r="3722" spans="4:4" x14ac:dyDescent="0.2">
      <c r="D3722" s="314"/>
    </row>
    <row r="3723" spans="4:4" x14ac:dyDescent="0.2">
      <c r="D3723" s="314"/>
    </row>
    <row r="3724" spans="4:4" x14ac:dyDescent="0.2">
      <c r="D3724" s="314"/>
    </row>
    <row r="3725" spans="4:4" x14ac:dyDescent="0.2">
      <c r="D3725" s="314"/>
    </row>
    <row r="3726" spans="4:4" x14ac:dyDescent="0.2">
      <c r="D3726" s="314"/>
    </row>
    <row r="3727" spans="4:4" x14ac:dyDescent="0.2">
      <c r="D3727" s="314"/>
    </row>
    <row r="3728" spans="4:4" x14ac:dyDescent="0.2">
      <c r="D3728" s="314"/>
    </row>
    <row r="3729" spans="4:4" x14ac:dyDescent="0.2">
      <c r="D3729" s="314"/>
    </row>
    <row r="3730" spans="4:4" x14ac:dyDescent="0.2">
      <c r="D3730" s="314"/>
    </row>
    <row r="3731" spans="4:4" x14ac:dyDescent="0.2">
      <c r="D3731" s="314"/>
    </row>
    <row r="3732" spans="4:4" x14ac:dyDescent="0.2">
      <c r="D3732" s="314"/>
    </row>
    <row r="3733" spans="4:4" x14ac:dyDescent="0.2">
      <c r="D3733" s="314"/>
    </row>
    <row r="3734" spans="4:4" x14ac:dyDescent="0.2">
      <c r="D3734" s="314"/>
    </row>
    <row r="3735" spans="4:4" x14ac:dyDescent="0.2">
      <c r="D3735" s="314"/>
    </row>
    <row r="3736" spans="4:4" x14ac:dyDescent="0.2">
      <c r="D3736" s="314"/>
    </row>
    <row r="3737" spans="4:4" x14ac:dyDescent="0.2">
      <c r="D3737" s="314"/>
    </row>
    <row r="3738" spans="4:4" x14ac:dyDescent="0.2">
      <c r="D3738" s="314"/>
    </row>
    <row r="3739" spans="4:4" x14ac:dyDescent="0.2">
      <c r="D3739" s="314"/>
    </row>
    <row r="3740" spans="4:4" x14ac:dyDescent="0.2">
      <c r="D3740" s="314"/>
    </row>
    <row r="3741" spans="4:4" x14ac:dyDescent="0.2">
      <c r="D3741" s="314"/>
    </row>
    <row r="3742" spans="4:4" x14ac:dyDescent="0.2">
      <c r="D3742" s="314"/>
    </row>
    <row r="3743" spans="4:4" x14ac:dyDescent="0.2">
      <c r="D3743" s="314"/>
    </row>
    <row r="3744" spans="4:4" x14ac:dyDescent="0.2">
      <c r="D3744" s="314"/>
    </row>
    <row r="3745" spans="4:4" x14ac:dyDescent="0.2">
      <c r="D3745" s="314"/>
    </row>
    <row r="3746" spans="4:4" x14ac:dyDescent="0.2">
      <c r="D3746" s="314"/>
    </row>
    <row r="3747" spans="4:4" x14ac:dyDescent="0.2">
      <c r="D3747" s="314"/>
    </row>
    <row r="3748" spans="4:4" x14ac:dyDescent="0.2">
      <c r="D3748" s="314"/>
    </row>
    <row r="3749" spans="4:4" x14ac:dyDescent="0.2">
      <c r="D3749" s="314"/>
    </row>
    <row r="3750" spans="4:4" x14ac:dyDescent="0.2">
      <c r="D3750" s="314"/>
    </row>
    <row r="3751" spans="4:4" x14ac:dyDescent="0.2">
      <c r="D3751" s="314"/>
    </row>
    <row r="3752" spans="4:4" x14ac:dyDescent="0.2">
      <c r="D3752" s="314"/>
    </row>
    <row r="3753" spans="4:4" x14ac:dyDescent="0.2">
      <c r="D3753" s="314"/>
    </row>
    <row r="3754" spans="4:4" x14ac:dyDescent="0.2">
      <c r="D3754" s="314"/>
    </row>
    <row r="3755" spans="4:4" x14ac:dyDescent="0.2">
      <c r="D3755" s="314"/>
    </row>
    <row r="3756" spans="4:4" x14ac:dyDescent="0.2">
      <c r="D3756" s="314"/>
    </row>
    <row r="3757" spans="4:4" x14ac:dyDescent="0.2">
      <c r="D3757" s="314"/>
    </row>
    <row r="3758" spans="4:4" x14ac:dyDescent="0.2">
      <c r="D3758" s="314"/>
    </row>
    <row r="3759" spans="4:4" x14ac:dyDescent="0.2">
      <c r="D3759" s="314"/>
    </row>
    <row r="3760" spans="4:4" x14ac:dyDescent="0.2">
      <c r="D3760" s="314"/>
    </row>
    <row r="3761" spans="4:4" x14ac:dyDescent="0.2">
      <c r="D3761" s="314"/>
    </row>
    <row r="3762" spans="4:4" x14ac:dyDescent="0.2">
      <c r="D3762" s="314"/>
    </row>
    <row r="3763" spans="4:4" x14ac:dyDescent="0.2">
      <c r="D3763" s="314"/>
    </row>
    <row r="3764" spans="4:4" x14ac:dyDescent="0.2">
      <c r="D3764" s="314"/>
    </row>
    <row r="3765" spans="4:4" x14ac:dyDescent="0.2">
      <c r="D3765" s="314"/>
    </row>
    <row r="3766" spans="4:4" x14ac:dyDescent="0.2">
      <c r="D3766" s="314"/>
    </row>
    <row r="3767" spans="4:4" x14ac:dyDescent="0.2">
      <c r="D3767" s="314"/>
    </row>
    <row r="3768" spans="4:4" x14ac:dyDescent="0.2">
      <c r="D3768" s="314"/>
    </row>
    <row r="3769" spans="4:4" x14ac:dyDescent="0.2">
      <c r="D3769" s="314"/>
    </row>
    <row r="3770" spans="4:4" x14ac:dyDescent="0.2">
      <c r="D3770" s="314"/>
    </row>
    <row r="3771" spans="4:4" x14ac:dyDescent="0.2">
      <c r="D3771" s="314"/>
    </row>
    <row r="3772" spans="4:4" x14ac:dyDescent="0.2">
      <c r="D3772" s="314"/>
    </row>
    <row r="3773" spans="4:4" x14ac:dyDescent="0.2">
      <c r="D3773" s="314"/>
    </row>
    <row r="3774" spans="4:4" x14ac:dyDescent="0.2">
      <c r="D3774" s="314"/>
    </row>
    <row r="3775" spans="4:4" x14ac:dyDescent="0.2">
      <c r="D3775" s="314"/>
    </row>
    <row r="3776" spans="4:4" x14ac:dyDescent="0.2">
      <c r="D3776" s="314"/>
    </row>
    <row r="3777" spans="4:4" x14ac:dyDescent="0.2">
      <c r="D3777" s="314"/>
    </row>
    <row r="3778" spans="4:4" x14ac:dyDescent="0.2">
      <c r="D3778" s="314"/>
    </row>
    <row r="3779" spans="4:4" x14ac:dyDescent="0.2">
      <c r="D3779" s="314"/>
    </row>
    <row r="3780" spans="4:4" x14ac:dyDescent="0.2">
      <c r="D3780" s="314"/>
    </row>
    <row r="3781" spans="4:4" x14ac:dyDescent="0.2">
      <c r="D3781" s="314"/>
    </row>
    <row r="3782" spans="4:4" x14ac:dyDescent="0.2">
      <c r="D3782" s="314"/>
    </row>
    <row r="3783" spans="4:4" x14ac:dyDescent="0.2">
      <c r="D3783" s="314"/>
    </row>
    <row r="3784" spans="4:4" x14ac:dyDescent="0.2">
      <c r="D3784" s="314"/>
    </row>
    <row r="3785" spans="4:4" x14ac:dyDescent="0.2">
      <c r="D3785" s="314"/>
    </row>
    <row r="3786" spans="4:4" x14ac:dyDescent="0.2">
      <c r="D3786" s="314"/>
    </row>
    <row r="3787" spans="4:4" x14ac:dyDescent="0.2">
      <c r="D3787" s="314"/>
    </row>
    <row r="3788" spans="4:4" x14ac:dyDescent="0.2">
      <c r="D3788" s="314"/>
    </row>
    <row r="3789" spans="4:4" x14ac:dyDescent="0.2">
      <c r="D3789" s="314"/>
    </row>
    <row r="3790" spans="4:4" x14ac:dyDescent="0.2">
      <c r="D3790" s="314"/>
    </row>
    <row r="3791" spans="4:4" x14ac:dyDescent="0.2">
      <c r="D3791" s="314"/>
    </row>
    <row r="3792" spans="4:4" x14ac:dyDescent="0.2">
      <c r="D3792" s="314"/>
    </row>
    <row r="3793" spans="4:4" x14ac:dyDescent="0.2">
      <c r="D3793" s="314"/>
    </row>
    <row r="3794" spans="4:4" x14ac:dyDescent="0.2">
      <c r="D3794" s="314"/>
    </row>
    <row r="3795" spans="4:4" x14ac:dyDescent="0.2">
      <c r="D3795" s="314"/>
    </row>
    <row r="3796" spans="4:4" x14ac:dyDescent="0.2">
      <c r="D3796" s="314"/>
    </row>
    <row r="3797" spans="4:4" x14ac:dyDescent="0.2">
      <c r="D3797" s="314"/>
    </row>
    <row r="3798" spans="4:4" x14ac:dyDescent="0.2">
      <c r="D3798" s="314"/>
    </row>
    <row r="3799" spans="4:4" x14ac:dyDescent="0.2">
      <c r="D3799" s="314"/>
    </row>
    <row r="3800" spans="4:4" x14ac:dyDescent="0.2">
      <c r="D3800" s="314"/>
    </row>
    <row r="3801" spans="4:4" x14ac:dyDescent="0.2">
      <c r="D3801" s="314"/>
    </row>
    <row r="3802" spans="4:4" x14ac:dyDescent="0.2">
      <c r="D3802" s="314"/>
    </row>
    <row r="3803" spans="4:4" x14ac:dyDescent="0.2">
      <c r="D3803" s="314"/>
    </row>
    <row r="3804" spans="4:4" x14ac:dyDescent="0.2">
      <c r="D3804" s="314"/>
    </row>
    <row r="3805" spans="4:4" x14ac:dyDescent="0.2">
      <c r="D3805" s="314"/>
    </row>
    <row r="3806" spans="4:4" x14ac:dyDescent="0.2">
      <c r="D3806" s="314"/>
    </row>
    <row r="3807" spans="4:4" x14ac:dyDescent="0.2">
      <c r="D3807" s="314"/>
    </row>
    <row r="3808" spans="4:4" x14ac:dyDescent="0.2">
      <c r="D3808" s="314"/>
    </row>
    <row r="3809" spans="4:4" x14ac:dyDescent="0.2">
      <c r="D3809" s="314"/>
    </row>
    <row r="3810" spans="4:4" x14ac:dyDescent="0.2">
      <c r="D3810" s="314"/>
    </row>
    <row r="3811" spans="4:4" x14ac:dyDescent="0.2">
      <c r="D3811" s="314"/>
    </row>
    <row r="3812" spans="4:4" x14ac:dyDescent="0.2">
      <c r="D3812" s="314"/>
    </row>
    <row r="3813" spans="4:4" x14ac:dyDescent="0.2">
      <c r="D3813" s="314"/>
    </row>
    <row r="3814" spans="4:4" x14ac:dyDescent="0.2">
      <c r="D3814" s="314"/>
    </row>
    <row r="3815" spans="4:4" x14ac:dyDescent="0.2">
      <c r="D3815" s="314"/>
    </row>
    <row r="3816" spans="4:4" x14ac:dyDescent="0.2">
      <c r="D3816" s="314"/>
    </row>
    <row r="3817" spans="4:4" x14ac:dyDescent="0.2">
      <c r="D3817" s="314"/>
    </row>
    <row r="3818" spans="4:4" x14ac:dyDescent="0.2">
      <c r="D3818" s="314"/>
    </row>
    <row r="3819" spans="4:4" x14ac:dyDescent="0.2">
      <c r="D3819" s="314"/>
    </row>
    <row r="3820" spans="4:4" x14ac:dyDescent="0.2">
      <c r="D3820" s="314"/>
    </row>
    <row r="3821" spans="4:4" x14ac:dyDescent="0.2">
      <c r="D3821" s="314"/>
    </row>
    <row r="3822" spans="4:4" x14ac:dyDescent="0.2">
      <c r="D3822" s="314"/>
    </row>
    <row r="3823" spans="4:4" x14ac:dyDescent="0.2">
      <c r="D3823" s="314"/>
    </row>
    <row r="3824" spans="4:4" x14ac:dyDescent="0.2">
      <c r="D3824" s="314"/>
    </row>
    <row r="3825" spans="4:4" x14ac:dyDescent="0.2">
      <c r="D3825" s="314"/>
    </row>
    <row r="3826" spans="4:4" x14ac:dyDescent="0.2">
      <c r="D3826" s="314"/>
    </row>
    <row r="3827" spans="4:4" x14ac:dyDescent="0.2">
      <c r="D3827" s="314"/>
    </row>
    <row r="3828" spans="4:4" x14ac:dyDescent="0.2">
      <c r="D3828" s="314"/>
    </row>
    <row r="3829" spans="4:4" x14ac:dyDescent="0.2">
      <c r="D3829" s="314"/>
    </row>
    <row r="3830" spans="4:4" x14ac:dyDescent="0.2">
      <c r="D3830" s="314"/>
    </row>
    <row r="3831" spans="4:4" x14ac:dyDescent="0.2">
      <c r="D3831" s="314"/>
    </row>
    <row r="3832" spans="4:4" x14ac:dyDescent="0.2">
      <c r="D3832" s="314"/>
    </row>
    <row r="3833" spans="4:4" x14ac:dyDescent="0.2">
      <c r="D3833" s="314"/>
    </row>
    <row r="3834" spans="4:4" x14ac:dyDescent="0.2">
      <c r="D3834" s="314"/>
    </row>
    <row r="3835" spans="4:4" x14ac:dyDescent="0.2">
      <c r="D3835" s="314"/>
    </row>
    <row r="3836" spans="4:4" x14ac:dyDescent="0.2">
      <c r="D3836" s="314"/>
    </row>
    <row r="3837" spans="4:4" x14ac:dyDescent="0.2">
      <c r="D3837" s="314"/>
    </row>
    <row r="3838" spans="4:4" x14ac:dyDescent="0.2">
      <c r="D3838" s="314"/>
    </row>
    <row r="3839" spans="4:4" x14ac:dyDescent="0.2">
      <c r="D3839" s="314"/>
    </row>
    <row r="3840" spans="4:4" x14ac:dyDescent="0.2">
      <c r="D3840" s="314"/>
    </row>
    <row r="3841" spans="4:4" x14ac:dyDescent="0.2">
      <c r="D3841" s="314"/>
    </row>
    <row r="3842" spans="4:4" x14ac:dyDescent="0.2">
      <c r="D3842" s="314"/>
    </row>
    <row r="3843" spans="4:4" x14ac:dyDescent="0.2">
      <c r="D3843" s="314"/>
    </row>
    <row r="3844" spans="4:4" x14ac:dyDescent="0.2">
      <c r="D3844" s="314"/>
    </row>
    <row r="3845" spans="4:4" x14ac:dyDescent="0.2">
      <c r="D3845" s="314"/>
    </row>
    <row r="3846" spans="4:4" x14ac:dyDescent="0.2">
      <c r="D3846" s="314"/>
    </row>
    <row r="3847" spans="4:4" x14ac:dyDescent="0.2">
      <c r="D3847" s="314"/>
    </row>
    <row r="3848" spans="4:4" x14ac:dyDescent="0.2">
      <c r="D3848" s="314"/>
    </row>
    <row r="3849" spans="4:4" x14ac:dyDescent="0.2">
      <c r="D3849" s="314"/>
    </row>
    <row r="3850" spans="4:4" x14ac:dyDescent="0.2">
      <c r="D3850" s="314"/>
    </row>
    <row r="3851" spans="4:4" x14ac:dyDescent="0.2">
      <c r="D3851" s="314"/>
    </row>
    <row r="3852" spans="4:4" x14ac:dyDescent="0.2">
      <c r="D3852" s="314"/>
    </row>
    <row r="3853" spans="4:4" x14ac:dyDescent="0.2">
      <c r="D3853" s="314"/>
    </row>
    <row r="3854" spans="4:4" x14ac:dyDescent="0.2">
      <c r="D3854" s="314"/>
    </row>
    <row r="3855" spans="4:4" x14ac:dyDescent="0.2">
      <c r="D3855" s="314"/>
    </row>
    <row r="3856" spans="4:4" x14ac:dyDescent="0.2">
      <c r="D3856" s="314"/>
    </row>
    <row r="3857" spans="4:4" x14ac:dyDescent="0.2">
      <c r="D3857" s="314"/>
    </row>
    <row r="3858" spans="4:4" x14ac:dyDescent="0.2">
      <c r="D3858" s="314"/>
    </row>
    <row r="3859" spans="4:4" x14ac:dyDescent="0.2">
      <c r="D3859" s="314"/>
    </row>
    <row r="3860" spans="4:4" x14ac:dyDescent="0.2">
      <c r="D3860" s="314"/>
    </row>
    <row r="3861" spans="4:4" x14ac:dyDescent="0.2">
      <c r="D3861" s="314"/>
    </row>
    <row r="3862" spans="4:4" x14ac:dyDescent="0.2">
      <c r="D3862" s="314"/>
    </row>
    <row r="3863" spans="4:4" x14ac:dyDescent="0.2">
      <c r="D3863" s="314"/>
    </row>
    <row r="3864" spans="4:4" x14ac:dyDescent="0.2">
      <c r="D3864" s="314"/>
    </row>
    <row r="3865" spans="4:4" x14ac:dyDescent="0.2">
      <c r="D3865" s="314"/>
    </row>
    <row r="3866" spans="4:4" x14ac:dyDescent="0.2">
      <c r="D3866" s="314"/>
    </row>
    <row r="3867" spans="4:4" x14ac:dyDescent="0.2">
      <c r="D3867" s="314"/>
    </row>
    <row r="3868" spans="4:4" x14ac:dyDescent="0.2">
      <c r="D3868" s="314"/>
    </row>
    <row r="3869" spans="4:4" x14ac:dyDescent="0.2">
      <c r="D3869" s="314"/>
    </row>
    <row r="3870" spans="4:4" x14ac:dyDescent="0.2">
      <c r="D3870" s="314"/>
    </row>
    <row r="3871" spans="4:4" x14ac:dyDescent="0.2">
      <c r="D3871" s="314"/>
    </row>
    <row r="3872" spans="4:4" x14ac:dyDescent="0.2">
      <c r="D3872" s="314"/>
    </row>
    <row r="3873" spans="4:4" x14ac:dyDescent="0.2">
      <c r="D3873" s="314"/>
    </row>
    <row r="3874" spans="4:4" x14ac:dyDescent="0.2">
      <c r="D3874" s="314"/>
    </row>
    <row r="3875" spans="4:4" x14ac:dyDescent="0.2">
      <c r="D3875" s="314"/>
    </row>
    <row r="3876" spans="4:4" x14ac:dyDescent="0.2">
      <c r="D3876" s="314"/>
    </row>
    <row r="3877" spans="4:4" x14ac:dyDescent="0.2">
      <c r="D3877" s="314"/>
    </row>
    <row r="3878" spans="4:4" x14ac:dyDescent="0.2">
      <c r="D3878" s="314"/>
    </row>
    <row r="3879" spans="4:4" x14ac:dyDescent="0.2">
      <c r="D3879" s="314"/>
    </row>
    <row r="3880" spans="4:4" x14ac:dyDescent="0.2">
      <c r="D3880" s="314"/>
    </row>
    <row r="3881" spans="4:4" x14ac:dyDescent="0.2">
      <c r="D3881" s="314"/>
    </row>
    <row r="3882" spans="4:4" x14ac:dyDescent="0.2">
      <c r="D3882" s="314"/>
    </row>
    <row r="3883" spans="4:4" x14ac:dyDescent="0.2">
      <c r="D3883" s="314"/>
    </row>
    <row r="3884" spans="4:4" x14ac:dyDescent="0.2">
      <c r="D3884" s="314"/>
    </row>
    <row r="3885" spans="4:4" x14ac:dyDescent="0.2">
      <c r="D3885" s="314"/>
    </row>
    <row r="3886" spans="4:4" x14ac:dyDescent="0.2">
      <c r="D3886" s="314"/>
    </row>
    <row r="3887" spans="4:4" x14ac:dyDescent="0.2">
      <c r="D3887" s="314"/>
    </row>
    <row r="3888" spans="4:4" x14ac:dyDescent="0.2">
      <c r="D3888" s="314"/>
    </row>
    <row r="3889" spans="4:4" x14ac:dyDescent="0.2">
      <c r="D3889" s="314"/>
    </row>
    <row r="3890" spans="4:4" x14ac:dyDescent="0.2">
      <c r="D3890" s="314"/>
    </row>
    <row r="3891" spans="4:4" x14ac:dyDescent="0.2">
      <c r="D3891" s="314"/>
    </row>
    <row r="3892" spans="4:4" x14ac:dyDescent="0.2">
      <c r="D3892" s="314"/>
    </row>
    <row r="3893" spans="4:4" x14ac:dyDescent="0.2">
      <c r="D3893" s="314"/>
    </row>
    <row r="3894" spans="4:4" x14ac:dyDescent="0.2">
      <c r="D3894" s="314"/>
    </row>
    <row r="3895" spans="4:4" x14ac:dyDescent="0.2">
      <c r="D3895" s="314"/>
    </row>
    <row r="3896" spans="4:4" x14ac:dyDescent="0.2">
      <c r="D3896" s="314"/>
    </row>
    <row r="3897" spans="4:4" x14ac:dyDescent="0.2">
      <c r="D3897" s="314"/>
    </row>
    <row r="3898" spans="4:4" x14ac:dyDescent="0.2">
      <c r="D3898" s="314"/>
    </row>
    <row r="3899" spans="4:4" x14ac:dyDescent="0.2">
      <c r="D3899" s="314"/>
    </row>
    <row r="3900" spans="4:4" x14ac:dyDescent="0.2">
      <c r="D3900" s="314"/>
    </row>
    <row r="3901" spans="4:4" x14ac:dyDescent="0.2">
      <c r="D3901" s="314"/>
    </row>
    <row r="3902" spans="4:4" x14ac:dyDescent="0.2">
      <c r="D3902" s="314"/>
    </row>
    <row r="3903" spans="4:4" x14ac:dyDescent="0.2">
      <c r="D3903" s="314"/>
    </row>
    <row r="3904" spans="4:4" x14ac:dyDescent="0.2">
      <c r="D3904" s="314"/>
    </row>
    <row r="3905" spans="4:4" x14ac:dyDescent="0.2">
      <c r="D3905" s="314"/>
    </row>
    <row r="3906" spans="4:4" x14ac:dyDescent="0.2">
      <c r="D3906" s="314"/>
    </row>
    <row r="3907" spans="4:4" x14ac:dyDescent="0.2">
      <c r="D3907" s="314"/>
    </row>
    <row r="3908" spans="4:4" x14ac:dyDescent="0.2">
      <c r="D3908" s="314"/>
    </row>
    <row r="3909" spans="4:4" x14ac:dyDescent="0.2">
      <c r="D3909" s="314"/>
    </row>
    <row r="3910" spans="4:4" x14ac:dyDescent="0.2">
      <c r="D3910" s="314"/>
    </row>
    <row r="3911" spans="4:4" x14ac:dyDescent="0.2">
      <c r="D3911" s="314"/>
    </row>
    <row r="3912" spans="4:4" x14ac:dyDescent="0.2">
      <c r="D3912" s="314"/>
    </row>
    <row r="3913" spans="4:4" x14ac:dyDescent="0.2">
      <c r="D3913" s="314"/>
    </row>
    <row r="3914" spans="4:4" x14ac:dyDescent="0.2">
      <c r="D3914" s="314"/>
    </row>
    <row r="3915" spans="4:4" x14ac:dyDescent="0.2">
      <c r="D3915" s="314"/>
    </row>
    <row r="3916" spans="4:4" x14ac:dyDescent="0.2">
      <c r="D3916" s="314"/>
    </row>
    <row r="3917" spans="4:4" x14ac:dyDescent="0.2">
      <c r="D3917" s="314"/>
    </row>
    <row r="3918" spans="4:4" x14ac:dyDescent="0.2">
      <c r="D3918" s="314"/>
    </row>
    <row r="3919" spans="4:4" x14ac:dyDescent="0.2">
      <c r="D3919" s="314"/>
    </row>
    <row r="3920" spans="4:4" x14ac:dyDescent="0.2">
      <c r="D3920" s="314"/>
    </row>
    <row r="3921" spans="4:4" x14ac:dyDescent="0.2">
      <c r="D3921" s="314"/>
    </row>
    <row r="3922" spans="4:4" x14ac:dyDescent="0.2">
      <c r="D3922" s="314"/>
    </row>
    <row r="3923" spans="4:4" x14ac:dyDescent="0.2">
      <c r="D3923" s="314"/>
    </row>
    <row r="3924" spans="4:4" x14ac:dyDescent="0.2">
      <c r="D3924" s="314"/>
    </row>
    <row r="3925" spans="4:4" x14ac:dyDescent="0.2">
      <c r="D3925" s="314"/>
    </row>
    <row r="3926" spans="4:4" x14ac:dyDescent="0.2">
      <c r="D3926" s="314"/>
    </row>
    <row r="3927" spans="4:4" x14ac:dyDescent="0.2">
      <c r="D3927" s="314"/>
    </row>
    <row r="3928" spans="4:4" x14ac:dyDescent="0.2">
      <c r="D3928" s="314"/>
    </row>
    <row r="3929" spans="4:4" x14ac:dyDescent="0.2">
      <c r="D3929" s="314"/>
    </row>
    <row r="3930" spans="4:4" x14ac:dyDescent="0.2">
      <c r="D3930" s="314"/>
    </row>
    <row r="3931" spans="4:4" x14ac:dyDescent="0.2">
      <c r="D3931" s="314"/>
    </row>
    <row r="3932" spans="4:4" x14ac:dyDescent="0.2">
      <c r="D3932" s="314"/>
    </row>
    <row r="3933" spans="4:4" x14ac:dyDescent="0.2">
      <c r="D3933" s="314"/>
    </row>
    <row r="3934" spans="4:4" x14ac:dyDescent="0.2">
      <c r="D3934" s="314"/>
    </row>
    <row r="3935" spans="4:4" x14ac:dyDescent="0.2">
      <c r="D3935" s="314"/>
    </row>
    <row r="3936" spans="4:4" x14ac:dyDescent="0.2">
      <c r="D3936" s="314"/>
    </row>
    <row r="3937" spans="4:4" x14ac:dyDescent="0.2">
      <c r="D3937" s="314"/>
    </row>
    <row r="3938" spans="4:4" x14ac:dyDescent="0.2">
      <c r="D3938" s="314"/>
    </row>
    <row r="3939" spans="4:4" x14ac:dyDescent="0.2">
      <c r="D3939" s="314"/>
    </row>
    <row r="3940" spans="4:4" x14ac:dyDescent="0.2">
      <c r="D3940" s="314"/>
    </row>
    <row r="3941" spans="4:4" x14ac:dyDescent="0.2">
      <c r="D3941" s="314"/>
    </row>
    <row r="3942" spans="4:4" x14ac:dyDescent="0.2">
      <c r="D3942" s="314"/>
    </row>
    <row r="3943" spans="4:4" x14ac:dyDescent="0.2">
      <c r="D3943" s="314"/>
    </row>
    <row r="3944" spans="4:4" x14ac:dyDescent="0.2">
      <c r="D3944" s="314"/>
    </row>
    <row r="3945" spans="4:4" x14ac:dyDescent="0.2">
      <c r="D3945" s="314"/>
    </row>
    <row r="3946" spans="4:4" x14ac:dyDescent="0.2">
      <c r="D3946" s="314"/>
    </row>
    <row r="3947" spans="4:4" x14ac:dyDescent="0.2">
      <c r="D3947" s="314"/>
    </row>
    <row r="3948" spans="4:4" x14ac:dyDescent="0.2">
      <c r="D3948" s="314"/>
    </row>
    <row r="3949" spans="4:4" x14ac:dyDescent="0.2">
      <c r="D3949" s="314"/>
    </row>
    <row r="3950" spans="4:4" x14ac:dyDescent="0.2">
      <c r="D3950" s="314"/>
    </row>
    <row r="3951" spans="4:4" x14ac:dyDescent="0.2">
      <c r="D3951" s="314"/>
    </row>
    <row r="3952" spans="4:4" x14ac:dyDescent="0.2">
      <c r="D3952" s="314"/>
    </row>
    <row r="3953" spans="4:4" x14ac:dyDescent="0.2">
      <c r="D3953" s="314"/>
    </row>
    <row r="3954" spans="4:4" x14ac:dyDescent="0.2">
      <c r="D3954" s="314"/>
    </row>
    <row r="3955" spans="4:4" x14ac:dyDescent="0.2">
      <c r="D3955" s="314"/>
    </row>
    <row r="3956" spans="4:4" x14ac:dyDescent="0.2">
      <c r="D3956" s="314"/>
    </row>
    <row r="3957" spans="4:4" x14ac:dyDescent="0.2">
      <c r="D3957" s="314"/>
    </row>
    <row r="3958" spans="4:4" x14ac:dyDescent="0.2">
      <c r="D3958" s="314"/>
    </row>
    <row r="3959" spans="4:4" x14ac:dyDescent="0.2">
      <c r="D3959" s="314"/>
    </row>
    <row r="3960" spans="4:4" x14ac:dyDescent="0.2">
      <c r="D3960" s="314"/>
    </row>
    <row r="3961" spans="4:4" x14ac:dyDescent="0.2">
      <c r="D3961" s="314"/>
    </row>
    <row r="3962" spans="4:4" x14ac:dyDescent="0.2">
      <c r="D3962" s="314"/>
    </row>
    <row r="3963" spans="4:4" x14ac:dyDescent="0.2">
      <c r="D3963" s="314"/>
    </row>
    <row r="3964" spans="4:4" x14ac:dyDescent="0.2">
      <c r="D3964" s="314"/>
    </row>
    <row r="3965" spans="4:4" x14ac:dyDescent="0.2">
      <c r="D3965" s="314"/>
    </row>
    <row r="3966" spans="4:4" x14ac:dyDescent="0.2">
      <c r="D3966" s="314"/>
    </row>
    <row r="3967" spans="4:4" x14ac:dyDescent="0.2">
      <c r="D3967" s="314"/>
    </row>
    <row r="3968" spans="4:4" x14ac:dyDescent="0.2">
      <c r="D3968" s="314"/>
    </row>
    <row r="3969" spans="4:4" x14ac:dyDescent="0.2">
      <c r="D3969" s="314"/>
    </row>
    <row r="3970" spans="4:4" x14ac:dyDescent="0.2">
      <c r="D3970" s="314"/>
    </row>
    <row r="3971" spans="4:4" x14ac:dyDescent="0.2">
      <c r="D3971" s="314"/>
    </row>
    <row r="3972" spans="4:4" x14ac:dyDescent="0.2">
      <c r="D3972" s="314"/>
    </row>
    <row r="3973" spans="4:4" x14ac:dyDescent="0.2">
      <c r="D3973" s="314"/>
    </row>
    <row r="3974" spans="4:4" x14ac:dyDescent="0.2">
      <c r="D3974" s="314"/>
    </row>
    <row r="3975" spans="4:4" x14ac:dyDescent="0.2">
      <c r="D3975" s="314"/>
    </row>
    <row r="3976" spans="4:4" x14ac:dyDescent="0.2">
      <c r="D3976" s="314"/>
    </row>
    <row r="3977" spans="4:4" x14ac:dyDescent="0.2">
      <c r="D3977" s="314"/>
    </row>
    <row r="3978" spans="4:4" x14ac:dyDescent="0.2">
      <c r="D3978" s="314"/>
    </row>
    <row r="3979" spans="4:4" x14ac:dyDescent="0.2">
      <c r="D3979" s="314"/>
    </row>
    <row r="3980" spans="4:4" x14ac:dyDescent="0.2">
      <c r="D3980" s="314"/>
    </row>
    <row r="3981" spans="4:4" x14ac:dyDescent="0.2">
      <c r="D3981" s="314"/>
    </row>
    <row r="3982" spans="4:4" x14ac:dyDescent="0.2">
      <c r="D3982" s="314"/>
    </row>
    <row r="3983" spans="4:4" x14ac:dyDescent="0.2">
      <c r="D3983" s="314"/>
    </row>
    <row r="3984" spans="4:4" x14ac:dyDescent="0.2">
      <c r="D3984" s="314"/>
    </row>
    <row r="3985" spans="4:4" x14ac:dyDescent="0.2">
      <c r="D3985" s="314"/>
    </row>
    <row r="3986" spans="4:4" x14ac:dyDescent="0.2">
      <c r="D3986" s="314"/>
    </row>
    <row r="3987" spans="4:4" x14ac:dyDescent="0.2">
      <c r="D3987" s="314"/>
    </row>
    <row r="3988" spans="4:4" x14ac:dyDescent="0.2">
      <c r="D3988" s="314"/>
    </row>
    <row r="3989" spans="4:4" x14ac:dyDescent="0.2">
      <c r="D3989" s="314"/>
    </row>
    <row r="3990" spans="4:4" x14ac:dyDescent="0.2">
      <c r="D3990" s="314"/>
    </row>
    <row r="3991" spans="4:4" x14ac:dyDescent="0.2">
      <c r="D3991" s="314"/>
    </row>
    <row r="3992" spans="4:4" x14ac:dyDescent="0.2">
      <c r="D3992" s="314"/>
    </row>
    <row r="3993" spans="4:4" x14ac:dyDescent="0.2">
      <c r="D3993" s="314"/>
    </row>
    <row r="3994" spans="4:4" x14ac:dyDescent="0.2">
      <c r="D3994" s="314"/>
    </row>
    <row r="3995" spans="4:4" x14ac:dyDescent="0.2">
      <c r="D3995" s="314"/>
    </row>
    <row r="3996" spans="4:4" x14ac:dyDescent="0.2">
      <c r="D3996" s="314"/>
    </row>
    <row r="3997" spans="4:4" x14ac:dyDescent="0.2">
      <c r="D3997" s="314"/>
    </row>
    <row r="3998" spans="4:4" x14ac:dyDescent="0.2">
      <c r="D3998" s="314"/>
    </row>
    <row r="3999" spans="4:4" x14ac:dyDescent="0.2">
      <c r="D3999" s="314"/>
    </row>
    <row r="4000" spans="4:4" x14ac:dyDescent="0.2">
      <c r="D4000" s="314"/>
    </row>
    <row r="4001" spans="4:4" x14ac:dyDescent="0.2">
      <c r="D4001" s="314"/>
    </row>
    <row r="4002" spans="4:4" x14ac:dyDescent="0.2">
      <c r="D4002" s="314"/>
    </row>
    <row r="4003" spans="4:4" x14ac:dyDescent="0.2">
      <c r="D4003" s="314"/>
    </row>
    <row r="4004" spans="4:4" x14ac:dyDescent="0.2">
      <c r="D4004" s="314"/>
    </row>
    <row r="4005" spans="4:4" x14ac:dyDescent="0.2">
      <c r="D4005" s="314"/>
    </row>
    <row r="4006" spans="4:4" x14ac:dyDescent="0.2">
      <c r="D4006" s="314"/>
    </row>
    <row r="4007" spans="4:4" x14ac:dyDescent="0.2">
      <c r="D4007" s="314"/>
    </row>
    <row r="4008" spans="4:4" x14ac:dyDescent="0.2">
      <c r="D4008" s="314"/>
    </row>
    <row r="4009" spans="4:4" x14ac:dyDescent="0.2">
      <c r="D4009" s="314"/>
    </row>
    <row r="4010" spans="4:4" x14ac:dyDescent="0.2">
      <c r="D4010" s="314"/>
    </row>
    <row r="4011" spans="4:4" x14ac:dyDescent="0.2">
      <c r="D4011" s="314"/>
    </row>
    <row r="4012" spans="4:4" x14ac:dyDescent="0.2">
      <c r="D4012" s="314"/>
    </row>
    <row r="4013" spans="4:4" x14ac:dyDescent="0.2">
      <c r="D4013" s="314"/>
    </row>
    <row r="4014" spans="4:4" x14ac:dyDescent="0.2">
      <c r="D4014" s="314"/>
    </row>
    <row r="4015" spans="4:4" x14ac:dyDescent="0.2">
      <c r="D4015" s="314"/>
    </row>
    <row r="4016" spans="4:4" x14ac:dyDescent="0.2">
      <c r="D4016" s="314"/>
    </row>
    <row r="4017" spans="4:4" x14ac:dyDescent="0.2">
      <c r="D4017" s="314"/>
    </row>
    <row r="4018" spans="4:4" x14ac:dyDescent="0.2">
      <c r="D4018" s="314"/>
    </row>
    <row r="4019" spans="4:4" x14ac:dyDescent="0.2">
      <c r="D4019" s="314"/>
    </row>
    <row r="4020" spans="4:4" x14ac:dyDescent="0.2">
      <c r="D4020" s="314"/>
    </row>
    <row r="4021" spans="4:4" x14ac:dyDescent="0.2">
      <c r="D4021" s="314"/>
    </row>
    <row r="4022" spans="4:4" x14ac:dyDescent="0.2">
      <c r="D4022" s="314"/>
    </row>
    <row r="4023" spans="4:4" x14ac:dyDescent="0.2">
      <c r="D4023" s="314"/>
    </row>
    <row r="4024" spans="4:4" x14ac:dyDescent="0.2">
      <c r="D4024" s="314"/>
    </row>
    <row r="4025" spans="4:4" x14ac:dyDescent="0.2">
      <c r="D4025" s="314"/>
    </row>
    <row r="4026" spans="4:4" x14ac:dyDescent="0.2">
      <c r="D4026" s="314"/>
    </row>
    <row r="4027" spans="4:4" x14ac:dyDescent="0.2">
      <c r="D4027" s="314"/>
    </row>
    <row r="4028" spans="4:4" x14ac:dyDescent="0.2">
      <c r="D4028" s="314"/>
    </row>
    <row r="4029" spans="4:4" x14ac:dyDescent="0.2">
      <c r="D4029" s="314"/>
    </row>
    <row r="4030" spans="4:4" x14ac:dyDescent="0.2">
      <c r="D4030" s="314"/>
    </row>
    <row r="4031" spans="4:4" x14ac:dyDescent="0.2">
      <c r="D4031" s="314"/>
    </row>
    <row r="4032" spans="4:4" x14ac:dyDescent="0.2">
      <c r="D4032" s="314"/>
    </row>
    <row r="4033" spans="4:4" x14ac:dyDescent="0.2">
      <c r="D4033" s="314"/>
    </row>
    <row r="4034" spans="4:4" x14ac:dyDescent="0.2">
      <c r="D4034" s="314"/>
    </row>
    <row r="4035" spans="4:4" x14ac:dyDescent="0.2">
      <c r="D4035" s="314"/>
    </row>
    <row r="4036" spans="4:4" x14ac:dyDescent="0.2">
      <c r="D4036" s="314"/>
    </row>
    <row r="4037" spans="4:4" x14ac:dyDescent="0.2">
      <c r="D4037" s="314"/>
    </row>
    <row r="4038" spans="4:4" x14ac:dyDescent="0.2">
      <c r="D4038" s="314"/>
    </row>
    <row r="4039" spans="4:4" x14ac:dyDescent="0.2">
      <c r="D4039" s="314"/>
    </row>
    <row r="4040" spans="4:4" x14ac:dyDescent="0.2">
      <c r="D4040" s="314"/>
    </row>
    <row r="4041" spans="4:4" x14ac:dyDescent="0.2">
      <c r="D4041" s="314"/>
    </row>
    <row r="4042" spans="4:4" x14ac:dyDescent="0.2">
      <c r="D4042" s="314"/>
    </row>
    <row r="4043" spans="4:4" x14ac:dyDescent="0.2">
      <c r="D4043" s="314"/>
    </row>
    <row r="4044" spans="4:4" x14ac:dyDescent="0.2">
      <c r="D4044" s="314"/>
    </row>
    <row r="4045" spans="4:4" x14ac:dyDescent="0.2">
      <c r="D4045" s="314"/>
    </row>
    <row r="4046" spans="4:4" x14ac:dyDescent="0.2">
      <c r="D4046" s="314"/>
    </row>
    <row r="4047" spans="4:4" x14ac:dyDescent="0.2">
      <c r="D4047" s="314"/>
    </row>
    <row r="4048" spans="4:4" x14ac:dyDescent="0.2">
      <c r="D4048" s="314"/>
    </row>
    <row r="4049" spans="4:4" x14ac:dyDescent="0.2">
      <c r="D4049" s="314"/>
    </row>
    <row r="4050" spans="4:4" x14ac:dyDescent="0.2">
      <c r="D4050" s="314"/>
    </row>
    <row r="4051" spans="4:4" x14ac:dyDescent="0.2">
      <c r="D4051" s="314"/>
    </row>
    <row r="4052" spans="4:4" x14ac:dyDescent="0.2">
      <c r="D4052" s="314"/>
    </row>
    <row r="4053" spans="4:4" x14ac:dyDescent="0.2">
      <c r="D4053" s="314"/>
    </row>
    <row r="4054" spans="4:4" x14ac:dyDescent="0.2">
      <c r="D4054" s="314"/>
    </row>
    <row r="4055" spans="4:4" x14ac:dyDescent="0.2">
      <c r="D4055" s="314"/>
    </row>
    <row r="4056" spans="4:4" x14ac:dyDescent="0.2">
      <c r="D4056" s="314"/>
    </row>
    <row r="4057" spans="4:4" x14ac:dyDescent="0.2">
      <c r="D4057" s="314"/>
    </row>
    <row r="4058" spans="4:4" x14ac:dyDescent="0.2">
      <c r="D4058" s="314"/>
    </row>
    <row r="4059" spans="4:4" x14ac:dyDescent="0.2">
      <c r="D4059" s="314"/>
    </row>
    <row r="4060" spans="4:4" x14ac:dyDescent="0.2">
      <c r="D4060" s="314"/>
    </row>
    <row r="4061" spans="4:4" x14ac:dyDescent="0.2">
      <c r="D4061" s="314"/>
    </row>
    <row r="4062" spans="4:4" x14ac:dyDescent="0.2">
      <c r="D4062" s="314"/>
    </row>
    <row r="4063" spans="4:4" x14ac:dyDescent="0.2">
      <c r="D4063" s="314"/>
    </row>
    <row r="4064" spans="4:4" x14ac:dyDescent="0.2">
      <c r="D4064" s="314"/>
    </row>
    <row r="4065" spans="4:4" x14ac:dyDescent="0.2">
      <c r="D4065" s="314"/>
    </row>
    <row r="4066" spans="4:4" x14ac:dyDescent="0.2">
      <c r="D4066" s="314"/>
    </row>
    <row r="4067" spans="4:4" x14ac:dyDescent="0.2">
      <c r="D4067" s="314"/>
    </row>
    <row r="4068" spans="4:4" x14ac:dyDescent="0.2">
      <c r="D4068" s="314"/>
    </row>
    <row r="4069" spans="4:4" x14ac:dyDescent="0.2">
      <c r="D4069" s="314"/>
    </row>
    <row r="4070" spans="4:4" x14ac:dyDescent="0.2">
      <c r="D4070" s="314"/>
    </row>
    <row r="4071" spans="4:4" x14ac:dyDescent="0.2">
      <c r="D4071" s="314"/>
    </row>
    <row r="4072" spans="4:4" x14ac:dyDescent="0.2">
      <c r="D4072" s="314"/>
    </row>
    <row r="4073" spans="4:4" x14ac:dyDescent="0.2">
      <c r="D4073" s="314"/>
    </row>
    <row r="4074" spans="4:4" x14ac:dyDescent="0.2">
      <c r="D4074" s="314"/>
    </row>
    <row r="4075" spans="4:4" x14ac:dyDescent="0.2">
      <c r="D4075" s="314"/>
    </row>
    <row r="4076" spans="4:4" x14ac:dyDescent="0.2">
      <c r="D4076" s="314"/>
    </row>
    <row r="4077" spans="4:4" x14ac:dyDescent="0.2">
      <c r="D4077" s="314"/>
    </row>
    <row r="4078" spans="4:4" x14ac:dyDescent="0.2">
      <c r="D4078" s="314"/>
    </row>
    <row r="4079" spans="4:4" x14ac:dyDescent="0.2">
      <c r="D4079" s="314"/>
    </row>
    <row r="4080" spans="4:4" x14ac:dyDescent="0.2">
      <c r="D4080" s="314"/>
    </row>
    <row r="4081" spans="4:4" x14ac:dyDescent="0.2">
      <c r="D4081" s="314"/>
    </row>
    <row r="4082" spans="4:4" x14ac:dyDescent="0.2">
      <c r="D4082" s="314"/>
    </row>
    <row r="4083" spans="4:4" x14ac:dyDescent="0.2">
      <c r="D4083" s="314"/>
    </row>
    <row r="4084" spans="4:4" x14ac:dyDescent="0.2">
      <c r="D4084" s="314"/>
    </row>
    <row r="4085" spans="4:4" x14ac:dyDescent="0.2">
      <c r="D4085" s="314"/>
    </row>
    <row r="4086" spans="4:4" x14ac:dyDescent="0.2">
      <c r="D4086" s="314"/>
    </row>
    <row r="4087" spans="4:4" x14ac:dyDescent="0.2">
      <c r="D4087" s="314"/>
    </row>
    <row r="4088" spans="4:4" x14ac:dyDescent="0.2">
      <c r="D4088" s="314"/>
    </row>
    <row r="4089" spans="4:4" x14ac:dyDescent="0.2">
      <c r="D4089" s="314"/>
    </row>
    <row r="4090" spans="4:4" x14ac:dyDescent="0.2">
      <c r="D4090" s="314"/>
    </row>
    <row r="4091" spans="4:4" x14ac:dyDescent="0.2">
      <c r="D4091" s="314"/>
    </row>
    <row r="4092" spans="4:4" x14ac:dyDescent="0.2">
      <c r="D4092" s="314"/>
    </row>
    <row r="4093" spans="4:4" x14ac:dyDescent="0.2">
      <c r="D4093" s="314"/>
    </row>
    <row r="4094" spans="4:4" x14ac:dyDescent="0.2">
      <c r="D4094" s="314"/>
    </row>
    <row r="4095" spans="4:4" x14ac:dyDescent="0.2">
      <c r="D4095" s="314"/>
    </row>
    <row r="4096" spans="4:4" x14ac:dyDescent="0.2">
      <c r="D4096" s="314"/>
    </row>
    <row r="4097" spans="4:4" x14ac:dyDescent="0.2">
      <c r="D4097" s="314"/>
    </row>
    <row r="4098" spans="4:4" x14ac:dyDescent="0.2">
      <c r="D4098" s="314"/>
    </row>
    <row r="4099" spans="4:4" x14ac:dyDescent="0.2">
      <c r="D4099" s="314"/>
    </row>
    <row r="4100" spans="4:4" x14ac:dyDescent="0.2">
      <c r="D4100" s="314"/>
    </row>
    <row r="4101" spans="4:4" x14ac:dyDescent="0.2">
      <c r="D4101" s="314"/>
    </row>
    <row r="4102" spans="4:4" x14ac:dyDescent="0.2">
      <c r="D4102" s="314"/>
    </row>
    <row r="4103" spans="4:4" x14ac:dyDescent="0.2">
      <c r="D4103" s="314"/>
    </row>
    <row r="4104" spans="4:4" x14ac:dyDescent="0.2">
      <c r="D4104" s="314"/>
    </row>
    <row r="4105" spans="4:4" x14ac:dyDescent="0.2">
      <c r="D4105" s="314"/>
    </row>
    <row r="4106" spans="4:4" x14ac:dyDescent="0.2">
      <c r="D4106" s="314"/>
    </row>
    <row r="4107" spans="4:4" x14ac:dyDescent="0.2">
      <c r="D4107" s="314"/>
    </row>
    <row r="4108" spans="4:4" x14ac:dyDescent="0.2">
      <c r="D4108" s="314"/>
    </row>
    <row r="4109" spans="4:4" x14ac:dyDescent="0.2">
      <c r="D4109" s="314"/>
    </row>
    <row r="4110" spans="4:4" x14ac:dyDescent="0.2">
      <c r="D4110" s="314"/>
    </row>
    <row r="4111" spans="4:4" x14ac:dyDescent="0.2">
      <c r="D4111" s="314"/>
    </row>
    <row r="4112" spans="4:4" x14ac:dyDescent="0.2">
      <c r="D4112" s="314"/>
    </row>
    <row r="4113" spans="4:4" x14ac:dyDescent="0.2">
      <c r="D4113" s="314"/>
    </row>
    <row r="4114" spans="4:4" x14ac:dyDescent="0.2">
      <c r="D4114" s="314"/>
    </row>
    <row r="4115" spans="4:4" x14ac:dyDescent="0.2">
      <c r="D4115" s="314"/>
    </row>
    <row r="4116" spans="4:4" x14ac:dyDescent="0.2">
      <c r="D4116" s="314"/>
    </row>
    <row r="4117" spans="4:4" x14ac:dyDescent="0.2">
      <c r="D4117" s="314"/>
    </row>
    <row r="4118" spans="4:4" x14ac:dyDescent="0.2">
      <c r="D4118" s="314"/>
    </row>
    <row r="4119" spans="4:4" x14ac:dyDescent="0.2">
      <c r="D4119" s="314"/>
    </row>
    <row r="4120" spans="4:4" x14ac:dyDescent="0.2">
      <c r="D4120" s="314"/>
    </row>
    <row r="4121" spans="4:4" x14ac:dyDescent="0.2">
      <c r="D4121" s="314"/>
    </row>
    <row r="4122" spans="4:4" x14ac:dyDescent="0.2">
      <c r="D4122" s="314"/>
    </row>
    <row r="4123" spans="4:4" x14ac:dyDescent="0.2">
      <c r="D4123" s="314"/>
    </row>
    <row r="4124" spans="4:4" x14ac:dyDescent="0.2">
      <c r="D4124" s="314"/>
    </row>
    <row r="4125" spans="4:4" x14ac:dyDescent="0.2">
      <c r="D4125" s="314"/>
    </row>
    <row r="4126" spans="4:4" x14ac:dyDescent="0.2">
      <c r="D4126" s="314"/>
    </row>
    <row r="4127" spans="4:4" x14ac:dyDescent="0.2">
      <c r="D4127" s="314"/>
    </row>
    <row r="4128" spans="4:4" x14ac:dyDescent="0.2">
      <c r="D4128" s="314"/>
    </row>
    <row r="4129" spans="4:4" x14ac:dyDescent="0.2">
      <c r="D4129" s="314"/>
    </row>
    <row r="4130" spans="4:4" x14ac:dyDescent="0.2">
      <c r="D4130" s="314"/>
    </row>
    <row r="4131" spans="4:4" x14ac:dyDescent="0.2">
      <c r="D4131" s="314"/>
    </row>
    <row r="4132" spans="4:4" x14ac:dyDescent="0.2">
      <c r="D4132" s="314"/>
    </row>
    <row r="4133" spans="4:4" x14ac:dyDescent="0.2">
      <c r="D4133" s="314"/>
    </row>
    <row r="4134" spans="4:4" x14ac:dyDescent="0.2">
      <c r="D4134" s="314"/>
    </row>
    <row r="4135" spans="4:4" x14ac:dyDescent="0.2">
      <c r="D4135" s="314"/>
    </row>
    <row r="4136" spans="4:4" x14ac:dyDescent="0.2">
      <c r="D4136" s="314"/>
    </row>
    <row r="4137" spans="4:4" x14ac:dyDescent="0.2">
      <c r="D4137" s="314"/>
    </row>
    <row r="4138" spans="4:4" x14ac:dyDescent="0.2">
      <c r="D4138" s="314"/>
    </row>
    <row r="4139" spans="4:4" x14ac:dyDescent="0.2">
      <c r="D4139" s="314"/>
    </row>
    <row r="4140" spans="4:4" x14ac:dyDescent="0.2">
      <c r="D4140" s="314"/>
    </row>
    <row r="4141" spans="4:4" x14ac:dyDescent="0.2">
      <c r="D4141" s="314"/>
    </row>
    <row r="4142" spans="4:4" x14ac:dyDescent="0.2">
      <c r="D4142" s="314"/>
    </row>
    <row r="4143" spans="4:4" x14ac:dyDescent="0.2">
      <c r="D4143" s="314"/>
    </row>
    <row r="4144" spans="4:4" x14ac:dyDescent="0.2">
      <c r="D4144" s="314"/>
    </row>
    <row r="4145" spans="4:4" x14ac:dyDescent="0.2">
      <c r="D4145" s="314"/>
    </row>
    <row r="4146" spans="4:4" x14ac:dyDescent="0.2">
      <c r="D4146" s="314"/>
    </row>
    <row r="4147" spans="4:4" x14ac:dyDescent="0.2">
      <c r="D4147" s="314"/>
    </row>
    <row r="4148" spans="4:4" x14ac:dyDescent="0.2">
      <c r="D4148" s="314"/>
    </row>
    <row r="4149" spans="4:4" x14ac:dyDescent="0.2">
      <c r="D4149" s="314"/>
    </row>
    <row r="4150" spans="4:4" x14ac:dyDescent="0.2">
      <c r="D4150" s="314"/>
    </row>
    <row r="4151" spans="4:4" x14ac:dyDescent="0.2">
      <c r="D4151" s="314"/>
    </row>
    <row r="4152" spans="4:4" x14ac:dyDescent="0.2">
      <c r="D4152" s="314"/>
    </row>
    <row r="4153" spans="4:4" x14ac:dyDescent="0.2">
      <c r="D4153" s="314"/>
    </row>
    <row r="4154" spans="4:4" x14ac:dyDescent="0.2">
      <c r="D4154" s="314"/>
    </row>
    <row r="4155" spans="4:4" x14ac:dyDescent="0.2">
      <c r="D4155" s="314"/>
    </row>
    <row r="4156" spans="4:4" x14ac:dyDescent="0.2">
      <c r="D4156" s="314"/>
    </row>
    <row r="4157" spans="4:4" x14ac:dyDescent="0.2">
      <c r="D4157" s="314"/>
    </row>
    <row r="4158" spans="4:4" x14ac:dyDescent="0.2">
      <c r="D4158" s="314"/>
    </row>
    <row r="4159" spans="4:4" x14ac:dyDescent="0.2">
      <c r="D4159" s="314"/>
    </row>
    <row r="4160" spans="4:4" x14ac:dyDescent="0.2">
      <c r="D4160" s="314"/>
    </row>
    <row r="4161" spans="4:4" x14ac:dyDescent="0.2">
      <c r="D4161" s="314"/>
    </row>
    <row r="4162" spans="4:4" x14ac:dyDescent="0.2">
      <c r="D4162" s="314"/>
    </row>
    <row r="4163" spans="4:4" x14ac:dyDescent="0.2">
      <c r="D4163" s="314"/>
    </row>
    <row r="4164" spans="4:4" x14ac:dyDescent="0.2">
      <c r="D4164" s="314"/>
    </row>
    <row r="4165" spans="4:4" x14ac:dyDescent="0.2">
      <c r="D4165" s="314"/>
    </row>
    <row r="4166" spans="4:4" x14ac:dyDescent="0.2">
      <c r="D4166" s="314"/>
    </row>
    <row r="4167" spans="4:4" x14ac:dyDescent="0.2">
      <c r="D4167" s="314"/>
    </row>
    <row r="4168" spans="4:4" x14ac:dyDescent="0.2">
      <c r="D4168" s="314"/>
    </row>
    <row r="4169" spans="4:4" x14ac:dyDescent="0.2">
      <c r="D4169" s="314"/>
    </row>
    <row r="4170" spans="4:4" x14ac:dyDescent="0.2">
      <c r="D4170" s="314"/>
    </row>
    <row r="4171" spans="4:4" x14ac:dyDescent="0.2">
      <c r="D4171" s="314"/>
    </row>
    <row r="4172" spans="4:4" x14ac:dyDescent="0.2">
      <c r="D4172" s="314"/>
    </row>
    <row r="4173" spans="4:4" x14ac:dyDescent="0.2">
      <c r="D4173" s="314"/>
    </row>
    <row r="4174" spans="4:4" x14ac:dyDescent="0.2">
      <c r="D4174" s="314"/>
    </row>
    <row r="4175" spans="4:4" x14ac:dyDescent="0.2">
      <c r="D4175" s="314"/>
    </row>
    <row r="4176" spans="4:4" x14ac:dyDescent="0.2">
      <c r="D4176" s="314"/>
    </row>
    <row r="4177" spans="4:4" x14ac:dyDescent="0.2">
      <c r="D4177" s="314"/>
    </row>
    <row r="4178" spans="4:4" x14ac:dyDescent="0.2">
      <c r="D4178" s="314"/>
    </row>
    <row r="4179" spans="4:4" x14ac:dyDescent="0.2">
      <c r="D4179" s="314"/>
    </row>
    <row r="4180" spans="4:4" x14ac:dyDescent="0.2">
      <c r="D4180" s="314"/>
    </row>
    <row r="4181" spans="4:4" x14ac:dyDescent="0.2">
      <c r="D4181" s="314"/>
    </row>
    <row r="4182" spans="4:4" x14ac:dyDescent="0.2">
      <c r="D4182" s="314"/>
    </row>
    <row r="4183" spans="4:4" x14ac:dyDescent="0.2">
      <c r="D4183" s="314"/>
    </row>
    <row r="4184" spans="4:4" x14ac:dyDescent="0.2">
      <c r="D4184" s="314"/>
    </row>
    <row r="4185" spans="4:4" x14ac:dyDescent="0.2">
      <c r="D4185" s="314"/>
    </row>
    <row r="4186" spans="4:4" x14ac:dyDescent="0.2">
      <c r="D4186" s="314"/>
    </row>
    <row r="4187" spans="4:4" x14ac:dyDescent="0.2">
      <c r="D4187" s="314"/>
    </row>
    <row r="4188" spans="4:4" x14ac:dyDescent="0.2">
      <c r="D4188" s="314"/>
    </row>
    <row r="4189" spans="4:4" x14ac:dyDescent="0.2">
      <c r="D4189" s="314"/>
    </row>
    <row r="4190" spans="4:4" x14ac:dyDescent="0.2">
      <c r="D4190" s="314"/>
    </row>
    <row r="4191" spans="4:4" x14ac:dyDescent="0.2">
      <c r="D4191" s="314"/>
    </row>
    <row r="4192" spans="4:4" x14ac:dyDescent="0.2">
      <c r="D4192" s="314"/>
    </row>
    <row r="4193" spans="4:4" x14ac:dyDescent="0.2">
      <c r="D4193" s="314"/>
    </row>
    <row r="4194" spans="4:4" x14ac:dyDescent="0.2">
      <c r="D4194" s="314"/>
    </row>
    <row r="4195" spans="4:4" x14ac:dyDescent="0.2">
      <c r="D4195" s="314"/>
    </row>
    <row r="4196" spans="4:4" x14ac:dyDescent="0.2">
      <c r="D4196" s="314"/>
    </row>
    <row r="4197" spans="4:4" x14ac:dyDescent="0.2">
      <c r="D4197" s="314"/>
    </row>
    <row r="4198" spans="4:4" x14ac:dyDescent="0.2">
      <c r="D4198" s="314"/>
    </row>
    <row r="4199" spans="4:4" x14ac:dyDescent="0.2">
      <c r="D4199" s="314"/>
    </row>
    <row r="4200" spans="4:4" x14ac:dyDescent="0.2">
      <c r="D4200" s="314"/>
    </row>
    <row r="4201" spans="4:4" x14ac:dyDescent="0.2">
      <c r="D4201" s="314"/>
    </row>
    <row r="4202" spans="4:4" x14ac:dyDescent="0.2">
      <c r="D4202" s="314"/>
    </row>
    <row r="4203" spans="4:4" x14ac:dyDescent="0.2">
      <c r="D4203" s="314"/>
    </row>
    <row r="4204" spans="4:4" x14ac:dyDescent="0.2">
      <c r="D4204" s="314"/>
    </row>
    <row r="4205" spans="4:4" x14ac:dyDescent="0.2">
      <c r="D4205" s="314"/>
    </row>
    <row r="4206" spans="4:4" x14ac:dyDescent="0.2">
      <c r="D4206" s="314"/>
    </row>
    <row r="4207" spans="4:4" x14ac:dyDescent="0.2">
      <c r="D4207" s="314"/>
    </row>
    <row r="4208" spans="4:4" x14ac:dyDescent="0.2">
      <c r="D4208" s="314"/>
    </row>
    <row r="4209" spans="4:4" x14ac:dyDescent="0.2">
      <c r="D4209" s="314"/>
    </row>
    <row r="4210" spans="4:4" x14ac:dyDescent="0.2">
      <c r="D4210" s="314"/>
    </row>
    <row r="4211" spans="4:4" x14ac:dyDescent="0.2">
      <c r="D4211" s="314"/>
    </row>
    <row r="4212" spans="4:4" x14ac:dyDescent="0.2">
      <c r="D4212" s="314"/>
    </row>
    <row r="4213" spans="4:4" x14ac:dyDescent="0.2">
      <c r="D4213" s="314"/>
    </row>
    <row r="4214" spans="4:4" x14ac:dyDescent="0.2">
      <c r="D4214" s="314"/>
    </row>
    <row r="4215" spans="4:4" x14ac:dyDescent="0.2">
      <c r="D4215" s="314"/>
    </row>
    <row r="4216" spans="4:4" x14ac:dyDescent="0.2">
      <c r="D4216" s="314"/>
    </row>
    <row r="4217" spans="4:4" x14ac:dyDescent="0.2">
      <c r="D4217" s="314"/>
    </row>
    <row r="4218" spans="4:4" x14ac:dyDescent="0.2">
      <c r="D4218" s="314"/>
    </row>
    <row r="4219" spans="4:4" x14ac:dyDescent="0.2">
      <c r="D4219" s="314"/>
    </row>
    <row r="4220" spans="4:4" x14ac:dyDescent="0.2">
      <c r="D4220" s="314"/>
    </row>
    <row r="4221" spans="4:4" x14ac:dyDescent="0.2">
      <c r="D4221" s="314"/>
    </row>
    <row r="4222" spans="4:4" x14ac:dyDescent="0.2">
      <c r="D4222" s="314"/>
    </row>
    <row r="4223" spans="4:4" x14ac:dyDescent="0.2">
      <c r="D4223" s="314"/>
    </row>
    <row r="4224" spans="4:4" x14ac:dyDescent="0.2">
      <c r="D4224" s="314"/>
    </row>
    <row r="4225" spans="4:4" x14ac:dyDescent="0.2">
      <c r="D4225" s="314"/>
    </row>
    <row r="4226" spans="4:4" x14ac:dyDescent="0.2">
      <c r="D4226" s="314"/>
    </row>
    <row r="4227" spans="4:4" x14ac:dyDescent="0.2">
      <c r="D4227" s="314"/>
    </row>
    <row r="4228" spans="4:4" x14ac:dyDescent="0.2">
      <c r="D4228" s="314"/>
    </row>
    <row r="4229" spans="4:4" x14ac:dyDescent="0.2">
      <c r="D4229" s="314"/>
    </row>
    <row r="4230" spans="4:4" x14ac:dyDescent="0.2">
      <c r="D4230" s="314"/>
    </row>
    <row r="4231" spans="4:4" x14ac:dyDescent="0.2">
      <c r="D4231" s="314"/>
    </row>
    <row r="4232" spans="4:4" x14ac:dyDescent="0.2">
      <c r="D4232" s="314"/>
    </row>
    <row r="4233" spans="4:4" x14ac:dyDescent="0.2">
      <c r="D4233" s="314"/>
    </row>
    <row r="4234" spans="4:4" x14ac:dyDescent="0.2">
      <c r="D4234" s="314"/>
    </row>
    <row r="4235" spans="4:4" x14ac:dyDescent="0.2">
      <c r="D4235" s="314"/>
    </row>
    <row r="4236" spans="4:4" x14ac:dyDescent="0.2">
      <c r="D4236" s="314"/>
    </row>
    <row r="4237" spans="4:4" x14ac:dyDescent="0.2">
      <c r="D4237" s="314"/>
    </row>
    <row r="4238" spans="4:4" x14ac:dyDescent="0.2">
      <c r="D4238" s="314"/>
    </row>
    <row r="4239" spans="4:4" x14ac:dyDescent="0.2">
      <c r="D4239" s="314"/>
    </row>
    <row r="4240" spans="4:4" x14ac:dyDescent="0.2">
      <c r="D4240" s="314"/>
    </row>
    <row r="4241" spans="4:4" x14ac:dyDescent="0.2">
      <c r="D4241" s="314"/>
    </row>
    <row r="4242" spans="4:4" x14ac:dyDescent="0.2">
      <c r="D4242" s="314"/>
    </row>
    <row r="4243" spans="4:4" x14ac:dyDescent="0.2">
      <c r="D4243" s="314"/>
    </row>
    <row r="4244" spans="4:4" x14ac:dyDescent="0.2">
      <c r="D4244" s="314"/>
    </row>
    <row r="4245" spans="4:4" x14ac:dyDescent="0.2">
      <c r="D4245" s="314"/>
    </row>
    <row r="4246" spans="4:4" x14ac:dyDescent="0.2">
      <c r="D4246" s="314"/>
    </row>
    <row r="4247" spans="4:4" x14ac:dyDescent="0.2">
      <c r="D4247" s="314"/>
    </row>
    <row r="4248" spans="4:4" x14ac:dyDescent="0.2">
      <c r="D4248" s="314"/>
    </row>
    <row r="4249" spans="4:4" x14ac:dyDescent="0.2">
      <c r="D4249" s="314"/>
    </row>
    <row r="4250" spans="4:4" x14ac:dyDescent="0.2">
      <c r="D4250" s="314"/>
    </row>
    <row r="4251" spans="4:4" x14ac:dyDescent="0.2">
      <c r="D4251" s="314"/>
    </row>
    <row r="4252" spans="4:4" x14ac:dyDescent="0.2">
      <c r="D4252" s="314"/>
    </row>
    <row r="4253" spans="4:4" x14ac:dyDescent="0.2">
      <c r="D4253" s="314"/>
    </row>
    <row r="4254" spans="4:4" x14ac:dyDescent="0.2">
      <c r="D4254" s="314"/>
    </row>
    <row r="4255" spans="4:4" x14ac:dyDescent="0.2">
      <c r="D4255" s="314"/>
    </row>
    <row r="4256" spans="4:4" x14ac:dyDescent="0.2">
      <c r="D4256" s="314"/>
    </row>
    <row r="4257" spans="4:4" x14ac:dyDescent="0.2">
      <c r="D4257" s="314"/>
    </row>
    <row r="4258" spans="4:4" x14ac:dyDescent="0.2">
      <c r="D4258" s="314"/>
    </row>
    <row r="4259" spans="4:4" x14ac:dyDescent="0.2">
      <c r="D4259" s="314"/>
    </row>
    <row r="4260" spans="4:4" x14ac:dyDescent="0.2">
      <c r="D4260" s="314"/>
    </row>
    <row r="4261" spans="4:4" x14ac:dyDescent="0.2">
      <c r="D4261" s="314"/>
    </row>
    <row r="4262" spans="4:4" x14ac:dyDescent="0.2">
      <c r="D4262" s="314"/>
    </row>
    <row r="4263" spans="4:4" x14ac:dyDescent="0.2">
      <c r="D4263" s="314"/>
    </row>
    <row r="4264" spans="4:4" x14ac:dyDescent="0.2">
      <c r="D4264" s="314"/>
    </row>
    <row r="4265" spans="4:4" x14ac:dyDescent="0.2">
      <c r="D4265" s="314"/>
    </row>
    <row r="4266" spans="4:4" x14ac:dyDescent="0.2">
      <c r="D4266" s="314"/>
    </row>
    <row r="4267" spans="4:4" x14ac:dyDescent="0.2">
      <c r="D4267" s="314"/>
    </row>
    <row r="4268" spans="4:4" x14ac:dyDescent="0.2">
      <c r="D4268" s="314"/>
    </row>
    <row r="4269" spans="4:4" x14ac:dyDescent="0.2">
      <c r="D4269" s="314"/>
    </row>
    <row r="4270" spans="4:4" x14ac:dyDescent="0.2">
      <c r="D4270" s="314"/>
    </row>
    <row r="4271" spans="4:4" x14ac:dyDescent="0.2">
      <c r="D4271" s="314"/>
    </row>
    <row r="4272" spans="4:4" x14ac:dyDescent="0.2">
      <c r="D4272" s="314"/>
    </row>
    <row r="4273" spans="4:4" x14ac:dyDescent="0.2">
      <c r="D4273" s="314"/>
    </row>
    <row r="4274" spans="4:4" x14ac:dyDescent="0.2">
      <c r="D4274" s="314"/>
    </row>
    <row r="4275" spans="4:4" x14ac:dyDescent="0.2">
      <c r="D4275" s="314"/>
    </row>
    <row r="4276" spans="4:4" x14ac:dyDescent="0.2">
      <c r="D4276" s="314"/>
    </row>
    <row r="4277" spans="4:4" x14ac:dyDescent="0.2">
      <c r="D4277" s="314"/>
    </row>
    <row r="4278" spans="4:4" x14ac:dyDescent="0.2">
      <c r="D4278" s="314"/>
    </row>
    <row r="4279" spans="4:4" x14ac:dyDescent="0.2">
      <c r="D4279" s="314"/>
    </row>
    <row r="4280" spans="4:4" x14ac:dyDescent="0.2">
      <c r="D4280" s="314"/>
    </row>
    <row r="4281" spans="4:4" x14ac:dyDescent="0.2">
      <c r="D4281" s="314"/>
    </row>
    <row r="4282" spans="4:4" x14ac:dyDescent="0.2">
      <c r="D4282" s="314"/>
    </row>
    <row r="4283" spans="4:4" x14ac:dyDescent="0.2">
      <c r="D4283" s="314"/>
    </row>
    <row r="4284" spans="4:4" x14ac:dyDescent="0.2">
      <c r="D4284" s="314"/>
    </row>
    <row r="4285" spans="4:4" x14ac:dyDescent="0.2">
      <c r="D4285" s="314"/>
    </row>
    <row r="4286" spans="4:4" x14ac:dyDescent="0.2">
      <c r="D4286" s="314"/>
    </row>
    <row r="4287" spans="4:4" x14ac:dyDescent="0.2">
      <c r="D4287" s="314"/>
    </row>
    <row r="4288" spans="4:4" x14ac:dyDescent="0.2">
      <c r="D4288" s="314"/>
    </row>
    <row r="4289" spans="4:4" x14ac:dyDescent="0.2">
      <c r="D4289" s="314"/>
    </row>
    <row r="4290" spans="4:4" x14ac:dyDescent="0.2">
      <c r="D4290" s="314"/>
    </row>
    <row r="4291" spans="4:4" x14ac:dyDescent="0.2">
      <c r="D4291" s="314"/>
    </row>
    <row r="4292" spans="4:4" x14ac:dyDescent="0.2">
      <c r="D4292" s="314"/>
    </row>
    <row r="4293" spans="4:4" x14ac:dyDescent="0.2">
      <c r="D4293" s="314"/>
    </row>
    <row r="4294" spans="4:4" x14ac:dyDescent="0.2">
      <c r="D4294" s="314"/>
    </row>
    <row r="4295" spans="4:4" x14ac:dyDescent="0.2">
      <c r="D4295" s="314"/>
    </row>
    <row r="4296" spans="4:4" x14ac:dyDescent="0.2">
      <c r="D4296" s="314"/>
    </row>
    <row r="4297" spans="4:4" x14ac:dyDescent="0.2">
      <c r="D4297" s="314"/>
    </row>
    <row r="4298" spans="4:4" x14ac:dyDescent="0.2">
      <c r="D4298" s="314"/>
    </row>
    <row r="4299" spans="4:4" x14ac:dyDescent="0.2">
      <c r="D4299" s="314"/>
    </row>
    <row r="4300" spans="4:4" x14ac:dyDescent="0.2">
      <c r="D4300" s="314"/>
    </row>
    <row r="4301" spans="4:4" x14ac:dyDescent="0.2">
      <c r="D4301" s="314"/>
    </row>
    <row r="4302" spans="4:4" x14ac:dyDescent="0.2">
      <c r="D4302" s="314"/>
    </row>
    <row r="4303" spans="4:4" x14ac:dyDescent="0.2">
      <c r="D4303" s="314"/>
    </row>
    <row r="4304" spans="4:4" x14ac:dyDescent="0.2">
      <c r="D4304" s="314"/>
    </row>
    <row r="4305" spans="4:4" x14ac:dyDescent="0.2">
      <c r="D4305" s="314"/>
    </row>
    <row r="4306" spans="4:4" x14ac:dyDescent="0.2">
      <c r="D4306" s="314"/>
    </row>
    <row r="4307" spans="4:4" x14ac:dyDescent="0.2">
      <c r="D4307" s="314"/>
    </row>
    <row r="4308" spans="4:4" x14ac:dyDescent="0.2">
      <c r="D4308" s="314"/>
    </row>
    <row r="4309" spans="4:4" x14ac:dyDescent="0.2">
      <c r="D4309" s="314"/>
    </row>
    <row r="4310" spans="4:4" x14ac:dyDescent="0.2">
      <c r="D4310" s="314"/>
    </row>
    <row r="4311" spans="4:4" x14ac:dyDescent="0.2">
      <c r="D4311" s="314"/>
    </row>
    <row r="4312" spans="4:4" x14ac:dyDescent="0.2">
      <c r="D4312" s="314"/>
    </row>
    <row r="4313" spans="4:4" x14ac:dyDescent="0.2">
      <c r="D4313" s="314"/>
    </row>
    <row r="4314" spans="4:4" x14ac:dyDescent="0.2">
      <c r="D4314" s="314"/>
    </row>
    <row r="4315" spans="4:4" x14ac:dyDescent="0.2">
      <c r="D4315" s="314"/>
    </row>
    <row r="4316" spans="4:4" x14ac:dyDescent="0.2">
      <c r="D4316" s="314"/>
    </row>
    <row r="4317" spans="4:4" x14ac:dyDescent="0.2">
      <c r="D4317" s="314"/>
    </row>
    <row r="4318" spans="4:4" x14ac:dyDescent="0.2">
      <c r="D4318" s="314"/>
    </row>
    <row r="4319" spans="4:4" x14ac:dyDescent="0.2">
      <c r="D4319" s="314"/>
    </row>
    <row r="4320" spans="4:4" x14ac:dyDescent="0.2">
      <c r="D4320" s="314"/>
    </row>
    <row r="4321" spans="4:4" x14ac:dyDescent="0.2">
      <c r="D4321" s="314"/>
    </row>
    <row r="4322" spans="4:4" x14ac:dyDescent="0.2">
      <c r="D4322" s="314"/>
    </row>
    <row r="4323" spans="4:4" x14ac:dyDescent="0.2">
      <c r="D4323" s="314"/>
    </row>
    <row r="4324" spans="4:4" x14ac:dyDescent="0.2">
      <c r="D4324" s="314"/>
    </row>
    <row r="4325" spans="4:4" x14ac:dyDescent="0.2">
      <c r="D4325" s="314"/>
    </row>
    <row r="4326" spans="4:4" x14ac:dyDescent="0.2">
      <c r="D4326" s="314"/>
    </row>
    <row r="4327" spans="4:4" x14ac:dyDescent="0.2">
      <c r="D4327" s="314"/>
    </row>
    <row r="4328" spans="4:4" x14ac:dyDescent="0.2">
      <c r="D4328" s="314"/>
    </row>
    <row r="4329" spans="4:4" x14ac:dyDescent="0.2">
      <c r="D4329" s="314"/>
    </row>
    <row r="4330" spans="4:4" x14ac:dyDescent="0.2">
      <c r="D4330" s="314"/>
    </row>
    <row r="4331" spans="4:4" x14ac:dyDescent="0.2">
      <c r="D4331" s="314"/>
    </row>
    <row r="4332" spans="4:4" x14ac:dyDescent="0.2">
      <c r="D4332" s="314"/>
    </row>
    <row r="4333" spans="4:4" x14ac:dyDescent="0.2">
      <c r="D4333" s="314"/>
    </row>
    <row r="4334" spans="4:4" x14ac:dyDescent="0.2">
      <c r="D4334" s="314"/>
    </row>
    <row r="4335" spans="4:4" x14ac:dyDescent="0.2">
      <c r="D4335" s="314"/>
    </row>
    <row r="4336" spans="4:4" x14ac:dyDescent="0.2">
      <c r="D4336" s="314"/>
    </row>
    <row r="4337" spans="4:4" x14ac:dyDescent="0.2">
      <c r="D4337" s="314"/>
    </row>
    <row r="4338" spans="4:4" x14ac:dyDescent="0.2">
      <c r="D4338" s="314"/>
    </row>
    <row r="4339" spans="4:4" x14ac:dyDescent="0.2">
      <c r="D4339" s="314"/>
    </row>
    <row r="4340" spans="4:4" x14ac:dyDescent="0.2">
      <c r="D4340" s="314"/>
    </row>
    <row r="4341" spans="4:4" x14ac:dyDescent="0.2">
      <c r="D4341" s="314"/>
    </row>
    <row r="4342" spans="4:4" x14ac:dyDescent="0.2">
      <c r="D4342" s="314"/>
    </row>
    <row r="4343" spans="4:4" x14ac:dyDescent="0.2">
      <c r="D4343" s="314"/>
    </row>
    <row r="4344" spans="4:4" x14ac:dyDescent="0.2">
      <c r="D4344" s="314"/>
    </row>
    <row r="4345" spans="4:4" x14ac:dyDescent="0.2">
      <c r="D4345" s="314"/>
    </row>
    <row r="4346" spans="4:4" x14ac:dyDescent="0.2">
      <c r="D4346" s="314"/>
    </row>
    <row r="4347" spans="4:4" x14ac:dyDescent="0.2">
      <c r="D4347" s="314"/>
    </row>
    <row r="4348" spans="4:4" x14ac:dyDescent="0.2">
      <c r="D4348" s="314"/>
    </row>
    <row r="4349" spans="4:4" x14ac:dyDescent="0.2">
      <c r="D4349" s="314"/>
    </row>
    <row r="4350" spans="4:4" x14ac:dyDescent="0.2">
      <c r="D4350" s="314"/>
    </row>
    <row r="4351" spans="4:4" x14ac:dyDescent="0.2">
      <c r="D4351" s="314"/>
    </row>
    <row r="4352" spans="4:4" x14ac:dyDescent="0.2">
      <c r="D4352" s="314"/>
    </row>
    <row r="4353" spans="4:4" x14ac:dyDescent="0.2">
      <c r="D4353" s="314"/>
    </row>
    <row r="4354" spans="4:4" x14ac:dyDescent="0.2">
      <c r="D4354" s="314"/>
    </row>
    <row r="4355" spans="4:4" x14ac:dyDescent="0.2">
      <c r="D4355" s="314"/>
    </row>
    <row r="4356" spans="4:4" x14ac:dyDescent="0.2">
      <c r="D4356" s="314"/>
    </row>
    <row r="4357" spans="4:4" x14ac:dyDescent="0.2">
      <c r="D4357" s="314"/>
    </row>
    <row r="4358" spans="4:4" x14ac:dyDescent="0.2">
      <c r="D4358" s="314"/>
    </row>
    <row r="4359" spans="4:4" x14ac:dyDescent="0.2">
      <c r="D4359" s="314"/>
    </row>
    <row r="4360" spans="4:4" x14ac:dyDescent="0.2">
      <c r="D4360" s="314"/>
    </row>
    <row r="4361" spans="4:4" x14ac:dyDescent="0.2">
      <c r="D4361" s="314"/>
    </row>
    <row r="4362" spans="4:4" x14ac:dyDescent="0.2">
      <c r="D4362" s="314"/>
    </row>
    <row r="4363" spans="4:4" x14ac:dyDescent="0.2">
      <c r="D4363" s="314"/>
    </row>
    <row r="4364" spans="4:4" x14ac:dyDescent="0.2">
      <c r="D4364" s="314"/>
    </row>
    <row r="4365" spans="4:4" x14ac:dyDescent="0.2">
      <c r="D4365" s="314"/>
    </row>
    <row r="4366" spans="4:4" x14ac:dyDescent="0.2">
      <c r="D4366" s="314"/>
    </row>
    <row r="4367" spans="4:4" x14ac:dyDescent="0.2">
      <c r="D4367" s="314"/>
    </row>
    <row r="4368" spans="4:4" x14ac:dyDescent="0.2">
      <c r="D4368" s="314"/>
    </row>
    <row r="4369" spans="4:4" x14ac:dyDescent="0.2">
      <c r="D4369" s="314"/>
    </row>
    <row r="4370" spans="4:4" x14ac:dyDescent="0.2">
      <c r="D4370" s="314"/>
    </row>
    <row r="4371" spans="4:4" x14ac:dyDescent="0.2">
      <c r="D4371" s="314"/>
    </row>
    <row r="4372" spans="4:4" x14ac:dyDescent="0.2">
      <c r="D4372" s="314"/>
    </row>
    <row r="4373" spans="4:4" x14ac:dyDescent="0.2">
      <c r="D4373" s="314"/>
    </row>
    <row r="4374" spans="4:4" x14ac:dyDescent="0.2">
      <c r="D4374" s="314"/>
    </row>
    <row r="4375" spans="4:4" x14ac:dyDescent="0.2">
      <c r="D4375" s="314"/>
    </row>
    <row r="4376" spans="4:4" x14ac:dyDescent="0.2">
      <c r="D4376" s="314"/>
    </row>
    <row r="4377" spans="4:4" x14ac:dyDescent="0.2">
      <c r="D4377" s="314"/>
    </row>
    <row r="4378" spans="4:4" x14ac:dyDescent="0.2">
      <c r="D4378" s="314"/>
    </row>
    <row r="4379" spans="4:4" x14ac:dyDescent="0.2">
      <c r="D4379" s="314"/>
    </row>
    <row r="4380" spans="4:4" x14ac:dyDescent="0.2">
      <c r="D4380" s="314"/>
    </row>
    <row r="4381" spans="4:4" x14ac:dyDescent="0.2">
      <c r="D4381" s="314"/>
    </row>
    <row r="4382" spans="4:4" x14ac:dyDescent="0.2">
      <c r="D4382" s="314"/>
    </row>
    <row r="4383" spans="4:4" x14ac:dyDescent="0.2">
      <c r="D4383" s="314"/>
    </row>
    <row r="4384" spans="4:4" x14ac:dyDescent="0.2">
      <c r="D4384" s="314"/>
    </row>
    <row r="4385" spans="4:4" x14ac:dyDescent="0.2">
      <c r="D4385" s="314"/>
    </row>
    <row r="4386" spans="4:4" x14ac:dyDescent="0.2">
      <c r="D4386" s="314"/>
    </row>
    <row r="4387" spans="4:4" x14ac:dyDescent="0.2">
      <c r="D4387" s="314"/>
    </row>
    <row r="4388" spans="4:4" x14ac:dyDescent="0.2">
      <c r="D4388" s="314"/>
    </row>
    <row r="4389" spans="4:4" x14ac:dyDescent="0.2">
      <c r="D4389" s="314"/>
    </row>
    <row r="4390" spans="4:4" x14ac:dyDescent="0.2">
      <c r="D4390" s="314"/>
    </row>
    <row r="4391" spans="4:4" x14ac:dyDescent="0.2">
      <c r="D4391" s="314"/>
    </row>
    <row r="4392" spans="4:4" x14ac:dyDescent="0.2">
      <c r="D4392" s="314"/>
    </row>
    <row r="4393" spans="4:4" x14ac:dyDescent="0.2">
      <c r="D4393" s="314"/>
    </row>
    <row r="4394" spans="4:4" x14ac:dyDescent="0.2">
      <c r="D4394" s="314"/>
    </row>
    <row r="4395" spans="4:4" x14ac:dyDescent="0.2">
      <c r="D4395" s="314"/>
    </row>
    <row r="4396" spans="4:4" x14ac:dyDescent="0.2">
      <c r="D4396" s="314"/>
    </row>
    <row r="4397" spans="4:4" x14ac:dyDescent="0.2">
      <c r="D4397" s="314"/>
    </row>
    <row r="4398" spans="4:4" x14ac:dyDescent="0.2">
      <c r="D4398" s="314"/>
    </row>
    <row r="4399" spans="4:4" x14ac:dyDescent="0.2">
      <c r="D4399" s="314"/>
    </row>
    <row r="4400" spans="4:4" x14ac:dyDescent="0.2">
      <c r="D4400" s="314"/>
    </row>
    <row r="4401" spans="4:4" x14ac:dyDescent="0.2">
      <c r="D4401" s="314"/>
    </row>
    <row r="4402" spans="4:4" x14ac:dyDescent="0.2">
      <c r="D4402" s="314"/>
    </row>
    <row r="4403" spans="4:4" x14ac:dyDescent="0.2">
      <c r="D4403" s="314"/>
    </row>
    <row r="4404" spans="4:4" x14ac:dyDescent="0.2">
      <c r="D4404" s="314"/>
    </row>
    <row r="4405" spans="4:4" x14ac:dyDescent="0.2">
      <c r="D4405" s="314"/>
    </row>
    <row r="4406" spans="4:4" x14ac:dyDescent="0.2">
      <c r="D4406" s="314"/>
    </row>
    <row r="4407" spans="4:4" x14ac:dyDescent="0.2">
      <c r="D4407" s="314"/>
    </row>
    <row r="4408" spans="4:4" x14ac:dyDescent="0.2">
      <c r="D4408" s="314"/>
    </row>
    <row r="4409" spans="4:4" x14ac:dyDescent="0.2">
      <c r="D4409" s="314"/>
    </row>
    <row r="4410" spans="4:4" x14ac:dyDescent="0.2">
      <c r="D4410" s="314"/>
    </row>
    <row r="4411" spans="4:4" x14ac:dyDescent="0.2">
      <c r="D4411" s="314"/>
    </row>
    <row r="4412" spans="4:4" x14ac:dyDescent="0.2">
      <c r="D4412" s="314"/>
    </row>
    <row r="4413" spans="4:4" x14ac:dyDescent="0.2">
      <c r="D4413" s="314"/>
    </row>
    <row r="4414" spans="4:4" x14ac:dyDescent="0.2">
      <c r="D4414" s="314"/>
    </row>
    <row r="4415" spans="4:4" x14ac:dyDescent="0.2">
      <c r="D4415" s="314"/>
    </row>
    <row r="4416" spans="4:4" x14ac:dyDescent="0.2">
      <c r="D4416" s="314"/>
    </row>
    <row r="4417" spans="4:4" x14ac:dyDescent="0.2">
      <c r="D4417" s="314"/>
    </row>
    <row r="4418" spans="4:4" x14ac:dyDescent="0.2">
      <c r="D4418" s="314"/>
    </row>
    <row r="4419" spans="4:4" x14ac:dyDescent="0.2">
      <c r="D4419" s="314"/>
    </row>
    <row r="4420" spans="4:4" x14ac:dyDescent="0.2">
      <c r="D4420" s="314"/>
    </row>
    <row r="4421" spans="4:4" x14ac:dyDescent="0.2">
      <c r="D4421" s="314"/>
    </row>
    <row r="4422" spans="4:4" x14ac:dyDescent="0.2">
      <c r="D4422" s="314"/>
    </row>
  </sheetData>
  <sheetProtection algorithmName="SHA-512" hashValue="Qb5mZsvDPKEq5yoLmw/7/MnhXUUwkWFQktOvjBb7l6S0k72DrO7XBQnJuqRoNp+wjG5i8k1ViX47uNCB+DSprg==" saltValue="rJZHvuH54hQJjza6uMt85g==" spinCount="100000" sheet="1" objects="1" scenario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BDFE-C5D1-4FC9-9D4B-C95D2087DB55}">
  <sheetPr>
    <outlinePr summaryBelow="0"/>
  </sheetPr>
  <dimension ref="A1:BH5000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585" t="s">
        <v>82</v>
      </c>
      <c r="B1" s="585"/>
      <c r="C1" s="585"/>
      <c r="D1" s="585"/>
      <c r="E1" s="585"/>
      <c r="F1" s="585"/>
      <c r="G1" s="585"/>
      <c r="AG1" t="s">
        <v>83</v>
      </c>
    </row>
    <row r="2" spans="1:60" x14ac:dyDescent="0.2">
      <c r="A2" s="50" t="s">
        <v>5</v>
      </c>
      <c r="B2" s="192" t="s">
        <v>31</v>
      </c>
      <c r="C2" s="611" t="s">
        <v>32</v>
      </c>
      <c r="D2" s="612"/>
      <c r="E2" s="612"/>
      <c r="F2" s="612"/>
      <c r="G2" s="613"/>
      <c r="AG2" t="s">
        <v>84</v>
      </c>
    </row>
    <row r="3" spans="1:60" x14ac:dyDescent="0.2">
      <c r="A3" s="50" t="s">
        <v>6</v>
      </c>
      <c r="B3" s="192" t="s">
        <v>33</v>
      </c>
      <c r="C3" s="611" t="s">
        <v>34</v>
      </c>
      <c r="D3" s="612"/>
      <c r="E3" s="612"/>
      <c r="F3" s="612"/>
      <c r="G3" s="613"/>
      <c r="AC3" s="95" t="s">
        <v>84</v>
      </c>
      <c r="AG3" t="s">
        <v>85</v>
      </c>
    </row>
    <row r="4" spans="1:60" x14ac:dyDescent="0.2">
      <c r="A4" s="97" t="s">
        <v>7</v>
      </c>
      <c r="B4" s="193" t="s">
        <v>37</v>
      </c>
      <c r="C4" s="614" t="s">
        <v>38</v>
      </c>
      <c r="D4" s="615"/>
      <c r="E4" s="615"/>
      <c r="F4" s="615"/>
      <c r="G4" s="616"/>
      <c r="AG4" t="s">
        <v>86</v>
      </c>
    </row>
    <row r="5" spans="1:60" x14ac:dyDescent="0.2">
      <c r="D5" s="10"/>
    </row>
    <row r="6" spans="1:60" ht="38.25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194" t="s">
        <v>92</v>
      </c>
      <c r="G6" s="98" t="s">
        <v>20</v>
      </c>
      <c r="H6" s="101" t="s">
        <v>21</v>
      </c>
      <c r="I6" s="101" t="s">
        <v>93</v>
      </c>
      <c r="J6" s="101" t="s">
        <v>22</v>
      </c>
      <c r="K6" s="101" t="s">
        <v>94</v>
      </c>
      <c r="L6" s="101" t="s">
        <v>95</v>
      </c>
      <c r="M6" s="101" t="s">
        <v>96</v>
      </c>
      <c r="N6" s="101" t="s">
        <v>97</v>
      </c>
      <c r="O6" s="101" t="s">
        <v>98</v>
      </c>
      <c r="P6" s="101" t="s">
        <v>99</v>
      </c>
      <c r="Q6" s="101" t="s">
        <v>100</v>
      </c>
      <c r="R6" s="101" t="s">
        <v>101</v>
      </c>
      <c r="S6" s="101" t="s">
        <v>102</v>
      </c>
      <c r="T6" s="101" t="s">
        <v>103</v>
      </c>
      <c r="U6" s="101" t="s">
        <v>104</v>
      </c>
      <c r="V6" s="101" t="s">
        <v>105</v>
      </c>
      <c r="W6" s="101" t="s">
        <v>106</v>
      </c>
      <c r="X6" s="101" t="s">
        <v>107</v>
      </c>
      <c r="Y6" s="101" t="s">
        <v>108</v>
      </c>
    </row>
    <row r="7" spans="1:60" x14ac:dyDescent="0.2">
      <c r="A7" s="3"/>
      <c r="B7" s="4"/>
      <c r="C7" s="4"/>
      <c r="D7" s="6"/>
      <c r="E7" s="103"/>
      <c r="F7" s="104"/>
      <c r="G7" s="104"/>
      <c r="H7" s="104"/>
      <c r="I7" s="104"/>
      <c r="J7" s="104"/>
      <c r="K7" s="104"/>
      <c r="L7" s="104"/>
      <c r="M7" s="104"/>
      <c r="N7" s="103"/>
      <c r="O7" s="103"/>
      <c r="P7" s="103"/>
      <c r="Q7" s="103"/>
      <c r="R7" s="104"/>
      <c r="S7" s="104"/>
      <c r="T7" s="104"/>
      <c r="U7" s="104"/>
      <c r="V7" s="104"/>
      <c r="W7" s="104"/>
      <c r="X7" s="104"/>
      <c r="Y7" s="104"/>
    </row>
    <row r="8" spans="1:60" x14ac:dyDescent="0.2">
      <c r="A8" s="112" t="s">
        <v>109</v>
      </c>
      <c r="B8" s="113" t="s">
        <v>40</v>
      </c>
      <c r="C8" s="127" t="s">
        <v>41</v>
      </c>
      <c r="D8" s="114"/>
      <c r="E8" s="115"/>
      <c r="F8" s="116"/>
      <c r="G8" s="116">
        <f>SUMIF(AG9:AG49,"&lt;&gt;NOR",G9:G49)</f>
        <v>0</v>
      </c>
      <c r="H8" s="116"/>
      <c r="I8" s="116">
        <f>SUM(I9:I49)</f>
        <v>3571.9599999999996</v>
      </c>
      <c r="J8" s="116"/>
      <c r="K8" s="116">
        <f>SUM(K9:K49)</f>
        <v>104419.95</v>
      </c>
      <c r="L8" s="116"/>
      <c r="M8" s="116">
        <f>SUM(M9:M49)</f>
        <v>0</v>
      </c>
      <c r="N8" s="115"/>
      <c r="O8" s="115">
        <f>SUM(O9:O49)</f>
        <v>0.01</v>
      </c>
      <c r="P8" s="115"/>
      <c r="Q8" s="115">
        <f>SUM(Q9:Q49)</f>
        <v>14.18</v>
      </c>
      <c r="R8" s="116"/>
      <c r="S8" s="116"/>
      <c r="T8" s="117"/>
      <c r="U8" s="111"/>
      <c r="V8" s="111">
        <f>SUM(V9:V49)</f>
        <v>157.13999999999999</v>
      </c>
      <c r="W8" s="111"/>
      <c r="X8" s="111"/>
      <c r="Y8" s="111"/>
      <c r="AG8" t="s">
        <v>110</v>
      </c>
    </row>
    <row r="9" spans="1:60" ht="22.5" outlineLevel="1" x14ac:dyDescent="0.2">
      <c r="A9" s="119">
        <v>1</v>
      </c>
      <c r="B9" s="120" t="s">
        <v>869</v>
      </c>
      <c r="C9" s="128" t="s">
        <v>870</v>
      </c>
      <c r="D9" s="121" t="s">
        <v>151</v>
      </c>
      <c r="E9" s="122">
        <v>29.54</v>
      </c>
      <c r="F9" s="123"/>
      <c r="G9" s="124">
        <f>ROUND(E9*F9,2)</f>
        <v>0</v>
      </c>
      <c r="H9" s="123">
        <v>0</v>
      </c>
      <c r="I9" s="124">
        <f>ROUND(E9*H9,2)</f>
        <v>0</v>
      </c>
      <c r="J9" s="123">
        <v>976</v>
      </c>
      <c r="K9" s="124">
        <f>ROUND(E9*J9,2)</f>
        <v>28831.040000000001</v>
      </c>
      <c r="L9" s="124">
        <v>21</v>
      </c>
      <c r="M9" s="124">
        <f>G9*(1+L9/100)</f>
        <v>0</v>
      </c>
      <c r="N9" s="122">
        <v>0</v>
      </c>
      <c r="O9" s="122">
        <f>ROUND(E9*N9,2)</f>
        <v>0</v>
      </c>
      <c r="P9" s="122">
        <v>0.48</v>
      </c>
      <c r="Q9" s="122">
        <f>ROUND(E9*P9,2)</f>
        <v>14.18</v>
      </c>
      <c r="R9" s="124" t="s">
        <v>871</v>
      </c>
      <c r="S9" s="124" t="s">
        <v>2211</v>
      </c>
      <c r="T9" s="125" t="s">
        <v>115</v>
      </c>
      <c r="U9" s="108">
        <v>1.5069999999999999</v>
      </c>
      <c r="V9" s="108">
        <f>ROUND(E9*U9,2)</f>
        <v>44.52</v>
      </c>
      <c r="W9" s="108"/>
      <c r="X9" s="108" t="s">
        <v>116</v>
      </c>
      <c r="Y9" s="108" t="s">
        <v>117</v>
      </c>
      <c r="Z9" s="102"/>
      <c r="AA9" s="102"/>
      <c r="AB9" s="102"/>
      <c r="AC9" s="102"/>
      <c r="AD9" s="102"/>
      <c r="AE9" s="102"/>
      <c r="AF9" s="102"/>
      <c r="AG9" s="102" t="s">
        <v>118</v>
      </c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</row>
    <row r="10" spans="1:60" outlineLevel="2" x14ac:dyDescent="0.2">
      <c r="A10" s="105"/>
      <c r="B10" s="106"/>
      <c r="C10" s="605"/>
      <c r="D10" s="606"/>
      <c r="E10" s="606"/>
      <c r="F10" s="606"/>
      <c r="G10" s="606"/>
      <c r="H10" s="108"/>
      <c r="I10" s="108"/>
      <c r="J10" s="108"/>
      <c r="K10" s="108"/>
      <c r="L10" s="108"/>
      <c r="M10" s="108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2"/>
      <c r="AA10" s="102"/>
      <c r="AB10" s="102"/>
      <c r="AC10" s="102"/>
      <c r="AD10" s="102"/>
      <c r="AE10" s="102"/>
      <c r="AF10" s="102"/>
      <c r="AG10" s="102" t="s">
        <v>2212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</row>
    <row r="11" spans="1:60" outlineLevel="1" x14ac:dyDescent="0.2">
      <c r="A11" s="119">
        <v>2</v>
      </c>
      <c r="B11" s="120" t="s">
        <v>872</v>
      </c>
      <c r="C11" s="128" t="s">
        <v>873</v>
      </c>
      <c r="D11" s="121" t="s">
        <v>113</v>
      </c>
      <c r="E11" s="122">
        <v>45</v>
      </c>
      <c r="F11" s="123"/>
      <c r="G11" s="124">
        <f>ROUND(E11*F11,2)</f>
        <v>0</v>
      </c>
      <c r="H11" s="123">
        <v>0</v>
      </c>
      <c r="I11" s="124">
        <f>ROUND(E11*H11,2)</f>
        <v>0</v>
      </c>
      <c r="J11" s="123">
        <v>95.4</v>
      </c>
      <c r="K11" s="124">
        <f>ROUND(E11*J11,2)</f>
        <v>4293</v>
      </c>
      <c r="L11" s="124">
        <v>21</v>
      </c>
      <c r="M11" s="124">
        <f>G11*(1+L11/100)</f>
        <v>0</v>
      </c>
      <c r="N11" s="122">
        <v>0</v>
      </c>
      <c r="O11" s="122">
        <f>ROUND(E11*N11,2)</f>
        <v>0</v>
      </c>
      <c r="P11" s="122">
        <v>0</v>
      </c>
      <c r="Q11" s="122">
        <f>ROUND(E11*P11,2)</f>
        <v>0</v>
      </c>
      <c r="R11" s="124" t="s">
        <v>114</v>
      </c>
      <c r="S11" s="124" t="s">
        <v>2211</v>
      </c>
      <c r="T11" s="125" t="s">
        <v>115</v>
      </c>
      <c r="U11" s="108">
        <v>1.34E-2</v>
      </c>
      <c r="V11" s="108">
        <f>ROUND(E11*U11,2)</f>
        <v>0.6</v>
      </c>
      <c r="W11" s="108"/>
      <c r="X11" s="108" t="s">
        <v>116</v>
      </c>
      <c r="Y11" s="108" t="s">
        <v>117</v>
      </c>
      <c r="Z11" s="102"/>
      <c r="AA11" s="102"/>
      <c r="AB11" s="102"/>
      <c r="AC11" s="102"/>
      <c r="AD11" s="102"/>
      <c r="AE11" s="102"/>
      <c r="AF11" s="102"/>
      <c r="AG11" s="102" t="s">
        <v>118</v>
      </c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</row>
    <row r="12" spans="1:60" outlineLevel="2" x14ac:dyDescent="0.2">
      <c r="A12" s="105"/>
      <c r="B12" s="106"/>
      <c r="C12" s="607" t="s">
        <v>874</v>
      </c>
      <c r="D12" s="608"/>
      <c r="E12" s="608"/>
      <c r="F12" s="608"/>
      <c r="G12" s="608"/>
      <c r="H12" s="108"/>
      <c r="I12" s="108"/>
      <c r="J12" s="108"/>
      <c r="K12" s="108"/>
      <c r="L12" s="108"/>
      <c r="M12" s="108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2"/>
      <c r="AA12" s="102"/>
      <c r="AB12" s="102"/>
      <c r="AC12" s="102"/>
      <c r="AD12" s="102"/>
      <c r="AE12" s="102"/>
      <c r="AF12" s="102"/>
      <c r="AG12" s="102" t="s">
        <v>120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26" t="str">
        <f>C12</f>
        <v>nebo lesní půdy, s vodorovným přemístěním na hromady v místě upotřebení nebo na dočasné či trvalé skládky se složením</v>
      </c>
      <c r="BB12" s="102"/>
      <c r="BC12" s="102"/>
      <c r="BD12" s="102"/>
      <c r="BE12" s="102"/>
      <c r="BF12" s="102"/>
      <c r="BG12" s="102"/>
      <c r="BH12" s="102"/>
    </row>
    <row r="13" spans="1:60" outlineLevel="2" x14ac:dyDescent="0.2">
      <c r="A13" s="105"/>
      <c r="B13" s="106"/>
      <c r="C13" s="129" t="s">
        <v>875</v>
      </c>
      <c r="D13" s="109"/>
      <c r="E13" s="110">
        <v>45</v>
      </c>
      <c r="F13" s="108"/>
      <c r="G13" s="108"/>
      <c r="H13" s="108"/>
      <c r="I13" s="108"/>
      <c r="J13" s="108"/>
      <c r="K13" s="108"/>
      <c r="L13" s="108"/>
      <c r="M13" s="108"/>
      <c r="N13" s="107"/>
      <c r="O13" s="107"/>
      <c r="P13" s="107"/>
      <c r="Q13" s="107"/>
      <c r="R13" s="108"/>
      <c r="S13" s="108"/>
      <c r="T13" s="108"/>
      <c r="U13" s="108"/>
      <c r="V13" s="108"/>
      <c r="W13" s="108"/>
      <c r="X13" s="108"/>
      <c r="Y13" s="108"/>
      <c r="Z13" s="102"/>
      <c r="AA13" s="102"/>
      <c r="AB13" s="102"/>
      <c r="AC13" s="102"/>
      <c r="AD13" s="102"/>
      <c r="AE13" s="102"/>
      <c r="AF13" s="102"/>
      <c r="AG13" s="102" t="s">
        <v>121</v>
      </c>
      <c r="AH13" s="102">
        <v>0</v>
      </c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outlineLevel="2" x14ac:dyDescent="0.2">
      <c r="A14" s="105"/>
      <c r="B14" s="106"/>
      <c r="C14" s="603"/>
      <c r="D14" s="604"/>
      <c r="E14" s="604"/>
      <c r="F14" s="604"/>
      <c r="G14" s="604"/>
      <c r="H14" s="108"/>
      <c r="I14" s="108"/>
      <c r="J14" s="108"/>
      <c r="K14" s="108"/>
      <c r="L14" s="108"/>
      <c r="M14" s="108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2"/>
      <c r="AA14" s="102"/>
      <c r="AB14" s="102"/>
      <c r="AC14" s="102"/>
      <c r="AD14" s="102"/>
      <c r="AE14" s="102"/>
      <c r="AF14" s="102"/>
      <c r="AG14" s="102" t="s">
        <v>2212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</row>
    <row r="15" spans="1:60" outlineLevel="1" x14ac:dyDescent="0.2">
      <c r="A15" s="119">
        <v>3</v>
      </c>
      <c r="B15" s="120" t="s">
        <v>876</v>
      </c>
      <c r="C15" s="128" t="s">
        <v>877</v>
      </c>
      <c r="D15" s="121" t="s">
        <v>113</v>
      </c>
      <c r="E15" s="122">
        <v>10</v>
      </c>
      <c r="F15" s="123"/>
      <c r="G15" s="124">
        <f>ROUND(E15*F15,2)</f>
        <v>0</v>
      </c>
      <c r="H15" s="123">
        <v>0</v>
      </c>
      <c r="I15" s="124">
        <f>ROUND(E15*H15,2)</f>
        <v>0</v>
      </c>
      <c r="J15" s="123">
        <v>137.5</v>
      </c>
      <c r="K15" s="124">
        <f>ROUND(E15*J15,2)</f>
        <v>1375</v>
      </c>
      <c r="L15" s="124">
        <v>21</v>
      </c>
      <c r="M15" s="124">
        <f>G15*(1+L15/100)</f>
        <v>0</v>
      </c>
      <c r="N15" s="122">
        <v>0</v>
      </c>
      <c r="O15" s="122">
        <f>ROUND(E15*N15,2)</f>
        <v>0</v>
      </c>
      <c r="P15" s="122">
        <v>0</v>
      </c>
      <c r="Q15" s="122">
        <f>ROUND(E15*P15,2)</f>
        <v>0</v>
      </c>
      <c r="R15" s="124" t="s">
        <v>114</v>
      </c>
      <c r="S15" s="124" t="s">
        <v>2211</v>
      </c>
      <c r="T15" s="125" t="s">
        <v>115</v>
      </c>
      <c r="U15" s="108">
        <v>0.187</v>
      </c>
      <c r="V15" s="108">
        <f>ROUND(E15*U15,2)</f>
        <v>1.87</v>
      </c>
      <c r="W15" s="108"/>
      <c r="X15" s="108" t="s">
        <v>116</v>
      </c>
      <c r="Y15" s="108" t="s">
        <v>117</v>
      </c>
      <c r="Z15" s="102"/>
      <c r="AA15" s="102"/>
      <c r="AB15" s="102"/>
      <c r="AC15" s="102"/>
      <c r="AD15" s="102"/>
      <c r="AE15" s="102"/>
      <c r="AF15" s="102"/>
      <c r="AG15" s="102" t="s">
        <v>124</v>
      </c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</row>
    <row r="16" spans="1:60" outlineLevel="2" x14ac:dyDescent="0.2">
      <c r="A16" s="105"/>
      <c r="B16" s="106"/>
      <c r="C16" s="607" t="s">
        <v>878</v>
      </c>
      <c r="D16" s="608"/>
      <c r="E16" s="608"/>
      <c r="F16" s="608"/>
      <c r="G16" s="608"/>
      <c r="H16" s="108"/>
      <c r="I16" s="108"/>
      <c r="J16" s="108"/>
      <c r="K16" s="108"/>
      <c r="L16" s="108"/>
      <c r="M16" s="108"/>
      <c r="N16" s="107"/>
      <c r="O16" s="107"/>
      <c r="P16" s="107"/>
      <c r="Q16" s="107"/>
      <c r="R16" s="108"/>
      <c r="S16" s="108"/>
      <c r="T16" s="108"/>
      <c r="U16" s="108"/>
      <c r="V16" s="108"/>
      <c r="W16" s="108"/>
      <c r="X16" s="108"/>
      <c r="Y16" s="108"/>
      <c r="Z16" s="102"/>
      <c r="AA16" s="102"/>
      <c r="AB16" s="102"/>
      <c r="AC16" s="102"/>
      <c r="AD16" s="102"/>
      <c r="AE16" s="102"/>
      <c r="AF16" s="102"/>
      <c r="AG16" s="102" t="s">
        <v>120</v>
      </c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1:60" outlineLevel="2" x14ac:dyDescent="0.2">
      <c r="A17" s="105"/>
      <c r="B17" s="106"/>
      <c r="C17" s="603"/>
      <c r="D17" s="604"/>
      <c r="E17" s="604"/>
      <c r="F17" s="604"/>
      <c r="G17" s="604"/>
      <c r="H17" s="108"/>
      <c r="I17" s="108"/>
      <c r="J17" s="108"/>
      <c r="K17" s="108"/>
      <c r="L17" s="108"/>
      <c r="M17" s="108"/>
      <c r="N17" s="107"/>
      <c r="O17" s="107"/>
      <c r="P17" s="107"/>
      <c r="Q17" s="107"/>
      <c r="R17" s="108"/>
      <c r="S17" s="108"/>
      <c r="T17" s="108"/>
      <c r="U17" s="108"/>
      <c r="V17" s="108"/>
      <c r="W17" s="108"/>
      <c r="X17" s="108"/>
      <c r="Y17" s="108"/>
      <c r="Z17" s="102"/>
      <c r="AA17" s="102"/>
      <c r="AB17" s="102"/>
      <c r="AC17" s="102"/>
      <c r="AD17" s="102"/>
      <c r="AE17" s="102"/>
      <c r="AF17" s="102"/>
      <c r="AG17" s="102" t="s">
        <v>2212</v>
      </c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</row>
    <row r="18" spans="1:60" outlineLevel="1" x14ac:dyDescent="0.2">
      <c r="A18" s="119">
        <v>4</v>
      </c>
      <c r="B18" s="120" t="s">
        <v>111</v>
      </c>
      <c r="C18" s="128" t="s">
        <v>112</v>
      </c>
      <c r="D18" s="121" t="s">
        <v>113</v>
      </c>
      <c r="E18" s="122">
        <v>3.6387499999999999</v>
      </c>
      <c r="F18" s="123"/>
      <c r="G18" s="124">
        <f>ROUND(E18*F18,2)</f>
        <v>0</v>
      </c>
      <c r="H18" s="123">
        <v>0</v>
      </c>
      <c r="I18" s="124">
        <f>ROUND(E18*H18,2)</f>
        <v>0</v>
      </c>
      <c r="J18" s="123">
        <v>585</v>
      </c>
      <c r="K18" s="124">
        <f>ROUND(E18*J18,2)</f>
        <v>2128.67</v>
      </c>
      <c r="L18" s="124">
        <v>21</v>
      </c>
      <c r="M18" s="124">
        <f>G18*(1+L18/100)</f>
        <v>0</v>
      </c>
      <c r="N18" s="122">
        <v>0</v>
      </c>
      <c r="O18" s="122">
        <f>ROUND(E18*N18,2)</f>
        <v>0</v>
      </c>
      <c r="P18" s="122">
        <v>0</v>
      </c>
      <c r="Q18" s="122">
        <f>ROUND(E18*P18,2)</f>
        <v>0</v>
      </c>
      <c r="R18" s="124" t="s">
        <v>114</v>
      </c>
      <c r="S18" s="124" t="s">
        <v>2211</v>
      </c>
      <c r="T18" s="125" t="s">
        <v>115</v>
      </c>
      <c r="U18" s="108">
        <v>0.36499999999999999</v>
      </c>
      <c r="V18" s="108">
        <f>ROUND(E18*U18,2)</f>
        <v>1.33</v>
      </c>
      <c r="W18" s="108"/>
      <c r="X18" s="108" t="s">
        <v>116</v>
      </c>
      <c r="Y18" s="108" t="s">
        <v>117</v>
      </c>
      <c r="Z18" s="102"/>
      <c r="AA18" s="102"/>
      <c r="AB18" s="102"/>
      <c r="AC18" s="102"/>
      <c r="AD18" s="102"/>
      <c r="AE18" s="102"/>
      <c r="AF18" s="102"/>
      <c r="AG18" s="102" t="s">
        <v>118</v>
      </c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ht="33.75" outlineLevel="2" x14ac:dyDescent="0.2">
      <c r="A19" s="105"/>
      <c r="B19" s="106"/>
      <c r="C19" s="607" t="s">
        <v>119</v>
      </c>
      <c r="D19" s="608"/>
      <c r="E19" s="608"/>
      <c r="F19" s="608"/>
      <c r="G19" s="608"/>
      <c r="H19" s="108"/>
      <c r="I19" s="108"/>
      <c r="J19" s="108"/>
      <c r="K19" s="108"/>
      <c r="L19" s="108"/>
      <c r="M19" s="108"/>
      <c r="N19" s="107"/>
      <c r="O19" s="107"/>
      <c r="P19" s="107"/>
      <c r="Q19" s="107"/>
      <c r="R19" s="108"/>
      <c r="S19" s="108"/>
      <c r="T19" s="108"/>
      <c r="U19" s="108"/>
      <c r="V19" s="108"/>
      <c r="W19" s="108"/>
      <c r="X19" s="108"/>
      <c r="Y19" s="108"/>
      <c r="Z19" s="102"/>
      <c r="AA19" s="102"/>
      <c r="AB19" s="102"/>
      <c r="AC19" s="102"/>
      <c r="AD19" s="102"/>
      <c r="AE19" s="102"/>
      <c r="AF19" s="102"/>
      <c r="AG19" s="102" t="s">
        <v>120</v>
      </c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26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02"/>
      <c r="BC19" s="102"/>
      <c r="BD19" s="102"/>
      <c r="BE19" s="102"/>
      <c r="BF19" s="102"/>
      <c r="BG19" s="102"/>
      <c r="BH19" s="102"/>
    </row>
    <row r="20" spans="1:60" outlineLevel="2" x14ac:dyDescent="0.2">
      <c r="A20" s="105"/>
      <c r="B20" s="106"/>
      <c r="C20" s="129" t="s">
        <v>879</v>
      </c>
      <c r="D20" s="109"/>
      <c r="E20" s="110">
        <v>2.8887499999999999</v>
      </c>
      <c r="F20" s="108"/>
      <c r="G20" s="108"/>
      <c r="H20" s="108"/>
      <c r="I20" s="108"/>
      <c r="J20" s="108"/>
      <c r="K20" s="108"/>
      <c r="L20" s="108"/>
      <c r="M20" s="108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2"/>
      <c r="AA20" s="102"/>
      <c r="AB20" s="102"/>
      <c r="AC20" s="102"/>
      <c r="AD20" s="102"/>
      <c r="AE20" s="102"/>
      <c r="AF20" s="102"/>
      <c r="AG20" s="102" t="s">
        <v>121</v>
      </c>
      <c r="AH20" s="102">
        <v>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</row>
    <row r="21" spans="1:60" outlineLevel="3" x14ac:dyDescent="0.2">
      <c r="A21" s="105"/>
      <c r="B21" s="106"/>
      <c r="C21" s="129" t="s">
        <v>880</v>
      </c>
      <c r="D21" s="109"/>
      <c r="E21" s="110">
        <v>0.75</v>
      </c>
      <c r="F21" s="108"/>
      <c r="G21" s="108"/>
      <c r="H21" s="108"/>
      <c r="I21" s="108"/>
      <c r="J21" s="108"/>
      <c r="K21" s="108"/>
      <c r="L21" s="108"/>
      <c r="M21" s="108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2"/>
      <c r="AA21" s="102"/>
      <c r="AB21" s="102"/>
      <c r="AC21" s="102"/>
      <c r="AD21" s="102"/>
      <c r="AE21" s="102"/>
      <c r="AF21" s="102"/>
      <c r="AG21" s="102" t="s">
        <v>121</v>
      </c>
      <c r="AH21" s="102">
        <v>0</v>
      </c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</row>
    <row r="22" spans="1:60" outlineLevel="2" x14ac:dyDescent="0.2">
      <c r="A22" s="105"/>
      <c r="B22" s="106"/>
      <c r="C22" s="603"/>
      <c r="D22" s="604"/>
      <c r="E22" s="604"/>
      <c r="F22" s="604"/>
      <c r="G22" s="604"/>
      <c r="H22" s="108"/>
      <c r="I22" s="108"/>
      <c r="J22" s="108"/>
      <c r="K22" s="108"/>
      <c r="L22" s="108"/>
      <c r="M22" s="108"/>
      <c r="N22" s="107"/>
      <c r="O22" s="107"/>
      <c r="P22" s="107"/>
      <c r="Q22" s="107"/>
      <c r="R22" s="108"/>
      <c r="S22" s="108"/>
      <c r="T22" s="108"/>
      <c r="U22" s="108"/>
      <c r="V22" s="108"/>
      <c r="W22" s="108"/>
      <c r="X22" s="108"/>
      <c r="Y22" s="108"/>
      <c r="Z22" s="102"/>
      <c r="AA22" s="102"/>
      <c r="AB22" s="102"/>
      <c r="AC22" s="102"/>
      <c r="AD22" s="102"/>
      <c r="AE22" s="102"/>
      <c r="AF22" s="102"/>
      <c r="AG22" s="102" t="s">
        <v>2212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</row>
    <row r="23" spans="1:60" ht="22.5" outlineLevel="1" x14ac:dyDescent="0.2">
      <c r="A23" s="119">
        <v>5</v>
      </c>
      <c r="B23" s="120" t="s">
        <v>881</v>
      </c>
      <c r="C23" s="128" t="s">
        <v>882</v>
      </c>
      <c r="D23" s="121" t="s">
        <v>151</v>
      </c>
      <c r="E23" s="122">
        <v>183.2</v>
      </c>
      <c r="F23" s="123"/>
      <c r="G23" s="124">
        <f>ROUND(E23*F23,2)</f>
        <v>0</v>
      </c>
      <c r="H23" s="123">
        <v>0</v>
      </c>
      <c r="I23" s="124">
        <f>ROUND(E23*H23,2)</f>
        <v>0</v>
      </c>
      <c r="J23" s="123">
        <v>21</v>
      </c>
      <c r="K23" s="124">
        <f>ROUND(E23*J23,2)</f>
        <v>3847.2</v>
      </c>
      <c r="L23" s="124">
        <v>21</v>
      </c>
      <c r="M23" s="124">
        <f>G23*(1+L23/100)</f>
        <v>0</v>
      </c>
      <c r="N23" s="122">
        <v>0</v>
      </c>
      <c r="O23" s="122">
        <f>ROUND(E23*N23,2)</f>
        <v>0</v>
      </c>
      <c r="P23" s="122">
        <v>0</v>
      </c>
      <c r="Q23" s="122">
        <f>ROUND(E23*P23,2)</f>
        <v>0</v>
      </c>
      <c r="R23" s="124" t="s">
        <v>883</v>
      </c>
      <c r="S23" s="124" t="s">
        <v>2211</v>
      </c>
      <c r="T23" s="125" t="s">
        <v>115</v>
      </c>
      <c r="U23" s="108">
        <v>1.0999999999999999E-2</v>
      </c>
      <c r="V23" s="108">
        <f>ROUND(E23*U23,2)</f>
        <v>2.02</v>
      </c>
      <c r="W23" s="108"/>
      <c r="X23" s="108" t="s">
        <v>116</v>
      </c>
      <c r="Y23" s="108" t="s">
        <v>117</v>
      </c>
      <c r="Z23" s="102"/>
      <c r="AA23" s="102"/>
      <c r="AB23" s="102"/>
      <c r="AC23" s="102"/>
      <c r="AD23" s="102"/>
      <c r="AE23" s="102"/>
      <c r="AF23" s="102"/>
      <c r="AG23" s="102" t="s">
        <v>118</v>
      </c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</row>
    <row r="24" spans="1:60" outlineLevel="2" x14ac:dyDescent="0.2">
      <c r="A24" s="105"/>
      <c r="B24" s="106"/>
      <c r="C24" s="607" t="s">
        <v>884</v>
      </c>
      <c r="D24" s="608"/>
      <c r="E24" s="608"/>
      <c r="F24" s="608"/>
      <c r="G24" s="608"/>
      <c r="H24" s="108"/>
      <c r="I24" s="108"/>
      <c r="J24" s="108"/>
      <c r="K24" s="108"/>
      <c r="L24" s="108"/>
      <c r="M24" s="108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2"/>
      <c r="AA24" s="102"/>
      <c r="AB24" s="102"/>
      <c r="AC24" s="102"/>
      <c r="AD24" s="102"/>
      <c r="AE24" s="102"/>
      <c r="AF24" s="102"/>
      <c r="AG24" s="102" t="s">
        <v>120</v>
      </c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</row>
    <row r="25" spans="1:60" outlineLevel="2" x14ac:dyDescent="0.2">
      <c r="A25" s="105"/>
      <c r="B25" s="106"/>
      <c r="C25" s="129" t="s">
        <v>885</v>
      </c>
      <c r="D25" s="109"/>
      <c r="E25" s="110">
        <v>183.2</v>
      </c>
      <c r="F25" s="108"/>
      <c r="G25" s="108"/>
      <c r="H25" s="108"/>
      <c r="I25" s="108"/>
      <c r="J25" s="108"/>
      <c r="K25" s="108"/>
      <c r="L25" s="108"/>
      <c r="M25" s="108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2"/>
      <c r="AA25" s="102"/>
      <c r="AB25" s="102"/>
      <c r="AC25" s="102"/>
      <c r="AD25" s="102"/>
      <c r="AE25" s="102"/>
      <c r="AF25" s="102"/>
      <c r="AG25" s="102" t="s">
        <v>121</v>
      </c>
      <c r="AH25" s="102">
        <v>0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60" outlineLevel="2" x14ac:dyDescent="0.2">
      <c r="A26" s="105"/>
      <c r="B26" s="106"/>
      <c r="C26" s="603"/>
      <c r="D26" s="604"/>
      <c r="E26" s="604"/>
      <c r="F26" s="604"/>
      <c r="G26" s="604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2"/>
      <c r="AA26" s="102"/>
      <c r="AB26" s="102"/>
      <c r="AC26" s="102"/>
      <c r="AD26" s="102"/>
      <c r="AE26" s="102"/>
      <c r="AF26" s="102"/>
      <c r="AG26" s="102" t="s">
        <v>2212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</row>
    <row r="27" spans="1:60" outlineLevel="1" x14ac:dyDescent="0.2">
      <c r="A27" s="119">
        <v>6</v>
      </c>
      <c r="B27" s="120" t="s">
        <v>886</v>
      </c>
      <c r="C27" s="128" t="s">
        <v>887</v>
      </c>
      <c r="D27" s="121" t="s">
        <v>151</v>
      </c>
      <c r="E27" s="122">
        <v>565.57000000000005</v>
      </c>
      <c r="F27" s="123"/>
      <c r="G27" s="124">
        <f>ROUND(E27*F27,2)</f>
        <v>0</v>
      </c>
      <c r="H27" s="123">
        <v>0</v>
      </c>
      <c r="I27" s="124">
        <f>ROUND(E27*H27,2)</f>
        <v>0</v>
      </c>
      <c r="J27" s="123">
        <v>15.8</v>
      </c>
      <c r="K27" s="124">
        <f>ROUND(E27*J27,2)</f>
        <v>8936.01</v>
      </c>
      <c r="L27" s="124">
        <v>21</v>
      </c>
      <c r="M27" s="124">
        <f>G27*(1+L27/100)</f>
        <v>0</v>
      </c>
      <c r="N27" s="122">
        <v>0</v>
      </c>
      <c r="O27" s="122">
        <f>ROUND(E27*N27,2)</f>
        <v>0</v>
      </c>
      <c r="P27" s="122">
        <v>0</v>
      </c>
      <c r="Q27" s="122">
        <f>ROUND(E27*P27,2)</f>
        <v>0</v>
      </c>
      <c r="R27" s="124" t="s">
        <v>114</v>
      </c>
      <c r="S27" s="124" t="s">
        <v>2211</v>
      </c>
      <c r="T27" s="125" t="s">
        <v>115</v>
      </c>
      <c r="U27" s="108">
        <v>1.7999999999999999E-2</v>
      </c>
      <c r="V27" s="108">
        <f>ROUND(E27*U27,2)</f>
        <v>10.18</v>
      </c>
      <c r="W27" s="108"/>
      <c r="X27" s="108" t="s">
        <v>116</v>
      </c>
      <c r="Y27" s="108" t="s">
        <v>117</v>
      </c>
      <c r="Z27" s="102"/>
      <c r="AA27" s="102"/>
      <c r="AB27" s="102"/>
      <c r="AC27" s="102"/>
      <c r="AD27" s="102"/>
      <c r="AE27" s="102"/>
      <c r="AF27" s="102"/>
      <c r="AG27" s="102" t="s">
        <v>124</v>
      </c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60" outlineLevel="2" x14ac:dyDescent="0.2">
      <c r="A28" s="105"/>
      <c r="B28" s="106"/>
      <c r="C28" s="607" t="s">
        <v>888</v>
      </c>
      <c r="D28" s="608"/>
      <c r="E28" s="608"/>
      <c r="F28" s="608"/>
      <c r="G28" s="608"/>
      <c r="H28" s="108"/>
      <c r="I28" s="108"/>
      <c r="J28" s="108"/>
      <c r="K28" s="108"/>
      <c r="L28" s="108"/>
      <c r="M28" s="108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2"/>
      <c r="AA28" s="102"/>
      <c r="AB28" s="102"/>
      <c r="AC28" s="102"/>
      <c r="AD28" s="102"/>
      <c r="AE28" s="102"/>
      <c r="AF28" s="102"/>
      <c r="AG28" s="102" t="s">
        <v>120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</row>
    <row r="29" spans="1:60" outlineLevel="2" x14ac:dyDescent="0.2">
      <c r="A29" s="105"/>
      <c r="B29" s="106"/>
      <c r="C29" s="129" t="s">
        <v>889</v>
      </c>
      <c r="D29" s="109"/>
      <c r="E29" s="110">
        <v>565.57000000000005</v>
      </c>
      <c r="F29" s="108"/>
      <c r="G29" s="108"/>
      <c r="H29" s="108"/>
      <c r="I29" s="108"/>
      <c r="J29" s="108"/>
      <c r="K29" s="108"/>
      <c r="L29" s="108"/>
      <c r="M29" s="108"/>
      <c r="N29" s="107"/>
      <c r="O29" s="107"/>
      <c r="P29" s="107"/>
      <c r="Q29" s="107"/>
      <c r="R29" s="108"/>
      <c r="S29" s="108"/>
      <c r="T29" s="108"/>
      <c r="U29" s="108"/>
      <c r="V29" s="108"/>
      <c r="W29" s="108"/>
      <c r="X29" s="108"/>
      <c r="Y29" s="108"/>
      <c r="Z29" s="102"/>
      <c r="AA29" s="102"/>
      <c r="AB29" s="102"/>
      <c r="AC29" s="102"/>
      <c r="AD29" s="102"/>
      <c r="AE29" s="102"/>
      <c r="AF29" s="102"/>
      <c r="AG29" s="102" t="s">
        <v>121</v>
      </c>
      <c r="AH29" s="102">
        <v>0</v>
      </c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outlineLevel="2" x14ac:dyDescent="0.2">
      <c r="A30" s="105"/>
      <c r="B30" s="106"/>
      <c r="C30" s="603"/>
      <c r="D30" s="604"/>
      <c r="E30" s="604"/>
      <c r="F30" s="604"/>
      <c r="G30" s="604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2"/>
      <c r="AA30" s="102"/>
      <c r="AB30" s="102"/>
      <c r="AC30" s="102"/>
      <c r="AD30" s="102"/>
      <c r="AE30" s="102"/>
      <c r="AF30" s="102"/>
      <c r="AG30" s="102" t="s">
        <v>2212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</row>
    <row r="31" spans="1:60" ht="22.5" outlineLevel="1" x14ac:dyDescent="0.2">
      <c r="A31" s="119">
        <v>7</v>
      </c>
      <c r="B31" s="120" t="s">
        <v>890</v>
      </c>
      <c r="C31" s="128" t="s">
        <v>891</v>
      </c>
      <c r="D31" s="121" t="s">
        <v>151</v>
      </c>
      <c r="E31" s="122">
        <v>183.2</v>
      </c>
      <c r="F31" s="123"/>
      <c r="G31" s="124">
        <f>ROUND(E31*F31,2)</f>
        <v>0</v>
      </c>
      <c r="H31" s="123">
        <v>0</v>
      </c>
      <c r="I31" s="124">
        <f>ROUND(E31*H31,2)</f>
        <v>0</v>
      </c>
      <c r="J31" s="123">
        <v>150.5</v>
      </c>
      <c r="K31" s="124">
        <f>ROUND(E31*J31,2)</f>
        <v>27571.599999999999</v>
      </c>
      <c r="L31" s="124">
        <v>21</v>
      </c>
      <c r="M31" s="124">
        <f>G31*(1+L31/100)</f>
        <v>0</v>
      </c>
      <c r="N31" s="122">
        <v>0</v>
      </c>
      <c r="O31" s="122">
        <f>ROUND(E31*N31,2)</f>
        <v>0</v>
      </c>
      <c r="P31" s="122">
        <v>0</v>
      </c>
      <c r="Q31" s="122">
        <f>ROUND(E31*P31,2)</f>
        <v>0</v>
      </c>
      <c r="R31" s="124" t="s">
        <v>114</v>
      </c>
      <c r="S31" s="124" t="s">
        <v>2211</v>
      </c>
      <c r="T31" s="125" t="s">
        <v>115</v>
      </c>
      <c r="U31" s="108">
        <v>0.33200000000000002</v>
      </c>
      <c r="V31" s="108">
        <f>ROUND(E31*U31,2)</f>
        <v>60.82</v>
      </c>
      <c r="W31" s="108"/>
      <c r="X31" s="108" t="s">
        <v>116</v>
      </c>
      <c r="Y31" s="108" t="s">
        <v>117</v>
      </c>
      <c r="Z31" s="102"/>
      <c r="AA31" s="102"/>
      <c r="AB31" s="102"/>
      <c r="AC31" s="102"/>
      <c r="AD31" s="102"/>
      <c r="AE31" s="102"/>
      <c r="AF31" s="102"/>
      <c r="AG31" s="102" t="s">
        <v>118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60" ht="22.5" outlineLevel="2" x14ac:dyDescent="0.2">
      <c r="A32" s="105"/>
      <c r="B32" s="106"/>
      <c r="C32" s="607" t="s">
        <v>464</v>
      </c>
      <c r="D32" s="608"/>
      <c r="E32" s="608"/>
      <c r="F32" s="608"/>
      <c r="G32" s="608"/>
      <c r="H32" s="108"/>
      <c r="I32" s="108"/>
      <c r="J32" s="108"/>
      <c r="K32" s="108"/>
      <c r="L32" s="108"/>
      <c r="M32" s="108"/>
      <c r="N32" s="107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2"/>
      <c r="AA32" s="102"/>
      <c r="AB32" s="102"/>
      <c r="AC32" s="102"/>
      <c r="AD32" s="102"/>
      <c r="AE32" s="102"/>
      <c r="AF32" s="102"/>
      <c r="AG32" s="102" t="s">
        <v>120</v>
      </c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26" t="str">
        <f>C32</f>
        <v>s případným nutným přemístěním hromad nebo dočasných skládek na místo potřeby ze vzdálenosti do 30 m, v rovině nebo ve svahu do 1 : 5,</v>
      </c>
      <c r="BB32" s="102"/>
      <c r="BC32" s="102"/>
      <c r="BD32" s="102"/>
      <c r="BE32" s="102"/>
      <c r="BF32" s="102"/>
      <c r="BG32" s="102"/>
      <c r="BH32" s="102"/>
    </row>
    <row r="33" spans="1:60" outlineLevel="2" x14ac:dyDescent="0.2">
      <c r="A33" s="105"/>
      <c r="B33" s="106"/>
      <c r="C33" s="129" t="s">
        <v>892</v>
      </c>
      <c r="D33" s="109"/>
      <c r="E33" s="110">
        <v>183.2</v>
      </c>
      <c r="F33" s="108"/>
      <c r="G33" s="108"/>
      <c r="H33" s="108"/>
      <c r="I33" s="108"/>
      <c r="J33" s="108"/>
      <c r="K33" s="108"/>
      <c r="L33" s="108"/>
      <c r="M33" s="108"/>
      <c r="N33" s="107"/>
      <c r="O33" s="107"/>
      <c r="P33" s="107"/>
      <c r="Q33" s="107"/>
      <c r="R33" s="108"/>
      <c r="S33" s="108"/>
      <c r="T33" s="108"/>
      <c r="U33" s="108"/>
      <c r="V33" s="108"/>
      <c r="W33" s="108"/>
      <c r="X33" s="108"/>
      <c r="Y33" s="108"/>
      <c r="Z33" s="102"/>
      <c r="AA33" s="102"/>
      <c r="AB33" s="102"/>
      <c r="AC33" s="102"/>
      <c r="AD33" s="102"/>
      <c r="AE33" s="102"/>
      <c r="AF33" s="102"/>
      <c r="AG33" s="102" t="s">
        <v>121</v>
      </c>
      <c r="AH33" s="102">
        <v>0</v>
      </c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</row>
    <row r="34" spans="1:60" outlineLevel="2" x14ac:dyDescent="0.2">
      <c r="A34" s="105"/>
      <c r="B34" s="106"/>
      <c r="C34" s="603"/>
      <c r="D34" s="604"/>
      <c r="E34" s="604"/>
      <c r="F34" s="604"/>
      <c r="G34" s="604"/>
      <c r="H34" s="108"/>
      <c r="I34" s="108"/>
      <c r="J34" s="108"/>
      <c r="K34" s="108"/>
      <c r="L34" s="108"/>
      <c r="M34" s="108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2"/>
      <c r="AA34" s="102"/>
      <c r="AB34" s="102"/>
      <c r="AC34" s="102"/>
      <c r="AD34" s="102"/>
      <c r="AE34" s="102"/>
      <c r="AF34" s="102"/>
      <c r="AG34" s="102" t="s">
        <v>2212</v>
      </c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</row>
    <row r="35" spans="1:60" outlineLevel="1" x14ac:dyDescent="0.2">
      <c r="A35" s="119">
        <v>8</v>
      </c>
      <c r="B35" s="120" t="s">
        <v>893</v>
      </c>
      <c r="C35" s="128" t="s">
        <v>894</v>
      </c>
      <c r="D35" s="121" t="s">
        <v>176</v>
      </c>
      <c r="E35" s="122">
        <v>11</v>
      </c>
      <c r="F35" s="123"/>
      <c r="G35" s="124">
        <f>ROUND(E35*F35,2)</f>
        <v>0</v>
      </c>
      <c r="H35" s="123">
        <v>0</v>
      </c>
      <c r="I35" s="124">
        <f>ROUND(E35*H35,2)</f>
        <v>0</v>
      </c>
      <c r="J35" s="123">
        <v>1000</v>
      </c>
      <c r="K35" s="124">
        <f>ROUND(E35*J35,2)</f>
        <v>11000</v>
      </c>
      <c r="L35" s="124">
        <v>21</v>
      </c>
      <c r="M35" s="124">
        <f>G35*(1+L35/100)</f>
        <v>0</v>
      </c>
      <c r="N35" s="122">
        <v>0</v>
      </c>
      <c r="O35" s="122">
        <f>ROUND(E35*N35,2)</f>
        <v>0</v>
      </c>
      <c r="P35" s="122">
        <v>0</v>
      </c>
      <c r="Q35" s="122">
        <f>ROUND(E35*P35,2)</f>
        <v>0</v>
      </c>
      <c r="R35" s="124"/>
      <c r="S35" s="124" t="s">
        <v>177</v>
      </c>
      <c r="T35" s="125" t="s">
        <v>178</v>
      </c>
      <c r="U35" s="108">
        <v>0</v>
      </c>
      <c r="V35" s="108">
        <f>ROUND(E35*U35,2)</f>
        <v>0</v>
      </c>
      <c r="W35" s="108"/>
      <c r="X35" s="108" t="s">
        <v>116</v>
      </c>
      <c r="Y35" s="108" t="s">
        <v>117</v>
      </c>
      <c r="Z35" s="102"/>
      <c r="AA35" s="102"/>
      <c r="AB35" s="102"/>
      <c r="AC35" s="102"/>
      <c r="AD35" s="102"/>
      <c r="AE35" s="102"/>
      <c r="AF35" s="102"/>
      <c r="AG35" s="102" t="s">
        <v>118</v>
      </c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</row>
    <row r="36" spans="1:60" outlineLevel="2" x14ac:dyDescent="0.2">
      <c r="A36" s="105"/>
      <c r="B36" s="106"/>
      <c r="C36" s="605"/>
      <c r="D36" s="606"/>
      <c r="E36" s="606"/>
      <c r="F36" s="606"/>
      <c r="G36" s="606"/>
      <c r="H36" s="108"/>
      <c r="I36" s="108"/>
      <c r="J36" s="108"/>
      <c r="K36" s="108"/>
      <c r="L36" s="108"/>
      <c r="M36" s="108"/>
      <c r="N36" s="107"/>
      <c r="O36" s="107"/>
      <c r="P36" s="107"/>
      <c r="Q36" s="107"/>
      <c r="R36" s="108"/>
      <c r="S36" s="108"/>
      <c r="T36" s="108"/>
      <c r="U36" s="108"/>
      <c r="V36" s="108"/>
      <c r="W36" s="108"/>
      <c r="X36" s="108"/>
      <c r="Y36" s="108"/>
      <c r="Z36" s="102"/>
      <c r="AA36" s="102"/>
      <c r="AB36" s="102"/>
      <c r="AC36" s="102"/>
      <c r="AD36" s="102"/>
      <c r="AE36" s="102"/>
      <c r="AF36" s="102"/>
      <c r="AG36" s="102" t="s">
        <v>2212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</row>
    <row r="37" spans="1:60" outlineLevel="1" x14ac:dyDescent="0.2">
      <c r="A37" s="119">
        <v>9</v>
      </c>
      <c r="B37" s="120" t="s">
        <v>895</v>
      </c>
      <c r="C37" s="128" t="s">
        <v>896</v>
      </c>
      <c r="D37" s="121" t="s">
        <v>151</v>
      </c>
      <c r="E37" s="122">
        <v>19.3</v>
      </c>
      <c r="F37" s="123"/>
      <c r="G37" s="124">
        <f>ROUND(E37*F37,2)</f>
        <v>0</v>
      </c>
      <c r="H37" s="123">
        <v>2.0099999999999998</v>
      </c>
      <c r="I37" s="124">
        <f>ROUND(E37*H37,2)</f>
        <v>38.79</v>
      </c>
      <c r="J37" s="123">
        <v>92.89</v>
      </c>
      <c r="K37" s="124">
        <f>ROUND(E37*J37,2)</f>
        <v>1792.78</v>
      </c>
      <c r="L37" s="124">
        <v>21</v>
      </c>
      <c r="M37" s="124">
        <f>G37*(1+L37/100)</f>
        <v>0</v>
      </c>
      <c r="N37" s="122">
        <v>5.0000000000000002E-5</v>
      </c>
      <c r="O37" s="122">
        <f>ROUND(E37*N37,2)</f>
        <v>0</v>
      </c>
      <c r="P37" s="122">
        <v>0</v>
      </c>
      <c r="Q37" s="122">
        <f>ROUND(E37*P37,2)</f>
        <v>0</v>
      </c>
      <c r="R37" s="124" t="s">
        <v>306</v>
      </c>
      <c r="S37" s="124" t="s">
        <v>2211</v>
      </c>
      <c r="T37" s="125" t="s">
        <v>115</v>
      </c>
      <c r="U37" s="108">
        <v>0.20200000000000001</v>
      </c>
      <c r="V37" s="108">
        <f>ROUND(E37*U37,2)</f>
        <v>3.9</v>
      </c>
      <c r="W37" s="108"/>
      <c r="X37" s="108" t="s">
        <v>307</v>
      </c>
      <c r="Y37" s="108" t="s">
        <v>117</v>
      </c>
      <c r="Z37" s="102"/>
      <c r="AA37" s="102"/>
      <c r="AB37" s="102"/>
      <c r="AC37" s="102"/>
      <c r="AD37" s="102"/>
      <c r="AE37" s="102"/>
      <c r="AF37" s="102"/>
      <c r="AG37" s="102" t="s">
        <v>308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outlineLevel="2" x14ac:dyDescent="0.2">
      <c r="A38" s="105"/>
      <c r="B38" s="106"/>
      <c r="C38" s="607" t="s">
        <v>897</v>
      </c>
      <c r="D38" s="608"/>
      <c r="E38" s="608"/>
      <c r="F38" s="608"/>
      <c r="G38" s="608"/>
      <c r="H38" s="108"/>
      <c r="I38" s="108"/>
      <c r="J38" s="108"/>
      <c r="K38" s="108"/>
      <c r="L38" s="108"/>
      <c r="M38" s="108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102"/>
      <c r="AA38" s="102"/>
      <c r="AB38" s="102"/>
      <c r="AC38" s="102"/>
      <c r="AD38" s="102"/>
      <c r="AE38" s="102"/>
      <c r="AF38" s="102"/>
      <c r="AG38" s="102" t="s">
        <v>120</v>
      </c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26" t="str">
        <f>C38</f>
        <v>a stromů o průměru kmene do 100 mm, s odstraněním kořenů, s odklizením křovin a stromů na vzdálenost do 50 m a jejich spálením.</v>
      </c>
      <c r="BB38" s="102"/>
      <c r="BC38" s="102"/>
      <c r="BD38" s="102"/>
      <c r="BE38" s="102"/>
      <c r="BF38" s="102"/>
      <c r="BG38" s="102"/>
      <c r="BH38" s="102"/>
    </row>
    <row r="39" spans="1:60" outlineLevel="2" x14ac:dyDescent="0.2">
      <c r="A39" s="105"/>
      <c r="B39" s="106"/>
      <c r="C39" s="129" t="s">
        <v>898</v>
      </c>
      <c r="D39" s="109"/>
      <c r="E39" s="110">
        <v>18.3</v>
      </c>
      <c r="F39" s="108"/>
      <c r="G39" s="108"/>
      <c r="H39" s="108"/>
      <c r="I39" s="108"/>
      <c r="J39" s="108"/>
      <c r="K39" s="108"/>
      <c r="L39" s="108"/>
      <c r="M39" s="108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102"/>
      <c r="AA39" s="102"/>
      <c r="AB39" s="102"/>
      <c r="AC39" s="102"/>
      <c r="AD39" s="102"/>
      <c r="AE39" s="102"/>
      <c r="AF39" s="102"/>
      <c r="AG39" s="102" t="s">
        <v>121</v>
      </c>
      <c r="AH39" s="102">
        <v>0</v>
      </c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</row>
    <row r="40" spans="1:60" outlineLevel="3" x14ac:dyDescent="0.2">
      <c r="A40" s="105"/>
      <c r="B40" s="106"/>
      <c r="C40" s="129" t="s">
        <v>899</v>
      </c>
      <c r="D40" s="109"/>
      <c r="E40" s="110">
        <v>1</v>
      </c>
      <c r="F40" s="108"/>
      <c r="G40" s="108"/>
      <c r="H40" s="108"/>
      <c r="I40" s="108"/>
      <c r="J40" s="108"/>
      <c r="K40" s="108"/>
      <c r="L40" s="108"/>
      <c r="M40" s="108"/>
      <c r="N40" s="107"/>
      <c r="O40" s="107"/>
      <c r="P40" s="107"/>
      <c r="Q40" s="107"/>
      <c r="R40" s="108"/>
      <c r="S40" s="108"/>
      <c r="T40" s="108"/>
      <c r="U40" s="108"/>
      <c r="V40" s="108"/>
      <c r="W40" s="108"/>
      <c r="X40" s="108"/>
      <c r="Y40" s="108"/>
      <c r="Z40" s="102"/>
      <c r="AA40" s="102"/>
      <c r="AB40" s="102"/>
      <c r="AC40" s="102"/>
      <c r="AD40" s="102"/>
      <c r="AE40" s="102"/>
      <c r="AF40" s="102"/>
      <c r="AG40" s="102" t="s">
        <v>121</v>
      </c>
      <c r="AH40" s="102">
        <v>0</v>
      </c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</row>
    <row r="41" spans="1:60" outlineLevel="2" x14ac:dyDescent="0.2">
      <c r="A41" s="105"/>
      <c r="B41" s="106"/>
      <c r="C41" s="603"/>
      <c r="D41" s="604"/>
      <c r="E41" s="604"/>
      <c r="F41" s="604"/>
      <c r="G41" s="604"/>
      <c r="H41" s="108"/>
      <c r="I41" s="108"/>
      <c r="J41" s="108"/>
      <c r="K41" s="108"/>
      <c r="L41" s="108"/>
      <c r="M41" s="108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102"/>
      <c r="AA41" s="102"/>
      <c r="AB41" s="102"/>
      <c r="AC41" s="102"/>
      <c r="AD41" s="102"/>
      <c r="AE41" s="102"/>
      <c r="AF41" s="102"/>
      <c r="AG41" s="102" t="s">
        <v>2212</v>
      </c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</row>
    <row r="42" spans="1:60" outlineLevel="1" x14ac:dyDescent="0.2">
      <c r="A42" s="119">
        <v>10</v>
      </c>
      <c r="B42" s="120" t="s">
        <v>900</v>
      </c>
      <c r="C42" s="128" t="s">
        <v>901</v>
      </c>
      <c r="D42" s="121" t="s">
        <v>151</v>
      </c>
      <c r="E42" s="122">
        <v>486.7</v>
      </c>
      <c r="F42" s="123"/>
      <c r="G42" s="124">
        <f>ROUND(E42*F42,2)</f>
        <v>0</v>
      </c>
      <c r="H42" s="123">
        <v>7.22</v>
      </c>
      <c r="I42" s="124">
        <f>ROUND(E42*H42,2)</f>
        <v>3513.97</v>
      </c>
      <c r="J42" s="123">
        <v>27.38</v>
      </c>
      <c r="K42" s="124">
        <f>ROUND(E42*J42,2)</f>
        <v>13325.85</v>
      </c>
      <c r="L42" s="124">
        <v>21</v>
      </c>
      <c r="M42" s="124">
        <f>G42*(1+L42/100)</f>
        <v>0</v>
      </c>
      <c r="N42" s="122">
        <v>3.0000000000000001E-5</v>
      </c>
      <c r="O42" s="122">
        <f>ROUND(E42*N42,2)</f>
        <v>0.01</v>
      </c>
      <c r="P42" s="122">
        <v>0</v>
      </c>
      <c r="Q42" s="122">
        <f>ROUND(E42*P42,2)</f>
        <v>0</v>
      </c>
      <c r="R42" s="124" t="s">
        <v>306</v>
      </c>
      <c r="S42" s="124" t="s">
        <v>2211</v>
      </c>
      <c r="T42" s="125" t="s">
        <v>115</v>
      </c>
      <c r="U42" s="108">
        <v>0.06</v>
      </c>
      <c r="V42" s="108">
        <f>ROUND(E42*U42,2)</f>
        <v>29.2</v>
      </c>
      <c r="W42" s="108"/>
      <c r="X42" s="108" t="s">
        <v>307</v>
      </c>
      <c r="Y42" s="108" t="s">
        <v>117</v>
      </c>
      <c r="Z42" s="102"/>
      <c r="AA42" s="102"/>
      <c r="AB42" s="102"/>
      <c r="AC42" s="102"/>
      <c r="AD42" s="102"/>
      <c r="AE42" s="102"/>
      <c r="AF42" s="102"/>
      <c r="AG42" s="102" t="s">
        <v>308</v>
      </c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</row>
    <row r="43" spans="1:60" outlineLevel="2" x14ac:dyDescent="0.2">
      <c r="A43" s="105"/>
      <c r="B43" s="106"/>
      <c r="C43" s="601" t="s">
        <v>902</v>
      </c>
      <c r="D43" s="602"/>
      <c r="E43" s="602"/>
      <c r="F43" s="602"/>
      <c r="G43" s="602"/>
      <c r="H43" s="108"/>
      <c r="I43" s="108"/>
      <c r="J43" s="108"/>
      <c r="K43" s="108"/>
      <c r="L43" s="108"/>
      <c r="M43" s="108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102"/>
      <c r="AA43" s="102"/>
      <c r="AB43" s="102"/>
      <c r="AC43" s="102"/>
      <c r="AD43" s="102"/>
      <c r="AE43" s="102"/>
      <c r="AF43" s="102"/>
      <c r="AG43" s="102" t="s">
        <v>141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outlineLevel="2" x14ac:dyDescent="0.2">
      <c r="A44" s="105"/>
      <c r="B44" s="106"/>
      <c r="C44" s="129" t="s">
        <v>903</v>
      </c>
      <c r="D44" s="109"/>
      <c r="E44" s="110">
        <v>486.7</v>
      </c>
      <c r="F44" s="108"/>
      <c r="G44" s="108"/>
      <c r="H44" s="108"/>
      <c r="I44" s="108"/>
      <c r="J44" s="108"/>
      <c r="K44" s="108"/>
      <c r="L44" s="108"/>
      <c r="M44" s="108"/>
      <c r="N44" s="107"/>
      <c r="O44" s="107"/>
      <c r="P44" s="107"/>
      <c r="Q44" s="107"/>
      <c r="R44" s="108"/>
      <c r="S44" s="108"/>
      <c r="T44" s="108"/>
      <c r="U44" s="108"/>
      <c r="V44" s="108"/>
      <c r="W44" s="108"/>
      <c r="X44" s="108"/>
      <c r="Y44" s="108"/>
      <c r="Z44" s="102"/>
      <c r="AA44" s="102"/>
      <c r="AB44" s="102"/>
      <c r="AC44" s="102"/>
      <c r="AD44" s="102"/>
      <c r="AE44" s="102"/>
      <c r="AF44" s="102"/>
      <c r="AG44" s="102" t="s">
        <v>121</v>
      </c>
      <c r="AH44" s="102">
        <v>0</v>
      </c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outlineLevel="2" x14ac:dyDescent="0.2">
      <c r="A45" s="105"/>
      <c r="B45" s="106"/>
      <c r="C45" s="603"/>
      <c r="D45" s="604"/>
      <c r="E45" s="604"/>
      <c r="F45" s="604"/>
      <c r="G45" s="604"/>
      <c r="H45" s="108"/>
      <c r="I45" s="108"/>
      <c r="J45" s="108"/>
      <c r="K45" s="108"/>
      <c r="L45" s="108"/>
      <c r="M45" s="108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102"/>
      <c r="AA45" s="102"/>
      <c r="AB45" s="102"/>
      <c r="AC45" s="102"/>
      <c r="AD45" s="102"/>
      <c r="AE45" s="102"/>
      <c r="AF45" s="102"/>
      <c r="AG45" s="102" t="s">
        <v>2212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</row>
    <row r="46" spans="1:60" outlineLevel="1" x14ac:dyDescent="0.2">
      <c r="A46" s="119">
        <v>11</v>
      </c>
      <c r="B46" s="120" t="s">
        <v>904</v>
      </c>
      <c r="C46" s="128" t="s">
        <v>905</v>
      </c>
      <c r="D46" s="121" t="s">
        <v>211</v>
      </c>
      <c r="E46" s="122">
        <v>12</v>
      </c>
      <c r="F46" s="123"/>
      <c r="G46" s="124">
        <f>ROUND(E46*F46,2)</f>
        <v>0</v>
      </c>
      <c r="H46" s="123">
        <v>1.6</v>
      </c>
      <c r="I46" s="124">
        <f>ROUND(E46*H46,2)</f>
        <v>19.2</v>
      </c>
      <c r="J46" s="123">
        <v>109.9</v>
      </c>
      <c r="K46" s="124">
        <f>ROUND(E46*J46,2)</f>
        <v>1318.8</v>
      </c>
      <c r="L46" s="124">
        <v>21</v>
      </c>
      <c r="M46" s="124">
        <f>G46*(1+L46/100)</f>
        <v>0</v>
      </c>
      <c r="N46" s="122">
        <v>0</v>
      </c>
      <c r="O46" s="122">
        <f>ROUND(E46*N46,2)</f>
        <v>0</v>
      </c>
      <c r="P46" s="122">
        <v>0</v>
      </c>
      <c r="Q46" s="122">
        <f>ROUND(E46*P46,2)</f>
        <v>0</v>
      </c>
      <c r="R46" s="124" t="s">
        <v>306</v>
      </c>
      <c r="S46" s="124" t="s">
        <v>2211</v>
      </c>
      <c r="T46" s="125" t="s">
        <v>115</v>
      </c>
      <c r="U46" s="108">
        <v>0.22484000000000001</v>
      </c>
      <c r="V46" s="108">
        <f>ROUND(E46*U46,2)</f>
        <v>2.7</v>
      </c>
      <c r="W46" s="108"/>
      <c r="X46" s="108" t="s">
        <v>307</v>
      </c>
      <c r="Y46" s="108" t="s">
        <v>117</v>
      </c>
      <c r="Z46" s="102"/>
      <c r="AA46" s="102"/>
      <c r="AB46" s="102"/>
      <c r="AC46" s="102"/>
      <c r="AD46" s="102"/>
      <c r="AE46" s="102"/>
      <c r="AF46" s="102"/>
      <c r="AG46" s="102" t="s">
        <v>308</v>
      </c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</row>
    <row r="47" spans="1:60" ht="22.5" outlineLevel="2" x14ac:dyDescent="0.2">
      <c r="A47" s="105"/>
      <c r="B47" s="106"/>
      <c r="C47" s="601" t="s">
        <v>906</v>
      </c>
      <c r="D47" s="602"/>
      <c r="E47" s="602"/>
      <c r="F47" s="602"/>
      <c r="G47" s="602"/>
      <c r="H47" s="108"/>
      <c r="I47" s="108"/>
      <c r="J47" s="108"/>
      <c r="K47" s="108"/>
      <c r="L47" s="108"/>
      <c r="M47" s="108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102"/>
      <c r="AA47" s="102"/>
      <c r="AB47" s="102"/>
      <c r="AC47" s="102"/>
      <c r="AD47" s="102"/>
      <c r="AE47" s="102"/>
      <c r="AF47" s="102"/>
      <c r="AG47" s="102" t="s">
        <v>141</v>
      </c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26" t="str">
        <f>C47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7" s="102"/>
      <c r="BC47" s="102"/>
      <c r="BD47" s="102"/>
      <c r="BE47" s="102"/>
      <c r="BF47" s="102"/>
      <c r="BG47" s="102"/>
      <c r="BH47" s="102"/>
    </row>
    <row r="48" spans="1:60" outlineLevel="3" x14ac:dyDescent="0.2">
      <c r="A48" s="105"/>
      <c r="B48" s="106"/>
      <c r="C48" s="609" t="s">
        <v>907</v>
      </c>
      <c r="D48" s="610"/>
      <c r="E48" s="610"/>
      <c r="F48" s="610"/>
      <c r="G48" s="610"/>
      <c r="H48" s="108"/>
      <c r="I48" s="108"/>
      <c r="J48" s="108"/>
      <c r="K48" s="108"/>
      <c r="L48" s="108"/>
      <c r="M48" s="108"/>
      <c r="N48" s="107"/>
      <c r="O48" s="107"/>
      <c r="P48" s="107"/>
      <c r="Q48" s="107"/>
      <c r="R48" s="108"/>
      <c r="S48" s="108"/>
      <c r="T48" s="108"/>
      <c r="U48" s="108"/>
      <c r="V48" s="108"/>
      <c r="W48" s="108"/>
      <c r="X48" s="108"/>
      <c r="Y48" s="108"/>
      <c r="Z48" s="102"/>
      <c r="AA48" s="102"/>
      <c r="AB48" s="102"/>
      <c r="AC48" s="102"/>
      <c r="AD48" s="102"/>
      <c r="AE48" s="102"/>
      <c r="AF48" s="102"/>
      <c r="AG48" s="102" t="s">
        <v>141</v>
      </c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</row>
    <row r="49" spans="1:60" outlineLevel="2" x14ac:dyDescent="0.2">
      <c r="A49" s="105"/>
      <c r="B49" s="106"/>
      <c r="C49" s="603"/>
      <c r="D49" s="604"/>
      <c r="E49" s="604"/>
      <c r="F49" s="604"/>
      <c r="G49" s="604"/>
      <c r="H49" s="108"/>
      <c r="I49" s="108"/>
      <c r="J49" s="108"/>
      <c r="K49" s="108"/>
      <c r="L49" s="108"/>
      <c r="M49" s="108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/>
      <c r="Y49" s="108"/>
      <c r="Z49" s="102"/>
      <c r="AA49" s="102"/>
      <c r="AB49" s="102"/>
      <c r="AC49" s="102"/>
      <c r="AD49" s="102"/>
      <c r="AE49" s="102"/>
      <c r="AF49" s="102"/>
      <c r="AG49" s="102" t="s">
        <v>2212</v>
      </c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</row>
    <row r="50" spans="1:60" x14ac:dyDescent="0.2">
      <c r="A50" s="112" t="s">
        <v>109</v>
      </c>
      <c r="B50" s="113" t="s">
        <v>42</v>
      </c>
      <c r="C50" s="127" t="s">
        <v>43</v>
      </c>
      <c r="D50" s="114"/>
      <c r="E50" s="115"/>
      <c r="F50" s="116"/>
      <c r="G50" s="116">
        <f>SUMIF(AG51:AG54,"&lt;&gt;NOR",G51:G54)</f>
        <v>0</v>
      </c>
      <c r="H50" s="116"/>
      <c r="I50" s="116">
        <f>SUM(I51:I54)</f>
        <v>2690.28</v>
      </c>
      <c r="J50" s="116"/>
      <c r="K50" s="116">
        <f>SUM(K51:K54)</f>
        <v>245.97</v>
      </c>
      <c r="L50" s="116"/>
      <c r="M50" s="116">
        <f>SUM(M51:M54)</f>
        <v>0</v>
      </c>
      <c r="N50" s="115"/>
      <c r="O50" s="115">
        <f>SUM(O51:O54)</f>
        <v>1.89</v>
      </c>
      <c r="P50" s="115"/>
      <c r="Q50" s="115">
        <f>SUM(Q51:Q54)</f>
        <v>0</v>
      </c>
      <c r="R50" s="116"/>
      <c r="S50" s="116"/>
      <c r="T50" s="117"/>
      <c r="U50" s="111"/>
      <c r="V50" s="111">
        <f>SUM(V51:V54)</f>
        <v>0.36</v>
      </c>
      <c r="W50" s="111"/>
      <c r="X50" s="111"/>
      <c r="Y50" s="111"/>
      <c r="AG50" t="s">
        <v>110</v>
      </c>
    </row>
    <row r="51" spans="1:60" outlineLevel="1" x14ac:dyDescent="0.2">
      <c r="A51" s="119">
        <v>12</v>
      </c>
      <c r="B51" s="120" t="s">
        <v>162</v>
      </c>
      <c r="C51" s="128" t="s">
        <v>163</v>
      </c>
      <c r="D51" s="121" t="s">
        <v>113</v>
      </c>
      <c r="E51" s="122">
        <v>0.75</v>
      </c>
      <c r="F51" s="123"/>
      <c r="G51" s="124">
        <f>ROUND(E51*F51,2)</f>
        <v>0</v>
      </c>
      <c r="H51" s="123">
        <v>3587.04</v>
      </c>
      <c r="I51" s="124">
        <f>ROUND(E51*H51,2)</f>
        <v>2690.28</v>
      </c>
      <c r="J51" s="123">
        <v>327.96</v>
      </c>
      <c r="K51" s="124">
        <f>ROUND(E51*J51,2)</f>
        <v>245.97</v>
      </c>
      <c r="L51" s="124">
        <v>21</v>
      </c>
      <c r="M51" s="124">
        <f>G51*(1+L51/100)</f>
        <v>0</v>
      </c>
      <c r="N51" s="122">
        <v>2.5249999999999999</v>
      </c>
      <c r="O51" s="122">
        <f>ROUND(E51*N51,2)</f>
        <v>1.89</v>
      </c>
      <c r="P51" s="122">
        <v>0</v>
      </c>
      <c r="Q51" s="122">
        <f>ROUND(E51*P51,2)</f>
        <v>0</v>
      </c>
      <c r="R51" s="124" t="s">
        <v>146</v>
      </c>
      <c r="S51" s="124" t="s">
        <v>2211</v>
      </c>
      <c r="T51" s="125" t="s">
        <v>115</v>
      </c>
      <c r="U51" s="108">
        <v>0.47699999999999998</v>
      </c>
      <c r="V51" s="108">
        <f>ROUND(E51*U51,2)</f>
        <v>0.36</v>
      </c>
      <c r="W51" s="108"/>
      <c r="X51" s="108" t="s">
        <v>116</v>
      </c>
      <c r="Y51" s="108" t="s">
        <v>117</v>
      </c>
      <c r="Z51" s="102"/>
      <c r="AA51" s="102"/>
      <c r="AB51" s="102"/>
      <c r="AC51" s="102"/>
      <c r="AD51" s="102"/>
      <c r="AE51" s="102"/>
      <c r="AF51" s="102"/>
      <c r="AG51" s="102" t="s">
        <v>118</v>
      </c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</row>
    <row r="52" spans="1:60" outlineLevel="2" x14ac:dyDescent="0.2">
      <c r="A52" s="105"/>
      <c r="B52" s="106"/>
      <c r="C52" s="601" t="s">
        <v>164</v>
      </c>
      <c r="D52" s="602"/>
      <c r="E52" s="602"/>
      <c r="F52" s="602"/>
      <c r="G52" s="602"/>
      <c r="H52" s="108"/>
      <c r="I52" s="108"/>
      <c r="J52" s="108"/>
      <c r="K52" s="108"/>
      <c r="L52" s="108"/>
      <c r="M52" s="108"/>
      <c r="N52" s="107"/>
      <c r="O52" s="107"/>
      <c r="P52" s="107"/>
      <c r="Q52" s="107"/>
      <c r="R52" s="108"/>
      <c r="S52" s="108"/>
      <c r="T52" s="108"/>
      <c r="U52" s="108"/>
      <c r="V52" s="108"/>
      <c r="W52" s="108"/>
      <c r="X52" s="108"/>
      <c r="Y52" s="108"/>
      <c r="Z52" s="102"/>
      <c r="AA52" s="102"/>
      <c r="AB52" s="102"/>
      <c r="AC52" s="102"/>
      <c r="AD52" s="102"/>
      <c r="AE52" s="102"/>
      <c r="AF52" s="102"/>
      <c r="AG52" s="102" t="s">
        <v>141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outlineLevel="2" x14ac:dyDescent="0.2">
      <c r="A53" s="105"/>
      <c r="B53" s="106"/>
      <c r="C53" s="129" t="s">
        <v>908</v>
      </c>
      <c r="D53" s="109"/>
      <c r="E53" s="110">
        <v>0.75</v>
      </c>
      <c r="F53" s="108"/>
      <c r="G53" s="108"/>
      <c r="H53" s="108"/>
      <c r="I53" s="108"/>
      <c r="J53" s="108"/>
      <c r="K53" s="108"/>
      <c r="L53" s="108"/>
      <c r="M53" s="108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102"/>
      <c r="AA53" s="102"/>
      <c r="AB53" s="102"/>
      <c r="AC53" s="102"/>
      <c r="AD53" s="102"/>
      <c r="AE53" s="102"/>
      <c r="AF53" s="102"/>
      <c r="AG53" s="102" t="s">
        <v>121</v>
      </c>
      <c r="AH53" s="102">
        <v>0</v>
      </c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</row>
    <row r="54" spans="1:60" outlineLevel="2" x14ac:dyDescent="0.2">
      <c r="A54" s="105"/>
      <c r="B54" s="106"/>
      <c r="C54" s="603"/>
      <c r="D54" s="604"/>
      <c r="E54" s="604"/>
      <c r="F54" s="604"/>
      <c r="G54" s="604"/>
      <c r="H54" s="108"/>
      <c r="I54" s="108"/>
      <c r="J54" s="108"/>
      <c r="K54" s="108"/>
      <c r="L54" s="108"/>
      <c r="M54" s="108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102"/>
      <c r="AA54" s="102"/>
      <c r="AB54" s="102"/>
      <c r="AC54" s="102"/>
      <c r="AD54" s="102"/>
      <c r="AE54" s="102"/>
      <c r="AF54" s="102"/>
      <c r="AG54" s="102" t="s">
        <v>2212</v>
      </c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</row>
    <row r="55" spans="1:60" x14ac:dyDescent="0.2">
      <c r="A55" s="112" t="s">
        <v>109</v>
      </c>
      <c r="B55" s="113" t="s">
        <v>44</v>
      </c>
      <c r="C55" s="127" t="s">
        <v>45</v>
      </c>
      <c r="D55" s="114"/>
      <c r="E55" s="115"/>
      <c r="F55" s="116"/>
      <c r="G55" s="116">
        <f>SUMIF(AG56:AG89,"&lt;&gt;NOR",G56:G89)</f>
        <v>0</v>
      </c>
      <c r="H55" s="116"/>
      <c r="I55" s="116">
        <f>SUM(I56:I89)</f>
        <v>84904.16</v>
      </c>
      <c r="J55" s="116"/>
      <c r="K55" s="116">
        <f>SUM(K56:K89)</f>
        <v>33931.680000000008</v>
      </c>
      <c r="L55" s="116"/>
      <c r="M55" s="116">
        <f>SUM(M56:M89)</f>
        <v>0</v>
      </c>
      <c r="N55" s="115"/>
      <c r="O55" s="115">
        <f>SUM(O56:O89)</f>
        <v>27.32</v>
      </c>
      <c r="P55" s="115"/>
      <c r="Q55" s="115">
        <f>SUM(Q56:Q89)</f>
        <v>0</v>
      </c>
      <c r="R55" s="116"/>
      <c r="S55" s="116"/>
      <c r="T55" s="117"/>
      <c r="U55" s="111"/>
      <c r="V55" s="111">
        <f>SUM(V56:V89)</f>
        <v>63.82</v>
      </c>
      <c r="W55" s="111"/>
      <c r="X55" s="111"/>
      <c r="Y55" s="111"/>
      <c r="AG55" t="s">
        <v>110</v>
      </c>
    </row>
    <row r="56" spans="1:60" outlineLevel="1" x14ac:dyDescent="0.2">
      <c r="A56" s="119">
        <v>13</v>
      </c>
      <c r="B56" s="120" t="s">
        <v>180</v>
      </c>
      <c r="C56" s="128" t="s">
        <v>181</v>
      </c>
      <c r="D56" s="121" t="s">
        <v>151</v>
      </c>
      <c r="E56" s="122">
        <v>14</v>
      </c>
      <c r="F56" s="123"/>
      <c r="G56" s="124">
        <f>ROUND(E56*F56,2)</f>
        <v>0</v>
      </c>
      <c r="H56" s="123">
        <v>901.84</v>
      </c>
      <c r="I56" s="124">
        <f>ROUND(E56*H56,2)</f>
        <v>12625.76</v>
      </c>
      <c r="J56" s="123">
        <v>396.16</v>
      </c>
      <c r="K56" s="124">
        <f>ROUND(E56*J56,2)</f>
        <v>5546.24</v>
      </c>
      <c r="L56" s="124">
        <v>21</v>
      </c>
      <c r="M56" s="124">
        <f>G56*(1+L56/100)</f>
        <v>0</v>
      </c>
      <c r="N56" s="122">
        <v>0.50065000000000004</v>
      </c>
      <c r="O56" s="122">
        <f>ROUND(E56*N56,2)</f>
        <v>7.01</v>
      </c>
      <c r="P56" s="122">
        <v>0</v>
      </c>
      <c r="Q56" s="122">
        <f>ROUND(E56*P56,2)</f>
        <v>0</v>
      </c>
      <c r="R56" s="124" t="s">
        <v>146</v>
      </c>
      <c r="S56" s="124" t="s">
        <v>2211</v>
      </c>
      <c r="T56" s="125" t="s">
        <v>115</v>
      </c>
      <c r="U56" s="108">
        <v>0.69799999999999995</v>
      </c>
      <c r="V56" s="108">
        <f>ROUND(E56*U56,2)</f>
        <v>9.77</v>
      </c>
      <c r="W56" s="108"/>
      <c r="X56" s="108" t="s">
        <v>116</v>
      </c>
      <c r="Y56" s="108" t="s">
        <v>117</v>
      </c>
      <c r="Z56" s="102"/>
      <c r="AA56" s="102"/>
      <c r="AB56" s="102"/>
      <c r="AC56" s="102"/>
      <c r="AD56" s="102"/>
      <c r="AE56" s="102"/>
      <c r="AF56" s="102"/>
      <c r="AG56" s="102" t="s">
        <v>118</v>
      </c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</row>
    <row r="57" spans="1:60" outlineLevel="2" x14ac:dyDescent="0.2">
      <c r="A57" s="105"/>
      <c r="B57" s="106"/>
      <c r="C57" s="607" t="s">
        <v>182</v>
      </c>
      <c r="D57" s="608"/>
      <c r="E57" s="608"/>
      <c r="F57" s="608"/>
      <c r="G57" s="608"/>
      <c r="H57" s="108"/>
      <c r="I57" s="108"/>
      <c r="J57" s="108"/>
      <c r="K57" s="108"/>
      <c r="L57" s="108"/>
      <c r="M57" s="108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102"/>
      <c r="AA57" s="102"/>
      <c r="AB57" s="102"/>
      <c r="AC57" s="102"/>
      <c r="AD57" s="102"/>
      <c r="AE57" s="102"/>
      <c r="AF57" s="102"/>
      <c r="AG57" s="102" t="s">
        <v>120</v>
      </c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</row>
    <row r="58" spans="1:60" outlineLevel="2" x14ac:dyDescent="0.2">
      <c r="A58" s="105"/>
      <c r="B58" s="106"/>
      <c r="C58" s="129" t="s">
        <v>909</v>
      </c>
      <c r="D58" s="109"/>
      <c r="E58" s="110">
        <v>14</v>
      </c>
      <c r="F58" s="108"/>
      <c r="G58" s="108"/>
      <c r="H58" s="108"/>
      <c r="I58" s="108"/>
      <c r="J58" s="108"/>
      <c r="K58" s="108"/>
      <c r="L58" s="108"/>
      <c r="M58" s="108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102"/>
      <c r="AA58" s="102"/>
      <c r="AB58" s="102"/>
      <c r="AC58" s="102"/>
      <c r="AD58" s="102"/>
      <c r="AE58" s="102"/>
      <c r="AF58" s="102"/>
      <c r="AG58" s="102" t="s">
        <v>121</v>
      </c>
      <c r="AH58" s="102">
        <v>0</v>
      </c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</row>
    <row r="59" spans="1:60" outlineLevel="2" x14ac:dyDescent="0.2">
      <c r="A59" s="105"/>
      <c r="B59" s="106"/>
      <c r="C59" s="603"/>
      <c r="D59" s="604"/>
      <c r="E59" s="604"/>
      <c r="F59" s="604"/>
      <c r="G59" s="604"/>
      <c r="H59" s="108"/>
      <c r="I59" s="108"/>
      <c r="J59" s="108"/>
      <c r="K59" s="108"/>
      <c r="L59" s="108"/>
      <c r="M59" s="108"/>
      <c r="N59" s="107"/>
      <c r="O59" s="107"/>
      <c r="P59" s="107"/>
      <c r="Q59" s="107"/>
      <c r="R59" s="108"/>
      <c r="S59" s="108"/>
      <c r="T59" s="108"/>
      <c r="U59" s="108"/>
      <c r="V59" s="108"/>
      <c r="W59" s="108"/>
      <c r="X59" s="108"/>
      <c r="Y59" s="108"/>
      <c r="Z59" s="102"/>
      <c r="AA59" s="102"/>
      <c r="AB59" s="102"/>
      <c r="AC59" s="102"/>
      <c r="AD59" s="102"/>
      <c r="AE59" s="102"/>
      <c r="AF59" s="102"/>
      <c r="AG59" s="102" t="s">
        <v>2212</v>
      </c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</row>
    <row r="60" spans="1:60" outlineLevel="1" x14ac:dyDescent="0.2">
      <c r="A60" s="119">
        <v>14</v>
      </c>
      <c r="B60" s="120" t="s">
        <v>910</v>
      </c>
      <c r="C60" s="128" t="s">
        <v>911</v>
      </c>
      <c r="D60" s="121" t="s">
        <v>151</v>
      </c>
      <c r="E60" s="122">
        <v>24.074999999999999</v>
      </c>
      <c r="F60" s="123"/>
      <c r="G60" s="124">
        <f>ROUND(E60*F60,2)</f>
        <v>0</v>
      </c>
      <c r="H60" s="123">
        <v>956.51</v>
      </c>
      <c r="I60" s="124">
        <f>ROUND(E60*H60,2)</f>
        <v>23027.98</v>
      </c>
      <c r="J60" s="123">
        <v>473.49</v>
      </c>
      <c r="K60" s="124">
        <f>ROUND(E60*J60,2)</f>
        <v>11399.27</v>
      </c>
      <c r="L60" s="124">
        <v>21</v>
      </c>
      <c r="M60" s="124">
        <f>G60*(1+L60/100)</f>
        <v>0</v>
      </c>
      <c r="N60" s="122">
        <v>0.59209999999999996</v>
      </c>
      <c r="O60" s="122">
        <f>ROUND(E60*N60,2)</f>
        <v>14.25</v>
      </c>
      <c r="P60" s="122">
        <v>0</v>
      </c>
      <c r="Q60" s="122">
        <f>ROUND(E60*P60,2)</f>
        <v>0</v>
      </c>
      <c r="R60" s="124" t="s">
        <v>146</v>
      </c>
      <c r="S60" s="124" t="s">
        <v>2211</v>
      </c>
      <c r="T60" s="125" t="s">
        <v>115</v>
      </c>
      <c r="U60" s="108">
        <v>0.83399999999999996</v>
      </c>
      <c r="V60" s="108">
        <f>ROUND(E60*U60,2)</f>
        <v>20.079999999999998</v>
      </c>
      <c r="W60" s="108"/>
      <c r="X60" s="108" t="s">
        <v>116</v>
      </c>
      <c r="Y60" s="108" t="s">
        <v>117</v>
      </c>
      <c r="Z60" s="102"/>
      <c r="AA60" s="102"/>
      <c r="AB60" s="102"/>
      <c r="AC60" s="102"/>
      <c r="AD60" s="102"/>
      <c r="AE60" s="102"/>
      <c r="AF60" s="102"/>
      <c r="AG60" s="102" t="s">
        <v>118</v>
      </c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</row>
    <row r="61" spans="1:60" outlineLevel="2" x14ac:dyDescent="0.2">
      <c r="A61" s="105"/>
      <c r="B61" s="106"/>
      <c r="C61" s="607" t="s">
        <v>182</v>
      </c>
      <c r="D61" s="608"/>
      <c r="E61" s="608"/>
      <c r="F61" s="608"/>
      <c r="G61" s="608"/>
      <c r="H61" s="108"/>
      <c r="I61" s="108"/>
      <c r="J61" s="108"/>
      <c r="K61" s="108"/>
      <c r="L61" s="108"/>
      <c r="M61" s="108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102"/>
      <c r="AA61" s="102"/>
      <c r="AB61" s="102"/>
      <c r="AC61" s="102"/>
      <c r="AD61" s="102"/>
      <c r="AE61" s="102"/>
      <c r="AF61" s="102"/>
      <c r="AG61" s="102" t="s">
        <v>120</v>
      </c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</row>
    <row r="62" spans="1:60" outlineLevel="2" x14ac:dyDescent="0.2">
      <c r="A62" s="105"/>
      <c r="B62" s="106"/>
      <c r="C62" s="129" t="s">
        <v>912</v>
      </c>
      <c r="D62" s="109"/>
      <c r="E62" s="110">
        <v>20.824999999999999</v>
      </c>
      <c r="F62" s="108"/>
      <c r="G62" s="108"/>
      <c r="H62" s="108"/>
      <c r="I62" s="108"/>
      <c r="J62" s="108"/>
      <c r="K62" s="108"/>
      <c r="L62" s="108"/>
      <c r="M62" s="108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102"/>
      <c r="AA62" s="102"/>
      <c r="AB62" s="102"/>
      <c r="AC62" s="102"/>
      <c r="AD62" s="102"/>
      <c r="AE62" s="102"/>
      <c r="AF62" s="102"/>
      <c r="AG62" s="102" t="s">
        <v>121</v>
      </c>
      <c r="AH62" s="102">
        <v>0</v>
      </c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</row>
    <row r="63" spans="1:60" outlineLevel="3" x14ac:dyDescent="0.2">
      <c r="A63" s="105"/>
      <c r="B63" s="106"/>
      <c r="C63" s="129" t="s">
        <v>913</v>
      </c>
      <c r="D63" s="109"/>
      <c r="E63" s="110">
        <v>3.25</v>
      </c>
      <c r="F63" s="108"/>
      <c r="G63" s="108"/>
      <c r="H63" s="108"/>
      <c r="I63" s="108"/>
      <c r="J63" s="108"/>
      <c r="K63" s="108"/>
      <c r="L63" s="108"/>
      <c r="M63" s="108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2"/>
      <c r="AA63" s="102"/>
      <c r="AB63" s="102"/>
      <c r="AC63" s="102"/>
      <c r="AD63" s="102"/>
      <c r="AE63" s="102"/>
      <c r="AF63" s="102"/>
      <c r="AG63" s="102" t="s">
        <v>121</v>
      </c>
      <c r="AH63" s="102">
        <v>0</v>
      </c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0" outlineLevel="2" x14ac:dyDescent="0.2">
      <c r="A64" s="105"/>
      <c r="B64" s="106"/>
      <c r="C64" s="603"/>
      <c r="D64" s="604"/>
      <c r="E64" s="604"/>
      <c r="F64" s="604"/>
      <c r="G64" s="604"/>
      <c r="H64" s="108"/>
      <c r="I64" s="108"/>
      <c r="J64" s="108"/>
      <c r="K64" s="108"/>
      <c r="L64" s="108"/>
      <c r="M64" s="108"/>
      <c r="N64" s="107"/>
      <c r="O64" s="107"/>
      <c r="P64" s="107"/>
      <c r="Q64" s="107"/>
      <c r="R64" s="108"/>
      <c r="S64" s="108"/>
      <c r="T64" s="108"/>
      <c r="U64" s="108"/>
      <c r="V64" s="108"/>
      <c r="W64" s="108"/>
      <c r="X64" s="108"/>
      <c r="Y64" s="108"/>
      <c r="Z64" s="102"/>
      <c r="AA64" s="102"/>
      <c r="AB64" s="102"/>
      <c r="AC64" s="102"/>
      <c r="AD64" s="102"/>
      <c r="AE64" s="102"/>
      <c r="AF64" s="102"/>
      <c r="AG64" s="102" t="s">
        <v>2212</v>
      </c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</row>
    <row r="65" spans="1:60" outlineLevel="1" x14ac:dyDescent="0.2">
      <c r="A65" s="119">
        <v>15</v>
      </c>
      <c r="B65" s="120" t="s">
        <v>203</v>
      </c>
      <c r="C65" s="128" t="s">
        <v>204</v>
      </c>
      <c r="D65" s="121" t="s">
        <v>159</v>
      </c>
      <c r="E65" s="122">
        <v>0.16627</v>
      </c>
      <c r="F65" s="123"/>
      <c r="G65" s="124">
        <f>ROUND(E65*F65,2)</f>
        <v>0</v>
      </c>
      <c r="H65" s="123">
        <v>39518.14</v>
      </c>
      <c r="I65" s="124">
        <f>ROUND(E65*H65,2)</f>
        <v>6570.68</v>
      </c>
      <c r="J65" s="123">
        <v>15281.86</v>
      </c>
      <c r="K65" s="124">
        <f>ROUND(E65*J65,2)</f>
        <v>2540.91</v>
      </c>
      <c r="L65" s="124">
        <v>21</v>
      </c>
      <c r="M65" s="124">
        <f>G65*(1+L65/100)</f>
        <v>0</v>
      </c>
      <c r="N65" s="122">
        <v>1.0202899999999999</v>
      </c>
      <c r="O65" s="122">
        <f>ROUND(E65*N65,2)</f>
        <v>0.17</v>
      </c>
      <c r="P65" s="122">
        <v>0</v>
      </c>
      <c r="Q65" s="122">
        <f>ROUND(E65*P65,2)</f>
        <v>0</v>
      </c>
      <c r="R65" s="124" t="s">
        <v>146</v>
      </c>
      <c r="S65" s="124" t="s">
        <v>2211</v>
      </c>
      <c r="T65" s="125" t="s">
        <v>115</v>
      </c>
      <c r="U65" s="108">
        <v>25.271000000000001</v>
      </c>
      <c r="V65" s="108">
        <f>ROUND(E65*U65,2)</f>
        <v>4.2</v>
      </c>
      <c r="W65" s="108"/>
      <c r="X65" s="108" t="s">
        <v>116</v>
      </c>
      <c r="Y65" s="108" t="s">
        <v>117</v>
      </c>
      <c r="Z65" s="102"/>
      <c r="AA65" s="102"/>
      <c r="AB65" s="102"/>
      <c r="AC65" s="102"/>
      <c r="AD65" s="102"/>
      <c r="AE65" s="102"/>
      <c r="AF65" s="102"/>
      <c r="AG65" s="102" t="s">
        <v>118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</row>
    <row r="66" spans="1:60" outlineLevel="2" x14ac:dyDescent="0.2">
      <c r="A66" s="105"/>
      <c r="B66" s="106"/>
      <c r="C66" s="607" t="s">
        <v>160</v>
      </c>
      <c r="D66" s="608"/>
      <c r="E66" s="608"/>
      <c r="F66" s="608"/>
      <c r="G66" s="608"/>
      <c r="H66" s="108"/>
      <c r="I66" s="108"/>
      <c r="J66" s="108"/>
      <c r="K66" s="108"/>
      <c r="L66" s="108"/>
      <c r="M66" s="108"/>
      <c r="N66" s="107"/>
      <c r="O66" s="107"/>
      <c r="P66" s="107"/>
      <c r="Q66" s="107"/>
      <c r="R66" s="108"/>
      <c r="S66" s="108"/>
      <c r="T66" s="108"/>
      <c r="U66" s="108"/>
      <c r="V66" s="108"/>
      <c r="W66" s="108"/>
      <c r="X66" s="108"/>
      <c r="Y66" s="108"/>
      <c r="Z66" s="102"/>
      <c r="AA66" s="102"/>
      <c r="AB66" s="102"/>
      <c r="AC66" s="102"/>
      <c r="AD66" s="102"/>
      <c r="AE66" s="102"/>
      <c r="AF66" s="102"/>
      <c r="AG66" s="102" t="s">
        <v>120</v>
      </c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</row>
    <row r="67" spans="1:60" outlineLevel="2" x14ac:dyDescent="0.2">
      <c r="A67" s="105"/>
      <c r="B67" s="106"/>
      <c r="C67" s="129" t="s">
        <v>914</v>
      </c>
      <c r="D67" s="109"/>
      <c r="E67" s="110">
        <v>2.6270000000000002E-2</v>
      </c>
      <c r="F67" s="108"/>
      <c r="G67" s="108"/>
      <c r="H67" s="108"/>
      <c r="I67" s="108"/>
      <c r="J67" s="108"/>
      <c r="K67" s="108"/>
      <c r="L67" s="108"/>
      <c r="M67" s="108"/>
      <c r="N67" s="107"/>
      <c r="O67" s="107"/>
      <c r="P67" s="107"/>
      <c r="Q67" s="107"/>
      <c r="R67" s="108"/>
      <c r="S67" s="108"/>
      <c r="T67" s="108"/>
      <c r="U67" s="108"/>
      <c r="V67" s="108"/>
      <c r="W67" s="108"/>
      <c r="X67" s="108"/>
      <c r="Y67" s="108"/>
      <c r="Z67" s="102"/>
      <c r="AA67" s="102"/>
      <c r="AB67" s="102"/>
      <c r="AC67" s="102"/>
      <c r="AD67" s="102"/>
      <c r="AE67" s="102"/>
      <c r="AF67" s="102"/>
      <c r="AG67" s="102" t="s">
        <v>121</v>
      </c>
      <c r="AH67" s="102">
        <v>0</v>
      </c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</row>
    <row r="68" spans="1:60" outlineLevel="3" x14ac:dyDescent="0.2">
      <c r="A68" s="105"/>
      <c r="B68" s="106"/>
      <c r="C68" s="129" t="s">
        <v>915</v>
      </c>
      <c r="D68" s="109"/>
      <c r="E68" s="110">
        <v>0.14000000000000001</v>
      </c>
      <c r="F68" s="108"/>
      <c r="G68" s="108"/>
      <c r="H68" s="108"/>
      <c r="I68" s="108"/>
      <c r="J68" s="108"/>
      <c r="K68" s="108"/>
      <c r="L68" s="108"/>
      <c r="M68" s="108"/>
      <c r="N68" s="107"/>
      <c r="O68" s="107"/>
      <c r="P68" s="107"/>
      <c r="Q68" s="107"/>
      <c r="R68" s="108"/>
      <c r="S68" s="108"/>
      <c r="T68" s="108"/>
      <c r="U68" s="108"/>
      <c r="V68" s="108"/>
      <c r="W68" s="108"/>
      <c r="X68" s="108"/>
      <c r="Y68" s="108"/>
      <c r="Z68" s="102"/>
      <c r="AA68" s="102"/>
      <c r="AB68" s="102"/>
      <c r="AC68" s="102"/>
      <c r="AD68" s="102"/>
      <c r="AE68" s="102"/>
      <c r="AF68" s="102"/>
      <c r="AG68" s="102" t="s">
        <v>121</v>
      </c>
      <c r="AH68" s="102">
        <v>0</v>
      </c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</row>
    <row r="69" spans="1:60" outlineLevel="2" x14ac:dyDescent="0.2">
      <c r="A69" s="105"/>
      <c r="B69" s="106"/>
      <c r="C69" s="603"/>
      <c r="D69" s="604"/>
      <c r="E69" s="604"/>
      <c r="F69" s="604"/>
      <c r="G69" s="604"/>
      <c r="H69" s="108"/>
      <c r="I69" s="108"/>
      <c r="J69" s="108"/>
      <c r="K69" s="108"/>
      <c r="L69" s="108"/>
      <c r="M69" s="108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2"/>
      <c r="AA69" s="102"/>
      <c r="AB69" s="102"/>
      <c r="AC69" s="102"/>
      <c r="AD69" s="102"/>
      <c r="AE69" s="102"/>
      <c r="AF69" s="102"/>
      <c r="AG69" s="102" t="s">
        <v>2212</v>
      </c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</row>
    <row r="70" spans="1:60" ht="22.5" outlineLevel="1" x14ac:dyDescent="0.2">
      <c r="A70" s="119">
        <v>16</v>
      </c>
      <c r="B70" s="120" t="s">
        <v>916</v>
      </c>
      <c r="C70" s="128" t="s">
        <v>917</v>
      </c>
      <c r="D70" s="121" t="s">
        <v>283</v>
      </c>
      <c r="E70" s="122">
        <v>65.81</v>
      </c>
      <c r="F70" s="123"/>
      <c r="G70" s="124">
        <f>ROUND(E70*F70,2)</f>
        <v>0</v>
      </c>
      <c r="H70" s="123">
        <v>573.70000000000005</v>
      </c>
      <c r="I70" s="124">
        <f>ROUND(E70*H70,2)</f>
        <v>37755.199999999997</v>
      </c>
      <c r="J70" s="123">
        <v>130.30000000000001</v>
      </c>
      <c r="K70" s="124">
        <f>ROUND(E70*J70,2)</f>
        <v>8575.0400000000009</v>
      </c>
      <c r="L70" s="124">
        <v>21</v>
      </c>
      <c r="M70" s="124">
        <f>G70*(1+L70/100)</f>
        <v>0</v>
      </c>
      <c r="N70" s="122">
        <v>5.3670000000000002E-2</v>
      </c>
      <c r="O70" s="122">
        <f>ROUND(E70*N70,2)</f>
        <v>3.53</v>
      </c>
      <c r="P70" s="122">
        <v>0</v>
      </c>
      <c r="Q70" s="122">
        <f>ROUND(E70*P70,2)</f>
        <v>0</v>
      </c>
      <c r="R70" s="124" t="s">
        <v>146</v>
      </c>
      <c r="S70" s="124" t="s">
        <v>2211</v>
      </c>
      <c r="T70" s="125" t="s">
        <v>115</v>
      </c>
      <c r="U70" s="108">
        <v>0.23899999999999999</v>
      </c>
      <c r="V70" s="108">
        <f>ROUND(E70*U70,2)</f>
        <v>15.73</v>
      </c>
      <c r="W70" s="108"/>
      <c r="X70" s="108" t="s">
        <v>116</v>
      </c>
      <c r="Y70" s="108" t="s">
        <v>117</v>
      </c>
      <c r="Z70" s="102"/>
      <c r="AA70" s="102"/>
      <c r="AB70" s="102"/>
      <c r="AC70" s="102"/>
      <c r="AD70" s="102"/>
      <c r="AE70" s="102"/>
      <c r="AF70" s="102"/>
      <c r="AG70" s="102" t="s">
        <v>118</v>
      </c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</row>
    <row r="71" spans="1:60" outlineLevel="2" x14ac:dyDescent="0.2">
      <c r="A71" s="105"/>
      <c r="B71" s="106"/>
      <c r="C71" s="607" t="s">
        <v>918</v>
      </c>
      <c r="D71" s="608"/>
      <c r="E71" s="608"/>
      <c r="F71" s="608"/>
      <c r="G71" s="608"/>
      <c r="H71" s="108"/>
      <c r="I71" s="108"/>
      <c r="J71" s="108"/>
      <c r="K71" s="108"/>
      <c r="L71" s="108"/>
      <c r="M71" s="108"/>
      <c r="N71" s="107"/>
      <c r="O71" s="107"/>
      <c r="P71" s="107"/>
      <c r="Q71" s="107"/>
      <c r="R71" s="108"/>
      <c r="S71" s="108"/>
      <c r="T71" s="108"/>
      <c r="U71" s="108"/>
      <c r="V71" s="108"/>
      <c r="W71" s="108"/>
      <c r="X71" s="108"/>
      <c r="Y71" s="108"/>
      <c r="Z71" s="102"/>
      <c r="AA71" s="102"/>
      <c r="AB71" s="102"/>
      <c r="AC71" s="102"/>
      <c r="AD71" s="102"/>
      <c r="AE71" s="102"/>
      <c r="AF71" s="102"/>
      <c r="AG71" s="102" t="s">
        <v>120</v>
      </c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</row>
    <row r="72" spans="1:60" outlineLevel="2" x14ac:dyDescent="0.2">
      <c r="A72" s="105"/>
      <c r="B72" s="106"/>
      <c r="C72" s="129" t="s">
        <v>2213</v>
      </c>
      <c r="D72" s="109"/>
      <c r="E72" s="110">
        <v>30.81</v>
      </c>
      <c r="F72" s="108"/>
      <c r="G72" s="108"/>
      <c r="H72" s="108"/>
      <c r="I72" s="108"/>
      <c r="J72" s="108"/>
      <c r="K72" s="108"/>
      <c r="L72" s="108"/>
      <c r="M72" s="108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2"/>
      <c r="AA72" s="102"/>
      <c r="AB72" s="102"/>
      <c r="AC72" s="102"/>
      <c r="AD72" s="102"/>
      <c r="AE72" s="102"/>
      <c r="AF72" s="102"/>
      <c r="AG72" s="102" t="s">
        <v>121</v>
      </c>
      <c r="AH72" s="102">
        <v>0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60" outlineLevel="3" x14ac:dyDescent="0.2">
      <c r="A73" s="105"/>
      <c r="B73" s="106"/>
      <c r="C73" s="129" t="s">
        <v>919</v>
      </c>
      <c r="D73" s="109"/>
      <c r="E73" s="110">
        <v>35</v>
      </c>
      <c r="F73" s="108"/>
      <c r="G73" s="108"/>
      <c r="H73" s="108"/>
      <c r="I73" s="108"/>
      <c r="J73" s="108"/>
      <c r="K73" s="108"/>
      <c r="L73" s="108"/>
      <c r="M73" s="108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2"/>
      <c r="AA73" s="102"/>
      <c r="AB73" s="102"/>
      <c r="AC73" s="102"/>
      <c r="AD73" s="102"/>
      <c r="AE73" s="102"/>
      <c r="AF73" s="102"/>
      <c r="AG73" s="102" t="s">
        <v>121</v>
      </c>
      <c r="AH73" s="102">
        <v>0</v>
      </c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</row>
    <row r="74" spans="1:60" outlineLevel="2" x14ac:dyDescent="0.2">
      <c r="A74" s="105"/>
      <c r="B74" s="106"/>
      <c r="C74" s="603"/>
      <c r="D74" s="604"/>
      <c r="E74" s="604"/>
      <c r="F74" s="604"/>
      <c r="G74" s="604"/>
      <c r="H74" s="108"/>
      <c r="I74" s="108"/>
      <c r="J74" s="108"/>
      <c r="K74" s="108"/>
      <c r="L74" s="108"/>
      <c r="M74" s="108"/>
      <c r="N74" s="107"/>
      <c r="O74" s="107"/>
      <c r="P74" s="107"/>
      <c r="Q74" s="107"/>
      <c r="R74" s="108"/>
      <c r="S74" s="108"/>
      <c r="T74" s="108"/>
      <c r="U74" s="108"/>
      <c r="V74" s="108"/>
      <c r="W74" s="108"/>
      <c r="X74" s="108"/>
      <c r="Y74" s="108"/>
      <c r="Z74" s="102"/>
      <c r="AA74" s="102"/>
      <c r="AB74" s="102"/>
      <c r="AC74" s="102"/>
      <c r="AD74" s="102"/>
      <c r="AE74" s="102"/>
      <c r="AF74" s="102"/>
      <c r="AG74" s="102" t="s">
        <v>2212</v>
      </c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5" spans="1:60" outlineLevel="1" x14ac:dyDescent="0.2">
      <c r="A75" s="119">
        <v>17</v>
      </c>
      <c r="B75" s="120" t="s">
        <v>381</v>
      </c>
      <c r="C75" s="128" t="s">
        <v>382</v>
      </c>
      <c r="D75" s="121" t="s">
        <v>113</v>
      </c>
      <c r="E75" s="122">
        <v>0.82262999999999997</v>
      </c>
      <c r="F75" s="123"/>
      <c r="G75" s="124">
        <f>ROUND(E75*F75,2)</f>
        <v>0</v>
      </c>
      <c r="H75" s="123">
        <v>3581.18</v>
      </c>
      <c r="I75" s="124">
        <f>ROUND(E75*H75,2)</f>
        <v>2945.99</v>
      </c>
      <c r="J75" s="123">
        <v>1533.82</v>
      </c>
      <c r="K75" s="124">
        <f>ROUND(E75*J75,2)</f>
        <v>1261.77</v>
      </c>
      <c r="L75" s="124">
        <v>21</v>
      </c>
      <c r="M75" s="124">
        <f>G75*(1+L75/100)</f>
        <v>0</v>
      </c>
      <c r="N75" s="122">
        <v>2.5249999999999999</v>
      </c>
      <c r="O75" s="122">
        <f>ROUND(E75*N75,2)</f>
        <v>2.08</v>
      </c>
      <c r="P75" s="122">
        <v>0</v>
      </c>
      <c r="Q75" s="122">
        <f>ROUND(E75*P75,2)</f>
        <v>0</v>
      </c>
      <c r="R75" s="124" t="s">
        <v>146</v>
      </c>
      <c r="S75" s="124" t="s">
        <v>2211</v>
      </c>
      <c r="T75" s="125" t="s">
        <v>115</v>
      </c>
      <c r="U75" s="108">
        <v>3.2130000000000001</v>
      </c>
      <c r="V75" s="108">
        <f>ROUND(E75*U75,2)</f>
        <v>2.64</v>
      </c>
      <c r="W75" s="108"/>
      <c r="X75" s="108" t="s">
        <v>116</v>
      </c>
      <c r="Y75" s="108" t="s">
        <v>117</v>
      </c>
      <c r="Z75" s="102"/>
      <c r="AA75" s="102"/>
      <c r="AB75" s="102"/>
      <c r="AC75" s="102"/>
      <c r="AD75" s="102"/>
      <c r="AE75" s="102"/>
      <c r="AF75" s="102"/>
      <c r="AG75" s="102" t="s">
        <v>118</v>
      </c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0" outlineLevel="2" x14ac:dyDescent="0.2">
      <c r="A76" s="105"/>
      <c r="B76" s="106"/>
      <c r="C76" s="607" t="s">
        <v>383</v>
      </c>
      <c r="D76" s="608"/>
      <c r="E76" s="608"/>
      <c r="F76" s="608"/>
      <c r="G76" s="608"/>
      <c r="H76" s="108"/>
      <c r="I76" s="108"/>
      <c r="J76" s="108"/>
      <c r="K76" s="108"/>
      <c r="L76" s="108"/>
      <c r="M76" s="108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2"/>
      <c r="AA76" s="102"/>
      <c r="AB76" s="102"/>
      <c r="AC76" s="102"/>
      <c r="AD76" s="102"/>
      <c r="AE76" s="102"/>
      <c r="AF76" s="102"/>
      <c r="AG76" s="102" t="s">
        <v>120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0" outlineLevel="2" x14ac:dyDescent="0.2">
      <c r="A77" s="105"/>
      <c r="B77" s="106"/>
      <c r="C77" s="609" t="s">
        <v>384</v>
      </c>
      <c r="D77" s="610"/>
      <c r="E77" s="610"/>
      <c r="F77" s="610"/>
      <c r="G77" s="610"/>
      <c r="H77" s="108"/>
      <c r="I77" s="108"/>
      <c r="J77" s="108"/>
      <c r="K77" s="108"/>
      <c r="L77" s="108"/>
      <c r="M77" s="108"/>
      <c r="N77" s="107"/>
      <c r="O77" s="107"/>
      <c r="P77" s="107"/>
      <c r="Q77" s="107"/>
      <c r="R77" s="108"/>
      <c r="S77" s="108"/>
      <c r="T77" s="108"/>
      <c r="U77" s="108"/>
      <c r="V77" s="108"/>
      <c r="W77" s="108"/>
      <c r="X77" s="108"/>
      <c r="Y77" s="108"/>
      <c r="Z77" s="102"/>
      <c r="AA77" s="102"/>
      <c r="AB77" s="102"/>
      <c r="AC77" s="102"/>
      <c r="AD77" s="102"/>
      <c r="AE77" s="102"/>
      <c r="AF77" s="102"/>
      <c r="AG77" s="102" t="s">
        <v>141</v>
      </c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</row>
    <row r="78" spans="1:60" outlineLevel="2" x14ac:dyDescent="0.2">
      <c r="A78" s="105"/>
      <c r="B78" s="106"/>
      <c r="C78" s="129" t="s">
        <v>920</v>
      </c>
      <c r="D78" s="109"/>
      <c r="E78" s="110">
        <v>0.14449999999999999</v>
      </c>
      <c r="F78" s="108"/>
      <c r="G78" s="108"/>
      <c r="H78" s="108"/>
      <c r="I78" s="108"/>
      <c r="J78" s="108"/>
      <c r="K78" s="108"/>
      <c r="L78" s="108"/>
      <c r="M78" s="108"/>
      <c r="N78" s="107"/>
      <c r="O78" s="107"/>
      <c r="P78" s="107"/>
      <c r="Q78" s="107"/>
      <c r="R78" s="108"/>
      <c r="S78" s="108"/>
      <c r="T78" s="108"/>
      <c r="U78" s="108"/>
      <c r="V78" s="108"/>
      <c r="W78" s="108"/>
      <c r="X78" s="108"/>
      <c r="Y78" s="108"/>
      <c r="Z78" s="102"/>
      <c r="AA78" s="102"/>
      <c r="AB78" s="102"/>
      <c r="AC78" s="102"/>
      <c r="AD78" s="102"/>
      <c r="AE78" s="102"/>
      <c r="AF78" s="102"/>
      <c r="AG78" s="102" t="s">
        <v>121</v>
      </c>
      <c r="AH78" s="102">
        <v>0</v>
      </c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  <row r="79" spans="1:60" outlineLevel="3" x14ac:dyDescent="0.2">
      <c r="A79" s="105"/>
      <c r="B79" s="106"/>
      <c r="C79" s="129" t="s">
        <v>921</v>
      </c>
      <c r="D79" s="109"/>
      <c r="E79" s="110">
        <v>8.1250000000000003E-2</v>
      </c>
      <c r="F79" s="108"/>
      <c r="G79" s="108"/>
      <c r="H79" s="108"/>
      <c r="I79" s="108"/>
      <c r="J79" s="108"/>
      <c r="K79" s="108"/>
      <c r="L79" s="108"/>
      <c r="M79" s="108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2"/>
      <c r="AA79" s="102"/>
      <c r="AB79" s="102"/>
      <c r="AC79" s="102"/>
      <c r="AD79" s="102"/>
      <c r="AE79" s="102"/>
      <c r="AF79" s="102"/>
      <c r="AG79" s="102" t="s">
        <v>121</v>
      </c>
      <c r="AH79" s="102">
        <v>0</v>
      </c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</row>
    <row r="80" spans="1:60" outlineLevel="3" x14ac:dyDescent="0.2">
      <c r="A80" s="105"/>
      <c r="B80" s="106"/>
      <c r="C80" s="129" t="s">
        <v>922</v>
      </c>
      <c r="D80" s="109"/>
      <c r="E80" s="110">
        <v>0.4375</v>
      </c>
      <c r="F80" s="108"/>
      <c r="G80" s="108"/>
      <c r="H80" s="108"/>
      <c r="I80" s="108"/>
      <c r="J80" s="108"/>
      <c r="K80" s="108"/>
      <c r="L80" s="108"/>
      <c r="M80" s="108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2"/>
      <c r="AA80" s="102"/>
      <c r="AB80" s="102"/>
      <c r="AC80" s="102"/>
      <c r="AD80" s="102"/>
      <c r="AE80" s="102"/>
      <c r="AF80" s="102"/>
      <c r="AG80" s="102" t="s">
        <v>121</v>
      </c>
      <c r="AH80" s="102">
        <v>0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</row>
    <row r="81" spans="1:60" outlineLevel="3" x14ac:dyDescent="0.2">
      <c r="A81" s="105"/>
      <c r="B81" s="106"/>
      <c r="C81" s="129" t="s">
        <v>923</v>
      </c>
      <c r="D81" s="109"/>
      <c r="E81" s="110">
        <v>0.15937999999999999</v>
      </c>
      <c r="F81" s="108"/>
      <c r="G81" s="108"/>
      <c r="H81" s="108"/>
      <c r="I81" s="108"/>
      <c r="J81" s="108"/>
      <c r="K81" s="108"/>
      <c r="L81" s="108"/>
      <c r="M81" s="108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2"/>
      <c r="AA81" s="102"/>
      <c r="AB81" s="102"/>
      <c r="AC81" s="102"/>
      <c r="AD81" s="102"/>
      <c r="AE81" s="102"/>
      <c r="AF81" s="102"/>
      <c r="AG81" s="102" t="s">
        <v>121</v>
      </c>
      <c r="AH81" s="102">
        <v>0</v>
      </c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 outlineLevel="2" x14ac:dyDescent="0.2">
      <c r="A82" s="105"/>
      <c r="B82" s="106"/>
      <c r="C82" s="603"/>
      <c r="D82" s="604"/>
      <c r="E82" s="604"/>
      <c r="F82" s="604"/>
      <c r="G82" s="604"/>
      <c r="H82" s="108"/>
      <c r="I82" s="108"/>
      <c r="J82" s="108"/>
      <c r="K82" s="108"/>
      <c r="L82" s="108"/>
      <c r="M82" s="108"/>
      <c r="N82" s="107"/>
      <c r="O82" s="107"/>
      <c r="P82" s="107"/>
      <c r="Q82" s="107"/>
      <c r="R82" s="108"/>
      <c r="S82" s="108"/>
      <c r="T82" s="108"/>
      <c r="U82" s="108"/>
      <c r="V82" s="108"/>
      <c r="W82" s="108"/>
      <c r="X82" s="108"/>
      <c r="Y82" s="108"/>
      <c r="Z82" s="102"/>
      <c r="AA82" s="102"/>
      <c r="AB82" s="102"/>
      <c r="AC82" s="102"/>
      <c r="AD82" s="102"/>
      <c r="AE82" s="102"/>
      <c r="AF82" s="102"/>
      <c r="AG82" s="102" t="s">
        <v>2212</v>
      </c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0" outlineLevel="1" x14ac:dyDescent="0.2">
      <c r="A83" s="119">
        <v>18</v>
      </c>
      <c r="B83" s="120" t="s">
        <v>261</v>
      </c>
      <c r="C83" s="128" t="s">
        <v>924</v>
      </c>
      <c r="D83" s="121" t="s">
        <v>283</v>
      </c>
      <c r="E83" s="122">
        <v>35</v>
      </c>
      <c r="F83" s="123"/>
      <c r="G83" s="124">
        <f>ROUND(E83*F83,2)</f>
        <v>0</v>
      </c>
      <c r="H83" s="123">
        <v>56.53</v>
      </c>
      <c r="I83" s="124">
        <f>ROUND(E83*H83,2)</f>
        <v>1978.55</v>
      </c>
      <c r="J83" s="123">
        <v>18.47</v>
      </c>
      <c r="K83" s="124">
        <f>ROUND(E83*J83,2)</f>
        <v>646.45000000000005</v>
      </c>
      <c r="L83" s="124">
        <v>21</v>
      </c>
      <c r="M83" s="124">
        <f>G83*(1+L83/100)</f>
        <v>0</v>
      </c>
      <c r="N83" s="122">
        <v>7.9399999999999991E-3</v>
      </c>
      <c r="O83" s="122">
        <f>ROUND(E83*N83,2)</f>
        <v>0.28000000000000003</v>
      </c>
      <c r="P83" s="122">
        <v>0</v>
      </c>
      <c r="Q83" s="122">
        <f>ROUND(E83*P83,2)</f>
        <v>0</v>
      </c>
      <c r="R83" s="124"/>
      <c r="S83" s="124" t="s">
        <v>177</v>
      </c>
      <c r="T83" s="125" t="s">
        <v>178</v>
      </c>
      <c r="U83" s="108">
        <v>0.32557999999999998</v>
      </c>
      <c r="V83" s="108">
        <f>ROUND(E83*U83,2)</f>
        <v>11.4</v>
      </c>
      <c r="W83" s="108"/>
      <c r="X83" s="108" t="s">
        <v>116</v>
      </c>
      <c r="Y83" s="108" t="s">
        <v>117</v>
      </c>
      <c r="Z83" s="102"/>
      <c r="AA83" s="102"/>
      <c r="AB83" s="102"/>
      <c r="AC83" s="102"/>
      <c r="AD83" s="102"/>
      <c r="AE83" s="102"/>
      <c r="AF83" s="102"/>
      <c r="AG83" s="102" t="s">
        <v>118</v>
      </c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0" outlineLevel="2" x14ac:dyDescent="0.2">
      <c r="A84" s="105"/>
      <c r="B84" s="106"/>
      <c r="C84" s="605"/>
      <c r="D84" s="606"/>
      <c r="E84" s="606"/>
      <c r="F84" s="606"/>
      <c r="G84" s="606"/>
      <c r="H84" s="108"/>
      <c r="I84" s="108"/>
      <c r="J84" s="108"/>
      <c r="K84" s="108"/>
      <c r="L84" s="108"/>
      <c r="M84" s="108"/>
      <c r="N84" s="107"/>
      <c r="O84" s="107"/>
      <c r="P84" s="107"/>
      <c r="Q84" s="107"/>
      <c r="R84" s="108"/>
      <c r="S84" s="108"/>
      <c r="T84" s="108"/>
      <c r="U84" s="108"/>
      <c r="V84" s="108"/>
      <c r="W84" s="108"/>
      <c r="X84" s="108"/>
      <c r="Y84" s="108"/>
      <c r="Z84" s="102"/>
      <c r="AA84" s="102"/>
      <c r="AB84" s="102"/>
      <c r="AC84" s="102"/>
      <c r="AD84" s="102"/>
      <c r="AE84" s="102"/>
      <c r="AF84" s="102"/>
      <c r="AG84" s="102" t="s">
        <v>2212</v>
      </c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</row>
    <row r="85" spans="1:60" outlineLevel="1" x14ac:dyDescent="0.2">
      <c r="A85" s="119">
        <v>19</v>
      </c>
      <c r="B85" s="120" t="s">
        <v>264</v>
      </c>
      <c r="C85" s="128" t="s">
        <v>925</v>
      </c>
      <c r="D85" s="121" t="s">
        <v>151</v>
      </c>
      <c r="E85" s="122">
        <v>49.524999999999999</v>
      </c>
      <c r="F85" s="123"/>
      <c r="G85" s="124">
        <f>ROUND(E85*F85,2)</f>
        <v>0</v>
      </c>
      <c r="H85" s="123">
        <v>0</v>
      </c>
      <c r="I85" s="124">
        <f>ROUND(E85*H85,2)</f>
        <v>0</v>
      </c>
      <c r="J85" s="123">
        <v>80</v>
      </c>
      <c r="K85" s="124">
        <f>ROUND(E85*J85,2)</f>
        <v>3962</v>
      </c>
      <c r="L85" s="124">
        <v>21</v>
      </c>
      <c r="M85" s="124">
        <f>G85*(1+L85/100)</f>
        <v>0</v>
      </c>
      <c r="N85" s="122">
        <v>0</v>
      </c>
      <c r="O85" s="122">
        <f>ROUND(E85*N85,2)</f>
        <v>0</v>
      </c>
      <c r="P85" s="122">
        <v>0</v>
      </c>
      <c r="Q85" s="122">
        <f>ROUND(E85*P85,2)</f>
        <v>0</v>
      </c>
      <c r="R85" s="124"/>
      <c r="S85" s="124" t="s">
        <v>177</v>
      </c>
      <c r="T85" s="125" t="s">
        <v>178</v>
      </c>
      <c r="U85" s="108">
        <v>0</v>
      </c>
      <c r="V85" s="108">
        <f>ROUND(E85*U85,2)</f>
        <v>0</v>
      </c>
      <c r="W85" s="108"/>
      <c r="X85" s="108" t="s">
        <v>116</v>
      </c>
      <c r="Y85" s="108" t="s">
        <v>117</v>
      </c>
      <c r="Z85" s="102"/>
      <c r="AA85" s="102"/>
      <c r="AB85" s="102"/>
      <c r="AC85" s="102"/>
      <c r="AD85" s="102"/>
      <c r="AE85" s="102"/>
      <c r="AF85" s="102"/>
      <c r="AG85" s="102" t="s">
        <v>118</v>
      </c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 outlineLevel="2" x14ac:dyDescent="0.2">
      <c r="A86" s="105"/>
      <c r="B86" s="106"/>
      <c r="C86" s="129" t="s">
        <v>926</v>
      </c>
      <c r="D86" s="109"/>
      <c r="E86" s="110">
        <v>28</v>
      </c>
      <c r="F86" s="108"/>
      <c r="G86" s="108"/>
      <c r="H86" s="108"/>
      <c r="I86" s="108"/>
      <c r="J86" s="108"/>
      <c r="K86" s="108"/>
      <c r="L86" s="108"/>
      <c r="M86" s="108"/>
      <c r="N86" s="107"/>
      <c r="O86" s="107"/>
      <c r="P86" s="107"/>
      <c r="Q86" s="107"/>
      <c r="R86" s="108"/>
      <c r="S86" s="108"/>
      <c r="T86" s="108"/>
      <c r="U86" s="108"/>
      <c r="V86" s="108"/>
      <c r="W86" s="108"/>
      <c r="X86" s="108"/>
      <c r="Y86" s="108"/>
      <c r="Z86" s="102"/>
      <c r="AA86" s="102"/>
      <c r="AB86" s="102"/>
      <c r="AC86" s="102"/>
      <c r="AD86" s="102"/>
      <c r="AE86" s="102"/>
      <c r="AF86" s="102"/>
      <c r="AG86" s="102" t="s">
        <v>121</v>
      </c>
      <c r="AH86" s="102">
        <v>0</v>
      </c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0" outlineLevel="3" x14ac:dyDescent="0.2">
      <c r="A87" s="105"/>
      <c r="B87" s="106"/>
      <c r="C87" s="129" t="s">
        <v>927</v>
      </c>
      <c r="D87" s="109"/>
      <c r="E87" s="110">
        <v>6.375</v>
      </c>
      <c r="F87" s="108"/>
      <c r="G87" s="108"/>
      <c r="H87" s="108"/>
      <c r="I87" s="108"/>
      <c r="J87" s="108"/>
      <c r="K87" s="108"/>
      <c r="L87" s="108"/>
      <c r="M87" s="108"/>
      <c r="N87" s="107"/>
      <c r="O87" s="107"/>
      <c r="P87" s="107"/>
      <c r="Q87" s="107"/>
      <c r="R87" s="108"/>
      <c r="S87" s="108"/>
      <c r="T87" s="108"/>
      <c r="U87" s="108"/>
      <c r="V87" s="108"/>
      <c r="W87" s="108"/>
      <c r="X87" s="108"/>
      <c r="Y87" s="108"/>
      <c r="Z87" s="102"/>
      <c r="AA87" s="102"/>
      <c r="AB87" s="102"/>
      <c r="AC87" s="102"/>
      <c r="AD87" s="102"/>
      <c r="AE87" s="102"/>
      <c r="AF87" s="102"/>
      <c r="AG87" s="102" t="s">
        <v>121</v>
      </c>
      <c r="AH87" s="102">
        <v>0</v>
      </c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0" outlineLevel="3" x14ac:dyDescent="0.2">
      <c r="A88" s="105"/>
      <c r="B88" s="106"/>
      <c r="C88" s="129" t="s">
        <v>928</v>
      </c>
      <c r="D88" s="109"/>
      <c r="E88" s="110">
        <v>15.15</v>
      </c>
      <c r="F88" s="108"/>
      <c r="G88" s="108"/>
      <c r="H88" s="108"/>
      <c r="I88" s="108"/>
      <c r="J88" s="108"/>
      <c r="K88" s="108"/>
      <c r="L88" s="108"/>
      <c r="M88" s="108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2"/>
      <c r="AA88" s="102"/>
      <c r="AB88" s="102"/>
      <c r="AC88" s="102"/>
      <c r="AD88" s="102"/>
      <c r="AE88" s="102"/>
      <c r="AF88" s="102"/>
      <c r="AG88" s="102" t="s">
        <v>121</v>
      </c>
      <c r="AH88" s="102">
        <v>0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</row>
    <row r="89" spans="1:60" outlineLevel="2" x14ac:dyDescent="0.2">
      <c r="A89" s="105"/>
      <c r="B89" s="106"/>
      <c r="C89" s="603"/>
      <c r="D89" s="604"/>
      <c r="E89" s="604"/>
      <c r="F89" s="604"/>
      <c r="G89" s="604"/>
      <c r="H89" s="108"/>
      <c r="I89" s="108"/>
      <c r="J89" s="108"/>
      <c r="K89" s="108"/>
      <c r="L89" s="108"/>
      <c r="M89" s="108"/>
      <c r="N89" s="107"/>
      <c r="O89" s="107"/>
      <c r="P89" s="107"/>
      <c r="Q89" s="107"/>
      <c r="R89" s="108"/>
      <c r="S89" s="108"/>
      <c r="T89" s="108"/>
      <c r="U89" s="108"/>
      <c r="V89" s="108"/>
      <c r="W89" s="108"/>
      <c r="X89" s="108"/>
      <c r="Y89" s="108"/>
      <c r="Z89" s="102"/>
      <c r="AA89" s="102"/>
      <c r="AB89" s="102"/>
      <c r="AC89" s="102"/>
      <c r="AD89" s="102"/>
      <c r="AE89" s="102"/>
      <c r="AF89" s="102"/>
      <c r="AG89" s="102" t="s">
        <v>2212</v>
      </c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</row>
    <row r="90" spans="1:60" x14ac:dyDescent="0.2">
      <c r="A90" s="112" t="s">
        <v>109</v>
      </c>
      <c r="B90" s="113" t="s">
        <v>48</v>
      </c>
      <c r="C90" s="127" t="s">
        <v>49</v>
      </c>
      <c r="D90" s="114"/>
      <c r="E90" s="115"/>
      <c r="F90" s="116"/>
      <c r="G90" s="116">
        <f>SUMIF(AG91:AG158,"&lt;&gt;NOR",G91:G158)</f>
        <v>0</v>
      </c>
      <c r="H90" s="116"/>
      <c r="I90" s="116">
        <f>SUM(I91:I158)</f>
        <v>682932.89</v>
      </c>
      <c r="J90" s="116"/>
      <c r="K90" s="116">
        <f>SUM(K91:K158)</f>
        <v>336315.91</v>
      </c>
      <c r="L90" s="116"/>
      <c r="M90" s="116">
        <f>SUM(M91:M158)</f>
        <v>0</v>
      </c>
      <c r="N90" s="115"/>
      <c r="O90" s="115">
        <f>SUM(O91:O158)</f>
        <v>590.79999999999995</v>
      </c>
      <c r="P90" s="115"/>
      <c r="Q90" s="115">
        <f>SUM(Q91:Q158)</f>
        <v>0</v>
      </c>
      <c r="R90" s="116"/>
      <c r="S90" s="116"/>
      <c r="T90" s="117"/>
      <c r="U90" s="111"/>
      <c r="V90" s="111">
        <f>SUM(V91:V158)</f>
        <v>389.19</v>
      </c>
      <c r="W90" s="111"/>
      <c r="X90" s="111"/>
      <c r="Y90" s="111"/>
      <c r="AG90" t="s">
        <v>110</v>
      </c>
    </row>
    <row r="91" spans="1:60" outlineLevel="1" x14ac:dyDescent="0.2">
      <c r="A91" s="119">
        <v>20</v>
      </c>
      <c r="B91" s="120" t="s">
        <v>929</v>
      </c>
      <c r="C91" s="128" t="s">
        <v>930</v>
      </c>
      <c r="D91" s="121" t="s">
        <v>151</v>
      </c>
      <c r="E91" s="122">
        <v>90</v>
      </c>
      <c r="F91" s="123"/>
      <c r="G91" s="124">
        <f>ROUND(E91*F91,2)</f>
        <v>0</v>
      </c>
      <c r="H91" s="123">
        <v>73.98</v>
      </c>
      <c r="I91" s="124">
        <f>ROUND(E91*H91,2)</f>
        <v>6658.2</v>
      </c>
      <c r="J91" s="123">
        <v>17.12</v>
      </c>
      <c r="K91" s="124">
        <f>ROUND(E91*J91,2)</f>
        <v>1540.8</v>
      </c>
      <c r="L91" s="124">
        <v>21</v>
      </c>
      <c r="M91" s="124">
        <f>G91*(1+L91/100)</f>
        <v>0</v>
      </c>
      <c r="N91" s="122">
        <v>0.2024</v>
      </c>
      <c r="O91" s="122">
        <f>ROUND(E91*N91,2)</f>
        <v>18.22</v>
      </c>
      <c r="P91" s="122">
        <v>0</v>
      </c>
      <c r="Q91" s="122">
        <f>ROUND(E91*P91,2)</f>
        <v>0</v>
      </c>
      <c r="R91" s="124" t="s">
        <v>871</v>
      </c>
      <c r="S91" s="124" t="s">
        <v>2211</v>
      </c>
      <c r="T91" s="125" t="s">
        <v>115</v>
      </c>
      <c r="U91" s="108">
        <v>2.5999999999999999E-2</v>
      </c>
      <c r="V91" s="108">
        <f>ROUND(E91*U91,2)</f>
        <v>2.34</v>
      </c>
      <c r="W91" s="108"/>
      <c r="X91" s="108" t="s">
        <v>116</v>
      </c>
      <c r="Y91" s="108" t="s">
        <v>117</v>
      </c>
      <c r="Z91" s="102"/>
      <c r="AA91" s="102"/>
      <c r="AB91" s="102"/>
      <c r="AC91" s="102"/>
      <c r="AD91" s="102"/>
      <c r="AE91" s="102"/>
      <c r="AF91" s="102"/>
      <c r="AG91" s="102" t="s">
        <v>118</v>
      </c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</row>
    <row r="92" spans="1:60" outlineLevel="2" x14ac:dyDescent="0.2">
      <c r="A92" s="105"/>
      <c r="B92" s="106"/>
      <c r="C92" s="607" t="s">
        <v>931</v>
      </c>
      <c r="D92" s="608"/>
      <c r="E92" s="608"/>
      <c r="F92" s="608"/>
      <c r="G92" s="608"/>
      <c r="H92" s="108"/>
      <c r="I92" s="108"/>
      <c r="J92" s="108"/>
      <c r="K92" s="108"/>
      <c r="L92" s="108"/>
      <c r="M92" s="108"/>
      <c r="N92" s="107"/>
      <c r="O92" s="107"/>
      <c r="P92" s="107"/>
      <c r="Q92" s="107"/>
      <c r="R92" s="108"/>
      <c r="S92" s="108"/>
      <c r="T92" s="108"/>
      <c r="U92" s="108"/>
      <c r="V92" s="108"/>
      <c r="W92" s="108"/>
      <c r="X92" s="108"/>
      <c r="Y92" s="108"/>
      <c r="Z92" s="102"/>
      <c r="AA92" s="102"/>
      <c r="AB92" s="102"/>
      <c r="AC92" s="102"/>
      <c r="AD92" s="102"/>
      <c r="AE92" s="102"/>
      <c r="AF92" s="102"/>
      <c r="AG92" s="102" t="s">
        <v>120</v>
      </c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</row>
    <row r="93" spans="1:60" outlineLevel="2" x14ac:dyDescent="0.2">
      <c r="A93" s="105"/>
      <c r="B93" s="106"/>
      <c r="C93" s="129" t="s">
        <v>932</v>
      </c>
      <c r="D93" s="109"/>
      <c r="E93" s="110">
        <v>90</v>
      </c>
      <c r="F93" s="108"/>
      <c r="G93" s="108"/>
      <c r="H93" s="108"/>
      <c r="I93" s="108"/>
      <c r="J93" s="108"/>
      <c r="K93" s="108"/>
      <c r="L93" s="108"/>
      <c r="M93" s="108"/>
      <c r="N93" s="107"/>
      <c r="O93" s="107"/>
      <c r="P93" s="107"/>
      <c r="Q93" s="107"/>
      <c r="R93" s="108"/>
      <c r="S93" s="108"/>
      <c r="T93" s="108"/>
      <c r="U93" s="108"/>
      <c r="V93" s="108"/>
      <c r="W93" s="108"/>
      <c r="X93" s="108"/>
      <c r="Y93" s="108"/>
      <c r="Z93" s="102"/>
      <c r="AA93" s="102"/>
      <c r="AB93" s="102"/>
      <c r="AC93" s="102"/>
      <c r="AD93" s="102"/>
      <c r="AE93" s="102"/>
      <c r="AF93" s="102"/>
      <c r="AG93" s="102" t="s">
        <v>121</v>
      </c>
      <c r="AH93" s="102">
        <v>0</v>
      </c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</row>
    <row r="94" spans="1:60" outlineLevel="2" x14ac:dyDescent="0.2">
      <c r="A94" s="105"/>
      <c r="B94" s="106"/>
      <c r="C94" s="603"/>
      <c r="D94" s="604"/>
      <c r="E94" s="604"/>
      <c r="F94" s="604"/>
      <c r="G94" s="604"/>
      <c r="H94" s="108"/>
      <c r="I94" s="108"/>
      <c r="J94" s="108"/>
      <c r="K94" s="108"/>
      <c r="L94" s="108"/>
      <c r="M94" s="108"/>
      <c r="N94" s="107"/>
      <c r="O94" s="107"/>
      <c r="P94" s="107"/>
      <c r="Q94" s="107"/>
      <c r="R94" s="108"/>
      <c r="S94" s="108"/>
      <c r="T94" s="108"/>
      <c r="U94" s="108"/>
      <c r="V94" s="108"/>
      <c r="W94" s="108"/>
      <c r="X94" s="108"/>
      <c r="Y94" s="108"/>
      <c r="Z94" s="102"/>
      <c r="AA94" s="102"/>
      <c r="AB94" s="102"/>
      <c r="AC94" s="102"/>
      <c r="AD94" s="102"/>
      <c r="AE94" s="102"/>
      <c r="AF94" s="102"/>
      <c r="AG94" s="102" t="s">
        <v>2212</v>
      </c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5" spans="1:60" ht="22.5" outlineLevel="1" x14ac:dyDescent="0.2">
      <c r="A95" s="119">
        <v>21</v>
      </c>
      <c r="B95" s="120" t="s">
        <v>933</v>
      </c>
      <c r="C95" s="128" t="s">
        <v>934</v>
      </c>
      <c r="D95" s="121" t="s">
        <v>151</v>
      </c>
      <c r="E95" s="122">
        <v>38.9</v>
      </c>
      <c r="F95" s="123"/>
      <c r="G95" s="124">
        <f>ROUND(E95*F95,2)</f>
        <v>0</v>
      </c>
      <c r="H95" s="123">
        <v>103.74</v>
      </c>
      <c r="I95" s="124">
        <f>ROUND(E95*H95,2)</f>
        <v>4035.49</v>
      </c>
      <c r="J95" s="123">
        <v>25.76</v>
      </c>
      <c r="K95" s="124">
        <f>ROUND(E95*J95,2)</f>
        <v>1002.06</v>
      </c>
      <c r="L95" s="124">
        <v>21</v>
      </c>
      <c r="M95" s="124">
        <f>G95*(1+L95/100)</f>
        <v>0</v>
      </c>
      <c r="N95" s="122">
        <v>0.18906999999999999</v>
      </c>
      <c r="O95" s="122">
        <f>ROUND(E95*N95,2)</f>
        <v>7.35</v>
      </c>
      <c r="P95" s="122">
        <v>0</v>
      </c>
      <c r="Q95" s="122">
        <f>ROUND(E95*P95,2)</f>
        <v>0</v>
      </c>
      <c r="R95" s="124" t="s">
        <v>871</v>
      </c>
      <c r="S95" s="124" t="s">
        <v>2211</v>
      </c>
      <c r="T95" s="125" t="s">
        <v>115</v>
      </c>
      <c r="U95" s="108">
        <v>2.3E-2</v>
      </c>
      <c r="V95" s="108">
        <f>ROUND(E95*U95,2)</f>
        <v>0.89</v>
      </c>
      <c r="W95" s="108"/>
      <c r="X95" s="108" t="s">
        <v>116</v>
      </c>
      <c r="Y95" s="108" t="s">
        <v>117</v>
      </c>
      <c r="Z95" s="102"/>
      <c r="AA95" s="102"/>
      <c r="AB95" s="102"/>
      <c r="AC95" s="102"/>
      <c r="AD95" s="102"/>
      <c r="AE95" s="102"/>
      <c r="AF95" s="102"/>
      <c r="AG95" s="102" t="s">
        <v>124</v>
      </c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</row>
    <row r="96" spans="1:60" outlineLevel="2" x14ac:dyDescent="0.2">
      <c r="A96" s="105"/>
      <c r="B96" s="106"/>
      <c r="C96" s="129" t="s">
        <v>935</v>
      </c>
      <c r="D96" s="109"/>
      <c r="E96" s="110">
        <v>38.9</v>
      </c>
      <c r="F96" s="108"/>
      <c r="G96" s="108"/>
      <c r="H96" s="108"/>
      <c r="I96" s="108"/>
      <c r="J96" s="108"/>
      <c r="K96" s="108"/>
      <c r="L96" s="108"/>
      <c r="M96" s="108"/>
      <c r="N96" s="107"/>
      <c r="O96" s="107"/>
      <c r="P96" s="107"/>
      <c r="Q96" s="107"/>
      <c r="R96" s="108"/>
      <c r="S96" s="108"/>
      <c r="T96" s="108"/>
      <c r="U96" s="108"/>
      <c r="V96" s="108"/>
      <c r="W96" s="108"/>
      <c r="X96" s="108"/>
      <c r="Y96" s="108"/>
      <c r="Z96" s="102"/>
      <c r="AA96" s="102"/>
      <c r="AB96" s="102"/>
      <c r="AC96" s="102"/>
      <c r="AD96" s="102"/>
      <c r="AE96" s="102"/>
      <c r="AF96" s="102"/>
      <c r="AG96" s="102" t="s">
        <v>121</v>
      </c>
      <c r="AH96" s="102">
        <v>0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</row>
    <row r="97" spans="1:60" outlineLevel="2" x14ac:dyDescent="0.2">
      <c r="A97" s="105"/>
      <c r="B97" s="106"/>
      <c r="C97" s="603"/>
      <c r="D97" s="604"/>
      <c r="E97" s="604"/>
      <c r="F97" s="604"/>
      <c r="G97" s="604"/>
      <c r="H97" s="108"/>
      <c r="I97" s="108"/>
      <c r="J97" s="108"/>
      <c r="K97" s="108"/>
      <c r="L97" s="108"/>
      <c r="M97" s="108"/>
      <c r="N97" s="107"/>
      <c r="O97" s="107"/>
      <c r="P97" s="107"/>
      <c r="Q97" s="107"/>
      <c r="R97" s="108"/>
      <c r="S97" s="108"/>
      <c r="T97" s="108"/>
      <c r="U97" s="108"/>
      <c r="V97" s="108"/>
      <c r="W97" s="108"/>
      <c r="X97" s="108"/>
      <c r="Y97" s="108"/>
      <c r="Z97" s="102"/>
      <c r="AA97" s="102"/>
      <c r="AB97" s="102"/>
      <c r="AC97" s="102"/>
      <c r="AD97" s="102"/>
      <c r="AE97" s="102"/>
      <c r="AF97" s="102"/>
      <c r="AG97" s="102" t="s">
        <v>2212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 ht="22.5" outlineLevel="1" x14ac:dyDescent="0.2">
      <c r="A98" s="119">
        <v>22</v>
      </c>
      <c r="B98" s="120" t="s">
        <v>936</v>
      </c>
      <c r="C98" s="128" t="s">
        <v>937</v>
      </c>
      <c r="D98" s="121" t="s">
        <v>151</v>
      </c>
      <c r="E98" s="122">
        <v>38.9</v>
      </c>
      <c r="F98" s="123"/>
      <c r="G98" s="124">
        <f>ROUND(E98*F98,2)</f>
        <v>0</v>
      </c>
      <c r="H98" s="123">
        <v>155.6</v>
      </c>
      <c r="I98" s="124">
        <f>ROUND(E98*H98,2)</f>
        <v>6052.84</v>
      </c>
      <c r="J98" s="123">
        <v>30.4</v>
      </c>
      <c r="K98" s="124">
        <f>ROUND(E98*J98,2)</f>
        <v>1182.56</v>
      </c>
      <c r="L98" s="124">
        <v>21</v>
      </c>
      <c r="M98" s="124">
        <f>G98*(1+L98/100)</f>
        <v>0</v>
      </c>
      <c r="N98" s="122">
        <v>0.34499999999999997</v>
      </c>
      <c r="O98" s="122">
        <f>ROUND(E98*N98,2)</f>
        <v>13.42</v>
      </c>
      <c r="P98" s="122">
        <v>0</v>
      </c>
      <c r="Q98" s="122">
        <f>ROUND(E98*P98,2)</f>
        <v>0</v>
      </c>
      <c r="R98" s="124" t="s">
        <v>871</v>
      </c>
      <c r="S98" s="124" t="s">
        <v>2211</v>
      </c>
      <c r="T98" s="125" t="s">
        <v>115</v>
      </c>
      <c r="U98" s="108">
        <v>2.5999999999999999E-2</v>
      </c>
      <c r="V98" s="108">
        <f>ROUND(E98*U98,2)</f>
        <v>1.01</v>
      </c>
      <c r="W98" s="108"/>
      <c r="X98" s="108" t="s">
        <v>116</v>
      </c>
      <c r="Y98" s="108" t="s">
        <v>117</v>
      </c>
      <c r="Z98" s="102"/>
      <c r="AA98" s="102"/>
      <c r="AB98" s="102"/>
      <c r="AC98" s="102"/>
      <c r="AD98" s="102"/>
      <c r="AE98" s="102"/>
      <c r="AF98" s="102"/>
      <c r="AG98" s="102" t="s">
        <v>118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 outlineLevel="2" x14ac:dyDescent="0.2">
      <c r="A99" s="105"/>
      <c r="B99" s="106"/>
      <c r="C99" s="129" t="s">
        <v>938</v>
      </c>
      <c r="D99" s="109"/>
      <c r="E99" s="110">
        <v>38.9</v>
      </c>
      <c r="F99" s="108"/>
      <c r="G99" s="108"/>
      <c r="H99" s="108"/>
      <c r="I99" s="108"/>
      <c r="J99" s="108"/>
      <c r="K99" s="108"/>
      <c r="L99" s="108"/>
      <c r="M99" s="108"/>
      <c r="N99" s="107"/>
      <c r="O99" s="107"/>
      <c r="P99" s="107"/>
      <c r="Q99" s="107"/>
      <c r="R99" s="108"/>
      <c r="S99" s="108"/>
      <c r="T99" s="108"/>
      <c r="U99" s="108"/>
      <c r="V99" s="108"/>
      <c r="W99" s="108"/>
      <c r="X99" s="108"/>
      <c r="Y99" s="108"/>
      <c r="Z99" s="102"/>
      <c r="AA99" s="102"/>
      <c r="AB99" s="102"/>
      <c r="AC99" s="102"/>
      <c r="AD99" s="102"/>
      <c r="AE99" s="102"/>
      <c r="AF99" s="102"/>
      <c r="AG99" s="102" t="s">
        <v>121</v>
      </c>
      <c r="AH99" s="102">
        <v>0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</row>
    <row r="100" spans="1:60" outlineLevel="2" x14ac:dyDescent="0.2">
      <c r="A100" s="105"/>
      <c r="B100" s="106"/>
      <c r="C100" s="603"/>
      <c r="D100" s="604"/>
      <c r="E100" s="604"/>
      <c r="F100" s="604"/>
      <c r="G100" s="604"/>
      <c r="H100" s="108"/>
      <c r="I100" s="108"/>
      <c r="J100" s="108"/>
      <c r="K100" s="108"/>
      <c r="L100" s="108"/>
      <c r="M100" s="108"/>
      <c r="N100" s="107"/>
      <c r="O100" s="107"/>
      <c r="P100" s="107"/>
      <c r="Q100" s="107"/>
      <c r="R100" s="108"/>
      <c r="S100" s="108"/>
      <c r="T100" s="108"/>
      <c r="U100" s="108"/>
      <c r="V100" s="108"/>
      <c r="W100" s="108"/>
      <c r="X100" s="108"/>
      <c r="Y100" s="108"/>
      <c r="Z100" s="102"/>
      <c r="AA100" s="102"/>
      <c r="AB100" s="102"/>
      <c r="AC100" s="102"/>
      <c r="AD100" s="102"/>
      <c r="AE100" s="102"/>
      <c r="AF100" s="102"/>
      <c r="AG100" s="102" t="s">
        <v>2212</v>
      </c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</row>
    <row r="101" spans="1:60" ht="22.5" outlineLevel="1" x14ac:dyDescent="0.2">
      <c r="A101" s="119">
        <v>23</v>
      </c>
      <c r="B101" s="120" t="s">
        <v>939</v>
      </c>
      <c r="C101" s="128" t="s">
        <v>940</v>
      </c>
      <c r="D101" s="121" t="s">
        <v>151</v>
      </c>
      <c r="E101" s="122">
        <v>90</v>
      </c>
      <c r="F101" s="123"/>
      <c r="G101" s="124">
        <f>ROUND(E101*F101,2)</f>
        <v>0</v>
      </c>
      <c r="H101" s="123">
        <v>207.3</v>
      </c>
      <c r="I101" s="124">
        <f>ROUND(E101*H101,2)</f>
        <v>18657</v>
      </c>
      <c r="J101" s="123">
        <v>35.200000000000003</v>
      </c>
      <c r="K101" s="124">
        <f>ROUND(E101*J101,2)</f>
        <v>3168</v>
      </c>
      <c r="L101" s="124">
        <v>21</v>
      </c>
      <c r="M101" s="124">
        <f>G101*(1+L101/100)</f>
        <v>0</v>
      </c>
      <c r="N101" s="122">
        <v>0.46</v>
      </c>
      <c r="O101" s="122">
        <f>ROUND(E101*N101,2)</f>
        <v>41.4</v>
      </c>
      <c r="P101" s="122">
        <v>0</v>
      </c>
      <c r="Q101" s="122">
        <f>ROUND(E101*P101,2)</f>
        <v>0</v>
      </c>
      <c r="R101" s="124" t="s">
        <v>871</v>
      </c>
      <c r="S101" s="124" t="s">
        <v>2211</v>
      </c>
      <c r="T101" s="125" t="s">
        <v>115</v>
      </c>
      <c r="U101" s="108">
        <v>2.9000000000000001E-2</v>
      </c>
      <c r="V101" s="108">
        <f>ROUND(E101*U101,2)</f>
        <v>2.61</v>
      </c>
      <c r="W101" s="108"/>
      <c r="X101" s="108" t="s">
        <v>116</v>
      </c>
      <c r="Y101" s="108" t="s">
        <v>117</v>
      </c>
      <c r="Z101" s="102"/>
      <c r="AA101" s="102"/>
      <c r="AB101" s="102"/>
      <c r="AC101" s="102"/>
      <c r="AD101" s="102"/>
      <c r="AE101" s="102"/>
      <c r="AF101" s="102"/>
      <c r="AG101" s="102" t="s">
        <v>124</v>
      </c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</row>
    <row r="102" spans="1:60" outlineLevel="2" x14ac:dyDescent="0.2">
      <c r="A102" s="105"/>
      <c r="B102" s="106"/>
      <c r="C102" s="129" t="s">
        <v>941</v>
      </c>
      <c r="D102" s="109"/>
      <c r="E102" s="110">
        <v>90</v>
      </c>
      <c r="F102" s="108"/>
      <c r="G102" s="108"/>
      <c r="H102" s="108"/>
      <c r="I102" s="108"/>
      <c r="J102" s="108"/>
      <c r="K102" s="108"/>
      <c r="L102" s="108"/>
      <c r="M102" s="108"/>
      <c r="N102" s="107"/>
      <c r="O102" s="107"/>
      <c r="P102" s="107"/>
      <c r="Q102" s="107"/>
      <c r="R102" s="108"/>
      <c r="S102" s="108"/>
      <c r="T102" s="108"/>
      <c r="U102" s="108"/>
      <c r="V102" s="108"/>
      <c r="W102" s="108"/>
      <c r="X102" s="108"/>
      <c r="Y102" s="108"/>
      <c r="Z102" s="102"/>
      <c r="AA102" s="102"/>
      <c r="AB102" s="102"/>
      <c r="AC102" s="102"/>
      <c r="AD102" s="102"/>
      <c r="AE102" s="102"/>
      <c r="AF102" s="102"/>
      <c r="AG102" s="102" t="s">
        <v>121</v>
      </c>
      <c r="AH102" s="102">
        <v>0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  <row r="103" spans="1:60" outlineLevel="2" x14ac:dyDescent="0.2">
      <c r="A103" s="105"/>
      <c r="B103" s="106"/>
      <c r="C103" s="603"/>
      <c r="D103" s="604"/>
      <c r="E103" s="604"/>
      <c r="F103" s="604"/>
      <c r="G103" s="604"/>
      <c r="H103" s="108"/>
      <c r="I103" s="108"/>
      <c r="J103" s="108"/>
      <c r="K103" s="108"/>
      <c r="L103" s="108"/>
      <c r="M103" s="108"/>
      <c r="N103" s="107"/>
      <c r="O103" s="107"/>
      <c r="P103" s="107"/>
      <c r="Q103" s="107"/>
      <c r="R103" s="108"/>
      <c r="S103" s="108"/>
      <c r="T103" s="108"/>
      <c r="U103" s="108"/>
      <c r="V103" s="108"/>
      <c r="W103" s="108"/>
      <c r="X103" s="108"/>
      <c r="Y103" s="108"/>
      <c r="Z103" s="102"/>
      <c r="AA103" s="102"/>
      <c r="AB103" s="102"/>
      <c r="AC103" s="102"/>
      <c r="AD103" s="102"/>
      <c r="AE103" s="102"/>
      <c r="AF103" s="102"/>
      <c r="AG103" s="102" t="s">
        <v>2212</v>
      </c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</row>
    <row r="104" spans="1:60" ht="22.5" outlineLevel="1" x14ac:dyDescent="0.2">
      <c r="A104" s="119">
        <v>24</v>
      </c>
      <c r="B104" s="120" t="s">
        <v>939</v>
      </c>
      <c r="C104" s="128" t="s">
        <v>940</v>
      </c>
      <c r="D104" s="121" t="s">
        <v>151</v>
      </c>
      <c r="E104" s="122">
        <v>258.77999999999997</v>
      </c>
      <c r="F104" s="123"/>
      <c r="G104" s="124">
        <f>ROUND(E104*F104,2)</f>
        <v>0</v>
      </c>
      <c r="H104" s="123">
        <v>207.3</v>
      </c>
      <c r="I104" s="124">
        <f>ROUND(E104*H104,2)</f>
        <v>53645.09</v>
      </c>
      <c r="J104" s="123">
        <v>35.200000000000003</v>
      </c>
      <c r="K104" s="124">
        <f>ROUND(E104*J104,2)</f>
        <v>9109.06</v>
      </c>
      <c r="L104" s="124">
        <v>21</v>
      </c>
      <c r="M104" s="124">
        <f>G104*(1+L104/100)</f>
        <v>0</v>
      </c>
      <c r="N104" s="122">
        <v>0.46</v>
      </c>
      <c r="O104" s="122">
        <f>ROUND(E104*N104,2)</f>
        <v>119.04</v>
      </c>
      <c r="P104" s="122">
        <v>0</v>
      </c>
      <c r="Q104" s="122">
        <f>ROUND(E104*P104,2)</f>
        <v>0</v>
      </c>
      <c r="R104" s="124" t="s">
        <v>871</v>
      </c>
      <c r="S104" s="124" t="s">
        <v>2211</v>
      </c>
      <c r="T104" s="125" t="s">
        <v>115</v>
      </c>
      <c r="U104" s="108">
        <v>2.9000000000000001E-2</v>
      </c>
      <c r="V104" s="108">
        <f>ROUND(E104*U104,2)</f>
        <v>7.5</v>
      </c>
      <c r="W104" s="108"/>
      <c r="X104" s="108" t="s">
        <v>116</v>
      </c>
      <c r="Y104" s="108" t="s">
        <v>117</v>
      </c>
      <c r="Z104" s="102"/>
      <c r="AA104" s="102"/>
      <c r="AB104" s="102"/>
      <c r="AC104" s="102"/>
      <c r="AD104" s="102"/>
      <c r="AE104" s="102"/>
      <c r="AF104" s="102"/>
      <c r="AG104" s="102" t="s">
        <v>118</v>
      </c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</row>
    <row r="105" spans="1:60" outlineLevel="2" x14ac:dyDescent="0.2">
      <c r="A105" s="105"/>
      <c r="B105" s="106"/>
      <c r="C105" s="129" t="s">
        <v>942</v>
      </c>
      <c r="D105" s="109"/>
      <c r="E105" s="110">
        <v>258.77999999999997</v>
      </c>
      <c r="F105" s="108"/>
      <c r="G105" s="108"/>
      <c r="H105" s="108"/>
      <c r="I105" s="108"/>
      <c r="J105" s="108"/>
      <c r="K105" s="108"/>
      <c r="L105" s="108"/>
      <c r="M105" s="108"/>
      <c r="N105" s="107"/>
      <c r="O105" s="107"/>
      <c r="P105" s="107"/>
      <c r="Q105" s="107"/>
      <c r="R105" s="108"/>
      <c r="S105" s="108"/>
      <c r="T105" s="108"/>
      <c r="U105" s="108"/>
      <c r="V105" s="108"/>
      <c r="W105" s="108"/>
      <c r="X105" s="108"/>
      <c r="Y105" s="108"/>
      <c r="Z105" s="102"/>
      <c r="AA105" s="102"/>
      <c r="AB105" s="102"/>
      <c r="AC105" s="102"/>
      <c r="AD105" s="102"/>
      <c r="AE105" s="102"/>
      <c r="AF105" s="102"/>
      <c r="AG105" s="102" t="s">
        <v>121</v>
      </c>
      <c r="AH105" s="102">
        <v>0</v>
      </c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</row>
    <row r="106" spans="1:60" outlineLevel="2" x14ac:dyDescent="0.2">
      <c r="A106" s="105"/>
      <c r="B106" s="106"/>
      <c r="C106" s="603"/>
      <c r="D106" s="604"/>
      <c r="E106" s="604"/>
      <c r="F106" s="604"/>
      <c r="G106" s="604"/>
      <c r="H106" s="108"/>
      <c r="I106" s="108"/>
      <c r="J106" s="108"/>
      <c r="K106" s="108"/>
      <c r="L106" s="108"/>
      <c r="M106" s="108"/>
      <c r="N106" s="107"/>
      <c r="O106" s="107"/>
      <c r="P106" s="107"/>
      <c r="Q106" s="107"/>
      <c r="R106" s="108"/>
      <c r="S106" s="108"/>
      <c r="T106" s="108"/>
      <c r="U106" s="108"/>
      <c r="V106" s="108"/>
      <c r="W106" s="108"/>
      <c r="X106" s="108"/>
      <c r="Y106" s="108"/>
      <c r="Z106" s="102"/>
      <c r="AA106" s="102"/>
      <c r="AB106" s="102"/>
      <c r="AC106" s="102"/>
      <c r="AD106" s="102"/>
      <c r="AE106" s="102"/>
      <c r="AF106" s="102"/>
      <c r="AG106" s="102" t="s">
        <v>2212</v>
      </c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</row>
    <row r="107" spans="1:60" outlineLevel="1" x14ac:dyDescent="0.2">
      <c r="A107" s="119">
        <v>25</v>
      </c>
      <c r="B107" s="120" t="s">
        <v>943</v>
      </c>
      <c r="C107" s="128" t="s">
        <v>944</v>
      </c>
      <c r="D107" s="121" t="s">
        <v>151</v>
      </c>
      <c r="E107" s="122">
        <v>258.77999999999997</v>
      </c>
      <c r="F107" s="123"/>
      <c r="G107" s="124">
        <f>ROUND(E107*F107,2)</f>
        <v>0</v>
      </c>
      <c r="H107" s="123">
        <v>353.1</v>
      </c>
      <c r="I107" s="124">
        <f>ROUND(E107*H107,2)</f>
        <v>91375.22</v>
      </c>
      <c r="J107" s="123">
        <v>37.9</v>
      </c>
      <c r="K107" s="124">
        <f>ROUND(E107*J107,2)</f>
        <v>9807.76</v>
      </c>
      <c r="L107" s="124">
        <v>21</v>
      </c>
      <c r="M107" s="124">
        <f>G107*(1+L107/100)</f>
        <v>0</v>
      </c>
      <c r="N107" s="122">
        <v>0.33206000000000002</v>
      </c>
      <c r="O107" s="122">
        <f>ROUND(E107*N107,2)</f>
        <v>85.93</v>
      </c>
      <c r="P107" s="122">
        <v>0</v>
      </c>
      <c r="Q107" s="122">
        <f>ROUND(E107*P107,2)</f>
        <v>0</v>
      </c>
      <c r="R107" s="124" t="s">
        <v>871</v>
      </c>
      <c r="S107" s="124" t="s">
        <v>2211</v>
      </c>
      <c r="T107" s="125" t="s">
        <v>115</v>
      </c>
      <c r="U107" s="108">
        <v>2.5000000000000001E-2</v>
      </c>
      <c r="V107" s="108">
        <f>ROUND(E107*U107,2)</f>
        <v>6.47</v>
      </c>
      <c r="W107" s="108"/>
      <c r="X107" s="108" t="s">
        <v>116</v>
      </c>
      <c r="Y107" s="108" t="s">
        <v>117</v>
      </c>
      <c r="Z107" s="102"/>
      <c r="AA107" s="102"/>
      <c r="AB107" s="102"/>
      <c r="AC107" s="102"/>
      <c r="AD107" s="102"/>
      <c r="AE107" s="102"/>
      <c r="AF107" s="102"/>
      <c r="AG107" s="102" t="s">
        <v>118</v>
      </c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</row>
    <row r="108" spans="1:60" outlineLevel="2" x14ac:dyDescent="0.2">
      <c r="A108" s="105"/>
      <c r="B108" s="106"/>
      <c r="C108" s="607" t="s">
        <v>945</v>
      </c>
      <c r="D108" s="608"/>
      <c r="E108" s="608"/>
      <c r="F108" s="608"/>
      <c r="G108" s="608"/>
      <c r="H108" s="108"/>
      <c r="I108" s="108"/>
      <c r="J108" s="108"/>
      <c r="K108" s="108"/>
      <c r="L108" s="108"/>
      <c r="M108" s="108"/>
      <c r="N108" s="107"/>
      <c r="O108" s="107"/>
      <c r="P108" s="107"/>
      <c r="Q108" s="107"/>
      <c r="R108" s="108"/>
      <c r="S108" s="108"/>
      <c r="T108" s="108"/>
      <c r="U108" s="108"/>
      <c r="V108" s="108"/>
      <c r="W108" s="108"/>
      <c r="X108" s="108"/>
      <c r="Y108" s="108"/>
      <c r="Z108" s="102"/>
      <c r="AA108" s="102"/>
      <c r="AB108" s="102"/>
      <c r="AC108" s="102"/>
      <c r="AD108" s="102"/>
      <c r="AE108" s="102"/>
      <c r="AF108" s="102"/>
      <c r="AG108" s="102" t="s">
        <v>120</v>
      </c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</row>
    <row r="109" spans="1:60" outlineLevel="2" x14ac:dyDescent="0.2">
      <c r="A109" s="105"/>
      <c r="B109" s="106"/>
      <c r="C109" s="129" t="s">
        <v>946</v>
      </c>
      <c r="D109" s="109"/>
      <c r="E109" s="110">
        <v>258.77999999999997</v>
      </c>
      <c r="F109" s="108"/>
      <c r="G109" s="108"/>
      <c r="H109" s="108"/>
      <c r="I109" s="108"/>
      <c r="J109" s="108"/>
      <c r="K109" s="108"/>
      <c r="L109" s="108"/>
      <c r="M109" s="108"/>
      <c r="N109" s="107"/>
      <c r="O109" s="107"/>
      <c r="P109" s="107"/>
      <c r="Q109" s="107"/>
      <c r="R109" s="108"/>
      <c r="S109" s="108"/>
      <c r="T109" s="108"/>
      <c r="U109" s="108"/>
      <c r="V109" s="108"/>
      <c r="W109" s="108"/>
      <c r="X109" s="108"/>
      <c r="Y109" s="108"/>
      <c r="Z109" s="102"/>
      <c r="AA109" s="102"/>
      <c r="AB109" s="102"/>
      <c r="AC109" s="102"/>
      <c r="AD109" s="102"/>
      <c r="AE109" s="102"/>
      <c r="AF109" s="102"/>
      <c r="AG109" s="102" t="s">
        <v>121</v>
      </c>
      <c r="AH109" s="102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</row>
    <row r="110" spans="1:60" outlineLevel="2" x14ac:dyDescent="0.2">
      <c r="A110" s="105"/>
      <c r="B110" s="106"/>
      <c r="C110" s="603"/>
      <c r="D110" s="604"/>
      <c r="E110" s="604"/>
      <c r="F110" s="604"/>
      <c r="G110" s="604"/>
      <c r="H110" s="108"/>
      <c r="I110" s="108"/>
      <c r="J110" s="108"/>
      <c r="K110" s="108"/>
      <c r="L110" s="108"/>
      <c r="M110" s="108"/>
      <c r="N110" s="107"/>
      <c r="O110" s="107"/>
      <c r="P110" s="107"/>
      <c r="Q110" s="107"/>
      <c r="R110" s="108"/>
      <c r="S110" s="108"/>
      <c r="T110" s="108"/>
      <c r="U110" s="108"/>
      <c r="V110" s="108"/>
      <c r="W110" s="108"/>
      <c r="X110" s="108"/>
      <c r="Y110" s="108"/>
      <c r="Z110" s="102"/>
      <c r="AA110" s="102"/>
      <c r="AB110" s="102"/>
      <c r="AC110" s="102"/>
      <c r="AD110" s="102"/>
      <c r="AE110" s="102"/>
      <c r="AF110" s="102"/>
      <c r="AG110" s="102" t="s">
        <v>2212</v>
      </c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0" outlineLevel="1" x14ac:dyDescent="0.2">
      <c r="A111" s="119">
        <v>26</v>
      </c>
      <c r="B111" s="120" t="s">
        <v>947</v>
      </c>
      <c r="C111" s="128" t="s">
        <v>948</v>
      </c>
      <c r="D111" s="121" t="s">
        <v>151</v>
      </c>
      <c r="E111" s="122">
        <v>475.57</v>
      </c>
      <c r="F111" s="123"/>
      <c r="G111" s="124">
        <f>ROUND(E111*F111,2)</f>
        <v>0</v>
      </c>
      <c r="H111" s="123">
        <v>25.01</v>
      </c>
      <c r="I111" s="124">
        <f>ROUND(E111*H111,2)</f>
        <v>11894.01</v>
      </c>
      <c r="J111" s="123">
        <v>198.49</v>
      </c>
      <c r="K111" s="124">
        <f>ROUND(E111*J111,2)</f>
        <v>94395.89</v>
      </c>
      <c r="L111" s="124">
        <v>21</v>
      </c>
      <c r="M111" s="124">
        <f>G111*(1+L111/100)</f>
        <v>0</v>
      </c>
      <c r="N111" s="122">
        <v>7.1999999999999995E-2</v>
      </c>
      <c r="O111" s="122">
        <f>ROUND(E111*N111,2)</f>
        <v>34.24</v>
      </c>
      <c r="P111" s="122">
        <v>0</v>
      </c>
      <c r="Q111" s="122">
        <f>ROUND(E111*P111,2)</f>
        <v>0</v>
      </c>
      <c r="R111" s="124" t="s">
        <v>871</v>
      </c>
      <c r="S111" s="124" t="s">
        <v>2211</v>
      </c>
      <c r="T111" s="125" t="s">
        <v>115</v>
      </c>
      <c r="U111" s="108">
        <v>0.375</v>
      </c>
      <c r="V111" s="108">
        <f>ROUND(E111*U111,2)</f>
        <v>178.34</v>
      </c>
      <c r="W111" s="108"/>
      <c r="X111" s="108" t="s">
        <v>116</v>
      </c>
      <c r="Y111" s="108" t="s">
        <v>117</v>
      </c>
      <c r="Z111" s="102"/>
      <c r="AA111" s="102"/>
      <c r="AB111" s="102"/>
      <c r="AC111" s="102"/>
      <c r="AD111" s="102"/>
      <c r="AE111" s="102"/>
      <c r="AF111" s="102"/>
      <c r="AG111" s="102" t="s">
        <v>124</v>
      </c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</row>
    <row r="112" spans="1:60" ht="22.5" outlineLevel="2" x14ac:dyDescent="0.2">
      <c r="A112" s="105"/>
      <c r="B112" s="106"/>
      <c r="C112" s="607" t="s">
        <v>949</v>
      </c>
      <c r="D112" s="608"/>
      <c r="E112" s="608"/>
      <c r="F112" s="608"/>
      <c r="G112" s="608"/>
      <c r="H112" s="108"/>
      <c r="I112" s="108"/>
      <c r="J112" s="108"/>
      <c r="K112" s="108"/>
      <c r="L112" s="108"/>
      <c r="M112" s="108"/>
      <c r="N112" s="107"/>
      <c r="O112" s="107"/>
      <c r="P112" s="107"/>
      <c r="Q112" s="107"/>
      <c r="R112" s="108"/>
      <c r="S112" s="108"/>
      <c r="T112" s="108"/>
      <c r="U112" s="108"/>
      <c r="V112" s="108"/>
      <c r="W112" s="108"/>
      <c r="X112" s="108"/>
      <c r="Y112" s="108"/>
      <c r="Z112" s="102"/>
      <c r="AA112" s="102"/>
      <c r="AB112" s="102"/>
      <c r="AC112" s="102"/>
      <c r="AD112" s="102"/>
      <c r="AE112" s="102"/>
      <c r="AF112" s="102"/>
      <c r="AG112" s="102" t="s">
        <v>120</v>
      </c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26" t="str">
        <f>C112</f>
        <v>komunikací pro pěší, z dlaždic betonových a teracových, do velikosti dlaždic 0,25 m2, s provedením lože do tl. 30 mm, s vyplněním spár a se smetením přebytečného materiálu na vzdálenost do 3 m</v>
      </c>
      <c r="BB112" s="102"/>
      <c r="BC112" s="102"/>
      <c r="BD112" s="102"/>
      <c r="BE112" s="102"/>
      <c r="BF112" s="102"/>
      <c r="BG112" s="102"/>
      <c r="BH112" s="102"/>
    </row>
    <row r="113" spans="1:60" outlineLevel="2" x14ac:dyDescent="0.2">
      <c r="A113" s="105"/>
      <c r="B113" s="106"/>
      <c r="C113" s="129" t="s">
        <v>950</v>
      </c>
      <c r="D113" s="109"/>
      <c r="E113" s="110">
        <v>475.57</v>
      </c>
      <c r="F113" s="108"/>
      <c r="G113" s="108"/>
      <c r="H113" s="108"/>
      <c r="I113" s="108"/>
      <c r="J113" s="108"/>
      <c r="K113" s="108"/>
      <c r="L113" s="108"/>
      <c r="M113" s="108"/>
      <c r="N113" s="107"/>
      <c r="O113" s="107"/>
      <c r="P113" s="107"/>
      <c r="Q113" s="107"/>
      <c r="R113" s="108"/>
      <c r="S113" s="108"/>
      <c r="T113" s="108"/>
      <c r="U113" s="108"/>
      <c r="V113" s="108"/>
      <c r="W113" s="108"/>
      <c r="X113" s="108"/>
      <c r="Y113" s="108"/>
      <c r="Z113" s="102"/>
      <c r="AA113" s="102"/>
      <c r="AB113" s="102"/>
      <c r="AC113" s="102"/>
      <c r="AD113" s="102"/>
      <c r="AE113" s="102"/>
      <c r="AF113" s="102"/>
      <c r="AG113" s="102" t="s">
        <v>121</v>
      </c>
      <c r="AH113" s="102">
        <v>0</v>
      </c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</row>
    <row r="114" spans="1:60" outlineLevel="2" x14ac:dyDescent="0.2">
      <c r="A114" s="105"/>
      <c r="B114" s="106"/>
      <c r="C114" s="603"/>
      <c r="D114" s="604"/>
      <c r="E114" s="604"/>
      <c r="F114" s="604"/>
      <c r="G114" s="604"/>
      <c r="H114" s="108"/>
      <c r="I114" s="108"/>
      <c r="J114" s="108"/>
      <c r="K114" s="108"/>
      <c r="L114" s="108"/>
      <c r="M114" s="108"/>
      <c r="N114" s="107"/>
      <c r="O114" s="107"/>
      <c r="P114" s="107"/>
      <c r="Q114" s="107"/>
      <c r="R114" s="108"/>
      <c r="S114" s="108"/>
      <c r="T114" s="108"/>
      <c r="U114" s="108"/>
      <c r="V114" s="108"/>
      <c r="W114" s="108"/>
      <c r="X114" s="108"/>
      <c r="Y114" s="108"/>
      <c r="Z114" s="102"/>
      <c r="AA114" s="102"/>
      <c r="AB114" s="102"/>
      <c r="AC114" s="102"/>
      <c r="AD114" s="102"/>
      <c r="AE114" s="102"/>
      <c r="AF114" s="102"/>
      <c r="AG114" s="102" t="s">
        <v>2212</v>
      </c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0" outlineLevel="1" x14ac:dyDescent="0.2">
      <c r="A115" s="119">
        <v>27</v>
      </c>
      <c r="B115" s="120" t="s">
        <v>951</v>
      </c>
      <c r="C115" s="128" t="s">
        <v>952</v>
      </c>
      <c r="D115" s="121" t="s">
        <v>151</v>
      </c>
      <c r="E115" s="122">
        <v>90</v>
      </c>
      <c r="F115" s="123"/>
      <c r="G115" s="124">
        <f>ROUND(E115*F115,2)</f>
        <v>0</v>
      </c>
      <c r="H115" s="123">
        <v>23.48</v>
      </c>
      <c r="I115" s="124">
        <f>ROUND(E115*H115,2)</f>
        <v>2113.1999999999998</v>
      </c>
      <c r="J115" s="123">
        <v>307.02</v>
      </c>
      <c r="K115" s="124">
        <f>ROUND(E115*J115,2)</f>
        <v>27631.8</v>
      </c>
      <c r="L115" s="124">
        <v>21</v>
      </c>
      <c r="M115" s="124">
        <f>G115*(1+L115/100)</f>
        <v>0</v>
      </c>
      <c r="N115" s="122">
        <v>3.15E-2</v>
      </c>
      <c r="O115" s="122">
        <f>ROUND(E115*N115,2)</f>
        <v>2.84</v>
      </c>
      <c r="P115" s="122">
        <v>0</v>
      </c>
      <c r="Q115" s="122">
        <f>ROUND(E115*P115,2)</f>
        <v>0</v>
      </c>
      <c r="R115" s="124" t="s">
        <v>871</v>
      </c>
      <c r="S115" s="124" t="s">
        <v>2211</v>
      </c>
      <c r="T115" s="125" t="s">
        <v>115</v>
      </c>
      <c r="U115" s="108">
        <v>0.55000000000000004</v>
      </c>
      <c r="V115" s="108">
        <f>ROUND(E115*U115,2)</f>
        <v>49.5</v>
      </c>
      <c r="W115" s="108"/>
      <c r="X115" s="108" t="s">
        <v>116</v>
      </c>
      <c r="Y115" s="108" t="s">
        <v>117</v>
      </c>
      <c r="Z115" s="102"/>
      <c r="AA115" s="102"/>
      <c r="AB115" s="102"/>
      <c r="AC115" s="102"/>
      <c r="AD115" s="102"/>
      <c r="AE115" s="102"/>
      <c r="AF115" s="102"/>
      <c r="AG115" s="102" t="s">
        <v>118</v>
      </c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60" outlineLevel="2" x14ac:dyDescent="0.2">
      <c r="A116" s="105"/>
      <c r="B116" s="106"/>
      <c r="C116" s="607" t="s">
        <v>953</v>
      </c>
      <c r="D116" s="608"/>
      <c r="E116" s="608"/>
      <c r="F116" s="608"/>
      <c r="G116" s="608"/>
      <c r="H116" s="108"/>
      <c r="I116" s="108"/>
      <c r="J116" s="108"/>
      <c r="K116" s="108"/>
      <c r="L116" s="108"/>
      <c r="M116" s="108"/>
      <c r="N116" s="107"/>
      <c r="O116" s="107"/>
      <c r="P116" s="107"/>
      <c r="Q116" s="107"/>
      <c r="R116" s="108"/>
      <c r="S116" s="108"/>
      <c r="T116" s="108"/>
      <c r="U116" s="108"/>
      <c r="V116" s="108"/>
      <c r="W116" s="108"/>
      <c r="X116" s="108"/>
      <c r="Y116" s="108"/>
      <c r="Z116" s="102"/>
      <c r="AA116" s="102"/>
      <c r="AB116" s="102"/>
      <c r="AC116" s="102"/>
      <c r="AD116" s="102"/>
      <c r="AE116" s="102"/>
      <c r="AF116" s="102"/>
      <c r="AG116" s="102" t="s">
        <v>120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outlineLevel="2" x14ac:dyDescent="0.2">
      <c r="A117" s="105"/>
      <c r="B117" s="106"/>
      <c r="C117" s="129" t="s">
        <v>954</v>
      </c>
      <c r="D117" s="109"/>
      <c r="E117" s="110">
        <v>90</v>
      </c>
      <c r="F117" s="108"/>
      <c r="G117" s="108"/>
      <c r="H117" s="108"/>
      <c r="I117" s="108"/>
      <c r="J117" s="108"/>
      <c r="K117" s="108"/>
      <c r="L117" s="108"/>
      <c r="M117" s="108"/>
      <c r="N117" s="107"/>
      <c r="O117" s="107"/>
      <c r="P117" s="107"/>
      <c r="Q117" s="107"/>
      <c r="R117" s="108"/>
      <c r="S117" s="108"/>
      <c r="T117" s="108"/>
      <c r="U117" s="108"/>
      <c r="V117" s="108"/>
      <c r="W117" s="108"/>
      <c r="X117" s="108"/>
      <c r="Y117" s="108"/>
      <c r="Z117" s="102"/>
      <c r="AA117" s="102"/>
      <c r="AB117" s="102"/>
      <c r="AC117" s="102"/>
      <c r="AD117" s="102"/>
      <c r="AE117" s="102"/>
      <c r="AF117" s="102"/>
      <c r="AG117" s="102" t="s">
        <v>121</v>
      </c>
      <c r="AH117" s="102">
        <v>0</v>
      </c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</row>
    <row r="118" spans="1:60" outlineLevel="2" x14ac:dyDescent="0.2">
      <c r="A118" s="105"/>
      <c r="B118" s="106"/>
      <c r="C118" s="603"/>
      <c r="D118" s="604"/>
      <c r="E118" s="604"/>
      <c r="F118" s="604"/>
      <c r="G118" s="604"/>
      <c r="H118" s="108"/>
      <c r="I118" s="108"/>
      <c r="J118" s="108"/>
      <c r="K118" s="108"/>
      <c r="L118" s="108"/>
      <c r="M118" s="108"/>
      <c r="N118" s="107"/>
      <c r="O118" s="107"/>
      <c r="P118" s="107"/>
      <c r="Q118" s="107"/>
      <c r="R118" s="108"/>
      <c r="S118" s="108"/>
      <c r="T118" s="108"/>
      <c r="U118" s="108"/>
      <c r="V118" s="108"/>
      <c r="W118" s="108"/>
      <c r="X118" s="108"/>
      <c r="Y118" s="108"/>
      <c r="Z118" s="102"/>
      <c r="AA118" s="102"/>
      <c r="AB118" s="102"/>
      <c r="AC118" s="102"/>
      <c r="AD118" s="102"/>
      <c r="AE118" s="102"/>
      <c r="AF118" s="102"/>
      <c r="AG118" s="102" t="s">
        <v>2212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0" outlineLevel="1" x14ac:dyDescent="0.2">
      <c r="A119" s="119">
        <v>28</v>
      </c>
      <c r="B119" s="120" t="s">
        <v>955</v>
      </c>
      <c r="C119" s="128" t="s">
        <v>956</v>
      </c>
      <c r="D119" s="121" t="s">
        <v>151</v>
      </c>
      <c r="E119" s="122">
        <v>38.9</v>
      </c>
      <c r="F119" s="123"/>
      <c r="G119" s="124">
        <f>ROUND(E119*F119,2)</f>
        <v>0</v>
      </c>
      <c r="H119" s="123">
        <v>343.67</v>
      </c>
      <c r="I119" s="124">
        <f>ROUND(E119*H119,2)</f>
        <v>13368.76</v>
      </c>
      <c r="J119" s="123">
        <v>45.33</v>
      </c>
      <c r="K119" s="124">
        <f>ROUND(E119*J119,2)</f>
        <v>1763.34</v>
      </c>
      <c r="L119" s="124">
        <v>21</v>
      </c>
      <c r="M119" s="124">
        <f>G119*(1+L119/100)</f>
        <v>0</v>
      </c>
      <c r="N119" s="122">
        <v>8.4000000000000005E-2</v>
      </c>
      <c r="O119" s="122">
        <f>ROUND(E119*N119,2)</f>
        <v>3.27</v>
      </c>
      <c r="P119" s="122">
        <v>0</v>
      </c>
      <c r="Q119" s="122">
        <f>ROUND(E119*P119,2)</f>
        <v>0</v>
      </c>
      <c r="R119" s="124" t="s">
        <v>146</v>
      </c>
      <c r="S119" s="124" t="s">
        <v>2211</v>
      </c>
      <c r="T119" s="125" t="s">
        <v>115</v>
      </c>
      <c r="U119" s="108">
        <v>0.1</v>
      </c>
      <c r="V119" s="108">
        <f>ROUND(E119*U119,2)</f>
        <v>3.89</v>
      </c>
      <c r="W119" s="108"/>
      <c r="X119" s="108" t="s">
        <v>116</v>
      </c>
      <c r="Y119" s="108" t="s">
        <v>117</v>
      </c>
      <c r="Z119" s="102"/>
      <c r="AA119" s="102"/>
      <c r="AB119" s="102"/>
      <c r="AC119" s="102"/>
      <c r="AD119" s="102"/>
      <c r="AE119" s="102"/>
      <c r="AF119" s="102"/>
      <c r="AG119" s="102" t="s">
        <v>118</v>
      </c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</row>
    <row r="120" spans="1:60" outlineLevel="2" x14ac:dyDescent="0.2">
      <c r="A120" s="105"/>
      <c r="B120" s="106"/>
      <c r="C120" s="129" t="s">
        <v>957</v>
      </c>
      <c r="D120" s="109"/>
      <c r="E120" s="110">
        <v>38.9</v>
      </c>
      <c r="F120" s="108"/>
      <c r="G120" s="108"/>
      <c r="H120" s="108"/>
      <c r="I120" s="108"/>
      <c r="J120" s="108"/>
      <c r="K120" s="108"/>
      <c r="L120" s="108"/>
      <c r="M120" s="108"/>
      <c r="N120" s="107"/>
      <c r="O120" s="107"/>
      <c r="P120" s="107"/>
      <c r="Q120" s="107"/>
      <c r="R120" s="108"/>
      <c r="S120" s="108"/>
      <c r="T120" s="108"/>
      <c r="U120" s="108"/>
      <c r="V120" s="108"/>
      <c r="W120" s="108"/>
      <c r="X120" s="108"/>
      <c r="Y120" s="108"/>
      <c r="Z120" s="102"/>
      <c r="AA120" s="102"/>
      <c r="AB120" s="102"/>
      <c r="AC120" s="102"/>
      <c r="AD120" s="102"/>
      <c r="AE120" s="102"/>
      <c r="AF120" s="102"/>
      <c r="AG120" s="102" t="s">
        <v>121</v>
      </c>
      <c r="AH120" s="102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</row>
    <row r="121" spans="1:60" outlineLevel="2" x14ac:dyDescent="0.2">
      <c r="A121" s="105"/>
      <c r="B121" s="106"/>
      <c r="C121" s="603"/>
      <c r="D121" s="604"/>
      <c r="E121" s="604"/>
      <c r="F121" s="604"/>
      <c r="G121" s="604"/>
      <c r="H121" s="108"/>
      <c r="I121" s="108"/>
      <c r="J121" s="108"/>
      <c r="K121" s="108"/>
      <c r="L121" s="108"/>
      <c r="M121" s="108"/>
      <c r="N121" s="107"/>
      <c r="O121" s="107"/>
      <c r="P121" s="107"/>
      <c r="Q121" s="107"/>
      <c r="R121" s="108"/>
      <c r="S121" s="108"/>
      <c r="T121" s="108"/>
      <c r="U121" s="108"/>
      <c r="V121" s="108"/>
      <c r="W121" s="108"/>
      <c r="X121" s="108"/>
      <c r="Y121" s="108"/>
      <c r="Z121" s="102"/>
      <c r="AA121" s="102"/>
      <c r="AB121" s="102"/>
      <c r="AC121" s="102"/>
      <c r="AD121" s="102"/>
      <c r="AE121" s="102"/>
      <c r="AF121" s="102"/>
      <c r="AG121" s="102" t="s">
        <v>2212</v>
      </c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</row>
    <row r="122" spans="1:60" outlineLevel="1" x14ac:dyDescent="0.2">
      <c r="A122" s="119">
        <v>29</v>
      </c>
      <c r="B122" s="120" t="s">
        <v>958</v>
      </c>
      <c r="C122" s="128" t="s">
        <v>959</v>
      </c>
      <c r="D122" s="121" t="s">
        <v>151</v>
      </c>
      <c r="E122" s="122">
        <v>116.7</v>
      </c>
      <c r="F122" s="123"/>
      <c r="G122" s="124">
        <f>ROUND(E122*F122,2)</f>
        <v>0</v>
      </c>
      <c r="H122" s="123">
        <v>11.14</v>
      </c>
      <c r="I122" s="124">
        <f>ROUND(E122*H122,2)</f>
        <v>1300.04</v>
      </c>
      <c r="J122" s="123">
        <v>58.96</v>
      </c>
      <c r="K122" s="124">
        <f>ROUND(E122*J122,2)</f>
        <v>6880.63</v>
      </c>
      <c r="L122" s="124">
        <v>21</v>
      </c>
      <c r="M122" s="124">
        <f>G122*(1+L122/100)</f>
        <v>0</v>
      </c>
      <c r="N122" s="122">
        <v>8.0000000000000007E-5</v>
      </c>
      <c r="O122" s="122">
        <f>ROUND(E122*N122,2)</f>
        <v>0.01</v>
      </c>
      <c r="P122" s="122">
        <v>0</v>
      </c>
      <c r="Q122" s="122">
        <f>ROUND(E122*P122,2)</f>
        <v>0</v>
      </c>
      <c r="R122" s="124" t="s">
        <v>146</v>
      </c>
      <c r="S122" s="124" t="s">
        <v>2211</v>
      </c>
      <c r="T122" s="125" t="s">
        <v>115</v>
      </c>
      <c r="U122" s="108">
        <v>0.13</v>
      </c>
      <c r="V122" s="108">
        <f>ROUND(E122*U122,2)</f>
        <v>15.17</v>
      </c>
      <c r="W122" s="108"/>
      <c r="X122" s="108" t="s">
        <v>116</v>
      </c>
      <c r="Y122" s="108" t="s">
        <v>117</v>
      </c>
      <c r="Z122" s="102"/>
      <c r="AA122" s="102"/>
      <c r="AB122" s="102"/>
      <c r="AC122" s="102"/>
      <c r="AD122" s="102"/>
      <c r="AE122" s="102"/>
      <c r="AF122" s="102"/>
      <c r="AG122" s="102" t="s">
        <v>118</v>
      </c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</row>
    <row r="123" spans="1:60" outlineLevel="2" x14ac:dyDescent="0.2">
      <c r="A123" s="105"/>
      <c r="B123" s="106"/>
      <c r="C123" s="129" t="s">
        <v>960</v>
      </c>
      <c r="D123" s="109"/>
      <c r="E123" s="110">
        <v>116.7</v>
      </c>
      <c r="F123" s="108"/>
      <c r="G123" s="108"/>
      <c r="H123" s="108"/>
      <c r="I123" s="108"/>
      <c r="J123" s="108"/>
      <c r="K123" s="108"/>
      <c r="L123" s="108"/>
      <c r="M123" s="108"/>
      <c r="N123" s="107"/>
      <c r="O123" s="107"/>
      <c r="P123" s="107"/>
      <c r="Q123" s="107"/>
      <c r="R123" s="108"/>
      <c r="S123" s="108"/>
      <c r="T123" s="108"/>
      <c r="U123" s="108"/>
      <c r="V123" s="108"/>
      <c r="W123" s="108"/>
      <c r="X123" s="108"/>
      <c r="Y123" s="108"/>
      <c r="Z123" s="102"/>
      <c r="AA123" s="102"/>
      <c r="AB123" s="102"/>
      <c r="AC123" s="102"/>
      <c r="AD123" s="102"/>
      <c r="AE123" s="102"/>
      <c r="AF123" s="102"/>
      <c r="AG123" s="102" t="s">
        <v>121</v>
      </c>
      <c r="AH123" s="102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</row>
    <row r="124" spans="1:60" outlineLevel="2" x14ac:dyDescent="0.2">
      <c r="A124" s="105"/>
      <c r="B124" s="106"/>
      <c r="C124" s="603"/>
      <c r="D124" s="604"/>
      <c r="E124" s="604"/>
      <c r="F124" s="604"/>
      <c r="G124" s="604"/>
      <c r="H124" s="108"/>
      <c r="I124" s="108"/>
      <c r="J124" s="108"/>
      <c r="K124" s="108"/>
      <c r="L124" s="108"/>
      <c r="M124" s="108"/>
      <c r="N124" s="107"/>
      <c r="O124" s="107"/>
      <c r="P124" s="107"/>
      <c r="Q124" s="107"/>
      <c r="R124" s="108"/>
      <c r="S124" s="108"/>
      <c r="T124" s="108"/>
      <c r="U124" s="108"/>
      <c r="V124" s="108"/>
      <c r="W124" s="108"/>
      <c r="X124" s="108"/>
      <c r="Y124" s="108"/>
      <c r="Z124" s="102"/>
      <c r="AA124" s="102"/>
      <c r="AB124" s="102"/>
      <c r="AC124" s="102"/>
      <c r="AD124" s="102"/>
      <c r="AE124" s="102"/>
      <c r="AF124" s="102"/>
      <c r="AG124" s="102" t="s">
        <v>2212</v>
      </c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</row>
    <row r="125" spans="1:60" ht="22.5" outlineLevel="1" x14ac:dyDescent="0.2">
      <c r="A125" s="119">
        <v>30</v>
      </c>
      <c r="B125" s="120" t="s">
        <v>961</v>
      </c>
      <c r="C125" s="128" t="s">
        <v>962</v>
      </c>
      <c r="D125" s="121" t="s">
        <v>283</v>
      </c>
      <c r="E125" s="122">
        <v>208</v>
      </c>
      <c r="F125" s="123"/>
      <c r="G125" s="124">
        <f>ROUND(E125*F125,2)</f>
        <v>0</v>
      </c>
      <c r="H125" s="123">
        <v>220.68</v>
      </c>
      <c r="I125" s="124">
        <f>ROUND(E125*H125,2)</f>
        <v>45901.440000000002</v>
      </c>
      <c r="J125" s="123">
        <v>149.32</v>
      </c>
      <c r="K125" s="124">
        <f>ROUND(E125*J125,2)</f>
        <v>31058.560000000001</v>
      </c>
      <c r="L125" s="124">
        <v>21</v>
      </c>
      <c r="M125" s="124">
        <f>G125*(1+L125/100)</f>
        <v>0</v>
      </c>
      <c r="N125" s="122">
        <v>0.13611999999999999</v>
      </c>
      <c r="O125" s="122">
        <f>ROUND(E125*N125,2)</f>
        <v>28.31</v>
      </c>
      <c r="P125" s="122">
        <v>0</v>
      </c>
      <c r="Q125" s="122">
        <f>ROUND(E125*P125,2)</f>
        <v>0</v>
      </c>
      <c r="R125" s="124" t="s">
        <v>871</v>
      </c>
      <c r="S125" s="124" t="s">
        <v>2211</v>
      </c>
      <c r="T125" s="125" t="s">
        <v>115</v>
      </c>
      <c r="U125" s="108">
        <v>0.27200000000000002</v>
      </c>
      <c r="V125" s="108">
        <f>ROUND(E125*U125,2)</f>
        <v>56.58</v>
      </c>
      <c r="W125" s="108"/>
      <c r="X125" s="108" t="s">
        <v>116</v>
      </c>
      <c r="Y125" s="108" t="s">
        <v>117</v>
      </c>
      <c r="Z125" s="102"/>
      <c r="AA125" s="102"/>
      <c r="AB125" s="102"/>
      <c r="AC125" s="102"/>
      <c r="AD125" s="102"/>
      <c r="AE125" s="102"/>
      <c r="AF125" s="102"/>
      <c r="AG125" s="102" t="s">
        <v>124</v>
      </c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</row>
    <row r="126" spans="1:60" outlineLevel="2" x14ac:dyDescent="0.2">
      <c r="A126" s="105"/>
      <c r="B126" s="106"/>
      <c r="C126" s="607" t="s">
        <v>963</v>
      </c>
      <c r="D126" s="608"/>
      <c r="E126" s="608"/>
      <c r="F126" s="608"/>
      <c r="G126" s="608"/>
      <c r="H126" s="108"/>
      <c r="I126" s="108"/>
      <c r="J126" s="108"/>
      <c r="K126" s="108"/>
      <c r="L126" s="108"/>
      <c r="M126" s="108"/>
      <c r="N126" s="107"/>
      <c r="O126" s="107"/>
      <c r="P126" s="107"/>
      <c r="Q126" s="107"/>
      <c r="R126" s="108"/>
      <c r="S126" s="108"/>
      <c r="T126" s="108"/>
      <c r="U126" s="108"/>
      <c r="V126" s="108"/>
      <c r="W126" s="108"/>
      <c r="X126" s="108"/>
      <c r="Y126" s="108"/>
      <c r="Z126" s="102"/>
      <c r="AA126" s="102"/>
      <c r="AB126" s="102"/>
      <c r="AC126" s="102"/>
      <c r="AD126" s="102"/>
      <c r="AE126" s="102"/>
      <c r="AF126" s="102"/>
      <c r="AG126" s="102" t="s">
        <v>120</v>
      </c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</row>
    <row r="127" spans="1:60" outlineLevel="2" x14ac:dyDescent="0.2">
      <c r="A127" s="105"/>
      <c r="B127" s="106"/>
      <c r="C127" s="129" t="s">
        <v>2214</v>
      </c>
      <c r="D127" s="109"/>
      <c r="E127" s="110">
        <v>62</v>
      </c>
      <c r="F127" s="108"/>
      <c r="G127" s="108"/>
      <c r="H127" s="108"/>
      <c r="I127" s="108"/>
      <c r="J127" s="108"/>
      <c r="K127" s="108"/>
      <c r="L127" s="108"/>
      <c r="M127" s="108"/>
      <c r="N127" s="107"/>
      <c r="O127" s="107"/>
      <c r="P127" s="107"/>
      <c r="Q127" s="107"/>
      <c r="R127" s="108"/>
      <c r="S127" s="108"/>
      <c r="T127" s="108"/>
      <c r="U127" s="108"/>
      <c r="V127" s="108"/>
      <c r="W127" s="108"/>
      <c r="X127" s="108"/>
      <c r="Y127" s="108"/>
      <c r="Z127" s="102"/>
      <c r="AA127" s="102"/>
      <c r="AB127" s="102"/>
      <c r="AC127" s="102"/>
      <c r="AD127" s="102"/>
      <c r="AE127" s="102"/>
      <c r="AF127" s="102"/>
      <c r="AG127" s="102" t="s">
        <v>121</v>
      </c>
      <c r="AH127" s="102">
        <v>0</v>
      </c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</row>
    <row r="128" spans="1:60" outlineLevel="3" x14ac:dyDescent="0.2">
      <c r="A128" s="105"/>
      <c r="B128" s="106"/>
      <c r="C128" s="129" t="s">
        <v>964</v>
      </c>
      <c r="D128" s="109"/>
      <c r="E128" s="110">
        <v>120</v>
      </c>
      <c r="F128" s="108"/>
      <c r="G128" s="108"/>
      <c r="H128" s="108"/>
      <c r="I128" s="108"/>
      <c r="J128" s="108"/>
      <c r="K128" s="108"/>
      <c r="L128" s="108"/>
      <c r="M128" s="108"/>
      <c r="N128" s="107"/>
      <c r="O128" s="107"/>
      <c r="P128" s="107"/>
      <c r="Q128" s="107"/>
      <c r="R128" s="108"/>
      <c r="S128" s="108"/>
      <c r="T128" s="108"/>
      <c r="U128" s="108"/>
      <c r="V128" s="108"/>
      <c r="W128" s="108"/>
      <c r="X128" s="108"/>
      <c r="Y128" s="108"/>
      <c r="Z128" s="102"/>
      <c r="AA128" s="102"/>
      <c r="AB128" s="102"/>
      <c r="AC128" s="102"/>
      <c r="AD128" s="102"/>
      <c r="AE128" s="102"/>
      <c r="AF128" s="102"/>
      <c r="AG128" s="102" t="s">
        <v>121</v>
      </c>
      <c r="AH128" s="102">
        <v>0</v>
      </c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</row>
    <row r="129" spans="1:60" outlineLevel="3" x14ac:dyDescent="0.2">
      <c r="A129" s="105"/>
      <c r="B129" s="106"/>
      <c r="C129" s="129" t="s">
        <v>965</v>
      </c>
      <c r="D129" s="109"/>
      <c r="E129" s="110">
        <v>26</v>
      </c>
      <c r="F129" s="108"/>
      <c r="G129" s="108"/>
      <c r="H129" s="108"/>
      <c r="I129" s="108"/>
      <c r="J129" s="108"/>
      <c r="K129" s="108"/>
      <c r="L129" s="108"/>
      <c r="M129" s="108"/>
      <c r="N129" s="107"/>
      <c r="O129" s="107"/>
      <c r="P129" s="107"/>
      <c r="Q129" s="107"/>
      <c r="R129" s="108"/>
      <c r="S129" s="108"/>
      <c r="T129" s="108"/>
      <c r="U129" s="108"/>
      <c r="V129" s="108"/>
      <c r="W129" s="108"/>
      <c r="X129" s="108"/>
      <c r="Y129" s="108"/>
      <c r="Z129" s="102"/>
      <c r="AA129" s="102"/>
      <c r="AB129" s="102"/>
      <c r="AC129" s="102"/>
      <c r="AD129" s="102"/>
      <c r="AE129" s="102"/>
      <c r="AF129" s="102"/>
      <c r="AG129" s="102" t="s">
        <v>121</v>
      </c>
      <c r="AH129" s="102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</row>
    <row r="130" spans="1:60" outlineLevel="2" x14ac:dyDescent="0.2">
      <c r="A130" s="105"/>
      <c r="B130" s="106"/>
      <c r="C130" s="603"/>
      <c r="D130" s="604"/>
      <c r="E130" s="604"/>
      <c r="F130" s="604"/>
      <c r="G130" s="604"/>
      <c r="H130" s="108"/>
      <c r="I130" s="108"/>
      <c r="J130" s="108"/>
      <c r="K130" s="108"/>
      <c r="L130" s="108"/>
      <c r="M130" s="108"/>
      <c r="N130" s="107"/>
      <c r="O130" s="107"/>
      <c r="P130" s="107"/>
      <c r="Q130" s="107"/>
      <c r="R130" s="108"/>
      <c r="S130" s="108"/>
      <c r="T130" s="108"/>
      <c r="U130" s="108"/>
      <c r="V130" s="108"/>
      <c r="W130" s="108"/>
      <c r="X130" s="108"/>
      <c r="Y130" s="108"/>
      <c r="Z130" s="102"/>
      <c r="AA130" s="102"/>
      <c r="AB130" s="102"/>
      <c r="AC130" s="102"/>
      <c r="AD130" s="102"/>
      <c r="AE130" s="102"/>
      <c r="AF130" s="102"/>
      <c r="AG130" s="102" t="s">
        <v>2212</v>
      </c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60" outlineLevel="1" x14ac:dyDescent="0.2">
      <c r="A131" s="119">
        <v>31</v>
      </c>
      <c r="B131" s="120" t="s">
        <v>966</v>
      </c>
      <c r="C131" s="128" t="s">
        <v>967</v>
      </c>
      <c r="D131" s="121" t="s">
        <v>283</v>
      </c>
      <c r="E131" s="122">
        <v>43.38</v>
      </c>
      <c r="F131" s="123"/>
      <c r="G131" s="124">
        <f>ROUND(E131*F131,2)</f>
        <v>0</v>
      </c>
      <c r="H131" s="123">
        <v>0</v>
      </c>
      <c r="I131" s="124">
        <f>ROUND(E131*H131,2)</f>
        <v>0</v>
      </c>
      <c r="J131" s="123">
        <v>2500</v>
      </c>
      <c r="K131" s="124">
        <f>ROUND(E131*J131,2)</f>
        <v>108450</v>
      </c>
      <c r="L131" s="124">
        <v>21</v>
      </c>
      <c r="M131" s="124">
        <f>G131*(1+L131/100)</f>
        <v>0</v>
      </c>
      <c r="N131" s="122">
        <v>0</v>
      </c>
      <c r="O131" s="122">
        <f>ROUND(E131*N131,2)</f>
        <v>0</v>
      </c>
      <c r="P131" s="122">
        <v>0</v>
      </c>
      <c r="Q131" s="122">
        <f>ROUND(E131*P131,2)</f>
        <v>0</v>
      </c>
      <c r="R131" s="124"/>
      <c r="S131" s="124" t="s">
        <v>177</v>
      </c>
      <c r="T131" s="125" t="s">
        <v>178</v>
      </c>
      <c r="U131" s="108">
        <v>0</v>
      </c>
      <c r="V131" s="108">
        <f>ROUND(E131*U131,2)</f>
        <v>0</v>
      </c>
      <c r="W131" s="108"/>
      <c r="X131" s="108" t="s">
        <v>116</v>
      </c>
      <c r="Y131" s="108" t="s">
        <v>117</v>
      </c>
      <c r="Z131" s="102"/>
      <c r="AA131" s="102"/>
      <c r="AB131" s="102"/>
      <c r="AC131" s="102"/>
      <c r="AD131" s="102"/>
      <c r="AE131" s="102"/>
      <c r="AF131" s="102"/>
      <c r="AG131" s="102" t="s">
        <v>118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</row>
    <row r="132" spans="1:60" outlineLevel="2" x14ac:dyDescent="0.2">
      <c r="A132" s="105"/>
      <c r="B132" s="106"/>
      <c r="C132" s="129" t="s">
        <v>968</v>
      </c>
      <c r="D132" s="109"/>
      <c r="E132" s="110">
        <v>43.38</v>
      </c>
      <c r="F132" s="108"/>
      <c r="G132" s="108"/>
      <c r="H132" s="108"/>
      <c r="I132" s="108"/>
      <c r="J132" s="108"/>
      <c r="K132" s="108"/>
      <c r="L132" s="108"/>
      <c r="M132" s="108"/>
      <c r="N132" s="107"/>
      <c r="O132" s="107"/>
      <c r="P132" s="107"/>
      <c r="Q132" s="107"/>
      <c r="R132" s="108"/>
      <c r="S132" s="108"/>
      <c r="T132" s="108"/>
      <c r="U132" s="108"/>
      <c r="V132" s="108"/>
      <c r="W132" s="108"/>
      <c r="X132" s="108"/>
      <c r="Y132" s="108"/>
      <c r="Z132" s="102"/>
      <c r="AA132" s="102"/>
      <c r="AB132" s="102"/>
      <c r="AC132" s="102"/>
      <c r="AD132" s="102"/>
      <c r="AE132" s="102"/>
      <c r="AF132" s="102"/>
      <c r="AG132" s="102" t="s">
        <v>121</v>
      </c>
      <c r="AH132" s="102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60" outlineLevel="2" x14ac:dyDescent="0.2">
      <c r="A133" s="105"/>
      <c r="B133" s="106"/>
      <c r="C133" s="603"/>
      <c r="D133" s="604"/>
      <c r="E133" s="604"/>
      <c r="F133" s="604"/>
      <c r="G133" s="604"/>
      <c r="H133" s="108"/>
      <c r="I133" s="108"/>
      <c r="J133" s="108"/>
      <c r="K133" s="108"/>
      <c r="L133" s="108"/>
      <c r="M133" s="108"/>
      <c r="N133" s="107"/>
      <c r="O133" s="107"/>
      <c r="P133" s="107"/>
      <c r="Q133" s="107"/>
      <c r="R133" s="108"/>
      <c r="S133" s="108"/>
      <c r="T133" s="108"/>
      <c r="U133" s="108"/>
      <c r="V133" s="108"/>
      <c r="W133" s="108"/>
      <c r="X133" s="108"/>
      <c r="Y133" s="108"/>
      <c r="Z133" s="102"/>
      <c r="AA133" s="102"/>
      <c r="AB133" s="102"/>
      <c r="AC133" s="102"/>
      <c r="AD133" s="102"/>
      <c r="AE133" s="102"/>
      <c r="AF133" s="102"/>
      <c r="AG133" s="102" t="s">
        <v>2212</v>
      </c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</row>
    <row r="134" spans="1:60" outlineLevel="1" x14ac:dyDescent="0.2">
      <c r="A134" s="119">
        <v>32</v>
      </c>
      <c r="B134" s="120" t="s">
        <v>969</v>
      </c>
      <c r="C134" s="128" t="s">
        <v>970</v>
      </c>
      <c r="D134" s="121" t="s">
        <v>283</v>
      </c>
      <c r="E134" s="122">
        <v>12</v>
      </c>
      <c r="F134" s="123"/>
      <c r="G134" s="124">
        <f>ROUND(E134*F134,2)</f>
        <v>0</v>
      </c>
      <c r="H134" s="123">
        <v>0</v>
      </c>
      <c r="I134" s="124">
        <f>ROUND(E134*H134,2)</f>
        <v>0</v>
      </c>
      <c r="J134" s="123">
        <v>300</v>
      </c>
      <c r="K134" s="124">
        <f>ROUND(E134*J134,2)</f>
        <v>3600</v>
      </c>
      <c r="L134" s="124">
        <v>21</v>
      </c>
      <c r="M134" s="124">
        <f>G134*(1+L134/100)</f>
        <v>0</v>
      </c>
      <c r="N134" s="122">
        <v>0</v>
      </c>
      <c r="O134" s="122">
        <f>ROUND(E134*N134,2)</f>
        <v>0</v>
      </c>
      <c r="P134" s="122">
        <v>0</v>
      </c>
      <c r="Q134" s="122">
        <f>ROUND(E134*P134,2)</f>
        <v>0</v>
      </c>
      <c r="R134" s="124"/>
      <c r="S134" s="124" t="s">
        <v>177</v>
      </c>
      <c r="T134" s="125" t="s">
        <v>178</v>
      </c>
      <c r="U134" s="108">
        <v>0</v>
      </c>
      <c r="V134" s="108">
        <f>ROUND(E134*U134,2)</f>
        <v>0</v>
      </c>
      <c r="W134" s="108"/>
      <c r="X134" s="108" t="s">
        <v>116</v>
      </c>
      <c r="Y134" s="108" t="s">
        <v>117</v>
      </c>
      <c r="Z134" s="102"/>
      <c r="AA134" s="102"/>
      <c r="AB134" s="102"/>
      <c r="AC134" s="102"/>
      <c r="AD134" s="102"/>
      <c r="AE134" s="102"/>
      <c r="AF134" s="102"/>
      <c r="AG134" s="102" t="s">
        <v>118</v>
      </c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</row>
    <row r="135" spans="1:60" outlineLevel="2" x14ac:dyDescent="0.2">
      <c r="A135" s="105"/>
      <c r="B135" s="106"/>
      <c r="C135" s="605"/>
      <c r="D135" s="606"/>
      <c r="E135" s="606"/>
      <c r="F135" s="606"/>
      <c r="G135" s="606"/>
      <c r="H135" s="108"/>
      <c r="I135" s="108"/>
      <c r="J135" s="108"/>
      <c r="K135" s="108"/>
      <c r="L135" s="108"/>
      <c r="M135" s="108"/>
      <c r="N135" s="107"/>
      <c r="O135" s="107"/>
      <c r="P135" s="107"/>
      <c r="Q135" s="107"/>
      <c r="R135" s="108"/>
      <c r="S135" s="108"/>
      <c r="T135" s="108"/>
      <c r="U135" s="108"/>
      <c r="V135" s="108"/>
      <c r="W135" s="108"/>
      <c r="X135" s="108"/>
      <c r="Y135" s="108"/>
      <c r="Z135" s="102"/>
      <c r="AA135" s="102"/>
      <c r="AB135" s="102"/>
      <c r="AC135" s="102"/>
      <c r="AD135" s="102"/>
      <c r="AE135" s="102"/>
      <c r="AF135" s="102"/>
      <c r="AG135" s="102" t="s">
        <v>2212</v>
      </c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</row>
    <row r="136" spans="1:60" outlineLevel="1" x14ac:dyDescent="0.2">
      <c r="A136" s="119">
        <v>33</v>
      </c>
      <c r="B136" s="120" t="s">
        <v>971</v>
      </c>
      <c r="C136" s="128" t="s">
        <v>972</v>
      </c>
      <c r="D136" s="121" t="s">
        <v>151</v>
      </c>
      <c r="E136" s="122">
        <v>216.79</v>
      </c>
      <c r="F136" s="123"/>
      <c r="G136" s="124">
        <f>ROUND(E136*F136,2)</f>
        <v>0</v>
      </c>
      <c r="H136" s="123">
        <v>277.5</v>
      </c>
      <c r="I136" s="124">
        <f>ROUND(E136*H136,2)</f>
        <v>60159.23</v>
      </c>
      <c r="J136" s="123">
        <v>29.5</v>
      </c>
      <c r="K136" s="124">
        <f>ROUND(E136*J136,2)</f>
        <v>6395.31</v>
      </c>
      <c r="L136" s="124">
        <v>21</v>
      </c>
      <c r="M136" s="124">
        <f>G136*(1+L136/100)</f>
        <v>0</v>
      </c>
      <c r="N136" s="122">
        <v>0.57499999999999996</v>
      </c>
      <c r="O136" s="122">
        <f>ROUND(E136*N136,2)</f>
        <v>124.65</v>
      </c>
      <c r="P136" s="122">
        <v>0</v>
      </c>
      <c r="Q136" s="122">
        <f>ROUND(E136*P136,2)</f>
        <v>0</v>
      </c>
      <c r="R136" s="124"/>
      <c r="S136" s="124" t="s">
        <v>177</v>
      </c>
      <c r="T136" s="125" t="s">
        <v>178</v>
      </c>
      <c r="U136" s="108">
        <v>2.7E-2</v>
      </c>
      <c r="V136" s="108">
        <f>ROUND(E136*U136,2)</f>
        <v>5.85</v>
      </c>
      <c r="W136" s="108"/>
      <c r="X136" s="108" t="s">
        <v>116</v>
      </c>
      <c r="Y136" s="108" t="s">
        <v>117</v>
      </c>
      <c r="Z136" s="102"/>
      <c r="AA136" s="102"/>
      <c r="AB136" s="102"/>
      <c r="AC136" s="102"/>
      <c r="AD136" s="102"/>
      <c r="AE136" s="102"/>
      <c r="AF136" s="102"/>
      <c r="AG136" s="102" t="s">
        <v>973</v>
      </c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</row>
    <row r="137" spans="1:60" outlineLevel="2" x14ac:dyDescent="0.2">
      <c r="A137" s="105"/>
      <c r="B137" s="106"/>
      <c r="C137" s="129" t="s">
        <v>974</v>
      </c>
      <c r="D137" s="109"/>
      <c r="E137" s="110">
        <v>216.79</v>
      </c>
      <c r="F137" s="108"/>
      <c r="G137" s="108"/>
      <c r="H137" s="108"/>
      <c r="I137" s="108"/>
      <c r="J137" s="108"/>
      <c r="K137" s="108"/>
      <c r="L137" s="108"/>
      <c r="M137" s="108"/>
      <c r="N137" s="107"/>
      <c r="O137" s="107"/>
      <c r="P137" s="107"/>
      <c r="Q137" s="107"/>
      <c r="R137" s="108"/>
      <c r="S137" s="108"/>
      <c r="T137" s="108"/>
      <c r="U137" s="108"/>
      <c r="V137" s="108"/>
      <c r="W137" s="108"/>
      <c r="X137" s="108"/>
      <c r="Y137" s="108"/>
      <c r="Z137" s="102"/>
      <c r="AA137" s="102"/>
      <c r="AB137" s="102"/>
      <c r="AC137" s="102"/>
      <c r="AD137" s="102"/>
      <c r="AE137" s="102"/>
      <c r="AF137" s="102"/>
      <c r="AG137" s="102" t="s">
        <v>121</v>
      </c>
      <c r="AH137" s="102">
        <v>0</v>
      </c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</row>
    <row r="138" spans="1:60" outlineLevel="2" x14ac:dyDescent="0.2">
      <c r="A138" s="105"/>
      <c r="B138" s="106"/>
      <c r="C138" s="603"/>
      <c r="D138" s="604"/>
      <c r="E138" s="604"/>
      <c r="F138" s="604"/>
      <c r="G138" s="604"/>
      <c r="H138" s="108"/>
      <c r="I138" s="108"/>
      <c r="J138" s="108"/>
      <c r="K138" s="108"/>
      <c r="L138" s="108"/>
      <c r="M138" s="108"/>
      <c r="N138" s="107"/>
      <c r="O138" s="107"/>
      <c r="P138" s="107"/>
      <c r="Q138" s="107"/>
      <c r="R138" s="108"/>
      <c r="S138" s="108"/>
      <c r="T138" s="108"/>
      <c r="U138" s="108"/>
      <c r="V138" s="108"/>
      <c r="W138" s="108"/>
      <c r="X138" s="108"/>
      <c r="Y138" s="108"/>
      <c r="Z138" s="102"/>
      <c r="AA138" s="102"/>
      <c r="AB138" s="102"/>
      <c r="AC138" s="102"/>
      <c r="AD138" s="102"/>
      <c r="AE138" s="102"/>
      <c r="AF138" s="102"/>
      <c r="AG138" s="102" t="s">
        <v>2212</v>
      </c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</row>
    <row r="139" spans="1:60" outlineLevel="1" x14ac:dyDescent="0.2">
      <c r="A139" s="119">
        <v>34</v>
      </c>
      <c r="B139" s="120" t="s">
        <v>975</v>
      </c>
      <c r="C139" s="128" t="s">
        <v>976</v>
      </c>
      <c r="D139" s="121" t="s">
        <v>113</v>
      </c>
      <c r="E139" s="122">
        <v>1.5</v>
      </c>
      <c r="F139" s="123"/>
      <c r="G139" s="124">
        <f>ROUND(E139*F139,2)</f>
        <v>0</v>
      </c>
      <c r="H139" s="123">
        <v>20059.91</v>
      </c>
      <c r="I139" s="124">
        <f>ROUND(E139*H139,2)</f>
        <v>30089.87</v>
      </c>
      <c r="J139" s="123">
        <v>20220.09</v>
      </c>
      <c r="K139" s="124">
        <f>ROUND(E139*J139,2)</f>
        <v>30330.14</v>
      </c>
      <c r="L139" s="124">
        <v>21</v>
      </c>
      <c r="M139" s="124">
        <f>G139*(1+L139/100)</f>
        <v>0</v>
      </c>
      <c r="N139" s="122">
        <v>3.02033</v>
      </c>
      <c r="O139" s="122">
        <f>ROUND(E139*N139,2)</f>
        <v>4.53</v>
      </c>
      <c r="P139" s="122">
        <v>0</v>
      </c>
      <c r="Q139" s="122">
        <f>ROUND(E139*P139,2)</f>
        <v>0</v>
      </c>
      <c r="R139" s="124" t="s">
        <v>306</v>
      </c>
      <c r="S139" s="124" t="s">
        <v>2211</v>
      </c>
      <c r="T139" s="125" t="s">
        <v>115</v>
      </c>
      <c r="U139" s="108">
        <v>39.358440000000002</v>
      </c>
      <c r="V139" s="108">
        <f>ROUND(E139*U139,2)</f>
        <v>59.04</v>
      </c>
      <c r="W139" s="108"/>
      <c r="X139" s="108" t="s">
        <v>307</v>
      </c>
      <c r="Y139" s="108" t="s">
        <v>117</v>
      </c>
      <c r="Z139" s="102"/>
      <c r="AA139" s="102"/>
      <c r="AB139" s="102"/>
      <c r="AC139" s="102"/>
      <c r="AD139" s="102"/>
      <c r="AE139" s="102"/>
      <c r="AF139" s="102"/>
      <c r="AG139" s="102" t="s">
        <v>308</v>
      </c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</row>
    <row r="140" spans="1:60" outlineLevel="2" x14ac:dyDescent="0.2">
      <c r="A140" s="105"/>
      <c r="B140" s="106"/>
      <c r="C140" s="607" t="s">
        <v>977</v>
      </c>
      <c r="D140" s="608"/>
      <c r="E140" s="608"/>
      <c r="F140" s="608"/>
      <c r="G140" s="608"/>
      <c r="H140" s="108"/>
      <c r="I140" s="108"/>
      <c r="J140" s="108"/>
      <c r="K140" s="108"/>
      <c r="L140" s="108"/>
      <c r="M140" s="108"/>
      <c r="N140" s="107"/>
      <c r="O140" s="107"/>
      <c r="P140" s="107"/>
      <c r="Q140" s="107"/>
      <c r="R140" s="108"/>
      <c r="S140" s="108"/>
      <c r="T140" s="108"/>
      <c r="U140" s="108"/>
      <c r="V140" s="108"/>
      <c r="W140" s="108"/>
      <c r="X140" s="108"/>
      <c r="Y140" s="108"/>
      <c r="Z140" s="102"/>
      <c r="AA140" s="102"/>
      <c r="AB140" s="102"/>
      <c r="AC140" s="102"/>
      <c r="AD140" s="102"/>
      <c r="AE140" s="102"/>
      <c r="AF140" s="102"/>
      <c r="AG140" s="102" t="s">
        <v>120</v>
      </c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</row>
    <row r="141" spans="1:60" outlineLevel="2" x14ac:dyDescent="0.2">
      <c r="A141" s="105"/>
      <c r="B141" s="106"/>
      <c r="C141" s="603"/>
      <c r="D141" s="604"/>
      <c r="E141" s="604"/>
      <c r="F141" s="604"/>
      <c r="G141" s="604"/>
      <c r="H141" s="108"/>
      <c r="I141" s="108"/>
      <c r="J141" s="108"/>
      <c r="K141" s="108"/>
      <c r="L141" s="108"/>
      <c r="M141" s="108"/>
      <c r="N141" s="107"/>
      <c r="O141" s="107"/>
      <c r="P141" s="107"/>
      <c r="Q141" s="107"/>
      <c r="R141" s="108"/>
      <c r="S141" s="108"/>
      <c r="T141" s="108"/>
      <c r="U141" s="108"/>
      <c r="V141" s="108"/>
      <c r="W141" s="108"/>
      <c r="X141" s="108"/>
      <c r="Y141" s="108"/>
      <c r="Z141" s="102"/>
      <c r="AA141" s="102"/>
      <c r="AB141" s="102"/>
      <c r="AC141" s="102"/>
      <c r="AD141" s="102"/>
      <c r="AE141" s="102"/>
      <c r="AF141" s="102"/>
      <c r="AG141" s="102" t="s">
        <v>2212</v>
      </c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60" outlineLevel="1" x14ac:dyDescent="0.2">
      <c r="A142" s="119">
        <v>35</v>
      </c>
      <c r="B142" s="120" t="s">
        <v>978</v>
      </c>
      <c r="C142" s="128" t="s">
        <v>979</v>
      </c>
      <c r="D142" s="121" t="s">
        <v>211</v>
      </c>
      <c r="E142" s="122">
        <v>125</v>
      </c>
      <c r="F142" s="123"/>
      <c r="G142" s="124">
        <f>ROUND(E142*F142,2)</f>
        <v>0</v>
      </c>
      <c r="H142" s="123">
        <v>105</v>
      </c>
      <c r="I142" s="124">
        <f>ROUND(E142*H142,2)</f>
        <v>13125</v>
      </c>
      <c r="J142" s="123">
        <v>0</v>
      </c>
      <c r="K142" s="124">
        <f>ROUND(E142*J142,2)</f>
        <v>0</v>
      </c>
      <c r="L142" s="124">
        <v>21</v>
      </c>
      <c r="M142" s="124">
        <f>G142*(1+L142/100)</f>
        <v>0</v>
      </c>
      <c r="N142" s="122">
        <v>2.1999999999999999E-2</v>
      </c>
      <c r="O142" s="122">
        <f>ROUND(E142*N142,2)</f>
        <v>2.75</v>
      </c>
      <c r="P142" s="122">
        <v>0</v>
      </c>
      <c r="Q142" s="122">
        <f>ROUND(E142*P142,2)</f>
        <v>0</v>
      </c>
      <c r="R142" s="124" t="s">
        <v>500</v>
      </c>
      <c r="S142" s="124" t="s">
        <v>2211</v>
      </c>
      <c r="T142" s="125" t="s">
        <v>115</v>
      </c>
      <c r="U142" s="108">
        <v>0</v>
      </c>
      <c r="V142" s="108">
        <f>ROUND(E142*U142,2)</f>
        <v>0</v>
      </c>
      <c r="W142" s="108"/>
      <c r="X142" s="108" t="s">
        <v>501</v>
      </c>
      <c r="Y142" s="108" t="s">
        <v>117</v>
      </c>
      <c r="Z142" s="102"/>
      <c r="AA142" s="102"/>
      <c r="AB142" s="102"/>
      <c r="AC142" s="102"/>
      <c r="AD142" s="102"/>
      <c r="AE142" s="102"/>
      <c r="AF142" s="102"/>
      <c r="AG142" s="102" t="s">
        <v>502</v>
      </c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</row>
    <row r="143" spans="1:60" outlineLevel="2" x14ac:dyDescent="0.2">
      <c r="A143" s="105"/>
      <c r="B143" s="106"/>
      <c r="C143" s="129" t="s">
        <v>2215</v>
      </c>
      <c r="D143" s="109"/>
      <c r="E143" s="110">
        <v>125</v>
      </c>
      <c r="F143" s="108"/>
      <c r="G143" s="108"/>
      <c r="H143" s="108"/>
      <c r="I143" s="108"/>
      <c r="J143" s="108"/>
      <c r="K143" s="108"/>
      <c r="L143" s="108"/>
      <c r="M143" s="108"/>
      <c r="N143" s="107"/>
      <c r="O143" s="107"/>
      <c r="P143" s="107"/>
      <c r="Q143" s="107"/>
      <c r="R143" s="108"/>
      <c r="S143" s="108"/>
      <c r="T143" s="108"/>
      <c r="U143" s="108"/>
      <c r="V143" s="108"/>
      <c r="W143" s="108"/>
      <c r="X143" s="108"/>
      <c r="Y143" s="108"/>
      <c r="Z143" s="102"/>
      <c r="AA143" s="102"/>
      <c r="AB143" s="102"/>
      <c r="AC143" s="102"/>
      <c r="AD143" s="102"/>
      <c r="AE143" s="102"/>
      <c r="AF143" s="102"/>
      <c r="AG143" s="102" t="s">
        <v>121</v>
      </c>
      <c r="AH143" s="102">
        <v>0</v>
      </c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</row>
    <row r="144" spans="1:60" outlineLevel="2" x14ac:dyDescent="0.2">
      <c r="A144" s="105"/>
      <c r="B144" s="106"/>
      <c r="C144" s="603"/>
      <c r="D144" s="604"/>
      <c r="E144" s="604"/>
      <c r="F144" s="604"/>
      <c r="G144" s="604"/>
      <c r="H144" s="108"/>
      <c r="I144" s="108"/>
      <c r="J144" s="108"/>
      <c r="K144" s="108"/>
      <c r="L144" s="108"/>
      <c r="M144" s="108"/>
      <c r="N144" s="107"/>
      <c r="O144" s="107"/>
      <c r="P144" s="107"/>
      <c r="Q144" s="107"/>
      <c r="R144" s="108"/>
      <c r="S144" s="108"/>
      <c r="T144" s="108"/>
      <c r="U144" s="108"/>
      <c r="V144" s="108"/>
      <c r="W144" s="108"/>
      <c r="X144" s="108"/>
      <c r="Y144" s="108"/>
      <c r="Z144" s="102"/>
      <c r="AA144" s="102"/>
      <c r="AB144" s="102"/>
      <c r="AC144" s="102"/>
      <c r="AD144" s="102"/>
      <c r="AE144" s="102"/>
      <c r="AF144" s="102"/>
      <c r="AG144" s="102" t="s">
        <v>2212</v>
      </c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</row>
    <row r="145" spans="1:60" ht="22.5" outlineLevel="1" x14ac:dyDescent="0.2">
      <c r="A145" s="119">
        <v>36</v>
      </c>
      <c r="B145" s="120" t="s">
        <v>980</v>
      </c>
      <c r="C145" s="128" t="s">
        <v>981</v>
      </c>
      <c r="D145" s="121" t="s">
        <v>211</v>
      </c>
      <c r="E145" s="122">
        <v>65</v>
      </c>
      <c r="F145" s="123"/>
      <c r="G145" s="124">
        <f>ROUND(E145*F145,2)</f>
        <v>0</v>
      </c>
      <c r="H145" s="123">
        <v>167</v>
      </c>
      <c r="I145" s="124">
        <f>ROUND(E145*H145,2)</f>
        <v>10855</v>
      </c>
      <c r="J145" s="123">
        <v>0</v>
      </c>
      <c r="K145" s="124">
        <f>ROUND(E145*J145,2)</f>
        <v>0</v>
      </c>
      <c r="L145" s="124">
        <v>21</v>
      </c>
      <c r="M145" s="124">
        <f>G145*(1+L145/100)</f>
        <v>0</v>
      </c>
      <c r="N145" s="122">
        <v>4.4999999999999998E-2</v>
      </c>
      <c r="O145" s="122">
        <f>ROUND(E145*N145,2)</f>
        <v>2.93</v>
      </c>
      <c r="P145" s="122">
        <v>0</v>
      </c>
      <c r="Q145" s="122">
        <f>ROUND(E145*P145,2)</f>
        <v>0</v>
      </c>
      <c r="R145" s="124" t="s">
        <v>500</v>
      </c>
      <c r="S145" s="124" t="s">
        <v>2211</v>
      </c>
      <c r="T145" s="125" t="s">
        <v>115</v>
      </c>
      <c r="U145" s="108">
        <v>0</v>
      </c>
      <c r="V145" s="108">
        <f>ROUND(E145*U145,2)</f>
        <v>0</v>
      </c>
      <c r="W145" s="108"/>
      <c r="X145" s="108" t="s">
        <v>501</v>
      </c>
      <c r="Y145" s="108" t="s">
        <v>117</v>
      </c>
      <c r="Z145" s="102"/>
      <c r="AA145" s="102"/>
      <c r="AB145" s="102"/>
      <c r="AC145" s="102"/>
      <c r="AD145" s="102"/>
      <c r="AE145" s="102"/>
      <c r="AF145" s="102"/>
      <c r="AG145" s="102" t="s">
        <v>982</v>
      </c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 outlineLevel="2" x14ac:dyDescent="0.2">
      <c r="A146" s="105"/>
      <c r="B146" s="106"/>
      <c r="C146" s="129" t="s">
        <v>2216</v>
      </c>
      <c r="D146" s="109"/>
      <c r="E146" s="110">
        <v>65</v>
      </c>
      <c r="F146" s="108"/>
      <c r="G146" s="108"/>
      <c r="H146" s="108"/>
      <c r="I146" s="108"/>
      <c r="J146" s="108"/>
      <c r="K146" s="108"/>
      <c r="L146" s="108"/>
      <c r="M146" s="108"/>
      <c r="N146" s="107"/>
      <c r="O146" s="107"/>
      <c r="P146" s="107"/>
      <c r="Q146" s="107"/>
      <c r="R146" s="108"/>
      <c r="S146" s="108"/>
      <c r="T146" s="108"/>
      <c r="U146" s="108"/>
      <c r="V146" s="108"/>
      <c r="W146" s="108"/>
      <c r="X146" s="108"/>
      <c r="Y146" s="108"/>
      <c r="Z146" s="102"/>
      <c r="AA146" s="102"/>
      <c r="AB146" s="102"/>
      <c r="AC146" s="102"/>
      <c r="AD146" s="102"/>
      <c r="AE146" s="102"/>
      <c r="AF146" s="102"/>
      <c r="AG146" s="102" t="s">
        <v>121</v>
      </c>
      <c r="AH146" s="102">
        <v>0</v>
      </c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</row>
    <row r="147" spans="1:60" outlineLevel="2" x14ac:dyDescent="0.2">
      <c r="A147" s="105"/>
      <c r="B147" s="106"/>
      <c r="C147" s="603"/>
      <c r="D147" s="604"/>
      <c r="E147" s="604"/>
      <c r="F147" s="604"/>
      <c r="G147" s="604"/>
      <c r="H147" s="108"/>
      <c r="I147" s="108"/>
      <c r="J147" s="108"/>
      <c r="K147" s="108"/>
      <c r="L147" s="108"/>
      <c r="M147" s="108"/>
      <c r="N147" s="107"/>
      <c r="O147" s="107"/>
      <c r="P147" s="107"/>
      <c r="Q147" s="107"/>
      <c r="R147" s="108"/>
      <c r="S147" s="108"/>
      <c r="T147" s="108"/>
      <c r="U147" s="108"/>
      <c r="V147" s="108"/>
      <c r="W147" s="108"/>
      <c r="X147" s="108"/>
      <c r="Y147" s="108"/>
      <c r="Z147" s="102"/>
      <c r="AA147" s="102"/>
      <c r="AB147" s="102"/>
      <c r="AC147" s="102"/>
      <c r="AD147" s="102"/>
      <c r="AE147" s="102"/>
      <c r="AF147" s="102"/>
      <c r="AG147" s="102" t="s">
        <v>2212</v>
      </c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</row>
    <row r="148" spans="1:60" ht="22.5" outlineLevel="1" x14ac:dyDescent="0.2">
      <c r="A148" s="119">
        <v>37</v>
      </c>
      <c r="B148" s="120" t="s">
        <v>983</v>
      </c>
      <c r="C148" s="128" t="s">
        <v>984</v>
      </c>
      <c r="D148" s="121" t="s">
        <v>211</v>
      </c>
      <c r="E148" s="122">
        <v>28</v>
      </c>
      <c r="F148" s="123"/>
      <c r="G148" s="124">
        <f>ROUND(E148*F148,2)</f>
        <v>0</v>
      </c>
      <c r="H148" s="123">
        <v>195.5</v>
      </c>
      <c r="I148" s="124">
        <f>ROUND(E148*H148,2)</f>
        <v>5474</v>
      </c>
      <c r="J148" s="123">
        <v>0</v>
      </c>
      <c r="K148" s="124">
        <f>ROUND(E148*J148,2)</f>
        <v>0</v>
      </c>
      <c r="L148" s="124">
        <v>21</v>
      </c>
      <c r="M148" s="124">
        <f>G148*(1+L148/100)</f>
        <v>0</v>
      </c>
      <c r="N148" s="122">
        <v>5.1999999999999998E-2</v>
      </c>
      <c r="O148" s="122">
        <f>ROUND(E148*N148,2)</f>
        <v>1.46</v>
      </c>
      <c r="P148" s="122">
        <v>0</v>
      </c>
      <c r="Q148" s="122">
        <f>ROUND(E148*P148,2)</f>
        <v>0</v>
      </c>
      <c r="R148" s="124" t="s">
        <v>500</v>
      </c>
      <c r="S148" s="124" t="s">
        <v>2211</v>
      </c>
      <c r="T148" s="125" t="s">
        <v>115</v>
      </c>
      <c r="U148" s="108">
        <v>0</v>
      </c>
      <c r="V148" s="108">
        <f>ROUND(E148*U148,2)</f>
        <v>0</v>
      </c>
      <c r="W148" s="108"/>
      <c r="X148" s="108" t="s">
        <v>501</v>
      </c>
      <c r="Y148" s="108" t="s">
        <v>117</v>
      </c>
      <c r="Z148" s="102"/>
      <c r="AA148" s="102"/>
      <c r="AB148" s="102"/>
      <c r="AC148" s="102"/>
      <c r="AD148" s="102"/>
      <c r="AE148" s="102"/>
      <c r="AF148" s="102"/>
      <c r="AG148" s="102" t="s">
        <v>502</v>
      </c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</row>
    <row r="149" spans="1:60" outlineLevel="2" x14ac:dyDescent="0.2">
      <c r="A149" s="105"/>
      <c r="B149" s="106"/>
      <c r="C149" s="129" t="s">
        <v>2217</v>
      </c>
      <c r="D149" s="109"/>
      <c r="E149" s="110">
        <v>28</v>
      </c>
      <c r="F149" s="108"/>
      <c r="G149" s="108"/>
      <c r="H149" s="108"/>
      <c r="I149" s="108"/>
      <c r="J149" s="108"/>
      <c r="K149" s="108"/>
      <c r="L149" s="108"/>
      <c r="M149" s="108"/>
      <c r="N149" s="107"/>
      <c r="O149" s="107"/>
      <c r="P149" s="107"/>
      <c r="Q149" s="107"/>
      <c r="R149" s="108"/>
      <c r="S149" s="108"/>
      <c r="T149" s="108"/>
      <c r="U149" s="108"/>
      <c r="V149" s="108"/>
      <c r="W149" s="108"/>
      <c r="X149" s="108"/>
      <c r="Y149" s="108"/>
      <c r="Z149" s="102"/>
      <c r="AA149" s="102"/>
      <c r="AB149" s="102"/>
      <c r="AC149" s="102"/>
      <c r="AD149" s="102"/>
      <c r="AE149" s="102"/>
      <c r="AF149" s="102"/>
      <c r="AG149" s="102" t="s">
        <v>121</v>
      </c>
      <c r="AH149" s="102">
        <v>0</v>
      </c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</row>
    <row r="150" spans="1:60" outlineLevel="2" x14ac:dyDescent="0.2">
      <c r="A150" s="105"/>
      <c r="B150" s="106"/>
      <c r="C150" s="603"/>
      <c r="D150" s="604"/>
      <c r="E150" s="604"/>
      <c r="F150" s="604"/>
      <c r="G150" s="604"/>
      <c r="H150" s="108"/>
      <c r="I150" s="108"/>
      <c r="J150" s="108"/>
      <c r="K150" s="108"/>
      <c r="L150" s="108"/>
      <c r="M150" s="108"/>
      <c r="N150" s="107"/>
      <c r="O150" s="107"/>
      <c r="P150" s="107"/>
      <c r="Q150" s="107"/>
      <c r="R150" s="108"/>
      <c r="S150" s="108"/>
      <c r="T150" s="108"/>
      <c r="U150" s="108"/>
      <c r="V150" s="108"/>
      <c r="W150" s="108"/>
      <c r="X150" s="108"/>
      <c r="Y150" s="108"/>
      <c r="Z150" s="102"/>
      <c r="AA150" s="102"/>
      <c r="AB150" s="102"/>
      <c r="AC150" s="102"/>
      <c r="AD150" s="102"/>
      <c r="AE150" s="102"/>
      <c r="AF150" s="102"/>
      <c r="AG150" s="102" t="s">
        <v>2212</v>
      </c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0" ht="22.5" outlineLevel="1" x14ac:dyDescent="0.2">
      <c r="A151" s="119">
        <v>38</v>
      </c>
      <c r="B151" s="120" t="s">
        <v>985</v>
      </c>
      <c r="C151" s="128" t="s">
        <v>986</v>
      </c>
      <c r="D151" s="121" t="s">
        <v>211</v>
      </c>
      <c r="E151" s="122">
        <v>400</v>
      </c>
      <c r="F151" s="123"/>
      <c r="G151" s="124">
        <f>ROUND(E151*F151,2)</f>
        <v>0</v>
      </c>
      <c r="H151" s="123">
        <v>110</v>
      </c>
      <c r="I151" s="124">
        <f>ROUND(E151*H151,2)</f>
        <v>44000</v>
      </c>
      <c r="J151" s="123">
        <v>0</v>
      </c>
      <c r="K151" s="124">
        <f>ROUND(E151*J151,2)</f>
        <v>0</v>
      </c>
      <c r="L151" s="124">
        <v>21</v>
      </c>
      <c r="M151" s="124">
        <f>G151*(1+L151/100)</f>
        <v>0</v>
      </c>
      <c r="N151" s="122">
        <v>2.4E-2</v>
      </c>
      <c r="O151" s="122">
        <f>ROUND(E151*N151,2)</f>
        <v>9.6</v>
      </c>
      <c r="P151" s="122">
        <v>0</v>
      </c>
      <c r="Q151" s="122">
        <f>ROUND(E151*P151,2)</f>
        <v>0</v>
      </c>
      <c r="R151" s="124" t="s">
        <v>500</v>
      </c>
      <c r="S151" s="124" t="s">
        <v>2211</v>
      </c>
      <c r="T151" s="125" t="s">
        <v>115</v>
      </c>
      <c r="U151" s="108">
        <v>0</v>
      </c>
      <c r="V151" s="108">
        <f>ROUND(E151*U151,2)</f>
        <v>0</v>
      </c>
      <c r="W151" s="108"/>
      <c r="X151" s="108" t="s">
        <v>501</v>
      </c>
      <c r="Y151" s="108" t="s">
        <v>117</v>
      </c>
      <c r="Z151" s="102"/>
      <c r="AA151" s="102"/>
      <c r="AB151" s="102"/>
      <c r="AC151" s="102"/>
      <c r="AD151" s="102"/>
      <c r="AE151" s="102"/>
      <c r="AF151" s="102"/>
      <c r="AG151" s="102" t="s">
        <v>502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</row>
    <row r="152" spans="1:60" outlineLevel="2" x14ac:dyDescent="0.2">
      <c r="A152" s="105"/>
      <c r="B152" s="106"/>
      <c r="C152" s="605"/>
      <c r="D152" s="606"/>
      <c r="E152" s="606"/>
      <c r="F152" s="606"/>
      <c r="G152" s="606"/>
      <c r="H152" s="108"/>
      <c r="I152" s="108"/>
      <c r="J152" s="108"/>
      <c r="K152" s="108"/>
      <c r="L152" s="108"/>
      <c r="M152" s="108"/>
      <c r="N152" s="107"/>
      <c r="O152" s="107"/>
      <c r="P152" s="107"/>
      <c r="Q152" s="107"/>
      <c r="R152" s="108"/>
      <c r="S152" s="108"/>
      <c r="T152" s="108"/>
      <c r="U152" s="108"/>
      <c r="V152" s="108"/>
      <c r="W152" s="108"/>
      <c r="X152" s="108"/>
      <c r="Y152" s="108"/>
      <c r="Z152" s="102"/>
      <c r="AA152" s="102"/>
      <c r="AB152" s="102"/>
      <c r="AC152" s="102"/>
      <c r="AD152" s="102"/>
      <c r="AE152" s="102"/>
      <c r="AF152" s="102"/>
      <c r="AG152" s="102" t="s">
        <v>2212</v>
      </c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</row>
    <row r="153" spans="1:60" outlineLevel="1" x14ac:dyDescent="0.2">
      <c r="A153" s="119">
        <v>39</v>
      </c>
      <c r="B153" s="120" t="s">
        <v>987</v>
      </c>
      <c r="C153" s="128" t="s">
        <v>988</v>
      </c>
      <c r="D153" s="121" t="s">
        <v>151</v>
      </c>
      <c r="E153" s="122">
        <v>523.12699999999995</v>
      </c>
      <c r="F153" s="123"/>
      <c r="G153" s="124">
        <f>ROUND(E153*F153,2)</f>
        <v>0</v>
      </c>
      <c r="H153" s="123">
        <v>500</v>
      </c>
      <c r="I153" s="124">
        <f>ROUND(E153*H153,2)</f>
        <v>261563.5</v>
      </c>
      <c r="J153" s="123">
        <v>0</v>
      </c>
      <c r="K153" s="124">
        <f>ROUND(E153*J153,2)</f>
        <v>0</v>
      </c>
      <c r="L153" s="124">
        <v>21</v>
      </c>
      <c r="M153" s="124">
        <f>G153*(1+L153/100)</f>
        <v>0</v>
      </c>
      <c r="N153" s="122">
        <v>0.17280000000000001</v>
      </c>
      <c r="O153" s="122">
        <f>ROUND(E153*N153,2)</f>
        <v>90.4</v>
      </c>
      <c r="P153" s="122">
        <v>0</v>
      </c>
      <c r="Q153" s="122">
        <f>ROUND(E153*P153,2)</f>
        <v>0</v>
      </c>
      <c r="R153" s="124"/>
      <c r="S153" s="124" t="s">
        <v>177</v>
      </c>
      <c r="T153" s="125" t="s">
        <v>178</v>
      </c>
      <c r="U153" s="108">
        <v>0</v>
      </c>
      <c r="V153" s="108">
        <f>ROUND(E153*U153,2)</f>
        <v>0</v>
      </c>
      <c r="W153" s="108"/>
      <c r="X153" s="108" t="s">
        <v>501</v>
      </c>
      <c r="Y153" s="108" t="s">
        <v>117</v>
      </c>
      <c r="Z153" s="102"/>
      <c r="AA153" s="102"/>
      <c r="AB153" s="102"/>
      <c r="AC153" s="102"/>
      <c r="AD153" s="102"/>
      <c r="AE153" s="102"/>
      <c r="AF153" s="102"/>
      <c r="AG153" s="102" t="s">
        <v>982</v>
      </c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</row>
    <row r="154" spans="1:60" outlineLevel="2" x14ac:dyDescent="0.2">
      <c r="A154" s="105"/>
      <c r="B154" s="106"/>
      <c r="C154" s="129" t="s">
        <v>989</v>
      </c>
      <c r="D154" s="109"/>
      <c r="E154" s="110">
        <v>523.12699999999995</v>
      </c>
      <c r="F154" s="108"/>
      <c r="G154" s="108"/>
      <c r="H154" s="108"/>
      <c r="I154" s="108"/>
      <c r="J154" s="108"/>
      <c r="K154" s="108"/>
      <c r="L154" s="108"/>
      <c r="M154" s="108"/>
      <c r="N154" s="107"/>
      <c r="O154" s="107"/>
      <c r="P154" s="107"/>
      <c r="Q154" s="107"/>
      <c r="R154" s="108"/>
      <c r="S154" s="108"/>
      <c r="T154" s="108"/>
      <c r="U154" s="108"/>
      <c r="V154" s="108"/>
      <c r="W154" s="108"/>
      <c r="X154" s="108"/>
      <c r="Y154" s="108"/>
      <c r="Z154" s="102"/>
      <c r="AA154" s="102"/>
      <c r="AB154" s="102"/>
      <c r="AC154" s="102"/>
      <c r="AD154" s="102"/>
      <c r="AE154" s="102"/>
      <c r="AF154" s="102"/>
      <c r="AG154" s="102" t="s">
        <v>121</v>
      </c>
      <c r="AH154" s="102">
        <v>0</v>
      </c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</row>
    <row r="155" spans="1:60" outlineLevel="2" x14ac:dyDescent="0.2">
      <c r="A155" s="105"/>
      <c r="B155" s="106"/>
      <c r="C155" s="603"/>
      <c r="D155" s="604"/>
      <c r="E155" s="604"/>
      <c r="F155" s="604"/>
      <c r="G155" s="604"/>
      <c r="H155" s="108"/>
      <c r="I155" s="108"/>
      <c r="J155" s="108"/>
      <c r="K155" s="108"/>
      <c r="L155" s="108"/>
      <c r="M155" s="108"/>
      <c r="N155" s="107"/>
      <c r="O155" s="107"/>
      <c r="P155" s="107"/>
      <c r="Q155" s="107"/>
      <c r="R155" s="108"/>
      <c r="S155" s="108"/>
      <c r="T155" s="108"/>
      <c r="U155" s="108"/>
      <c r="V155" s="108"/>
      <c r="W155" s="108"/>
      <c r="X155" s="108"/>
      <c r="Y155" s="108"/>
      <c r="Z155" s="102"/>
      <c r="AA155" s="102"/>
      <c r="AB155" s="102"/>
      <c r="AC155" s="102"/>
      <c r="AD155" s="102"/>
      <c r="AE155" s="102"/>
      <c r="AF155" s="102"/>
      <c r="AG155" s="102" t="s">
        <v>2212</v>
      </c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</row>
    <row r="156" spans="1:60" ht="22.5" outlineLevel="1" x14ac:dyDescent="0.2">
      <c r="A156" s="119">
        <v>40</v>
      </c>
      <c r="B156" s="120" t="s">
        <v>990</v>
      </c>
      <c r="C156" s="128" t="s">
        <v>991</v>
      </c>
      <c r="D156" s="121" t="s">
        <v>151</v>
      </c>
      <c r="E156" s="122">
        <v>2.6</v>
      </c>
      <c r="F156" s="123"/>
      <c r="G156" s="124">
        <f>ROUND(E156*F156,2)</f>
        <v>0</v>
      </c>
      <c r="H156" s="123">
        <v>1025</v>
      </c>
      <c r="I156" s="124">
        <f>ROUND(E156*H156,2)</f>
        <v>2665</v>
      </c>
      <c r="J156" s="123">
        <v>0</v>
      </c>
      <c r="K156" s="124">
        <f>ROUND(E156*J156,2)</f>
        <v>0</v>
      </c>
      <c r="L156" s="124">
        <v>21</v>
      </c>
      <c r="M156" s="124">
        <f>G156*(1+L156/100)</f>
        <v>0</v>
      </c>
      <c r="N156" s="122">
        <v>0.17399999999999999</v>
      </c>
      <c r="O156" s="122">
        <f>ROUND(E156*N156,2)</f>
        <v>0.45</v>
      </c>
      <c r="P156" s="122">
        <v>0</v>
      </c>
      <c r="Q156" s="122">
        <f>ROUND(E156*P156,2)</f>
        <v>0</v>
      </c>
      <c r="R156" s="124" t="s">
        <v>500</v>
      </c>
      <c r="S156" s="124" t="s">
        <v>2211</v>
      </c>
      <c r="T156" s="125" t="s">
        <v>115</v>
      </c>
      <c r="U156" s="108">
        <v>0</v>
      </c>
      <c r="V156" s="108">
        <f>ROUND(E156*U156,2)</f>
        <v>0</v>
      </c>
      <c r="W156" s="108"/>
      <c r="X156" s="108" t="s">
        <v>501</v>
      </c>
      <c r="Y156" s="108" t="s">
        <v>117</v>
      </c>
      <c r="Z156" s="102"/>
      <c r="AA156" s="102"/>
      <c r="AB156" s="102"/>
      <c r="AC156" s="102"/>
      <c r="AD156" s="102"/>
      <c r="AE156" s="102"/>
      <c r="AF156" s="102"/>
      <c r="AG156" s="102" t="s">
        <v>502</v>
      </c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</row>
    <row r="157" spans="1:60" outlineLevel="2" x14ac:dyDescent="0.2">
      <c r="A157" s="105"/>
      <c r="B157" s="106"/>
      <c r="C157" s="129" t="s">
        <v>992</v>
      </c>
      <c r="D157" s="109"/>
      <c r="E157" s="110">
        <v>2.6</v>
      </c>
      <c r="F157" s="108"/>
      <c r="G157" s="108"/>
      <c r="H157" s="108"/>
      <c r="I157" s="108"/>
      <c r="J157" s="108"/>
      <c r="K157" s="108"/>
      <c r="L157" s="108"/>
      <c r="M157" s="108"/>
      <c r="N157" s="107"/>
      <c r="O157" s="107"/>
      <c r="P157" s="107"/>
      <c r="Q157" s="107"/>
      <c r="R157" s="108"/>
      <c r="S157" s="108"/>
      <c r="T157" s="108"/>
      <c r="U157" s="108"/>
      <c r="V157" s="108"/>
      <c r="W157" s="108"/>
      <c r="X157" s="108"/>
      <c r="Y157" s="108"/>
      <c r="Z157" s="102"/>
      <c r="AA157" s="102"/>
      <c r="AB157" s="102"/>
      <c r="AC157" s="102"/>
      <c r="AD157" s="102"/>
      <c r="AE157" s="102"/>
      <c r="AF157" s="102"/>
      <c r="AG157" s="102" t="s">
        <v>121</v>
      </c>
      <c r="AH157" s="102">
        <v>0</v>
      </c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</row>
    <row r="158" spans="1:60" outlineLevel="2" x14ac:dyDescent="0.2">
      <c r="A158" s="105"/>
      <c r="B158" s="106"/>
      <c r="C158" s="603"/>
      <c r="D158" s="604"/>
      <c r="E158" s="604"/>
      <c r="F158" s="604"/>
      <c r="G158" s="604"/>
      <c r="H158" s="108"/>
      <c r="I158" s="108"/>
      <c r="J158" s="108"/>
      <c r="K158" s="108"/>
      <c r="L158" s="108"/>
      <c r="M158" s="108"/>
      <c r="N158" s="107"/>
      <c r="O158" s="107"/>
      <c r="P158" s="107"/>
      <c r="Q158" s="107"/>
      <c r="R158" s="108"/>
      <c r="S158" s="108"/>
      <c r="T158" s="108"/>
      <c r="U158" s="108"/>
      <c r="V158" s="108"/>
      <c r="W158" s="108"/>
      <c r="X158" s="108"/>
      <c r="Y158" s="108"/>
      <c r="Z158" s="102"/>
      <c r="AA158" s="102"/>
      <c r="AB158" s="102"/>
      <c r="AC158" s="102"/>
      <c r="AD158" s="102"/>
      <c r="AE158" s="102"/>
      <c r="AF158" s="102"/>
      <c r="AG158" s="102" t="s">
        <v>2212</v>
      </c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</row>
    <row r="159" spans="1:60" x14ac:dyDescent="0.2">
      <c r="A159" s="112" t="s">
        <v>109</v>
      </c>
      <c r="B159" s="113" t="s">
        <v>50</v>
      </c>
      <c r="C159" s="127" t="s">
        <v>51</v>
      </c>
      <c r="D159" s="114"/>
      <c r="E159" s="115"/>
      <c r="F159" s="116"/>
      <c r="G159" s="116">
        <f>SUMIF(AG160:AG166,"&lt;&gt;NOR",G160:G166)</f>
        <v>0</v>
      </c>
      <c r="H159" s="116"/>
      <c r="I159" s="116">
        <f>SUM(I160:I166)</f>
        <v>22308.989999999998</v>
      </c>
      <c r="J159" s="116"/>
      <c r="K159" s="116">
        <f>SUM(K160:K166)</f>
        <v>22261.22</v>
      </c>
      <c r="L159" s="116"/>
      <c r="M159" s="116">
        <f>SUM(M160:M166)</f>
        <v>0</v>
      </c>
      <c r="N159" s="115"/>
      <c r="O159" s="115">
        <f>SUM(O160:O166)</f>
        <v>0.34</v>
      </c>
      <c r="P159" s="115"/>
      <c r="Q159" s="115">
        <f>SUM(Q160:Q166)</f>
        <v>0</v>
      </c>
      <c r="R159" s="116"/>
      <c r="S159" s="116"/>
      <c r="T159" s="117"/>
      <c r="U159" s="111"/>
      <c r="V159" s="111">
        <f>SUM(V160:V166)</f>
        <v>37.75</v>
      </c>
      <c r="W159" s="111"/>
      <c r="X159" s="111"/>
      <c r="Y159" s="111"/>
      <c r="AG159" t="s">
        <v>110</v>
      </c>
    </row>
    <row r="160" spans="1:60" ht="22.5" outlineLevel="1" x14ac:dyDescent="0.2">
      <c r="A160" s="119">
        <v>41</v>
      </c>
      <c r="B160" s="120" t="s">
        <v>993</v>
      </c>
      <c r="C160" s="128" t="s">
        <v>994</v>
      </c>
      <c r="D160" s="121" t="s">
        <v>151</v>
      </c>
      <c r="E160" s="122">
        <v>45.924999999999997</v>
      </c>
      <c r="F160" s="123"/>
      <c r="G160" s="124">
        <f>ROUND(E160*F160,2)</f>
        <v>0</v>
      </c>
      <c r="H160" s="123">
        <v>397.46</v>
      </c>
      <c r="I160" s="124">
        <f>ROUND(E160*H160,2)</f>
        <v>18253.349999999999</v>
      </c>
      <c r="J160" s="123">
        <v>271.54000000000002</v>
      </c>
      <c r="K160" s="124">
        <f>ROUND(E160*J160,2)</f>
        <v>12470.47</v>
      </c>
      <c r="L160" s="124">
        <v>21</v>
      </c>
      <c r="M160" s="124">
        <f>G160*(1+L160/100)</f>
        <v>0</v>
      </c>
      <c r="N160" s="122">
        <v>3.6800000000000001E-3</v>
      </c>
      <c r="O160" s="122">
        <f>ROUND(E160*N160,2)</f>
        <v>0.17</v>
      </c>
      <c r="P160" s="122">
        <v>0</v>
      </c>
      <c r="Q160" s="122">
        <f>ROUND(E160*P160,2)</f>
        <v>0</v>
      </c>
      <c r="R160" s="124" t="s">
        <v>146</v>
      </c>
      <c r="S160" s="124" t="s">
        <v>2211</v>
      </c>
      <c r="T160" s="125" t="s">
        <v>115</v>
      </c>
      <c r="U160" s="108">
        <v>0.46</v>
      </c>
      <c r="V160" s="108">
        <f>ROUND(E160*U160,2)</f>
        <v>21.13</v>
      </c>
      <c r="W160" s="108"/>
      <c r="X160" s="108" t="s">
        <v>116</v>
      </c>
      <c r="Y160" s="108" t="s">
        <v>117</v>
      </c>
      <c r="Z160" s="102"/>
      <c r="AA160" s="102"/>
      <c r="AB160" s="102"/>
      <c r="AC160" s="102"/>
      <c r="AD160" s="102"/>
      <c r="AE160" s="102"/>
      <c r="AF160" s="102"/>
      <c r="AG160" s="102" t="s">
        <v>118</v>
      </c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</row>
    <row r="161" spans="1:60" outlineLevel="2" x14ac:dyDescent="0.2">
      <c r="A161" s="105"/>
      <c r="B161" s="106"/>
      <c r="C161" s="129" t="s">
        <v>995</v>
      </c>
      <c r="D161" s="109"/>
      <c r="E161" s="110">
        <v>45.924999999999997</v>
      </c>
      <c r="F161" s="108"/>
      <c r="G161" s="108"/>
      <c r="H161" s="108"/>
      <c r="I161" s="108"/>
      <c r="J161" s="108"/>
      <c r="K161" s="108"/>
      <c r="L161" s="108"/>
      <c r="M161" s="108"/>
      <c r="N161" s="107"/>
      <c r="O161" s="107"/>
      <c r="P161" s="107"/>
      <c r="Q161" s="107"/>
      <c r="R161" s="108"/>
      <c r="S161" s="108"/>
      <c r="T161" s="108"/>
      <c r="U161" s="108"/>
      <c r="V161" s="108"/>
      <c r="W161" s="108"/>
      <c r="X161" s="108"/>
      <c r="Y161" s="108"/>
      <c r="Z161" s="102"/>
      <c r="AA161" s="102"/>
      <c r="AB161" s="102"/>
      <c r="AC161" s="102"/>
      <c r="AD161" s="102"/>
      <c r="AE161" s="102"/>
      <c r="AF161" s="102"/>
      <c r="AG161" s="102" t="s">
        <v>121</v>
      </c>
      <c r="AH161" s="102">
        <v>0</v>
      </c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</row>
    <row r="162" spans="1:60" outlineLevel="2" x14ac:dyDescent="0.2">
      <c r="A162" s="105"/>
      <c r="B162" s="106"/>
      <c r="C162" s="603"/>
      <c r="D162" s="604"/>
      <c r="E162" s="604"/>
      <c r="F162" s="604"/>
      <c r="G162" s="604"/>
      <c r="H162" s="108"/>
      <c r="I162" s="108"/>
      <c r="J162" s="108"/>
      <c r="K162" s="108"/>
      <c r="L162" s="108"/>
      <c r="M162" s="108"/>
      <c r="N162" s="107"/>
      <c r="O162" s="107"/>
      <c r="P162" s="107"/>
      <c r="Q162" s="107"/>
      <c r="R162" s="108"/>
      <c r="S162" s="108"/>
      <c r="T162" s="108"/>
      <c r="U162" s="108"/>
      <c r="V162" s="108"/>
      <c r="W162" s="108"/>
      <c r="X162" s="108"/>
      <c r="Y162" s="108"/>
      <c r="Z162" s="102"/>
      <c r="AA162" s="102"/>
      <c r="AB162" s="102"/>
      <c r="AC162" s="102"/>
      <c r="AD162" s="102"/>
      <c r="AE162" s="102"/>
      <c r="AF162" s="102"/>
      <c r="AG162" s="102" t="s">
        <v>2212</v>
      </c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</row>
    <row r="163" spans="1:60" ht="22.5" outlineLevel="1" x14ac:dyDescent="0.2">
      <c r="A163" s="119">
        <v>42</v>
      </c>
      <c r="B163" s="120" t="s">
        <v>996</v>
      </c>
      <c r="C163" s="128" t="s">
        <v>997</v>
      </c>
      <c r="D163" s="121" t="s">
        <v>151</v>
      </c>
      <c r="E163" s="122">
        <v>45.924999999999997</v>
      </c>
      <c r="F163" s="123"/>
      <c r="G163" s="124">
        <f>ROUND(E163*F163,2)</f>
        <v>0</v>
      </c>
      <c r="H163" s="123">
        <v>88.31</v>
      </c>
      <c r="I163" s="124">
        <f>ROUND(E163*H163,2)</f>
        <v>4055.64</v>
      </c>
      <c r="J163" s="123">
        <v>213.19</v>
      </c>
      <c r="K163" s="124">
        <f>ROUND(E163*J163,2)</f>
        <v>9790.75</v>
      </c>
      <c r="L163" s="124">
        <v>21</v>
      </c>
      <c r="M163" s="124">
        <f>G163*(1+L163/100)</f>
        <v>0</v>
      </c>
      <c r="N163" s="122">
        <v>3.6700000000000001E-3</v>
      </c>
      <c r="O163" s="122">
        <f>ROUND(E163*N163,2)</f>
        <v>0.17</v>
      </c>
      <c r="P163" s="122">
        <v>0</v>
      </c>
      <c r="Q163" s="122">
        <f>ROUND(E163*P163,2)</f>
        <v>0</v>
      </c>
      <c r="R163" s="124" t="s">
        <v>146</v>
      </c>
      <c r="S163" s="124" t="s">
        <v>2211</v>
      </c>
      <c r="T163" s="125" t="s">
        <v>115</v>
      </c>
      <c r="U163" s="108">
        <v>0.36199999999999999</v>
      </c>
      <c r="V163" s="108">
        <f>ROUND(E163*U163,2)</f>
        <v>16.62</v>
      </c>
      <c r="W163" s="108"/>
      <c r="X163" s="108" t="s">
        <v>116</v>
      </c>
      <c r="Y163" s="108" t="s">
        <v>117</v>
      </c>
      <c r="Z163" s="102"/>
      <c r="AA163" s="102"/>
      <c r="AB163" s="102"/>
      <c r="AC163" s="102"/>
      <c r="AD163" s="102"/>
      <c r="AE163" s="102"/>
      <c r="AF163" s="102"/>
      <c r="AG163" s="102" t="s">
        <v>118</v>
      </c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</row>
    <row r="164" spans="1:60" outlineLevel="2" x14ac:dyDescent="0.2">
      <c r="A164" s="105"/>
      <c r="B164" s="106"/>
      <c r="C164" s="129" t="s">
        <v>998</v>
      </c>
      <c r="D164" s="109"/>
      <c r="E164" s="110">
        <v>24.24</v>
      </c>
      <c r="F164" s="108"/>
      <c r="G164" s="108"/>
      <c r="H164" s="108"/>
      <c r="I164" s="108"/>
      <c r="J164" s="108"/>
      <c r="K164" s="108"/>
      <c r="L164" s="108"/>
      <c r="M164" s="108"/>
      <c r="N164" s="107"/>
      <c r="O164" s="107"/>
      <c r="P164" s="107"/>
      <c r="Q164" s="107"/>
      <c r="R164" s="108"/>
      <c r="S164" s="108"/>
      <c r="T164" s="108"/>
      <c r="U164" s="108"/>
      <c r="V164" s="108"/>
      <c r="W164" s="108"/>
      <c r="X164" s="108"/>
      <c r="Y164" s="108"/>
      <c r="Z164" s="102"/>
      <c r="AA164" s="102"/>
      <c r="AB164" s="102"/>
      <c r="AC164" s="102"/>
      <c r="AD164" s="102"/>
      <c r="AE164" s="102"/>
      <c r="AF164" s="102"/>
      <c r="AG164" s="102" t="s">
        <v>121</v>
      </c>
      <c r="AH164" s="102">
        <v>0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</row>
    <row r="165" spans="1:60" outlineLevel="3" x14ac:dyDescent="0.2">
      <c r="A165" s="105"/>
      <c r="B165" s="106"/>
      <c r="C165" s="129" t="s">
        <v>999</v>
      </c>
      <c r="D165" s="109"/>
      <c r="E165" s="110">
        <v>21.684999999999999</v>
      </c>
      <c r="F165" s="108"/>
      <c r="G165" s="108"/>
      <c r="H165" s="108"/>
      <c r="I165" s="108"/>
      <c r="J165" s="108"/>
      <c r="K165" s="108"/>
      <c r="L165" s="108"/>
      <c r="M165" s="108"/>
      <c r="N165" s="107"/>
      <c r="O165" s="107"/>
      <c r="P165" s="107"/>
      <c r="Q165" s="107"/>
      <c r="R165" s="108"/>
      <c r="S165" s="108"/>
      <c r="T165" s="108"/>
      <c r="U165" s="108"/>
      <c r="V165" s="108"/>
      <c r="W165" s="108"/>
      <c r="X165" s="108"/>
      <c r="Y165" s="108"/>
      <c r="Z165" s="102"/>
      <c r="AA165" s="102"/>
      <c r="AB165" s="102"/>
      <c r="AC165" s="102"/>
      <c r="AD165" s="102"/>
      <c r="AE165" s="102"/>
      <c r="AF165" s="102"/>
      <c r="AG165" s="102" t="s">
        <v>121</v>
      </c>
      <c r="AH165" s="102">
        <v>0</v>
      </c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</row>
    <row r="166" spans="1:60" outlineLevel="2" x14ac:dyDescent="0.2">
      <c r="A166" s="105"/>
      <c r="B166" s="106"/>
      <c r="C166" s="603"/>
      <c r="D166" s="604"/>
      <c r="E166" s="604"/>
      <c r="F166" s="604"/>
      <c r="G166" s="604"/>
      <c r="H166" s="108"/>
      <c r="I166" s="108"/>
      <c r="J166" s="108"/>
      <c r="K166" s="108"/>
      <c r="L166" s="108"/>
      <c r="M166" s="108"/>
      <c r="N166" s="107"/>
      <c r="O166" s="107"/>
      <c r="P166" s="107"/>
      <c r="Q166" s="107"/>
      <c r="R166" s="108"/>
      <c r="S166" s="108"/>
      <c r="T166" s="108"/>
      <c r="U166" s="108"/>
      <c r="V166" s="108"/>
      <c r="W166" s="108"/>
      <c r="X166" s="108"/>
      <c r="Y166" s="108"/>
      <c r="Z166" s="102"/>
      <c r="AA166" s="102"/>
      <c r="AB166" s="102"/>
      <c r="AC166" s="102"/>
      <c r="AD166" s="102"/>
      <c r="AE166" s="102"/>
      <c r="AF166" s="102"/>
      <c r="AG166" s="102" t="s">
        <v>2212</v>
      </c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</row>
    <row r="167" spans="1:60" x14ac:dyDescent="0.2">
      <c r="A167" s="112" t="s">
        <v>109</v>
      </c>
      <c r="B167" s="113" t="s">
        <v>52</v>
      </c>
      <c r="C167" s="127" t="s">
        <v>53</v>
      </c>
      <c r="D167" s="114"/>
      <c r="E167" s="115"/>
      <c r="F167" s="116"/>
      <c r="G167" s="116">
        <f>SUMIF(AG168:AG197,"&lt;&gt;NOR",G168:G197)</f>
        <v>0</v>
      </c>
      <c r="H167" s="116"/>
      <c r="I167" s="116">
        <f>SUM(I168:I197)</f>
        <v>88.96</v>
      </c>
      <c r="J167" s="116"/>
      <c r="K167" s="116">
        <f>SUM(K168:K197)</f>
        <v>306740.51</v>
      </c>
      <c r="L167" s="116"/>
      <c r="M167" s="116">
        <f>SUM(M168:M197)</f>
        <v>0</v>
      </c>
      <c r="N167" s="115"/>
      <c r="O167" s="115">
        <f>SUM(O168:O197)</f>
        <v>0</v>
      </c>
      <c r="P167" s="115"/>
      <c r="Q167" s="115">
        <f>SUM(Q168:Q197)</f>
        <v>234.60000000000002</v>
      </c>
      <c r="R167" s="116"/>
      <c r="S167" s="116"/>
      <c r="T167" s="117"/>
      <c r="U167" s="111"/>
      <c r="V167" s="111">
        <f>SUM(V168:V197)</f>
        <v>116.72</v>
      </c>
      <c r="W167" s="111"/>
      <c r="X167" s="111"/>
      <c r="Y167" s="111"/>
      <c r="AG167" t="s">
        <v>110</v>
      </c>
    </row>
    <row r="168" spans="1:60" ht="22.5" outlineLevel="1" x14ac:dyDescent="0.2">
      <c r="A168" s="119">
        <v>43</v>
      </c>
      <c r="B168" s="120" t="s">
        <v>1000</v>
      </c>
      <c r="C168" s="128" t="s">
        <v>1001</v>
      </c>
      <c r="D168" s="121" t="s">
        <v>151</v>
      </c>
      <c r="E168" s="122">
        <v>242.2</v>
      </c>
      <c r="F168" s="123"/>
      <c r="G168" s="124">
        <f>ROUND(E168*F168,2)</f>
        <v>0</v>
      </c>
      <c r="H168" s="123">
        <v>0</v>
      </c>
      <c r="I168" s="124">
        <f>ROUND(E168*H168,2)</f>
        <v>0</v>
      </c>
      <c r="J168" s="123">
        <v>72.599999999999994</v>
      </c>
      <c r="K168" s="124">
        <f>ROUND(E168*J168,2)</f>
        <v>17583.72</v>
      </c>
      <c r="L168" s="124">
        <v>21</v>
      </c>
      <c r="M168" s="124">
        <f>G168*(1+L168/100)</f>
        <v>0</v>
      </c>
      <c r="N168" s="122">
        <v>0</v>
      </c>
      <c r="O168" s="122">
        <f>ROUND(E168*N168,2)</f>
        <v>0</v>
      </c>
      <c r="P168" s="122">
        <v>0.13800000000000001</v>
      </c>
      <c r="Q168" s="122">
        <f>ROUND(E168*P168,2)</f>
        <v>33.42</v>
      </c>
      <c r="R168" s="124" t="s">
        <v>871</v>
      </c>
      <c r="S168" s="124" t="s">
        <v>2211</v>
      </c>
      <c r="T168" s="125" t="s">
        <v>115</v>
      </c>
      <c r="U168" s="108">
        <v>0.16</v>
      </c>
      <c r="V168" s="108">
        <f>ROUND(E168*U168,2)</f>
        <v>38.75</v>
      </c>
      <c r="W168" s="108"/>
      <c r="X168" s="108" t="s">
        <v>116</v>
      </c>
      <c r="Y168" s="108" t="s">
        <v>117</v>
      </c>
      <c r="Z168" s="102"/>
      <c r="AA168" s="102"/>
      <c r="AB168" s="102"/>
      <c r="AC168" s="102"/>
      <c r="AD168" s="102"/>
      <c r="AE168" s="102"/>
      <c r="AF168" s="102"/>
      <c r="AG168" s="102" t="s">
        <v>124</v>
      </c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</row>
    <row r="169" spans="1:60" outlineLevel="2" x14ac:dyDescent="0.2">
      <c r="A169" s="105"/>
      <c r="B169" s="106"/>
      <c r="C169" s="607" t="s">
        <v>1002</v>
      </c>
      <c r="D169" s="608"/>
      <c r="E169" s="608"/>
      <c r="F169" s="608"/>
      <c r="G169" s="608"/>
      <c r="H169" s="108"/>
      <c r="I169" s="108"/>
      <c r="J169" s="108"/>
      <c r="K169" s="108"/>
      <c r="L169" s="108"/>
      <c r="M169" s="108"/>
      <c r="N169" s="107"/>
      <c r="O169" s="107"/>
      <c r="P169" s="107"/>
      <c r="Q169" s="107"/>
      <c r="R169" s="108"/>
      <c r="S169" s="108"/>
      <c r="T169" s="108"/>
      <c r="U169" s="108"/>
      <c r="V169" s="108"/>
      <c r="W169" s="108"/>
      <c r="X169" s="108"/>
      <c r="Y169" s="108"/>
      <c r="Z169" s="102"/>
      <c r="AA169" s="102"/>
      <c r="AB169" s="102"/>
      <c r="AC169" s="102"/>
      <c r="AD169" s="102"/>
      <c r="AE169" s="102"/>
      <c r="AF169" s="102"/>
      <c r="AG169" s="102" t="s">
        <v>120</v>
      </c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</row>
    <row r="170" spans="1:60" outlineLevel="2" x14ac:dyDescent="0.2">
      <c r="A170" s="105"/>
      <c r="B170" s="106"/>
      <c r="C170" s="129" t="s">
        <v>1003</v>
      </c>
      <c r="D170" s="109"/>
      <c r="E170" s="110">
        <v>242.2</v>
      </c>
      <c r="F170" s="108"/>
      <c r="G170" s="108"/>
      <c r="H170" s="108"/>
      <c r="I170" s="108"/>
      <c r="J170" s="108"/>
      <c r="K170" s="108"/>
      <c r="L170" s="108"/>
      <c r="M170" s="108"/>
      <c r="N170" s="107"/>
      <c r="O170" s="107"/>
      <c r="P170" s="107"/>
      <c r="Q170" s="107"/>
      <c r="R170" s="108"/>
      <c r="S170" s="108"/>
      <c r="T170" s="108"/>
      <c r="U170" s="108"/>
      <c r="V170" s="108"/>
      <c r="W170" s="108"/>
      <c r="X170" s="108"/>
      <c r="Y170" s="108"/>
      <c r="Z170" s="102"/>
      <c r="AA170" s="102"/>
      <c r="AB170" s="102"/>
      <c r="AC170" s="102"/>
      <c r="AD170" s="102"/>
      <c r="AE170" s="102"/>
      <c r="AF170" s="102"/>
      <c r="AG170" s="102" t="s">
        <v>121</v>
      </c>
      <c r="AH170" s="102">
        <v>0</v>
      </c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</row>
    <row r="171" spans="1:60" outlineLevel="2" x14ac:dyDescent="0.2">
      <c r="A171" s="105"/>
      <c r="B171" s="106"/>
      <c r="C171" s="603"/>
      <c r="D171" s="604"/>
      <c r="E171" s="604"/>
      <c r="F171" s="604"/>
      <c r="G171" s="604"/>
      <c r="H171" s="108"/>
      <c r="I171" s="108"/>
      <c r="J171" s="108"/>
      <c r="K171" s="108"/>
      <c r="L171" s="108"/>
      <c r="M171" s="108"/>
      <c r="N171" s="107"/>
      <c r="O171" s="107"/>
      <c r="P171" s="107"/>
      <c r="Q171" s="107"/>
      <c r="R171" s="108"/>
      <c r="S171" s="108"/>
      <c r="T171" s="108"/>
      <c r="U171" s="108"/>
      <c r="V171" s="108"/>
      <c r="W171" s="108"/>
      <c r="X171" s="108"/>
      <c r="Y171" s="108"/>
      <c r="Z171" s="102"/>
      <c r="AA171" s="102"/>
      <c r="AB171" s="102"/>
      <c r="AC171" s="102"/>
      <c r="AD171" s="102"/>
      <c r="AE171" s="102"/>
      <c r="AF171" s="102"/>
      <c r="AG171" s="102" t="s">
        <v>2212</v>
      </c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</row>
    <row r="172" spans="1:60" ht="33.75" outlineLevel="1" x14ac:dyDescent="0.2">
      <c r="A172" s="119">
        <v>44</v>
      </c>
      <c r="B172" s="120" t="s">
        <v>1004</v>
      </c>
      <c r="C172" s="128" t="s">
        <v>1005</v>
      </c>
      <c r="D172" s="121" t="s">
        <v>151</v>
      </c>
      <c r="E172" s="122">
        <v>14.9</v>
      </c>
      <c r="F172" s="123"/>
      <c r="G172" s="124">
        <f>ROUND(E172*F172,2)</f>
        <v>0</v>
      </c>
      <c r="H172" s="123">
        <v>0</v>
      </c>
      <c r="I172" s="124">
        <f>ROUND(E172*H172,2)</f>
        <v>0</v>
      </c>
      <c r="J172" s="123">
        <v>45.4</v>
      </c>
      <c r="K172" s="124">
        <f>ROUND(E172*J172,2)</f>
        <v>676.46</v>
      </c>
      <c r="L172" s="124">
        <v>21</v>
      </c>
      <c r="M172" s="124">
        <f>G172*(1+L172/100)</f>
        <v>0</v>
      </c>
      <c r="N172" s="122">
        <v>0</v>
      </c>
      <c r="O172" s="122">
        <f>ROUND(E172*N172,2)</f>
        <v>0</v>
      </c>
      <c r="P172" s="122">
        <v>0.2</v>
      </c>
      <c r="Q172" s="122">
        <f>ROUND(E172*P172,2)</f>
        <v>2.98</v>
      </c>
      <c r="R172" s="124" t="s">
        <v>871</v>
      </c>
      <c r="S172" s="124" t="s">
        <v>2211</v>
      </c>
      <c r="T172" s="125" t="s">
        <v>115</v>
      </c>
      <c r="U172" s="108">
        <v>0.1</v>
      </c>
      <c r="V172" s="108">
        <f>ROUND(E172*U172,2)</f>
        <v>1.49</v>
      </c>
      <c r="W172" s="108"/>
      <c r="X172" s="108" t="s">
        <v>116</v>
      </c>
      <c r="Y172" s="108" t="s">
        <v>117</v>
      </c>
      <c r="Z172" s="102"/>
      <c r="AA172" s="102"/>
      <c r="AB172" s="102"/>
      <c r="AC172" s="102"/>
      <c r="AD172" s="102"/>
      <c r="AE172" s="102"/>
      <c r="AF172" s="102"/>
      <c r="AG172" s="102" t="s">
        <v>124</v>
      </c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</row>
    <row r="173" spans="1:60" outlineLevel="2" x14ac:dyDescent="0.2">
      <c r="A173" s="105"/>
      <c r="B173" s="106"/>
      <c r="C173" s="607" t="s">
        <v>1002</v>
      </c>
      <c r="D173" s="608"/>
      <c r="E173" s="608"/>
      <c r="F173" s="608"/>
      <c r="G173" s="608"/>
      <c r="H173" s="108"/>
      <c r="I173" s="108"/>
      <c r="J173" s="108"/>
      <c r="K173" s="108"/>
      <c r="L173" s="108"/>
      <c r="M173" s="108"/>
      <c r="N173" s="107"/>
      <c r="O173" s="107"/>
      <c r="P173" s="107"/>
      <c r="Q173" s="107"/>
      <c r="R173" s="108"/>
      <c r="S173" s="108"/>
      <c r="T173" s="108"/>
      <c r="U173" s="108"/>
      <c r="V173" s="108"/>
      <c r="W173" s="108"/>
      <c r="X173" s="108"/>
      <c r="Y173" s="108"/>
      <c r="Z173" s="102"/>
      <c r="AA173" s="102"/>
      <c r="AB173" s="102"/>
      <c r="AC173" s="102"/>
      <c r="AD173" s="102"/>
      <c r="AE173" s="102"/>
      <c r="AF173" s="102"/>
      <c r="AG173" s="102" t="s">
        <v>120</v>
      </c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</row>
    <row r="174" spans="1:60" outlineLevel="2" x14ac:dyDescent="0.2">
      <c r="A174" s="105"/>
      <c r="B174" s="106"/>
      <c r="C174" s="603"/>
      <c r="D174" s="604"/>
      <c r="E174" s="604"/>
      <c r="F174" s="604"/>
      <c r="G174" s="604"/>
      <c r="H174" s="108"/>
      <c r="I174" s="108"/>
      <c r="J174" s="108"/>
      <c r="K174" s="108"/>
      <c r="L174" s="108"/>
      <c r="M174" s="108"/>
      <c r="N174" s="107"/>
      <c r="O174" s="107"/>
      <c r="P174" s="107"/>
      <c r="Q174" s="107"/>
      <c r="R174" s="108"/>
      <c r="S174" s="108"/>
      <c r="T174" s="108"/>
      <c r="U174" s="108"/>
      <c r="V174" s="108"/>
      <c r="W174" s="108"/>
      <c r="X174" s="108"/>
      <c r="Y174" s="108"/>
      <c r="Z174" s="102"/>
      <c r="AA174" s="102"/>
      <c r="AB174" s="102"/>
      <c r="AC174" s="102"/>
      <c r="AD174" s="102"/>
      <c r="AE174" s="102"/>
      <c r="AF174" s="102"/>
      <c r="AG174" s="102" t="s">
        <v>2212</v>
      </c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</row>
    <row r="175" spans="1:60" ht="22.5" outlineLevel="1" x14ac:dyDescent="0.2">
      <c r="A175" s="119">
        <v>45</v>
      </c>
      <c r="B175" s="120" t="s">
        <v>1006</v>
      </c>
      <c r="C175" s="128" t="s">
        <v>1007</v>
      </c>
      <c r="D175" s="121" t="s">
        <v>151</v>
      </c>
      <c r="E175" s="122">
        <v>307.07</v>
      </c>
      <c r="F175" s="123"/>
      <c r="G175" s="124">
        <f>ROUND(E175*F175,2)</f>
        <v>0</v>
      </c>
      <c r="H175" s="123">
        <v>0</v>
      </c>
      <c r="I175" s="124">
        <f>ROUND(E175*H175,2)</f>
        <v>0</v>
      </c>
      <c r="J175" s="123">
        <v>65.5</v>
      </c>
      <c r="K175" s="124">
        <f>ROUND(E175*J175,2)</f>
        <v>20113.09</v>
      </c>
      <c r="L175" s="124">
        <v>21</v>
      </c>
      <c r="M175" s="124">
        <f>G175*(1+L175/100)</f>
        <v>0</v>
      </c>
      <c r="N175" s="122">
        <v>0</v>
      </c>
      <c r="O175" s="122">
        <f>ROUND(E175*N175,2)</f>
        <v>0</v>
      </c>
      <c r="P175" s="122">
        <v>0.55000000000000004</v>
      </c>
      <c r="Q175" s="122">
        <f>ROUND(E175*P175,2)</f>
        <v>168.89</v>
      </c>
      <c r="R175" s="124" t="s">
        <v>871</v>
      </c>
      <c r="S175" s="124" t="s">
        <v>2211</v>
      </c>
      <c r="T175" s="125" t="s">
        <v>115</v>
      </c>
      <c r="U175" s="108">
        <v>9.4500000000000001E-2</v>
      </c>
      <c r="V175" s="108">
        <f>ROUND(E175*U175,2)</f>
        <v>29.02</v>
      </c>
      <c r="W175" s="108"/>
      <c r="X175" s="108" t="s">
        <v>116</v>
      </c>
      <c r="Y175" s="108" t="s">
        <v>117</v>
      </c>
      <c r="Z175" s="102"/>
      <c r="AA175" s="102"/>
      <c r="AB175" s="102"/>
      <c r="AC175" s="102"/>
      <c r="AD175" s="102"/>
      <c r="AE175" s="102"/>
      <c r="AF175" s="102"/>
      <c r="AG175" s="102" t="s">
        <v>124</v>
      </c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</row>
    <row r="176" spans="1:60" outlineLevel="2" x14ac:dyDescent="0.2">
      <c r="A176" s="105"/>
      <c r="B176" s="106"/>
      <c r="C176" s="129" t="s">
        <v>1008</v>
      </c>
      <c r="D176" s="109"/>
      <c r="E176" s="110">
        <v>307.07</v>
      </c>
      <c r="F176" s="108"/>
      <c r="G176" s="108"/>
      <c r="H176" s="108"/>
      <c r="I176" s="108"/>
      <c r="J176" s="108"/>
      <c r="K176" s="108"/>
      <c r="L176" s="108"/>
      <c r="M176" s="108"/>
      <c r="N176" s="107"/>
      <c r="O176" s="107"/>
      <c r="P176" s="107"/>
      <c r="Q176" s="107"/>
      <c r="R176" s="108"/>
      <c r="S176" s="108"/>
      <c r="T176" s="108"/>
      <c r="U176" s="108"/>
      <c r="V176" s="108"/>
      <c r="W176" s="108"/>
      <c r="X176" s="108"/>
      <c r="Y176" s="108"/>
      <c r="Z176" s="102"/>
      <c r="AA176" s="102"/>
      <c r="AB176" s="102"/>
      <c r="AC176" s="102"/>
      <c r="AD176" s="102"/>
      <c r="AE176" s="102"/>
      <c r="AF176" s="102"/>
      <c r="AG176" s="102" t="s">
        <v>121</v>
      </c>
      <c r="AH176" s="102">
        <v>0</v>
      </c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</row>
    <row r="177" spans="1:60" outlineLevel="2" x14ac:dyDescent="0.2">
      <c r="A177" s="105"/>
      <c r="B177" s="106"/>
      <c r="C177" s="603"/>
      <c r="D177" s="604"/>
      <c r="E177" s="604"/>
      <c r="F177" s="604"/>
      <c r="G177" s="604"/>
      <c r="H177" s="108"/>
      <c r="I177" s="108"/>
      <c r="J177" s="108"/>
      <c r="K177" s="108"/>
      <c r="L177" s="108"/>
      <c r="M177" s="108"/>
      <c r="N177" s="107"/>
      <c r="O177" s="107"/>
      <c r="P177" s="107"/>
      <c r="Q177" s="107"/>
      <c r="R177" s="108"/>
      <c r="S177" s="108"/>
      <c r="T177" s="108"/>
      <c r="U177" s="108"/>
      <c r="V177" s="108"/>
      <c r="W177" s="108"/>
      <c r="X177" s="108"/>
      <c r="Y177" s="108"/>
      <c r="Z177" s="102"/>
      <c r="AA177" s="102"/>
      <c r="AB177" s="102"/>
      <c r="AC177" s="102"/>
      <c r="AD177" s="102"/>
      <c r="AE177" s="102"/>
      <c r="AF177" s="102"/>
      <c r="AG177" s="102" t="s">
        <v>2212</v>
      </c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</row>
    <row r="178" spans="1:60" outlineLevel="1" x14ac:dyDescent="0.2">
      <c r="A178" s="119">
        <v>46</v>
      </c>
      <c r="B178" s="120" t="s">
        <v>1009</v>
      </c>
      <c r="C178" s="128" t="s">
        <v>1010</v>
      </c>
      <c r="D178" s="121" t="s">
        <v>283</v>
      </c>
      <c r="E178" s="122">
        <v>103.7</v>
      </c>
      <c r="F178" s="123"/>
      <c r="G178" s="124">
        <f>ROUND(E178*F178,2)</f>
        <v>0</v>
      </c>
      <c r="H178" s="123">
        <v>0</v>
      </c>
      <c r="I178" s="124">
        <f>ROUND(E178*H178,2)</f>
        <v>0</v>
      </c>
      <c r="J178" s="123">
        <v>128</v>
      </c>
      <c r="K178" s="124">
        <f>ROUND(E178*J178,2)</f>
        <v>13273.6</v>
      </c>
      <c r="L178" s="124">
        <v>21</v>
      </c>
      <c r="M178" s="124">
        <f>G178*(1+L178/100)</f>
        <v>0</v>
      </c>
      <c r="N178" s="122">
        <v>0</v>
      </c>
      <c r="O178" s="122">
        <f>ROUND(E178*N178,2)</f>
        <v>0</v>
      </c>
      <c r="P178" s="122">
        <v>0.22</v>
      </c>
      <c r="Q178" s="122">
        <f>ROUND(E178*P178,2)</f>
        <v>22.81</v>
      </c>
      <c r="R178" s="124" t="s">
        <v>871</v>
      </c>
      <c r="S178" s="124" t="s">
        <v>2211</v>
      </c>
      <c r="T178" s="125" t="s">
        <v>115</v>
      </c>
      <c r="U178" s="108">
        <v>0.14299999999999999</v>
      </c>
      <c r="V178" s="108">
        <f>ROUND(E178*U178,2)</f>
        <v>14.83</v>
      </c>
      <c r="W178" s="108"/>
      <c r="X178" s="108" t="s">
        <v>116</v>
      </c>
      <c r="Y178" s="108" t="s">
        <v>117</v>
      </c>
      <c r="Z178" s="102"/>
      <c r="AA178" s="102"/>
      <c r="AB178" s="102"/>
      <c r="AC178" s="102"/>
      <c r="AD178" s="102"/>
      <c r="AE178" s="102"/>
      <c r="AF178" s="102"/>
      <c r="AG178" s="102" t="s">
        <v>118</v>
      </c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</row>
    <row r="179" spans="1:60" outlineLevel="2" x14ac:dyDescent="0.2">
      <c r="A179" s="105"/>
      <c r="B179" s="106"/>
      <c r="C179" s="607" t="s">
        <v>1011</v>
      </c>
      <c r="D179" s="608"/>
      <c r="E179" s="608"/>
      <c r="F179" s="608"/>
      <c r="G179" s="608"/>
      <c r="H179" s="108"/>
      <c r="I179" s="108"/>
      <c r="J179" s="108"/>
      <c r="K179" s="108"/>
      <c r="L179" s="108"/>
      <c r="M179" s="108"/>
      <c r="N179" s="107"/>
      <c r="O179" s="107"/>
      <c r="P179" s="107"/>
      <c r="Q179" s="107"/>
      <c r="R179" s="108"/>
      <c r="S179" s="108"/>
      <c r="T179" s="108"/>
      <c r="U179" s="108"/>
      <c r="V179" s="108"/>
      <c r="W179" s="108"/>
      <c r="X179" s="108"/>
      <c r="Y179" s="108"/>
      <c r="Z179" s="102"/>
      <c r="AA179" s="102"/>
      <c r="AB179" s="102"/>
      <c r="AC179" s="102"/>
      <c r="AD179" s="102"/>
      <c r="AE179" s="102"/>
      <c r="AF179" s="102"/>
      <c r="AG179" s="102" t="s">
        <v>120</v>
      </c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26" t="str">
        <f>C179</f>
        <v>s vybouráním lože, s přemístěním hmot na skládku na vzdálenost do 3 m nebo naložením na dopravní prostředek</v>
      </c>
      <c r="BB179" s="102"/>
      <c r="BC179" s="102"/>
      <c r="BD179" s="102"/>
      <c r="BE179" s="102"/>
      <c r="BF179" s="102"/>
      <c r="BG179" s="102"/>
      <c r="BH179" s="102"/>
    </row>
    <row r="180" spans="1:60" outlineLevel="2" x14ac:dyDescent="0.2">
      <c r="A180" s="105"/>
      <c r="B180" s="106"/>
      <c r="C180" s="603"/>
      <c r="D180" s="604"/>
      <c r="E180" s="604"/>
      <c r="F180" s="604"/>
      <c r="G180" s="604"/>
      <c r="H180" s="108"/>
      <c r="I180" s="108"/>
      <c r="J180" s="108"/>
      <c r="K180" s="108"/>
      <c r="L180" s="108"/>
      <c r="M180" s="108"/>
      <c r="N180" s="107"/>
      <c r="O180" s="107"/>
      <c r="P180" s="107"/>
      <c r="Q180" s="107"/>
      <c r="R180" s="108"/>
      <c r="S180" s="108"/>
      <c r="T180" s="108"/>
      <c r="U180" s="108"/>
      <c r="V180" s="108"/>
      <c r="W180" s="108"/>
      <c r="X180" s="108"/>
      <c r="Y180" s="108"/>
      <c r="Z180" s="102"/>
      <c r="AA180" s="102"/>
      <c r="AB180" s="102"/>
      <c r="AC180" s="102"/>
      <c r="AD180" s="102"/>
      <c r="AE180" s="102"/>
      <c r="AF180" s="102"/>
      <c r="AG180" s="102" t="s">
        <v>2212</v>
      </c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</row>
    <row r="181" spans="1:60" outlineLevel="1" x14ac:dyDescent="0.2">
      <c r="A181" s="119">
        <v>47</v>
      </c>
      <c r="B181" s="120" t="s">
        <v>1012</v>
      </c>
      <c r="C181" s="128" t="s">
        <v>1013</v>
      </c>
      <c r="D181" s="121" t="s">
        <v>113</v>
      </c>
      <c r="E181" s="122">
        <v>2.08</v>
      </c>
      <c r="F181" s="123"/>
      <c r="G181" s="124">
        <f>ROUND(E181*F181,2)</f>
        <v>0</v>
      </c>
      <c r="H181" s="123">
        <v>42.77</v>
      </c>
      <c r="I181" s="124">
        <f>ROUND(E181*H181,2)</f>
        <v>88.96</v>
      </c>
      <c r="J181" s="123">
        <v>5252.23</v>
      </c>
      <c r="K181" s="124">
        <f>ROUND(E181*J181,2)</f>
        <v>10924.64</v>
      </c>
      <c r="L181" s="124">
        <v>21</v>
      </c>
      <c r="M181" s="124">
        <f>G181*(1+L181/100)</f>
        <v>0</v>
      </c>
      <c r="N181" s="122">
        <v>1.47E-3</v>
      </c>
      <c r="O181" s="122">
        <f>ROUND(E181*N181,2)</f>
        <v>0</v>
      </c>
      <c r="P181" s="122">
        <v>2.4</v>
      </c>
      <c r="Q181" s="122">
        <f>ROUND(E181*P181,2)</f>
        <v>4.99</v>
      </c>
      <c r="R181" s="124" t="s">
        <v>856</v>
      </c>
      <c r="S181" s="124" t="s">
        <v>2211</v>
      </c>
      <c r="T181" s="125" t="s">
        <v>115</v>
      </c>
      <c r="U181" s="108">
        <v>8.5</v>
      </c>
      <c r="V181" s="108">
        <f>ROUND(E181*U181,2)</f>
        <v>17.68</v>
      </c>
      <c r="W181" s="108"/>
      <c r="X181" s="108" t="s">
        <v>116</v>
      </c>
      <c r="Y181" s="108" t="s">
        <v>117</v>
      </c>
      <c r="Z181" s="102"/>
      <c r="AA181" s="102"/>
      <c r="AB181" s="102"/>
      <c r="AC181" s="102"/>
      <c r="AD181" s="102"/>
      <c r="AE181" s="102"/>
      <c r="AF181" s="102"/>
      <c r="AG181" s="102" t="s">
        <v>118</v>
      </c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</row>
    <row r="182" spans="1:60" ht="22.5" outlineLevel="2" x14ac:dyDescent="0.2">
      <c r="A182" s="105"/>
      <c r="B182" s="106"/>
      <c r="C182" s="607" t="s">
        <v>1014</v>
      </c>
      <c r="D182" s="608"/>
      <c r="E182" s="608"/>
      <c r="F182" s="608"/>
      <c r="G182" s="608"/>
      <c r="H182" s="108"/>
      <c r="I182" s="108"/>
      <c r="J182" s="108"/>
      <c r="K182" s="108"/>
      <c r="L182" s="108"/>
      <c r="M182" s="108"/>
      <c r="N182" s="107"/>
      <c r="O182" s="107"/>
      <c r="P182" s="107"/>
      <c r="Q182" s="107"/>
      <c r="R182" s="108"/>
      <c r="S182" s="108"/>
      <c r="T182" s="108"/>
      <c r="U182" s="108"/>
      <c r="V182" s="108"/>
      <c r="W182" s="108"/>
      <c r="X182" s="108"/>
      <c r="Y182" s="108"/>
      <c r="Z182" s="102"/>
      <c r="AA182" s="102"/>
      <c r="AB182" s="102"/>
      <c r="AC182" s="102"/>
      <c r="AD182" s="102"/>
      <c r="AE182" s="102"/>
      <c r="AF182" s="102"/>
      <c r="AG182" s="102" t="s">
        <v>120</v>
      </c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26" t="str">
        <f>C182</f>
        <v>nebo vybourání otvorů průřezové plochy přes 4 m2 ve zdivu železobetonovém, včetně pomocného lešení o výšce podlahy do 1900 mm a pro zatížení do 1,5 kPa  (150 kg/m2),</v>
      </c>
      <c r="BB182" s="102"/>
      <c r="BC182" s="102"/>
      <c r="BD182" s="102"/>
      <c r="BE182" s="102"/>
      <c r="BF182" s="102"/>
      <c r="BG182" s="102"/>
      <c r="BH182" s="102"/>
    </row>
    <row r="183" spans="1:60" outlineLevel="2" x14ac:dyDescent="0.2">
      <c r="A183" s="105"/>
      <c r="B183" s="106"/>
      <c r="C183" s="129" t="s">
        <v>1015</v>
      </c>
      <c r="D183" s="109"/>
      <c r="E183" s="110">
        <v>2.08</v>
      </c>
      <c r="F183" s="108"/>
      <c r="G183" s="108"/>
      <c r="H183" s="108"/>
      <c r="I183" s="108"/>
      <c r="J183" s="108"/>
      <c r="K183" s="108"/>
      <c r="L183" s="108"/>
      <c r="M183" s="108"/>
      <c r="N183" s="107"/>
      <c r="O183" s="107"/>
      <c r="P183" s="107"/>
      <c r="Q183" s="107"/>
      <c r="R183" s="108"/>
      <c r="S183" s="108"/>
      <c r="T183" s="108"/>
      <c r="U183" s="108"/>
      <c r="V183" s="108"/>
      <c r="W183" s="108"/>
      <c r="X183" s="108"/>
      <c r="Y183" s="108"/>
      <c r="Z183" s="102"/>
      <c r="AA183" s="102"/>
      <c r="AB183" s="102"/>
      <c r="AC183" s="102"/>
      <c r="AD183" s="102"/>
      <c r="AE183" s="102"/>
      <c r="AF183" s="102"/>
      <c r="AG183" s="102" t="s">
        <v>121</v>
      </c>
      <c r="AH183" s="102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</row>
    <row r="184" spans="1:60" outlineLevel="2" x14ac:dyDescent="0.2">
      <c r="A184" s="105"/>
      <c r="B184" s="106"/>
      <c r="C184" s="603"/>
      <c r="D184" s="604"/>
      <c r="E184" s="604"/>
      <c r="F184" s="604"/>
      <c r="G184" s="604"/>
      <c r="H184" s="108"/>
      <c r="I184" s="108"/>
      <c r="J184" s="108"/>
      <c r="K184" s="108"/>
      <c r="L184" s="108"/>
      <c r="M184" s="108"/>
      <c r="N184" s="107"/>
      <c r="O184" s="107"/>
      <c r="P184" s="107"/>
      <c r="Q184" s="107"/>
      <c r="R184" s="108"/>
      <c r="S184" s="108"/>
      <c r="T184" s="108"/>
      <c r="U184" s="108"/>
      <c r="V184" s="108"/>
      <c r="W184" s="108"/>
      <c r="X184" s="108"/>
      <c r="Y184" s="108"/>
      <c r="Z184" s="102"/>
      <c r="AA184" s="102"/>
      <c r="AB184" s="102"/>
      <c r="AC184" s="102"/>
      <c r="AD184" s="102"/>
      <c r="AE184" s="102"/>
      <c r="AF184" s="102"/>
      <c r="AG184" s="102" t="s">
        <v>2212</v>
      </c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</row>
    <row r="185" spans="1:60" ht="22.5" outlineLevel="1" x14ac:dyDescent="0.2">
      <c r="A185" s="119">
        <v>48</v>
      </c>
      <c r="B185" s="120" t="s">
        <v>1016</v>
      </c>
      <c r="C185" s="128" t="s">
        <v>1017</v>
      </c>
      <c r="D185" s="121" t="s">
        <v>151</v>
      </c>
      <c r="E185" s="122">
        <v>24.24</v>
      </c>
      <c r="F185" s="123"/>
      <c r="G185" s="124">
        <f>ROUND(E185*F185,2)</f>
        <v>0</v>
      </c>
      <c r="H185" s="123">
        <v>0</v>
      </c>
      <c r="I185" s="124">
        <f>ROUND(E185*H185,2)</f>
        <v>0</v>
      </c>
      <c r="J185" s="123">
        <v>125</v>
      </c>
      <c r="K185" s="124">
        <f>ROUND(E185*J185,2)</f>
        <v>3030</v>
      </c>
      <c r="L185" s="124">
        <v>21</v>
      </c>
      <c r="M185" s="124">
        <f>G185*(1+L185/100)</f>
        <v>0</v>
      </c>
      <c r="N185" s="122">
        <v>0</v>
      </c>
      <c r="O185" s="122">
        <f>ROUND(E185*N185,2)</f>
        <v>0</v>
      </c>
      <c r="P185" s="122">
        <v>5.8999999999999997E-2</v>
      </c>
      <c r="Q185" s="122">
        <f>ROUND(E185*P185,2)</f>
        <v>1.43</v>
      </c>
      <c r="R185" s="124" t="s">
        <v>856</v>
      </c>
      <c r="S185" s="124" t="s">
        <v>2211</v>
      </c>
      <c r="T185" s="125" t="s">
        <v>115</v>
      </c>
      <c r="U185" s="108">
        <v>0.3</v>
      </c>
      <c r="V185" s="108">
        <f>ROUND(E185*U185,2)</f>
        <v>7.27</v>
      </c>
      <c r="W185" s="108"/>
      <c r="X185" s="108" t="s">
        <v>116</v>
      </c>
      <c r="Y185" s="108" t="s">
        <v>117</v>
      </c>
      <c r="Z185" s="102"/>
      <c r="AA185" s="102"/>
      <c r="AB185" s="102"/>
      <c r="AC185" s="102"/>
      <c r="AD185" s="102"/>
      <c r="AE185" s="102"/>
      <c r="AF185" s="102"/>
      <c r="AG185" s="102" t="s">
        <v>118</v>
      </c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</row>
    <row r="186" spans="1:60" outlineLevel="2" x14ac:dyDescent="0.2">
      <c r="A186" s="105"/>
      <c r="B186" s="106"/>
      <c r="C186" s="129" t="s">
        <v>1018</v>
      </c>
      <c r="D186" s="109"/>
      <c r="E186" s="110">
        <v>24.24</v>
      </c>
      <c r="F186" s="108"/>
      <c r="G186" s="108"/>
      <c r="H186" s="108"/>
      <c r="I186" s="108"/>
      <c r="J186" s="108"/>
      <c r="K186" s="108"/>
      <c r="L186" s="108"/>
      <c r="M186" s="108"/>
      <c r="N186" s="107"/>
      <c r="O186" s="107"/>
      <c r="P186" s="107"/>
      <c r="Q186" s="107"/>
      <c r="R186" s="108"/>
      <c r="S186" s="108"/>
      <c r="T186" s="108"/>
      <c r="U186" s="108"/>
      <c r="V186" s="108"/>
      <c r="W186" s="108"/>
      <c r="X186" s="108"/>
      <c r="Y186" s="108"/>
      <c r="Z186" s="102"/>
      <c r="AA186" s="102"/>
      <c r="AB186" s="102"/>
      <c r="AC186" s="102"/>
      <c r="AD186" s="102"/>
      <c r="AE186" s="102"/>
      <c r="AF186" s="102"/>
      <c r="AG186" s="102" t="s">
        <v>121</v>
      </c>
      <c r="AH186" s="102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</row>
    <row r="187" spans="1:60" outlineLevel="2" x14ac:dyDescent="0.2">
      <c r="A187" s="105"/>
      <c r="B187" s="106"/>
      <c r="C187" s="603"/>
      <c r="D187" s="604"/>
      <c r="E187" s="604"/>
      <c r="F187" s="604"/>
      <c r="G187" s="604"/>
      <c r="H187" s="108"/>
      <c r="I187" s="108"/>
      <c r="J187" s="108"/>
      <c r="K187" s="108"/>
      <c r="L187" s="108"/>
      <c r="M187" s="108"/>
      <c r="N187" s="107"/>
      <c r="O187" s="107"/>
      <c r="P187" s="107"/>
      <c r="Q187" s="107"/>
      <c r="R187" s="108"/>
      <c r="S187" s="108"/>
      <c r="T187" s="108"/>
      <c r="U187" s="108"/>
      <c r="V187" s="108"/>
      <c r="W187" s="108"/>
      <c r="X187" s="108"/>
      <c r="Y187" s="108"/>
      <c r="Z187" s="102"/>
      <c r="AA187" s="102"/>
      <c r="AB187" s="102"/>
      <c r="AC187" s="102"/>
      <c r="AD187" s="102"/>
      <c r="AE187" s="102"/>
      <c r="AF187" s="102"/>
      <c r="AG187" s="102" t="s">
        <v>2212</v>
      </c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</row>
    <row r="188" spans="1:60" outlineLevel="1" x14ac:dyDescent="0.2">
      <c r="A188" s="119">
        <v>49</v>
      </c>
      <c r="B188" s="120" t="s">
        <v>1019</v>
      </c>
      <c r="C188" s="128" t="s">
        <v>1020</v>
      </c>
      <c r="D188" s="121" t="s">
        <v>283</v>
      </c>
      <c r="E188" s="122">
        <v>40</v>
      </c>
      <c r="F188" s="123"/>
      <c r="G188" s="124">
        <f>ROUND(E188*F188,2)</f>
        <v>0</v>
      </c>
      <c r="H188" s="123">
        <v>0</v>
      </c>
      <c r="I188" s="124">
        <f>ROUND(E188*H188,2)</f>
        <v>0</v>
      </c>
      <c r="J188" s="123">
        <v>101.5</v>
      </c>
      <c r="K188" s="124">
        <f>ROUND(E188*J188,2)</f>
        <v>4060</v>
      </c>
      <c r="L188" s="124">
        <v>21</v>
      </c>
      <c r="M188" s="124">
        <f>G188*(1+L188/100)</f>
        <v>0</v>
      </c>
      <c r="N188" s="122">
        <v>0</v>
      </c>
      <c r="O188" s="122">
        <f>ROUND(E188*N188,2)</f>
        <v>0</v>
      </c>
      <c r="P188" s="122">
        <v>1.98E-3</v>
      </c>
      <c r="Q188" s="122">
        <f>ROUND(E188*P188,2)</f>
        <v>0.08</v>
      </c>
      <c r="R188" s="124" t="s">
        <v>1021</v>
      </c>
      <c r="S188" s="124" t="s">
        <v>2211</v>
      </c>
      <c r="T188" s="125" t="s">
        <v>115</v>
      </c>
      <c r="U188" s="108">
        <v>0.192</v>
      </c>
      <c r="V188" s="108">
        <f>ROUND(E188*U188,2)</f>
        <v>7.68</v>
      </c>
      <c r="W188" s="108"/>
      <c r="X188" s="108" t="s">
        <v>116</v>
      </c>
      <c r="Y188" s="108" t="s">
        <v>117</v>
      </c>
      <c r="Z188" s="102"/>
      <c r="AA188" s="102"/>
      <c r="AB188" s="102"/>
      <c r="AC188" s="102"/>
      <c r="AD188" s="102"/>
      <c r="AE188" s="102"/>
      <c r="AF188" s="102"/>
      <c r="AG188" s="102" t="s">
        <v>118</v>
      </c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</row>
    <row r="189" spans="1:60" outlineLevel="2" x14ac:dyDescent="0.2">
      <c r="A189" s="105"/>
      <c r="B189" s="106"/>
      <c r="C189" s="605"/>
      <c r="D189" s="606"/>
      <c r="E189" s="606"/>
      <c r="F189" s="606"/>
      <c r="G189" s="606"/>
      <c r="H189" s="108"/>
      <c r="I189" s="108"/>
      <c r="J189" s="108"/>
      <c r="K189" s="108"/>
      <c r="L189" s="108"/>
      <c r="M189" s="108"/>
      <c r="N189" s="107"/>
      <c r="O189" s="107"/>
      <c r="P189" s="107"/>
      <c r="Q189" s="107"/>
      <c r="R189" s="108"/>
      <c r="S189" s="108"/>
      <c r="T189" s="108"/>
      <c r="U189" s="108"/>
      <c r="V189" s="108"/>
      <c r="W189" s="108"/>
      <c r="X189" s="108"/>
      <c r="Y189" s="108"/>
      <c r="Z189" s="102"/>
      <c r="AA189" s="102"/>
      <c r="AB189" s="102"/>
      <c r="AC189" s="102"/>
      <c r="AD189" s="102"/>
      <c r="AE189" s="102"/>
      <c r="AF189" s="102"/>
      <c r="AG189" s="102" t="s">
        <v>2212</v>
      </c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</row>
    <row r="190" spans="1:60" outlineLevel="1" x14ac:dyDescent="0.2">
      <c r="A190" s="119">
        <v>50</v>
      </c>
      <c r="B190" s="120" t="s">
        <v>416</v>
      </c>
      <c r="C190" s="128" t="s">
        <v>1022</v>
      </c>
      <c r="D190" s="121" t="s">
        <v>151</v>
      </c>
      <c r="E190" s="122">
        <v>6.93</v>
      </c>
      <c r="F190" s="123"/>
      <c r="G190" s="124">
        <f>ROUND(E190*F190,2)</f>
        <v>0</v>
      </c>
      <c r="H190" s="123">
        <v>0</v>
      </c>
      <c r="I190" s="124">
        <f>ROUND(E190*H190,2)</f>
        <v>0</v>
      </c>
      <c r="J190" s="123">
        <v>300</v>
      </c>
      <c r="K190" s="124">
        <f>ROUND(E190*J190,2)</f>
        <v>2079</v>
      </c>
      <c r="L190" s="124">
        <v>21</v>
      </c>
      <c r="M190" s="124">
        <f>G190*(1+L190/100)</f>
        <v>0</v>
      </c>
      <c r="N190" s="122">
        <v>0</v>
      </c>
      <c r="O190" s="122">
        <f>ROUND(E190*N190,2)</f>
        <v>0</v>
      </c>
      <c r="P190" s="122">
        <v>0</v>
      </c>
      <c r="Q190" s="122">
        <f>ROUND(E190*P190,2)</f>
        <v>0</v>
      </c>
      <c r="R190" s="124"/>
      <c r="S190" s="124" t="s">
        <v>177</v>
      </c>
      <c r="T190" s="125" t="s">
        <v>178</v>
      </c>
      <c r="U190" s="108">
        <v>0</v>
      </c>
      <c r="V190" s="108">
        <f>ROUND(E190*U190,2)</f>
        <v>0</v>
      </c>
      <c r="W190" s="108"/>
      <c r="X190" s="108" t="s">
        <v>116</v>
      </c>
      <c r="Y190" s="108" t="s">
        <v>117</v>
      </c>
      <c r="Z190" s="102"/>
      <c r="AA190" s="102"/>
      <c r="AB190" s="102"/>
      <c r="AC190" s="102"/>
      <c r="AD190" s="102"/>
      <c r="AE190" s="102"/>
      <c r="AF190" s="102"/>
      <c r="AG190" s="102" t="s">
        <v>118</v>
      </c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</row>
    <row r="191" spans="1:60" outlineLevel="2" x14ac:dyDescent="0.2">
      <c r="A191" s="105"/>
      <c r="B191" s="106"/>
      <c r="C191" s="605"/>
      <c r="D191" s="606"/>
      <c r="E191" s="606"/>
      <c r="F191" s="606"/>
      <c r="G191" s="606"/>
      <c r="H191" s="108"/>
      <c r="I191" s="108"/>
      <c r="J191" s="108"/>
      <c r="K191" s="108"/>
      <c r="L191" s="108"/>
      <c r="M191" s="108"/>
      <c r="N191" s="107"/>
      <c r="O191" s="107"/>
      <c r="P191" s="107"/>
      <c r="Q191" s="107"/>
      <c r="R191" s="108"/>
      <c r="S191" s="108"/>
      <c r="T191" s="108"/>
      <c r="U191" s="108"/>
      <c r="V191" s="108"/>
      <c r="W191" s="108"/>
      <c r="X191" s="108"/>
      <c r="Y191" s="108"/>
      <c r="Z191" s="102"/>
      <c r="AA191" s="102"/>
      <c r="AB191" s="102"/>
      <c r="AC191" s="102"/>
      <c r="AD191" s="102"/>
      <c r="AE191" s="102"/>
      <c r="AF191" s="102"/>
      <c r="AG191" s="102" t="s">
        <v>2212</v>
      </c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</row>
    <row r="192" spans="1:60" outlineLevel="1" x14ac:dyDescent="0.2">
      <c r="A192" s="119">
        <v>51</v>
      </c>
      <c r="B192" s="120" t="s">
        <v>1023</v>
      </c>
      <c r="C192" s="128" t="s">
        <v>1024</v>
      </c>
      <c r="D192" s="121" t="s">
        <v>283</v>
      </c>
      <c r="E192" s="122">
        <v>35</v>
      </c>
      <c r="F192" s="123"/>
      <c r="G192" s="124">
        <f>ROUND(E192*F192,2)</f>
        <v>0</v>
      </c>
      <c r="H192" s="123">
        <v>0</v>
      </c>
      <c r="I192" s="124">
        <f>ROUND(E192*H192,2)</f>
        <v>0</v>
      </c>
      <c r="J192" s="123">
        <v>4000</v>
      </c>
      <c r="K192" s="124">
        <f>ROUND(E192*J192,2)</f>
        <v>140000</v>
      </c>
      <c r="L192" s="124">
        <v>21</v>
      </c>
      <c r="M192" s="124">
        <f>G192*(1+L192/100)</f>
        <v>0</v>
      </c>
      <c r="N192" s="122">
        <v>0</v>
      </c>
      <c r="O192" s="122">
        <f>ROUND(E192*N192,2)</f>
        <v>0</v>
      </c>
      <c r="P192" s="122">
        <v>0</v>
      </c>
      <c r="Q192" s="122">
        <f>ROUND(E192*P192,2)</f>
        <v>0</v>
      </c>
      <c r="R192" s="124"/>
      <c r="S192" s="124" t="s">
        <v>177</v>
      </c>
      <c r="T192" s="125" t="s">
        <v>178</v>
      </c>
      <c r="U192" s="108">
        <v>0</v>
      </c>
      <c r="V192" s="108">
        <f>ROUND(E192*U192,2)</f>
        <v>0</v>
      </c>
      <c r="W192" s="108"/>
      <c r="X192" s="108" t="s">
        <v>116</v>
      </c>
      <c r="Y192" s="108" t="s">
        <v>117</v>
      </c>
      <c r="Z192" s="102"/>
      <c r="AA192" s="102"/>
      <c r="AB192" s="102"/>
      <c r="AC192" s="102"/>
      <c r="AD192" s="102"/>
      <c r="AE192" s="102"/>
      <c r="AF192" s="102"/>
      <c r="AG192" s="102" t="s">
        <v>118</v>
      </c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</row>
    <row r="193" spans="1:60" outlineLevel="2" x14ac:dyDescent="0.2">
      <c r="A193" s="105"/>
      <c r="B193" s="106"/>
      <c r="C193" s="605"/>
      <c r="D193" s="606"/>
      <c r="E193" s="606"/>
      <c r="F193" s="606"/>
      <c r="G193" s="606"/>
      <c r="H193" s="108"/>
      <c r="I193" s="108"/>
      <c r="J193" s="108"/>
      <c r="K193" s="108"/>
      <c r="L193" s="108"/>
      <c r="M193" s="108"/>
      <c r="N193" s="107"/>
      <c r="O193" s="107"/>
      <c r="P193" s="107"/>
      <c r="Q193" s="107"/>
      <c r="R193" s="108"/>
      <c r="S193" s="108"/>
      <c r="T193" s="108"/>
      <c r="U193" s="108"/>
      <c r="V193" s="108"/>
      <c r="W193" s="108"/>
      <c r="X193" s="108"/>
      <c r="Y193" s="108"/>
      <c r="Z193" s="102"/>
      <c r="AA193" s="102"/>
      <c r="AB193" s="102"/>
      <c r="AC193" s="102"/>
      <c r="AD193" s="102"/>
      <c r="AE193" s="102"/>
      <c r="AF193" s="102"/>
      <c r="AG193" s="102" t="s">
        <v>2212</v>
      </c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</row>
    <row r="194" spans="1:60" outlineLevel="1" x14ac:dyDescent="0.2">
      <c r="A194" s="119">
        <v>52</v>
      </c>
      <c r="B194" s="120" t="s">
        <v>1025</v>
      </c>
      <c r="C194" s="128" t="s">
        <v>1026</v>
      </c>
      <c r="D194" s="121" t="s">
        <v>176</v>
      </c>
      <c r="E194" s="122">
        <v>1</v>
      </c>
      <c r="F194" s="123"/>
      <c r="G194" s="124">
        <f>ROUND(E194*F194,2)</f>
        <v>0</v>
      </c>
      <c r="H194" s="123">
        <v>0</v>
      </c>
      <c r="I194" s="124">
        <f>ROUND(E194*H194,2)</f>
        <v>0</v>
      </c>
      <c r="J194" s="123">
        <v>80000</v>
      </c>
      <c r="K194" s="124">
        <f>ROUND(E194*J194,2)</f>
        <v>80000</v>
      </c>
      <c r="L194" s="124">
        <v>21</v>
      </c>
      <c r="M194" s="124">
        <f>G194*(1+L194/100)</f>
        <v>0</v>
      </c>
      <c r="N194" s="122">
        <v>0</v>
      </c>
      <c r="O194" s="122">
        <f>ROUND(E194*N194,2)</f>
        <v>0</v>
      </c>
      <c r="P194" s="122">
        <v>0</v>
      </c>
      <c r="Q194" s="122">
        <f>ROUND(E194*P194,2)</f>
        <v>0</v>
      </c>
      <c r="R194" s="124"/>
      <c r="S194" s="124" t="s">
        <v>177</v>
      </c>
      <c r="T194" s="125" t="s">
        <v>178</v>
      </c>
      <c r="U194" s="108">
        <v>0</v>
      </c>
      <c r="V194" s="108">
        <f>ROUND(E194*U194,2)</f>
        <v>0</v>
      </c>
      <c r="W194" s="108"/>
      <c r="X194" s="108" t="s">
        <v>116</v>
      </c>
      <c r="Y194" s="108" t="s">
        <v>117</v>
      </c>
      <c r="Z194" s="102"/>
      <c r="AA194" s="102"/>
      <c r="AB194" s="102"/>
      <c r="AC194" s="102"/>
      <c r="AD194" s="102"/>
      <c r="AE194" s="102"/>
      <c r="AF194" s="102"/>
      <c r="AG194" s="102" t="s">
        <v>118</v>
      </c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</row>
    <row r="195" spans="1:60" outlineLevel="2" x14ac:dyDescent="0.2">
      <c r="A195" s="105"/>
      <c r="B195" s="106"/>
      <c r="C195" s="605"/>
      <c r="D195" s="606"/>
      <c r="E195" s="606"/>
      <c r="F195" s="606"/>
      <c r="G195" s="606"/>
      <c r="H195" s="108"/>
      <c r="I195" s="108"/>
      <c r="J195" s="108"/>
      <c r="K195" s="108"/>
      <c r="L195" s="108"/>
      <c r="M195" s="108"/>
      <c r="N195" s="107"/>
      <c r="O195" s="107"/>
      <c r="P195" s="107"/>
      <c r="Q195" s="107"/>
      <c r="R195" s="108"/>
      <c r="S195" s="108"/>
      <c r="T195" s="108"/>
      <c r="U195" s="108"/>
      <c r="V195" s="108"/>
      <c r="W195" s="108"/>
      <c r="X195" s="108"/>
      <c r="Y195" s="108"/>
      <c r="Z195" s="102"/>
      <c r="AA195" s="102"/>
      <c r="AB195" s="102"/>
      <c r="AC195" s="102"/>
      <c r="AD195" s="102"/>
      <c r="AE195" s="102"/>
      <c r="AF195" s="102"/>
      <c r="AG195" s="102" t="s">
        <v>2212</v>
      </c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</row>
    <row r="196" spans="1:60" outlineLevel="1" x14ac:dyDescent="0.2">
      <c r="A196" s="119">
        <v>53</v>
      </c>
      <c r="B196" s="120" t="s">
        <v>1027</v>
      </c>
      <c r="C196" s="128" t="s">
        <v>1028</v>
      </c>
      <c r="D196" s="121" t="s">
        <v>283</v>
      </c>
      <c r="E196" s="122">
        <v>1</v>
      </c>
      <c r="F196" s="123"/>
      <c r="G196" s="124">
        <f>ROUND(E196*F196,2)</f>
        <v>0</v>
      </c>
      <c r="H196" s="123">
        <v>0</v>
      </c>
      <c r="I196" s="124">
        <f>ROUND(E196*H196,2)</f>
        <v>0</v>
      </c>
      <c r="J196" s="123">
        <v>15000</v>
      </c>
      <c r="K196" s="124">
        <f>ROUND(E196*J196,2)</f>
        <v>15000</v>
      </c>
      <c r="L196" s="124">
        <v>21</v>
      </c>
      <c r="M196" s="124">
        <f>G196*(1+L196/100)</f>
        <v>0</v>
      </c>
      <c r="N196" s="122">
        <v>0</v>
      </c>
      <c r="O196" s="122">
        <f>ROUND(E196*N196,2)</f>
        <v>0</v>
      </c>
      <c r="P196" s="122">
        <v>0</v>
      </c>
      <c r="Q196" s="122">
        <f>ROUND(E196*P196,2)</f>
        <v>0</v>
      </c>
      <c r="R196" s="124"/>
      <c r="S196" s="124" t="s">
        <v>177</v>
      </c>
      <c r="T196" s="125" t="s">
        <v>178</v>
      </c>
      <c r="U196" s="108">
        <v>0</v>
      </c>
      <c r="V196" s="108">
        <f>ROUND(E196*U196,2)</f>
        <v>0</v>
      </c>
      <c r="W196" s="108"/>
      <c r="X196" s="108" t="s">
        <v>116</v>
      </c>
      <c r="Y196" s="108" t="s">
        <v>117</v>
      </c>
      <c r="Z196" s="102"/>
      <c r="AA196" s="102"/>
      <c r="AB196" s="102"/>
      <c r="AC196" s="102"/>
      <c r="AD196" s="102"/>
      <c r="AE196" s="102"/>
      <c r="AF196" s="102"/>
      <c r="AG196" s="102" t="s">
        <v>118</v>
      </c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</row>
    <row r="197" spans="1:60" outlineLevel="2" x14ac:dyDescent="0.2">
      <c r="A197" s="105"/>
      <c r="B197" s="106"/>
      <c r="C197" s="605"/>
      <c r="D197" s="606"/>
      <c r="E197" s="606"/>
      <c r="F197" s="606"/>
      <c r="G197" s="606"/>
      <c r="H197" s="108"/>
      <c r="I197" s="108"/>
      <c r="J197" s="108"/>
      <c r="K197" s="108"/>
      <c r="L197" s="108"/>
      <c r="M197" s="108"/>
      <c r="N197" s="107"/>
      <c r="O197" s="107"/>
      <c r="P197" s="107"/>
      <c r="Q197" s="107"/>
      <c r="R197" s="108"/>
      <c r="S197" s="108"/>
      <c r="T197" s="108"/>
      <c r="U197" s="108"/>
      <c r="V197" s="108"/>
      <c r="W197" s="108"/>
      <c r="X197" s="108"/>
      <c r="Y197" s="108"/>
      <c r="Z197" s="102"/>
      <c r="AA197" s="102"/>
      <c r="AB197" s="102"/>
      <c r="AC197" s="102"/>
      <c r="AD197" s="102"/>
      <c r="AE197" s="102"/>
      <c r="AF197" s="102"/>
      <c r="AG197" s="102" t="s">
        <v>2212</v>
      </c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</row>
    <row r="198" spans="1:60" x14ac:dyDescent="0.2">
      <c r="A198" s="112" t="s">
        <v>109</v>
      </c>
      <c r="B198" s="113" t="s">
        <v>54</v>
      </c>
      <c r="C198" s="127" t="s">
        <v>55</v>
      </c>
      <c r="D198" s="114"/>
      <c r="E198" s="115"/>
      <c r="F198" s="116"/>
      <c r="G198" s="116">
        <f>SUMIF(AG199:AG201,"&lt;&gt;NOR",G199:G201)</f>
        <v>0</v>
      </c>
      <c r="H198" s="116"/>
      <c r="I198" s="116">
        <f>SUM(I199:I201)</f>
        <v>0</v>
      </c>
      <c r="J198" s="116"/>
      <c r="K198" s="116">
        <f>SUM(K199:K201)</f>
        <v>165654.37</v>
      </c>
      <c r="L198" s="116"/>
      <c r="M198" s="116">
        <f>SUM(M199:M201)</f>
        <v>0</v>
      </c>
      <c r="N198" s="115"/>
      <c r="O198" s="115">
        <f>SUM(O199:O201)</f>
        <v>0</v>
      </c>
      <c r="P198" s="115"/>
      <c r="Q198" s="115">
        <f>SUM(Q199:Q201)</f>
        <v>0</v>
      </c>
      <c r="R198" s="116"/>
      <c r="S198" s="116"/>
      <c r="T198" s="117"/>
      <c r="U198" s="111"/>
      <c r="V198" s="111">
        <f>SUM(V199:V201)</f>
        <v>240.17</v>
      </c>
      <c r="W198" s="111"/>
      <c r="X198" s="111"/>
      <c r="Y198" s="111"/>
      <c r="AG198" t="s">
        <v>110</v>
      </c>
    </row>
    <row r="199" spans="1:60" outlineLevel="1" x14ac:dyDescent="0.2">
      <c r="A199" s="119">
        <v>54</v>
      </c>
      <c r="B199" s="120" t="s">
        <v>1029</v>
      </c>
      <c r="C199" s="128" t="s">
        <v>1030</v>
      </c>
      <c r="D199" s="121" t="s">
        <v>159</v>
      </c>
      <c r="E199" s="122">
        <v>615.81551000000002</v>
      </c>
      <c r="F199" s="123"/>
      <c r="G199" s="124">
        <f>ROUND(E199*F199,2)</f>
        <v>0</v>
      </c>
      <c r="H199" s="123">
        <v>0</v>
      </c>
      <c r="I199" s="124">
        <f>ROUND(E199*H199,2)</f>
        <v>0</v>
      </c>
      <c r="J199" s="123">
        <v>269</v>
      </c>
      <c r="K199" s="124">
        <f>ROUND(E199*J199,2)</f>
        <v>165654.37</v>
      </c>
      <c r="L199" s="124">
        <v>21</v>
      </c>
      <c r="M199" s="124">
        <f>G199*(1+L199/100)</f>
        <v>0</v>
      </c>
      <c r="N199" s="122">
        <v>0</v>
      </c>
      <c r="O199" s="122">
        <f>ROUND(E199*N199,2)</f>
        <v>0</v>
      </c>
      <c r="P199" s="122">
        <v>0</v>
      </c>
      <c r="Q199" s="122">
        <f>ROUND(E199*P199,2)</f>
        <v>0</v>
      </c>
      <c r="R199" s="124" t="s">
        <v>871</v>
      </c>
      <c r="S199" s="124" t="s">
        <v>2211</v>
      </c>
      <c r="T199" s="125" t="s">
        <v>115</v>
      </c>
      <c r="U199" s="108">
        <v>0.39</v>
      </c>
      <c r="V199" s="108">
        <f>ROUND(E199*U199,2)</f>
        <v>240.17</v>
      </c>
      <c r="W199" s="108"/>
      <c r="X199" s="108" t="s">
        <v>433</v>
      </c>
      <c r="Y199" s="108" t="s">
        <v>117</v>
      </c>
      <c r="Z199" s="102"/>
      <c r="AA199" s="102"/>
      <c r="AB199" s="102"/>
      <c r="AC199" s="102"/>
      <c r="AD199" s="102"/>
      <c r="AE199" s="102"/>
      <c r="AF199" s="102"/>
      <c r="AG199" s="102" t="s">
        <v>434</v>
      </c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</row>
    <row r="200" spans="1:60" outlineLevel="2" x14ac:dyDescent="0.2">
      <c r="A200" s="105"/>
      <c r="B200" s="106"/>
      <c r="C200" s="607" t="s">
        <v>1031</v>
      </c>
      <c r="D200" s="608"/>
      <c r="E200" s="608"/>
      <c r="F200" s="608"/>
      <c r="G200" s="608"/>
      <c r="H200" s="108"/>
      <c r="I200" s="108"/>
      <c r="J200" s="108"/>
      <c r="K200" s="108"/>
      <c r="L200" s="108"/>
      <c r="M200" s="108"/>
      <c r="N200" s="107"/>
      <c r="O200" s="107"/>
      <c r="P200" s="107"/>
      <c r="Q200" s="107"/>
      <c r="R200" s="108"/>
      <c r="S200" s="108"/>
      <c r="T200" s="108"/>
      <c r="U200" s="108"/>
      <c r="V200" s="108"/>
      <c r="W200" s="108"/>
      <c r="X200" s="108"/>
      <c r="Y200" s="108"/>
      <c r="Z200" s="102"/>
      <c r="AA200" s="102"/>
      <c r="AB200" s="102"/>
      <c r="AC200" s="102"/>
      <c r="AD200" s="102"/>
      <c r="AE200" s="102"/>
      <c r="AF200" s="102"/>
      <c r="AG200" s="102" t="s">
        <v>120</v>
      </c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</row>
    <row r="201" spans="1:60" outlineLevel="2" x14ac:dyDescent="0.2">
      <c r="A201" s="105"/>
      <c r="B201" s="106"/>
      <c r="C201" s="603"/>
      <c r="D201" s="604"/>
      <c r="E201" s="604"/>
      <c r="F201" s="604"/>
      <c r="G201" s="604"/>
      <c r="H201" s="108"/>
      <c r="I201" s="108"/>
      <c r="J201" s="108"/>
      <c r="K201" s="108"/>
      <c r="L201" s="108"/>
      <c r="M201" s="108"/>
      <c r="N201" s="107"/>
      <c r="O201" s="107"/>
      <c r="P201" s="107"/>
      <c r="Q201" s="107"/>
      <c r="R201" s="108"/>
      <c r="S201" s="108"/>
      <c r="T201" s="108"/>
      <c r="U201" s="108"/>
      <c r="V201" s="108"/>
      <c r="W201" s="108"/>
      <c r="X201" s="108"/>
      <c r="Y201" s="108"/>
      <c r="Z201" s="102"/>
      <c r="AA201" s="102"/>
      <c r="AB201" s="102"/>
      <c r="AC201" s="102"/>
      <c r="AD201" s="102"/>
      <c r="AE201" s="102"/>
      <c r="AF201" s="102"/>
      <c r="AG201" s="102" t="s">
        <v>2212</v>
      </c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</row>
    <row r="202" spans="1:60" x14ac:dyDescent="0.2">
      <c r="A202" s="112" t="s">
        <v>109</v>
      </c>
      <c r="B202" s="113" t="s">
        <v>80</v>
      </c>
      <c r="C202" s="127" t="s">
        <v>81</v>
      </c>
      <c r="D202" s="114"/>
      <c r="E202" s="115"/>
      <c r="F202" s="116"/>
      <c r="G202" s="116">
        <f>SUMIF(AG203:AG209,"&lt;&gt;NOR",G203:G209)</f>
        <v>0</v>
      </c>
      <c r="H202" s="116"/>
      <c r="I202" s="116">
        <f>SUM(I203:I209)</f>
        <v>0</v>
      </c>
      <c r="J202" s="116"/>
      <c r="K202" s="116">
        <f>SUM(K203:K209)</f>
        <v>230252.05</v>
      </c>
      <c r="L202" s="116"/>
      <c r="M202" s="116">
        <f>SUM(M203:M209)</f>
        <v>0</v>
      </c>
      <c r="N202" s="115"/>
      <c r="O202" s="115">
        <f>SUM(O203:O209)</f>
        <v>0</v>
      </c>
      <c r="P202" s="115"/>
      <c r="Q202" s="115">
        <f>SUM(Q203:Q209)</f>
        <v>0</v>
      </c>
      <c r="R202" s="116"/>
      <c r="S202" s="116"/>
      <c r="T202" s="117"/>
      <c r="U202" s="111"/>
      <c r="V202" s="111">
        <f>SUM(V203:V209)</f>
        <v>121.91</v>
      </c>
      <c r="W202" s="111"/>
      <c r="X202" s="111"/>
      <c r="Y202" s="111"/>
      <c r="AG202" t="s">
        <v>110</v>
      </c>
    </row>
    <row r="203" spans="1:60" outlineLevel="1" x14ac:dyDescent="0.2">
      <c r="A203" s="119">
        <v>55</v>
      </c>
      <c r="B203" s="120" t="s">
        <v>854</v>
      </c>
      <c r="C203" s="128" t="s">
        <v>855</v>
      </c>
      <c r="D203" s="121" t="s">
        <v>159</v>
      </c>
      <c r="E203" s="122">
        <v>248.78666000000001</v>
      </c>
      <c r="F203" s="123"/>
      <c r="G203" s="124">
        <f>ROUND(E203*F203,2)</f>
        <v>0</v>
      </c>
      <c r="H203" s="123">
        <v>0</v>
      </c>
      <c r="I203" s="124">
        <f>ROUND(E203*H203,2)</f>
        <v>0</v>
      </c>
      <c r="J203" s="123">
        <v>275.5</v>
      </c>
      <c r="K203" s="124">
        <f>ROUND(E203*J203,2)</f>
        <v>68540.72</v>
      </c>
      <c r="L203" s="124">
        <v>21</v>
      </c>
      <c r="M203" s="124">
        <f>G203*(1+L203/100)</f>
        <v>0</v>
      </c>
      <c r="N203" s="122">
        <v>0</v>
      </c>
      <c r="O203" s="122">
        <f>ROUND(E203*N203,2)</f>
        <v>0</v>
      </c>
      <c r="P203" s="122">
        <v>0</v>
      </c>
      <c r="Q203" s="122">
        <f>ROUND(E203*P203,2)</f>
        <v>0</v>
      </c>
      <c r="R203" s="124" t="s">
        <v>856</v>
      </c>
      <c r="S203" s="124" t="s">
        <v>2211</v>
      </c>
      <c r="T203" s="125" t="s">
        <v>115</v>
      </c>
      <c r="U203" s="108">
        <v>0.49</v>
      </c>
      <c r="V203" s="108">
        <f>ROUND(E203*U203,2)</f>
        <v>121.91</v>
      </c>
      <c r="W203" s="108"/>
      <c r="X203" s="108" t="s">
        <v>857</v>
      </c>
      <c r="Y203" s="108" t="s">
        <v>117</v>
      </c>
      <c r="Z203" s="102"/>
      <c r="AA203" s="102"/>
      <c r="AB203" s="102"/>
      <c r="AC203" s="102"/>
      <c r="AD203" s="102"/>
      <c r="AE203" s="102"/>
      <c r="AF203" s="102"/>
      <c r="AG203" s="102" t="s">
        <v>858</v>
      </c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</row>
    <row r="204" spans="1:60" outlineLevel="2" x14ac:dyDescent="0.2">
      <c r="A204" s="105"/>
      <c r="B204" s="106"/>
      <c r="C204" s="601" t="s">
        <v>859</v>
      </c>
      <c r="D204" s="602"/>
      <c r="E204" s="602"/>
      <c r="F204" s="602"/>
      <c r="G204" s="602"/>
      <c r="H204" s="108"/>
      <c r="I204" s="108"/>
      <c r="J204" s="108"/>
      <c r="K204" s="108"/>
      <c r="L204" s="108"/>
      <c r="M204" s="108"/>
      <c r="N204" s="107"/>
      <c r="O204" s="107"/>
      <c r="P204" s="107"/>
      <c r="Q204" s="107"/>
      <c r="R204" s="108"/>
      <c r="S204" s="108"/>
      <c r="T204" s="108"/>
      <c r="U204" s="108"/>
      <c r="V204" s="108"/>
      <c r="W204" s="108"/>
      <c r="X204" s="108"/>
      <c r="Y204" s="108"/>
      <c r="Z204" s="102"/>
      <c r="AA204" s="102"/>
      <c r="AB204" s="102"/>
      <c r="AC204" s="102"/>
      <c r="AD204" s="102"/>
      <c r="AE204" s="102"/>
      <c r="AF204" s="102"/>
      <c r="AG204" s="102" t="s">
        <v>141</v>
      </c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</row>
    <row r="205" spans="1:60" outlineLevel="2" x14ac:dyDescent="0.2">
      <c r="A205" s="105"/>
      <c r="B205" s="106"/>
      <c r="C205" s="603"/>
      <c r="D205" s="604"/>
      <c r="E205" s="604"/>
      <c r="F205" s="604"/>
      <c r="G205" s="604"/>
      <c r="H205" s="108"/>
      <c r="I205" s="108"/>
      <c r="J205" s="108"/>
      <c r="K205" s="108"/>
      <c r="L205" s="108"/>
      <c r="M205" s="108"/>
      <c r="N205" s="107"/>
      <c r="O205" s="107"/>
      <c r="P205" s="107"/>
      <c r="Q205" s="107"/>
      <c r="R205" s="108"/>
      <c r="S205" s="108"/>
      <c r="T205" s="108"/>
      <c r="U205" s="108"/>
      <c r="V205" s="108"/>
      <c r="W205" s="108"/>
      <c r="X205" s="108"/>
      <c r="Y205" s="108"/>
      <c r="Z205" s="102"/>
      <c r="AA205" s="102"/>
      <c r="AB205" s="102"/>
      <c r="AC205" s="102"/>
      <c r="AD205" s="102"/>
      <c r="AE205" s="102"/>
      <c r="AF205" s="102"/>
      <c r="AG205" s="102" t="s">
        <v>2212</v>
      </c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</row>
    <row r="206" spans="1:60" outlineLevel="1" x14ac:dyDescent="0.2">
      <c r="A206" s="119">
        <v>56</v>
      </c>
      <c r="B206" s="120" t="s">
        <v>860</v>
      </c>
      <c r="C206" s="128" t="s">
        <v>861</v>
      </c>
      <c r="D206" s="121" t="s">
        <v>159</v>
      </c>
      <c r="E206" s="122">
        <v>3483.0132400000002</v>
      </c>
      <c r="F206" s="123"/>
      <c r="G206" s="124">
        <f>ROUND(E206*F206,2)</f>
        <v>0</v>
      </c>
      <c r="H206" s="123">
        <v>0</v>
      </c>
      <c r="I206" s="124">
        <f>ROUND(E206*H206,2)</f>
        <v>0</v>
      </c>
      <c r="J206" s="123">
        <v>25</v>
      </c>
      <c r="K206" s="124">
        <f>ROUND(E206*J206,2)</f>
        <v>87075.33</v>
      </c>
      <c r="L206" s="124">
        <v>21</v>
      </c>
      <c r="M206" s="124">
        <f>G206*(1+L206/100)</f>
        <v>0</v>
      </c>
      <c r="N206" s="122">
        <v>0</v>
      </c>
      <c r="O206" s="122">
        <f>ROUND(E206*N206,2)</f>
        <v>0</v>
      </c>
      <c r="P206" s="122">
        <v>0</v>
      </c>
      <c r="Q206" s="122">
        <f>ROUND(E206*P206,2)</f>
        <v>0</v>
      </c>
      <c r="R206" s="124" t="s">
        <v>856</v>
      </c>
      <c r="S206" s="124" t="s">
        <v>2211</v>
      </c>
      <c r="T206" s="125" t="s">
        <v>115</v>
      </c>
      <c r="U206" s="108">
        <v>0</v>
      </c>
      <c r="V206" s="108">
        <f>ROUND(E206*U206,2)</f>
        <v>0</v>
      </c>
      <c r="W206" s="108"/>
      <c r="X206" s="108" t="s">
        <v>857</v>
      </c>
      <c r="Y206" s="108" t="s">
        <v>117</v>
      </c>
      <c r="Z206" s="102"/>
      <c r="AA206" s="102"/>
      <c r="AB206" s="102"/>
      <c r="AC206" s="102"/>
      <c r="AD206" s="102"/>
      <c r="AE206" s="102"/>
      <c r="AF206" s="102"/>
      <c r="AG206" s="102" t="s">
        <v>858</v>
      </c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</row>
    <row r="207" spans="1:60" outlineLevel="2" x14ac:dyDescent="0.2">
      <c r="A207" s="105"/>
      <c r="B207" s="106"/>
      <c r="C207" s="605"/>
      <c r="D207" s="606"/>
      <c r="E207" s="606"/>
      <c r="F207" s="606"/>
      <c r="G207" s="606"/>
      <c r="H207" s="108"/>
      <c r="I207" s="108"/>
      <c r="J207" s="108"/>
      <c r="K207" s="108"/>
      <c r="L207" s="108"/>
      <c r="M207" s="108"/>
      <c r="N207" s="107"/>
      <c r="O207" s="107"/>
      <c r="P207" s="107"/>
      <c r="Q207" s="107"/>
      <c r="R207" s="108"/>
      <c r="S207" s="108"/>
      <c r="T207" s="108"/>
      <c r="U207" s="108"/>
      <c r="V207" s="108"/>
      <c r="W207" s="108"/>
      <c r="X207" s="108"/>
      <c r="Y207" s="108"/>
      <c r="Z207" s="102"/>
      <c r="AA207" s="102"/>
      <c r="AB207" s="102"/>
      <c r="AC207" s="102"/>
      <c r="AD207" s="102"/>
      <c r="AE207" s="102"/>
      <c r="AF207" s="102"/>
      <c r="AG207" s="102" t="s">
        <v>2212</v>
      </c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</row>
    <row r="208" spans="1:60" ht="22.5" outlineLevel="1" x14ac:dyDescent="0.2">
      <c r="A208" s="119">
        <v>57</v>
      </c>
      <c r="B208" s="120" t="s">
        <v>1032</v>
      </c>
      <c r="C208" s="128" t="s">
        <v>1033</v>
      </c>
      <c r="D208" s="121" t="s">
        <v>159</v>
      </c>
      <c r="E208" s="122">
        <v>248.78666000000001</v>
      </c>
      <c r="F208" s="123"/>
      <c r="G208" s="124">
        <f>ROUND(E208*F208,2)</f>
        <v>0</v>
      </c>
      <c r="H208" s="123">
        <v>0</v>
      </c>
      <c r="I208" s="124">
        <f>ROUND(E208*H208,2)</f>
        <v>0</v>
      </c>
      <c r="J208" s="123">
        <v>300</v>
      </c>
      <c r="K208" s="124">
        <f>ROUND(E208*J208,2)</f>
        <v>74636</v>
      </c>
      <c r="L208" s="124">
        <v>21</v>
      </c>
      <c r="M208" s="124">
        <f>G208*(1+L208/100)</f>
        <v>0</v>
      </c>
      <c r="N208" s="122">
        <v>0</v>
      </c>
      <c r="O208" s="122">
        <f>ROUND(E208*N208,2)</f>
        <v>0</v>
      </c>
      <c r="P208" s="122">
        <v>0</v>
      </c>
      <c r="Q208" s="122">
        <f>ROUND(E208*P208,2)</f>
        <v>0</v>
      </c>
      <c r="R208" s="124" t="s">
        <v>856</v>
      </c>
      <c r="S208" s="124" t="s">
        <v>2211</v>
      </c>
      <c r="T208" s="125" t="s">
        <v>115</v>
      </c>
      <c r="U208" s="108">
        <v>0</v>
      </c>
      <c r="V208" s="108">
        <f>ROUND(E208*U208,2)</f>
        <v>0</v>
      </c>
      <c r="W208" s="108"/>
      <c r="X208" s="108" t="s">
        <v>857</v>
      </c>
      <c r="Y208" s="108" t="s">
        <v>117</v>
      </c>
      <c r="Z208" s="102"/>
      <c r="AA208" s="102"/>
      <c r="AB208" s="102"/>
      <c r="AC208" s="102"/>
      <c r="AD208" s="102"/>
      <c r="AE208" s="102"/>
      <c r="AF208" s="102"/>
      <c r="AG208" s="102" t="s">
        <v>858</v>
      </c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</row>
    <row r="209" spans="1:60" outlineLevel="2" x14ac:dyDescent="0.2">
      <c r="A209" s="105"/>
      <c r="B209" s="106"/>
      <c r="C209" s="605"/>
      <c r="D209" s="606"/>
      <c r="E209" s="606"/>
      <c r="F209" s="606"/>
      <c r="G209" s="606"/>
      <c r="H209" s="108"/>
      <c r="I209" s="108"/>
      <c r="J209" s="108"/>
      <c r="K209" s="108"/>
      <c r="L209" s="108"/>
      <c r="M209" s="108"/>
      <c r="N209" s="107"/>
      <c r="O209" s="107"/>
      <c r="P209" s="107"/>
      <c r="Q209" s="107"/>
      <c r="R209" s="108"/>
      <c r="S209" s="108"/>
      <c r="T209" s="108"/>
      <c r="U209" s="108"/>
      <c r="V209" s="108"/>
      <c r="W209" s="108"/>
      <c r="X209" s="108"/>
      <c r="Y209" s="108"/>
      <c r="Z209" s="102"/>
      <c r="AA209" s="102"/>
      <c r="AB209" s="102"/>
      <c r="AC209" s="102"/>
      <c r="AD209" s="102"/>
      <c r="AE209" s="102"/>
      <c r="AF209" s="102"/>
      <c r="AG209" s="102" t="s">
        <v>2212</v>
      </c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</row>
    <row r="210" spans="1:60" x14ac:dyDescent="0.2">
      <c r="A210" s="3"/>
      <c r="B210" s="4"/>
      <c r="C210" s="130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v>12</v>
      </c>
      <c r="AF210">
        <v>21</v>
      </c>
      <c r="AG210" t="s">
        <v>95</v>
      </c>
    </row>
    <row r="211" spans="1:60" x14ac:dyDescent="0.2">
      <c r="A211" s="195"/>
      <c r="B211" s="196" t="s">
        <v>20</v>
      </c>
      <c r="C211" s="197"/>
      <c r="D211" s="198"/>
      <c r="E211" s="199"/>
      <c r="F211" s="199"/>
      <c r="G211" s="118">
        <f>G8+G50+G55+G90+G159+G167+G198+G202</f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f>SUMIF(L7:L209,AE210,G7:G209)</f>
        <v>0</v>
      </c>
      <c r="AF211">
        <f>SUMIF(L7:L209,AF210,G7:G209)</f>
        <v>0</v>
      </c>
      <c r="AG211" t="s">
        <v>867</v>
      </c>
    </row>
    <row r="212" spans="1:60" x14ac:dyDescent="0.2">
      <c r="C212" s="131"/>
      <c r="D212" s="10"/>
      <c r="AG212" t="s">
        <v>868</v>
      </c>
    </row>
    <row r="213" spans="1:60" x14ac:dyDescent="0.2">
      <c r="D213" s="10"/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2b87Z44gYl//JqyBQG/MpiBByGZB8/MkmN6dB5fJ1fTh+OclC1C1joRUDa5tiui2QRrNCgU7TD5awIIxIJLyA==" saltValue="WQRKKIeERTibvi0Y7JRfTQ==" spinCount="100000" sheet="1" formatRows="0"/>
  <mergeCells count="90">
    <mergeCell ref="C54:G54"/>
    <mergeCell ref="C106:G106"/>
    <mergeCell ref="C108:G108"/>
    <mergeCell ref="C110:G110"/>
    <mergeCell ref="A1:G1"/>
    <mergeCell ref="C2:G2"/>
    <mergeCell ref="C3:G3"/>
    <mergeCell ref="C4:G4"/>
    <mergeCell ref="C14:G14"/>
    <mergeCell ref="C16:G16"/>
    <mergeCell ref="C26:G26"/>
    <mergeCell ref="C30:G30"/>
    <mergeCell ref="C10:G10"/>
    <mergeCell ref="C12:G12"/>
    <mergeCell ref="C17:G17"/>
    <mergeCell ref="C19:G19"/>
    <mergeCell ref="C38:G38"/>
    <mergeCell ref="C41:G41"/>
    <mergeCell ref="C45:G45"/>
    <mergeCell ref="C48:G48"/>
    <mergeCell ref="C52:G52"/>
    <mergeCell ref="C43:G43"/>
    <mergeCell ref="C47:G47"/>
    <mergeCell ref="C49:G49"/>
    <mergeCell ref="C71:G71"/>
    <mergeCell ref="C74:G74"/>
    <mergeCell ref="C76:G76"/>
    <mergeCell ref="C116:G116"/>
    <mergeCell ref="C118:G118"/>
    <mergeCell ref="C84:G84"/>
    <mergeCell ref="C77:G77"/>
    <mergeCell ref="C82:G82"/>
    <mergeCell ref="C89:G89"/>
    <mergeCell ref="C92:G92"/>
    <mergeCell ref="C94:G94"/>
    <mergeCell ref="C100:G100"/>
    <mergeCell ref="C103:G103"/>
    <mergeCell ref="C97:G97"/>
    <mergeCell ref="C57:G57"/>
    <mergeCell ref="C59:G59"/>
    <mergeCell ref="C64:G64"/>
    <mergeCell ref="C66:G66"/>
    <mergeCell ref="C69:G69"/>
    <mergeCell ref="C61:G61"/>
    <mergeCell ref="C22:G22"/>
    <mergeCell ref="C24:G24"/>
    <mergeCell ref="C28:G28"/>
    <mergeCell ref="C32:G32"/>
    <mergeCell ref="C36:G36"/>
    <mergeCell ref="C34:G34"/>
    <mergeCell ref="C121:G121"/>
    <mergeCell ref="C126:G126"/>
    <mergeCell ref="C112:G112"/>
    <mergeCell ref="C114:G114"/>
    <mergeCell ref="C130:G130"/>
    <mergeCell ref="C135:G135"/>
    <mergeCell ref="C138:G138"/>
    <mergeCell ref="C133:G133"/>
    <mergeCell ref="C124:G124"/>
    <mergeCell ref="C140:G140"/>
    <mergeCell ref="C141:G141"/>
    <mergeCell ref="C150:G150"/>
    <mergeCell ref="C152:G152"/>
    <mergeCell ref="C155:G155"/>
    <mergeCell ref="C144:G144"/>
    <mergeCell ref="C147:G147"/>
    <mergeCell ref="C158:G158"/>
    <mergeCell ref="C162:G162"/>
    <mergeCell ref="C166:G166"/>
    <mergeCell ref="C169:G169"/>
    <mergeCell ref="C171:G171"/>
    <mergeCell ref="C173:G173"/>
    <mergeCell ref="C174:G174"/>
    <mergeCell ref="C177:G177"/>
    <mergeCell ref="C179:G179"/>
    <mergeCell ref="C180:G180"/>
    <mergeCell ref="C182:G182"/>
    <mergeCell ref="C184:G184"/>
    <mergeCell ref="C187:G187"/>
    <mergeCell ref="C189:G189"/>
    <mergeCell ref="C191:G191"/>
    <mergeCell ref="C204:G204"/>
    <mergeCell ref="C205:G205"/>
    <mergeCell ref="C207:G207"/>
    <mergeCell ref="C209:G209"/>
    <mergeCell ref="C193:G193"/>
    <mergeCell ref="C195:G195"/>
    <mergeCell ref="C197:G197"/>
    <mergeCell ref="C200:G200"/>
    <mergeCell ref="C201:G2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C9DF-A150-48C5-9A99-4C11F4AF0A2D}">
  <sheetPr>
    <pageSetUpPr fitToPage="1"/>
  </sheetPr>
  <dimension ref="B2:BM146"/>
  <sheetViews>
    <sheetView showGridLines="0" workbookViewId="0"/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629" t="s">
        <v>1034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35" t="s">
        <v>1717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1036</v>
      </c>
      <c r="L4" s="338"/>
      <c r="M4" s="340" t="s">
        <v>1037</v>
      </c>
      <c r="AT4" s="335" t="s">
        <v>1038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627" t="str">
        <f>'[2]Rekapitulace stavby'!K6</f>
        <v>Rekonstrukce ZUŠ Blansko</v>
      </c>
      <c r="F7" s="628"/>
      <c r="G7" s="628"/>
      <c r="H7" s="628"/>
      <c r="L7" s="338"/>
    </row>
    <row r="8" spans="2:46" s="343" customFormat="1" ht="12" hidden="1" customHeight="1" x14ac:dyDescent="0.2">
      <c r="B8" s="342"/>
      <c r="D8" s="341" t="s">
        <v>1039</v>
      </c>
      <c r="L8" s="342"/>
    </row>
    <row r="9" spans="2:46" s="343" customFormat="1" ht="16.5" hidden="1" customHeight="1" x14ac:dyDescent="0.2">
      <c r="B9" s="342"/>
      <c r="E9" s="625" t="s">
        <v>1718</v>
      </c>
      <c r="F9" s="626"/>
      <c r="G9" s="626"/>
      <c r="H9" s="626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1041</v>
      </c>
      <c r="F11" s="344" t="s">
        <v>1042</v>
      </c>
      <c r="I11" s="341" t="s">
        <v>1043</v>
      </c>
      <c r="J11" s="344" t="s">
        <v>1042</v>
      </c>
      <c r="L11" s="342"/>
    </row>
    <row r="12" spans="2:46" s="343" customFormat="1" ht="12" hidden="1" customHeight="1" x14ac:dyDescent="0.2">
      <c r="B12" s="342"/>
      <c r="D12" s="341" t="s">
        <v>1044</v>
      </c>
      <c r="F12" s="344" t="s">
        <v>1045</v>
      </c>
      <c r="I12" s="341" t="s">
        <v>1046</v>
      </c>
      <c r="J12" s="345">
        <f>'[2]Rekapitulace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1047</v>
      </c>
      <c r="I14" s="341" t="s">
        <v>1048</v>
      </c>
      <c r="J14" s="344" t="str">
        <f>IF('[2]Rekapitulace stavby'!AN10="","",'[2]Rekapitulace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IF('[2]Rekapitulace stavby'!E11="","",'[2]Rekapitulace stavby'!E11)</f>
        <v xml:space="preserve"> </v>
      </c>
      <c r="I15" s="341" t="s">
        <v>25</v>
      </c>
      <c r="J15" s="344" t="str">
        <f>IF('[2]Rekapitulace stavby'!AN11="","",'[2]Rekapitulace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2316</v>
      </c>
      <c r="I17" s="341" t="s">
        <v>1048</v>
      </c>
      <c r="J17" s="346" t="str">
        <f>'[2]Rekapitulace stavby'!AN13</f>
        <v>Vyplň údaj</v>
      </c>
      <c r="L17" s="342"/>
    </row>
    <row r="18" spans="2:12" s="343" customFormat="1" ht="18" hidden="1" customHeight="1" x14ac:dyDescent="0.2">
      <c r="B18" s="342"/>
      <c r="E18" s="631" t="str">
        <f>'[2]Rekapitulace stavby'!E14</f>
        <v>Vyplň údaj</v>
      </c>
      <c r="F18" s="632"/>
      <c r="G18" s="632"/>
      <c r="H18" s="632"/>
      <c r="I18" s="341" t="s">
        <v>25</v>
      </c>
      <c r="J18" s="346" t="str">
        <f>'[2]Rekapitulace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1048</v>
      </c>
      <c r="J20" s="344" t="str">
        <f>IF('[2]Rekapitulace stavby'!AN16="","",'[2]Rekapitulace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IF('[2]Rekapitulace stavby'!E17="","",'[2]Rekapitulace stavby'!E17)</f>
        <v xml:space="preserve"> </v>
      </c>
      <c r="I21" s="341" t="s">
        <v>25</v>
      </c>
      <c r="J21" s="344" t="str">
        <f>IF('[2]Rekapitulace stavby'!AN17="","",'[2]Rekapitulace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1049</v>
      </c>
      <c r="I23" s="341" t="s">
        <v>1048</v>
      </c>
      <c r="J23" s="344" t="str">
        <f>IF('[2]Rekapitulace stavby'!AN19="","",'[2]Rekapitulace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IF('[2]Rekapitulace stavby'!E20="","",'[2]Rekapitulace stavby'!E20)</f>
        <v xml:space="preserve"> </v>
      </c>
      <c r="I24" s="341" t="s">
        <v>25</v>
      </c>
      <c r="J24" s="344" t="str">
        <f>IF('[2]Rekapitulace stavby'!AN20="","",'[2]Rekapitulace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1050</v>
      </c>
      <c r="L26" s="342"/>
    </row>
    <row r="27" spans="2:12" s="348" customFormat="1" ht="16.5" hidden="1" customHeight="1" x14ac:dyDescent="0.2">
      <c r="B27" s="347"/>
      <c r="E27" s="633" t="s">
        <v>1042</v>
      </c>
      <c r="F27" s="633"/>
      <c r="G27" s="633"/>
      <c r="H27" s="633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1051</v>
      </c>
      <c r="J30" s="352">
        <f>ROUND(J120,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1052</v>
      </c>
      <c r="I32" s="353" t="s">
        <v>1053</v>
      </c>
      <c r="J32" s="353" t="s">
        <v>1054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1055</v>
      </c>
      <c r="F33" s="355">
        <f>ROUND((SUM(BE120:BE145)),  2)</f>
        <v>0</v>
      </c>
      <c r="I33" s="356">
        <v>0.21</v>
      </c>
      <c r="J33" s="355">
        <f>ROUND(((SUM(BE120:BE145))*I33),  2)</f>
        <v>0</v>
      </c>
      <c r="L33" s="342"/>
    </row>
    <row r="34" spans="2:12" s="343" customFormat="1" ht="14.45" hidden="1" customHeight="1" x14ac:dyDescent="0.2">
      <c r="B34" s="342"/>
      <c r="E34" s="341" t="s">
        <v>1056</v>
      </c>
      <c r="F34" s="355">
        <f>ROUND((SUM(BF120:BF145)),  2)</f>
        <v>0</v>
      </c>
      <c r="I34" s="356">
        <v>0.12</v>
      </c>
      <c r="J34" s="355">
        <f>ROUND(((SUM(BF120:BF145))*I34),  2)</f>
        <v>0</v>
      </c>
      <c r="L34" s="342"/>
    </row>
    <row r="35" spans="2:12" s="343" customFormat="1" ht="14.45" hidden="1" customHeight="1" x14ac:dyDescent="0.2">
      <c r="B35" s="342"/>
      <c r="E35" s="341" t="s">
        <v>1057</v>
      </c>
      <c r="F35" s="355">
        <f>ROUND((SUM(BG120:BG145)),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1058</v>
      </c>
      <c r="F36" s="355">
        <f>ROUND((SUM(BH120:BH145)),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1059</v>
      </c>
      <c r="F37" s="355">
        <f>ROUND((SUM(BI120:BI145)),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1060</v>
      </c>
      <c r="E50" s="365"/>
      <c r="F50" s="365"/>
      <c r="G50" s="364" t="s">
        <v>1061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1062</v>
      </c>
      <c r="E61" s="367"/>
      <c r="F61" s="368" t="s">
        <v>1063</v>
      </c>
      <c r="G61" s="366" t="s">
        <v>1062</v>
      </c>
      <c r="H61" s="367"/>
      <c r="I61" s="367"/>
      <c r="J61" s="369" t="s">
        <v>1063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1064</v>
      </c>
      <c r="E65" s="365"/>
      <c r="F65" s="365"/>
      <c r="G65" s="364" t="s">
        <v>2317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1062</v>
      </c>
      <c r="E76" s="367"/>
      <c r="F76" s="368" t="s">
        <v>1063</v>
      </c>
      <c r="G76" s="366" t="s">
        <v>1062</v>
      </c>
      <c r="H76" s="367"/>
      <c r="I76" s="367"/>
      <c r="J76" s="369" t="s">
        <v>1063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1066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627" t="str">
        <f>E7</f>
        <v>Rekonstrukce ZUŠ Blansko</v>
      </c>
      <c r="F85" s="628"/>
      <c r="G85" s="628"/>
      <c r="H85" s="628"/>
      <c r="L85" s="342"/>
    </row>
    <row r="86" spans="2:47" s="343" customFormat="1" ht="12" hidden="1" customHeight="1" x14ac:dyDescent="0.2">
      <c r="B86" s="342"/>
      <c r="C86" s="341" t="s">
        <v>1039</v>
      </c>
      <c r="L86" s="342"/>
    </row>
    <row r="87" spans="2:47" s="343" customFormat="1" ht="16.5" hidden="1" customHeight="1" x14ac:dyDescent="0.2">
      <c r="B87" s="342"/>
      <c r="E87" s="625" t="str">
        <f>E9</f>
        <v>D.205 - Venkovní rozvody splaškové kanalizace</v>
      </c>
      <c r="F87" s="626"/>
      <c r="G87" s="626"/>
      <c r="H87" s="626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1044</v>
      </c>
      <c r="F89" s="344" t="str">
        <f>F12</f>
        <v xml:space="preserve"> </v>
      </c>
      <c r="I89" s="341" t="s">
        <v>1046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1047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2316</v>
      </c>
      <c r="F92" s="344" t="str">
        <f>IF(E18="","",E18)</f>
        <v>Vyplň údaj</v>
      </c>
      <c r="I92" s="341" t="s">
        <v>1049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1067</v>
      </c>
      <c r="D94" s="357"/>
      <c r="E94" s="357"/>
      <c r="F94" s="357"/>
      <c r="G94" s="357"/>
      <c r="H94" s="357"/>
      <c r="I94" s="357"/>
      <c r="J94" s="375" t="s">
        <v>1068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1069</v>
      </c>
      <c r="J96" s="352">
        <f>J120</f>
        <v>0</v>
      </c>
      <c r="L96" s="342"/>
      <c r="AU96" s="335" t="s">
        <v>1070</v>
      </c>
    </row>
    <row r="97" spans="2:12" s="378" customFormat="1" ht="24.95" hidden="1" customHeight="1" x14ac:dyDescent="0.2">
      <c r="B97" s="377"/>
      <c r="D97" s="379" t="s">
        <v>1071</v>
      </c>
      <c r="E97" s="380"/>
      <c r="F97" s="380"/>
      <c r="G97" s="380"/>
      <c r="H97" s="380"/>
      <c r="I97" s="380"/>
      <c r="J97" s="381">
        <f>J121</f>
        <v>0</v>
      </c>
      <c r="L97" s="377"/>
    </row>
    <row r="98" spans="2:12" s="383" customFormat="1" ht="19.899999999999999" hidden="1" customHeight="1" x14ac:dyDescent="0.2">
      <c r="B98" s="382"/>
      <c r="D98" s="384" t="s">
        <v>1719</v>
      </c>
      <c r="E98" s="385"/>
      <c r="F98" s="385"/>
      <c r="G98" s="385"/>
      <c r="H98" s="385"/>
      <c r="I98" s="385"/>
      <c r="J98" s="386">
        <f>J122</f>
        <v>0</v>
      </c>
      <c r="L98" s="382"/>
    </row>
    <row r="99" spans="2:12" s="383" customFormat="1" ht="19.899999999999999" hidden="1" customHeight="1" x14ac:dyDescent="0.2">
      <c r="B99" s="382"/>
      <c r="D99" s="384" t="s">
        <v>1720</v>
      </c>
      <c r="E99" s="385"/>
      <c r="F99" s="385"/>
      <c r="G99" s="385"/>
      <c r="H99" s="385"/>
      <c r="I99" s="385"/>
      <c r="J99" s="386">
        <f>J127</f>
        <v>0</v>
      </c>
      <c r="L99" s="382"/>
    </row>
    <row r="100" spans="2:12" s="383" customFormat="1" ht="19.899999999999999" hidden="1" customHeight="1" x14ac:dyDescent="0.2">
      <c r="B100" s="382"/>
      <c r="D100" s="384" t="s">
        <v>1073</v>
      </c>
      <c r="E100" s="385"/>
      <c r="F100" s="385"/>
      <c r="G100" s="385"/>
      <c r="H100" s="385"/>
      <c r="I100" s="385"/>
      <c r="J100" s="386">
        <f>J141</f>
        <v>0</v>
      </c>
      <c r="L100" s="382"/>
    </row>
    <row r="101" spans="2:12" s="343" customFormat="1" ht="21.75" hidden="1" customHeight="1" x14ac:dyDescent="0.2">
      <c r="B101" s="342"/>
      <c r="L101" s="342"/>
    </row>
    <row r="102" spans="2:12" s="343" customFormat="1" ht="6.95" hidden="1" customHeight="1" x14ac:dyDescent="0.2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42"/>
    </row>
    <row r="103" spans="2:12" hidden="1" x14ac:dyDescent="0.2"/>
    <row r="104" spans="2:12" hidden="1" x14ac:dyDescent="0.2"/>
    <row r="105" spans="2:12" hidden="1" x14ac:dyDescent="0.2"/>
    <row r="106" spans="2:12" s="343" customFormat="1" ht="6.95" customHeight="1" x14ac:dyDescent="0.2"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42"/>
    </row>
    <row r="107" spans="2:12" s="343" customFormat="1" ht="24.95" customHeight="1" x14ac:dyDescent="0.2">
      <c r="B107" s="342"/>
      <c r="C107" s="339" t="s">
        <v>1080</v>
      </c>
      <c r="L107" s="342"/>
    </row>
    <row r="108" spans="2:12" s="343" customFormat="1" ht="6.95" customHeight="1" x14ac:dyDescent="0.2">
      <c r="B108" s="342"/>
      <c r="L108" s="342"/>
    </row>
    <row r="109" spans="2:12" s="343" customFormat="1" ht="12" customHeight="1" x14ac:dyDescent="0.2">
      <c r="B109" s="342"/>
      <c r="C109" s="341" t="s">
        <v>16</v>
      </c>
      <c r="L109" s="342"/>
    </row>
    <row r="110" spans="2:12" s="343" customFormat="1" ht="16.5" customHeight="1" x14ac:dyDescent="0.2">
      <c r="B110" s="342"/>
      <c r="E110" s="627" t="str">
        <f>E7</f>
        <v>Rekonstrukce ZUŠ Blansko</v>
      </c>
      <c r="F110" s="628"/>
      <c r="G110" s="628"/>
      <c r="H110" s="628"/>
      <c r="L110" s="342"/>
    </row>
    <row r="111" spans="2:12" s="343" customFormat="1" ht="12" customHeight="1" x14ac:dyDescent="0.2">
      <c r="B111" s="342"/>
      <c r="C111" s="341" t="s">
        <v>1039</v>
      </c>
      <c r="L111" s="342"/>
    </row>
    <row r="112" spans="2:12" s="343" customFormat="1" ht="16.5" customHeight="1" x14ac:dyDescent="0.2">
      <c r="B112" s="342"/>
      <c r="E112" s="625" t="str">
        <f>E9</f>
        <v>D.205 - Venkovní rozvody splaškové kanalizace</v>
      </c>
      <c r="F112" s="626"/>
      <c r="G112" s="626"/>
      <c r="H112" s="626"/>
      <c r="L112" s="342"/>
    </row>
    <row r="113" spans="2:65" s="343" customFormat="1" ht="6.95" customHeight="1" x14ac:dyDescent="0.2">
      <c r="B113" s="342"/>
      <c r="L113" s="342"/>
    </row>
    <row r="114" spans="2:65" s="343" customFormat="1" ht="12" customHeight="1" x14ac:dyDescent="0.2">
      <c r="B114" s="342"/>
      <c r="C114" s="341" t="s">
        <v>1044</v>
      </c>
      <c r="F114" s="344" t="str">
        <f>F12</f>
        <v xml:space="preserve"> </v>
      </c>
      <c r="I114" s="341" t="s">
        <v>1046</v>
      </c>
      <c r="J114" s="345">
        <f>IF(J12="","",J12)</f>
        <v>45603</v>
      </c>
      <c r="L114" s="342"/>
    </row>
    <row r="115" spans="2:65" s="343" customFormat="1" ht="6.95" customHeight="1" x14ac:dyDescent="0.2">
      <c r="B115" s="342"/>
      <c r="L115" s="342"/>
    </row>
    <row r="116" spans="2:65" s="343" customFormat="1" ht="15.2" customHeight="1" x14ac:dyDescent="0.2">
      <c r="B116" s="342"/>
      <c r="C116" s="341" t="s">
        <v>1047</v>
      </c>
      <c r="F116" s="344" t="str">
        <f>E15</f>
        <v xml:space="preserve"> </v>
      </c>
      <c r="I116" s="341" t="s">
        <v>14</v>
      </c>
      <c r="J116" s="349" t="str">
        <f>E21</f>
        <v xml:space="preserve"> </v>
      </c>
      <c r="L116" s="342"/>
    </row>
    <row r="117" spans="2:65" s="343" customFormat="1" ht="15.2" customHeight="1" x14ac:dyDescent="0.2">
      <c r="B117" s="342"/>
      <c r="C117" s="341" t="s">
        <v>2316</v>
      </c>
      <c r="F117" s="344" t="str">
        <f>IF(E18="","",E18)</f>
        <v>Vyplň údaj</v>
      </c>
      <c r="I117" s="341" t="s">
        <v>1049</v>
      </c>
      <c r="J117" s="349" t="str">
        <f>E24</f>
        <v xml:space="preserve"> </v>
      </c>
      <c r="L117" s="342"/>
    </row>
    <row r="118" spans="2:65" s="343" customFormat="1" ht="10.35" customHeight="1" x14ac:dyDescent="0.2">
      <c r="B118" s="342"/>
      <c r="L118" s="342"/>
    </row>
    <row r="119" spans="2:65" s="394" customFormat="1" ht="29.25" customHeight="1" x14ac:dyDescent="0.2">
      <c r="B119" s="387"/>
      <c r="C119" s="388" t="s">
        <v>1081</v>
      </c>
      <c r="D119" s="389" t="s">
        <v>1082</v>
      </c>
      <c r="E119" s="389" t="s">
        <v>1083</v>
      </c>
      <c r="F119" s="389" t="s">
        <v>1084</v>
      </c>
      <c r="G119" s="389" t="s">
        <v>90</v>
      </c>
      <c r="H119" s="389" t="s">
        <v>91</v>
      </c>
      <c r="I119" s="389" t="s">
        <v>1085</v>
      </c>
      <c r="J119" s="389" t="s">
        <v>1068</v>
      </c>
      <c r="K119" s="390" t="s">
        <v>1086</v>
      </c>
      <c r="L119" s="387"/>
      <c r="M119" s="391" t="s">
        <v>1042</v>
      </c>
      <c r="N119" s="392" t="s">
        <v>95</v>
      </c>
      <c r="O119" s="392" t="s">
        <v>1087</v>
      </c>
      <c r="P119" s="392" t="s">
        <v>1088</v>
      </c>
      <c r="Q119" s="392" t="s">
        <v>1089</v>
      </c>
      <c r="R119" s="392" t="s">
        <v>1090</v>
      </c>
      <c r="S119" s="392" t="s">
        <v>1091</v>
      </c>
      <c r="T119" s="392" t="s">
        <v>1092</v>
      </c>
      <c r="U119" s="393" t="s">
        <v>106</v>
      </c>
    </row>
    <row r="120" spans="2:65" s="343" customFormat="1" ht="22.9" customHeight="1" x14ac:dyDescent="0.25">
      <c r="B120" s="342"/>
      <c r="C120" s="395" t="s">
        <v>1093</v>
      </c>
      <c r="J120" s="396">
        <f>BK120</f>
        <v>0</v>
      </c>
      <c r="L120" s="342"/>
      <c r="M120" s="397"/>
      <c r="N120" s="350"/>
      <c r="O120" s="350"/>
      <c r="P120" s="398">
        <f>P121</f>
        <v>0</v>
      </c>
      <c r="Q120" s="350"/>
      <c r="R120" s="398">
        <f>R121</f>
        <v>1.96539</v>
      </c>
      <c r="S120" s="350"/>
      <c r="T120" s="398">
        <f>T121</f>
        <v>0</v>
      </c>
      <c r="U120" s="399"/>
      <c r="AT120" s="335" t="s">
        <v>1094</v>
      </c>
      <c r="AU120" s="335" t="s">
        <v>1070</v>
      </c>
      <c r="BK120" s="400">
        <f>BK121</f>
        <v>0</v>
      </c>
    </row>
    <row r="121" spans="2:65" s="402" customFormat="1" ht="25.9" customHeight="1" x14ac:dyDescent="0.2">
      <c r="B121" s="401"/>
      <c r="D121" s="403" t="s">
        <v>1094</v>
      </c>
      <c r="E121" s="404" t="s">
        <v>18</v>
      </c>
      <c r="F121" s="404" t="s">
        <v>1095</v>
      </c>
      <c r="J121" s="405">
        <f>BK121</f>
        <v>0</v>
      </c>
      <c r="L121" s="401"/>
      <c r="M121" s="406"/>
      <c r="P121" s="407">
        <f>P122+P127+P141</f>
        <v>0</v>
      </c>
      <c r="R121" s="407">
        <f>R122+R127+R141</f>
        <v>1.96539</v>
      </c>
      <c r="T121" s="407">
        <f>T122+T127+T141</f>
        <v>0</v>
      </c>
      <c r="U121" s="408"/>
      <c r="AR121" s="403" t="s">
        <v>40</v>
      </c>
      <c r="AT121" s="409" t="s">
        <v>1094</v>
      </c>
      <c r="AU121" s="409" t="s">
        <v>1096</v>
      </c>
      <c r="AY121" s="403" t="s">
        <v>1097</v>
      </c>
      <c r="BK121" s="410">
        <f>BK122+BK127+BK141</f>
        <v>0</v>
      </c>
    </row>
    <row r="122" spans="2:65" s="402" customFormat="1" ht="22.9" customHeight="1" x14ac:dyDescent="0.2">
      <c r="B122" s="401"/>
      <c r="D122" s="403" t="s">
        <v>1094</v>
      </c>
      <c r="E122" s="411" t="s">
        <v>40</v>
      </c>
      <c r="F122" s="411" t="s">
        <v>41</v>
      </c>
      <c r="J122" s="412">
        <f>BK122</f>
        <v>0</v>
      </c>
      <c r="L122" s="401"/>
      <c r="M122" s="406"/>
      <c r="P122" s="407">
        <f>SUM(P123:P126)</f>
        <v>0</v>
      </c>
      <c r="R122" s="407">
        <f>SUM(R123:R126)</f>
        <v>0</v>
      </c>
      <c r="T122" s="407">
        <f>SUM(T123:T126)</f>
        <v>0</v>
      </c>
      <c r="U122" s="408"/>
      <c r="AR122" s="403" t="s">
        <v>40</v>
      </c>
      <c r="AT122" s="409" t="s">
        <v>1094</v>
      </c>
      <c r="AU122" s="409" t="s">
        <v>40</v>
      </c>
      <c r="AY122" s="403" t="s">
        <v>1097</v>
      </c>
      <c r="BK122" s="410">
        <f>SUM(BK123:BK126)</f>
        <v>0</v>
      </c>
    </row>
    <row r="123" spans="2:65" s="343" customFormat="1" ht="37.9" customHeight="1" x14ac:dyDescent="0.2">
      <c r="B123" s="342"/>
      <c r="C123" s="413" t="s">
        <v>40</v>
      </c>
      <c r="D123" s="413" t="s">
        <v>1099</v>
      </c>
      <c r="E123" s="414" t="s">
        <v>1721</v>
      </c>
      <c r="F123" s="415" t="s">
        <v>1722</v>
      </c>
      <c r="G123" s="416" t="s">
        <v>113</v>
      </c>
      <c r="H123" s="417">
        <v>120</v>
      </c>
      <c r="I123" s="309"/>
      <c r="J123" s="418">
        <f>ROUND(I123*H123,2)</f>
        <v>0</v>
      </c>
      <c r="K123" s="419" t="s">
        <v>1102</v>
      </c>
      <c r="L123" s="342"/>
      <c r="M123" s="420" t="s">
        <v>1042</v>
      </c>
      <c r="N123" s="421" t="s">
        <v>1055</v>
      </c>
      <c r="P123" s="422">
        <f>O123*H123</f>
        <v>0</v>
      </c>
      <c r="Q123" s="422">
        <v>0</v>
      </c>
      <c r="R123" s="422">
        <f>Q123*H123</f>
        <v>0</v>
      </c>
      <c r="S123" s="422">
        <v>0</v>
      </c>
      <c r="T123" s="422">
        <f>S123*H123</f>
        <v>0</v>
      </c>
      <c r="U123" s="423" t="s">
        <v>1042</v>
      </c>
      <c r="AR123" s="424" t="s">
        <v>46</v>
      </c>
      <c r="AT123" s="424" t="s">
        <v>1099</v>
      </c>
      <c r="AU123" s="424" t="s">
        <v>42</v>
      </c>
      <c r="AY123" s="335" t="s">
        <v>1097</v>
      </c>
      <c r="BE123" s="425">
        <f>IF(N123="základní",J123,0)</f>
        <v>0</v>
      </c>
      <c r="BF123" s="425">
        <f>IF(N123="snížená",J123,0)</f>
        <v>0</v>
      </c>
      <c r="BG123" s="425">
        <f>IF(N123="zákl. přenesená",J123,0)</f>
        <v>0</v>
      </c>
      <c r="BH123" s="425">
        <f>IF(N123="sníž. přenesená",J123,0)</f>
        <v>0</v>
      </c>
      <c r="BI123" s="425">
        <f>IF(N123="nulová",J123,0)</f>
        <v>0</v>
      </c>
      <c r="BJ123" s="335" t="s">
        <v>40</v>
      </c>
      <c r="BK123" s="425">
        <f>ROUND(I123*H123,2)</f>
        <v>0</v>
      </c>
      <c r="BL123" s="335" t="s">
        <v>46</v>
      </c>
      <c r="BM123" s="424" t="s">
        <v>1723</v>
      </c>
    </row>
    <row r="124" spans="2:65" s="343" customFormat="1" ht="24.2" customHeight="1" x14ac:dyDescent="0.2">
      <c r="B124" s="342"/>
      <c r="C124" s="413" t="s">
        <v>42</v>
      </c>
      <c r="D124" s="413" t="s">
        <v>1099</v>
      </c>
      <c r="E124" s="414" t="s">
        <v>1724</v>
      </c>
      <c r="F124" s="415" t="s">
        <v>1725</v>
      </c>
      <c r="G124" s="416" t="s">
        <v>113</v>
      </c>
      <c r="H124" s="417">
        <v>5</v>
      </c>
      <c r="I124" s="309"/>
      <c r="J124" s="418">
        <f>ROUND(I124*H124,2)</f>
        <v>0</v>
      </c>
      <c r="K124" s="415" t="s">
        <v>1102</v>
      </c>
      <c r="L124" s="342"/>
      <c r="M124" s="420" t="s">
        <v>1042</v>
      </c>
      <c r="N124" s="421" t="s">
        <v>1055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1042</v>
      </c>
      <c r="AR124" s="424" t="s">
        <v>46</v>
      </c>
      <c r="AT124" s="424" t="s">
        <v>1099</v>
      </c>
      <c r="AU124" s="424" t="s">
        <v>42</v>
      </c>
      <c r="AY124" s="335" t="s">
        <v>1097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1726</v>
      </c>
    </row>
    <row r="125" spans="2:65" s="343" customFormat="1" ht="24.2" customHeight="1" x14ac:dyDescent="0.2">
      <c r="B125" s="342"/>
      <c r="C125" s="413" t="s">
        <v>44</v>
      </c>
      <c r="D125" s="413" t="s">
        <v>1099</v>
      </c>
      <c r="E125" s="414" t="s">
        <v>1727</v>
      </c>
      <c r="F125" s="415" t="s">
        <v>1728</v>
      </c>
      <c r="G125" s="416" t="s">
        <v>113</v>
      </c>
      <c r="H125" s="417">
        <v>65</v>
      </c>
      <c r="I125" s="309"/>
      <c r="J125" s="418">
        <f>ROUND(I125*H125,2)</f>
        <v>0</v>
      </c>
      <c r="K125" s="415" t="s">
        <v>1102</v>
      </c>
      <c r="L125" s="342"/>
      <c r="M125" s="420" t="s">
        <v>1042</v>
      </c>
      <c r="N125" s="421" t="s">
        <v>1055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1042</v>
      </c>
      <c r="AR125" s="424" t="s">
        <v>46</v>
      </c>
      <c r="AT125" s="424" t="s">
        <v>1099</v>
      </c>
      <c r="AU125" s="424" t="s">
        <v>42</v>
      </c>
      <c r="AY125" s="335" t="s">
        <v>1097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1729</v>
      </c>
    </row>
    <row r="126" spans="2:65" s="343" customFormat="1" ht="16.5" customHeight="1" x14ac:dyDescent="0.2">
      <c r="B126" s="342"/>
      <c r="C126" s="413" t="s">
        <v>46</v>
      </c>
      <c r="D126" s="413" t="s">
        <v>1099</v>
      </c>
      <c r="E126" s="414" t="s">
        <v>1730</v>
      </c>
      <c r="F126" s="415" t="s">
        <v>1731</v>
      </c>
      <c r="G126" s="416" t="s">
        <v>113</v>
      </c>
      <c r="H126" s="417">
        <v>7</v>
      </c>
      <c r="I126" s="309"/>
      <c r="J126" s="418">
        <f>ROUND(I126*H126,2)</f>
        <v>0</v>
      </c>
      <c r="K126" s="415" t="s">
        <v>1102</v>
      </c>
      <c r="L126" s="342"/>
      <c r="M126" s="420" t="s">
        <v>1042</v>
      </c>
      <c r="N126" s="421" t="s">
        <v>1055</v>
      </c>
      <c r="P126" s="422">
        <f>O126*H126</f>
        <v>0</v>
      </c>
      <c r="Q126" s="422">
        <v>0</v>
      </c>
      <c r="R126" s="422">
        <f>Q126*H126</f>
        <v>0</v>
      </c>
      <c r="S126" s="422">
        <v>0</v>
      </c>
      <c r="T126" s="422">
        <f>S126*H126</f>
        <v>0</v>
      </c>
      <c r="U126" s="423" t="s">
        <v>1042</v>
      </c>
      <c r="AR126" s="424" t="s">
        <v>46</v>
      </c>
      <c r="AT126" s="424" t="s">
        <v>1099</v>
      </c>
      <c r="AU126" s="424" t="s">
        <v>42</v>
      </c>
      <c r="AY126" s="335" t="s">
        <v>1097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1732</v>
      </c>
    </row>
    <row r="127" spans="2:65" s="402" customFormat="1" ht="22.9" customHeight="1" x14ac:dyDescent="0.2">
      <c r="B127" s="401"/>
      <c r="D127" s="403" t="s">
        <v>1094</v>
      </c>
      <c r="E127" s="411" t="s">
        <v>1126</v>
      </c>
      <c r="F127" s="411" t="s">
        <v>1733</v>
      </c>
      <c r="J127" s="412">
        <f>BK127</f>
        <v>0</v>
      </c>
      <c r="L127" s="401"/>
      <c r="M127" s="406"/>
      <c r="P127" s="407">
        <f>SUM(P128:P140)</f>
        <v>0</v>
      </c>
      <c r="R127" s="407">
        <f>SUM(R128:R140)</f>
        <v>1.96539</v>
      </c>
      <c r="T127" s="407">
        <f>SUM(T128:T140)</f>
        <v>0</v>
      </c>
      <c r="U127" s="408"/>
      <c r="AR127" s="403" t="s">
        <v>40</v>
      </c>
      <c r="AT127" s="409" t="s">
        <v>1094</v>
      </c>
      <c r="AU127" s="409" t="s">
        <v>40</v>
      </c>
      <c r="AY127" s="403" t="s">
        <v>1097</v>
      </c>
      <c r="BK127" s="410">
        <f>SUM(BK128:BK140)</f>
        <v>0</v>
      </c>
    </row>
    <row r="128" spans="2:65" s="343" customFormat="1" ht="24.2" customHeight="1" x14ac:dyDescent="0.2">
      <c r="B128" s="342"/>
      <c r="C128" s="413" t="s">
        <v>48</v>
      </c>
      <c r="D128" s="413" t="s">
        <v>1099</v>
      </c>
      <c r="E128" s="414" t="s">
        <v>1144</v>
      </c>
      <c r="F128" s="415" t="s">
        <v>1145</v>
      </c>
      <c r="G128" s="416" t="s">
        <v>283</v>
      </c>
      <c r="H128" s="417">
        <v>70</v>
      </c>
      <c r="I128" s="309"/>
      <c r="J128" s="418">
        <f t="shared" ref="J128:J140" si="0">ROUND(I128*H128,2)</f>
        <v>0</v>
      </c>
      <c r="K128" s="415" t="s">
        <v>1042</v>
      </c>
      <c r="L128" s="342"/>
      <c r="M128" s="420" t="s">
        <v>1042</v>
      </c>
      <c r="N128" s="421" t="s">
        <v>1055</v>
      </c>
      <c r="P128" s="422">
        <f t="shared" ref="P128:P140" si="1">O128*H128</f>
        <v>0</v>
      </c>
      <c r="Q128" s="422">
        <v>0</v>
      </c>
      <c r="R128" s="422">
        <f t="shared" ref="R128:R140" si="2">Q128*H128</f>
        <v>0</v>
      </c>
      <c r="S128" s="422">
        <v>0</v>
      </c>
      <c r="T128" s="422">
        <f t="shared" ref="T128:T140" si="3">S128*H128</f>
        <v>0</v>
      </c>
      <c r="U128" s="423" t="s">
        <v>1042</v>
      </c>
      <c r="AR128" s="424" t="s">
        <v>46</v>
      </c>
      <c r="AT128" s="424" t="s">
        <v>1099</v>
      </c>
      <c r="AU128" s="424" t="s">
        <v>42</v>
      </c>
      <c r="AY128" s="335" t="s">
        <v>1097</v>
      </c>
      <c r="BE128" s="425">
        <f t="shared" ref="BE128:BE140" si="4">IF(N128="základní",J128,0)</f>
        <v>0</v>
      </c>
      <c r="BF128" s="425">
        <f t="shared" ref="BF128:BF140" si="5">IF(N128="snížená",J128,0)</f>
        <v>0</v>
      </c>
      <c r="BG128" s="425">
        <f t="shared" ref="BG128:BG140" si="6">IF(N128="zákl. přenesená",J128,0)</f>
        <v>0</v>
      </c>
      <c r="BH128" s="425">
        <f t="shared" ref="BH128:BH140" si="7">IF(N128="sníž. přenesená",J128,0)</f>
        <v>0</v>
      </c>
      <c r="BI128" s="425">
        <f t="shared" ref="BI128:BI140" si="8">IF(N128="nulová",J128,0)</f>
        <v>0</v>
      </c>
      <c r="BJ128" s="335" t="s">
        <v>40</v>
      </c>
      <c r="BK128" s="425">
        <f t="shared" ref="BK128:BK140" si="9">ROUND(I128*H128,2)</f>
        <v>0</v>
      </c>
      <c r="BL128" s="335" t="s">
        <v>46</v>
      </c>
      <c r="BM128" s="424" t="s">
        <v>1734</v>
      </c>
    </row>
    <row r="129" spans="2:65" s="343" customFormat="1" ht="24.2" customHeight="1" x14ac:dyDescent="0.2">
      <c r="B129" s="342"/>
      <c r="C129" s="413" t="s">
        <v>50</v>
      </c>
      <c r="D129" s="413" t="s">
        <v>1099</v>
      </c>
      <c r="E129" s="414" t="s">
        <v>1735</v>
      </c>
      <c r="F129" s="415" t="s">
        <v>1736</v>
      </c>
      <c r="G129" s="416" t="s">
        <v>283</v>
      </c>
      <c r="H129" s="417">
        <v>100</v>
      </c>
      <c r="I129" s="309"/>
      <c r="J129" s="418">
        <f t="shared" si="0"/>
        <v>0</v>
      </c>
      <c r="K129" s="415" t="s">
        <v>1102</v>
      </c>
      <c r="L129" s="342"/>
      <c r="M129" s="420" t="s">
        <v>1042</v>
      </c>
      <c r="N129" s="421" t="s">
        <v>1055</v>
      </c>
      <c r="P129" s="422">
        <f t="shared" si="1"/>
        <v>0</v>
      </c>
      <c r="Q129" s="422">
        <v>2.7599999999999999E-3</v>
      </c>
      <c r="R129" s="422">
        <f t="shared" si="2"/>
        <v>0.27599999999999997</v>
      </c>
      <c r="S129" s="422">
        <v>0</v>
      </c>
      <c r="T129" s="422">
        <f t="shared" si="3"/>
        <v>0</v>
      </c>
      <c r="U129" s="423" t="s">
        <v>1042</v>
      </c>
      <c r="AR129" s="424" t="s">
        <v>46</v>
      </c>
      <c r="AT129" s="424" t="s">
        <v>1099</v>
      </c>
      <c r="AU129" s="424" t="s">
        <v>42</v>
      </c>
      <c r="AY129" s="335" t="s">
        <v>1097</v>
      </c>
      <c r="BE129" s="425">
        <f t="shared" si="4"/>
        <v>0</v>
      </c>
      <c r="BF129" s="425">
        <f t="shared" si="5"/>
        <v>0</v>
      </c>
      <c r="BG129" s="425">
        <f t="shared" si="6"/>
        <v>0</v>
      </c>
      <c r="BH129" s="425">
        <f t="shared" si="7"/>
        <v>0</v>
      </c>
      <c r="BI129" s="425">
        <f t="shared" si="8"/>
        <v>0</v>
      </c>
      <c r="BJ129" s="335" t="s">
        <v>40</v>
      </c>
      <c r="BK129" s="425">
        <f t="shared" si="9"/>
        <v>0</v>
      </c>
      <c r="BL129" s="335" t="s">
        <v>46</v>
      </c>
      <c r="BM129" s="424" t="s">
        <v>1737</v>
      </c>
    </row>
    <row r="130" spans="2:65" s="343" customFormat="1" ht="16.5" customHeight="1" x14ac:dyDescent="0.2">
      <c r="B130" s="342"/>
      <c r="C130" s="413" t="s">
        <v>1122</v>
      </c>
      <c r="D130" s="413" t="s">
        <v>1099</v>
      </c>
      <c r="E130" s="414" t="s">
        <v>1738</v>
      </c>
      <c r="F130" s="415" t="s">
        <v>1176</v>
      </c>
      <c r="G130" s="416" t="s">
        <v>211</v>
      </c>
      <c r="H130" s="417">
        <v>63</v>
      </c>
      <c r="I130" s="309"/>
      <c r="J130" s="418">
        <f t="shared" si="0"/>
        <v>0</v>
      </c>
      <c r="K130" s="415" t="s">
        <v>1042</v>
      </c>
      <c r="L130" s="342"/>
      <c r="M130" s="420" t="s">
        <v>1042</v>
      </c>
      <c r="N130" s="421" t="s">
        <v>1055</v>
      </c>
      <c r="P130" s="422">
        <f t="shared" si="1"/>
        <v>0</v>
      </c>
      <c r="Q130" s="422">
        <v>0</v>
      </c>
      <c r="R130" s="422">
        <f t="shared" si="2"/>
        <v>0</v>
      </c>
      <c r="S130" s="422">
        <v>0</v>
      </c>
      <c r="T130" s="422">
        <f t="shared" si="3"/>
        <v>0</v>
      </c>
      <c r="U130" s="423" t="s">
        <v>1042</v>
      </c>
      <c r="AR130" s="424" t="s">
        <v>46</v>
      </c>
      <c r="AT130" s="424" t="s">
        <v>1099</v>
      </c>
      <c r="AU130" s="424" t="s">
        <v>42</v>
      </c>
      <c r="AY130" s="335" t="s">
        <v>1097</v>
      </c>
      <c r="BE130" s="425">
        <f t="shared" si="4"/>
        <v>0</v>
      </c>
      <c r="BF130" s="425">
        <f t="shared" si="5"/>
        <v>0</v>
      </c>
      <c r="BG130" s="425">
        <f t="shared" si="6"/>
        <v>0</v>
      </c>
      <c r="BH130" s="425">
        <f t="shared" si="7"/>
        <v>0</v>
      </c>
      <c r="BI130" s="425">
        <f t="shared" si="8"/>
        <v>0</v>
      </c>
      <c r="BJ130" s="335" t="s">
        <v>40</v>
      </c>
      <c r="BK130" s="425">
        <f t="shared" si="9"/>
        <v>0</v>
      </c>
      <c r="BL130" s="335" t="s">
        <v>46</v>
      </c>
      <c r="BM130" s="424" t="s">
        <v>1739</v>
      </c>
    </row>
    <row r="131" spans="2:65" s="343" customFormat="1" ht="16.5" customHeight="1" x14ac:dyDescent="0.2">
      <c r="B131" s="342"/>
      <c r="C131" s="413" t="s">
        <v>1126</v>
      </c>
      <c r="D131" s="413" t="s">
        <v>1099</v>
      </c>
      <c r="E131" s="414" t="s">
        <v>1740</v>
      </c>
      <c r="F131" s="415" t="s">
        <v>1741</v>
      </c>
      <c r="G131" s="416" t="s">
        <v>211</v>
      </c>
      <c r="H131" s="417">
        <v>11</v>
      </c>
      <c r="I131" s="309"/>
      <c r="J131" s="418">
        <f t="shared" si="0"/>
        <v>0</v>
      </c>
      <c r="K131" s="415" t="s">
        <v>1042</v>
      </c>
      <c r="L131" s="342"/>
      <c r="M131" s="420" t="s">
        <v>1042</v>
      </c>
      <c r="N131" s="421" t="s">
        <v>1055</v>
      </c>
      <c r="P131" s="422">
        <f t="shared" si="1"/>
        <v>0</v>
      </c>
      <c r="Q131" s="422">
        <v>0</v>
      </c>
      <c r="R131" s="422">
        <f t="shared" si="2"/>
        <v>0</v>
      </c>
      <c r="S131" s="422">
        <v>0</v>
      </c>
      <c r="T131" s="422">
        <f t="shared" si="3"/>
        <v>0</v>
      </c>
      <c r="U131" s="423" t="s">
        <v>1042</v>
      </c>
      <c r="AR131" s="424" t="s">
        <v>46</v>
      </c>
      <c r="AT131" s="424" t="s">
        <v>1099</v>
      </c>
      <c r="AU131" s="424" t="s">
        <v>42</v>
      </c>
      <c r="AY131" s="335" t="s">
        <v>1097</v>
      </c>
      <c r="BE131" s="425">
        <f t="shared" si="4"/>
        <v>0</v>
      </c>
      <c r="BF131" s="425">
        <f t="shared" si="5"/>
        <v>0</v>
      </c>
      <c r="BG131" s="425">
        <f t="shared" si="6"/>
        <v>0</v>
      </c>
      <c r="BH131" s="425">
        <f t="shared" si="7"/>
        <v>0</v>
      </c>
      <c r="BI131" s="425">
        <f t="shared" si="8"/>
        <v>0</v>
      </c>
      <c r="BJ131" s="335" t="s">
        <v>40</v>
      </c>
      <c r="BK131" s="425">
        <f t="shared" si="9"/>
        <v>0</v>
      </c>
      <c r="BL131" s="335" t="s">
        <v>46</v>
      </c>
      <c r="BM131" s="424" t="s">
        <v>1742</v>
      </c>
    </row>
    <row r="132" spans="2:65" s="343" customFormat="1" ht="16.5" customHeight="1" x14ac:dyDescent="0.2">
      <c r="B132" s="342"/>
      <c r="C132" s="413" t="s">
        <v>52</v>
      </c>
      <c r="D132" s="413" t="s">
        <v>1099</v>
      </c>
      <c r="E132" s="414" t="s">
        <v>1743</v>
      </c>
      <c r="F132" s="415" t="s">
        <v>1744</v>
      </c>
      <c r="G132" s="416" t="s">
        <v>211</v>
      </c>
      <c r="H132" s="417">
        <v>7</v>
      </c>
      <c r="I132" s="309"/>
      <c r="J132" s="418">
        <f t="shared" si="0"/>
        <v>0</v>
      </c>
      <c r="K132" s="415" t="s">
        <v>1042</v>
      </c>
      <c r="L132" s="342"/>
      <c r="M132" s="420" t="s">
        <v>1042</v>
      </c>
      <c r="N132" s="421" t="s">
        <v>1055</v>
      </c>
      <c r="P132" s="422">
        <f t="shared" si="1"/>
        <v>0</v>
      </c>
      <c r="Q132" s="422">
        <v>0</v>
      </c>
      <c r="R132" s="422">
        <f t="shared" si="2"/>
        <v>0</v>
      </c>
      <c r="S132" s="422">
        <v>0</v>
      </c>
      <c r="T132" s="422">
        <f t="shared" si="3"/>
        <v>0</v>
      </c>
      <c r="U132" s="423" t="s">
        <v>1042</v>
      </c>
      <c r="AR132" s="424" t="s">
        <v>46</v>
      </c>
      <c r="AT132" s="424" t="s">
        <v>1099</v>
      </c>
      <c r="AU132" s="424" t="s">
        <v>42</v>
      </c>
      <c r="AY132" s="335" t="s">
        <v>1097</v>
      </c>
      <c r="BE132" s="425">
        <f t="shared" si="4"/>
        <v>0</v>
      </c>
      <c r="BF132" s="425">
        <f t="shared" si="5"/>
        <v>0</v>
      </c>
      <c r="BG132" s="425">
        <f t="shared" si="6"/>
        <v>0</v>
      </c>
      <c r="BH132" s="425">
        <f t="shared" si="7"/>
        <v>0</v>
      </c>
      <c r="BI132" s="425">
        <f t="shared" si="8"/>
        <v>0</v>
      </c>
      <c r="BJ132" s="335" t="s">
        <v>40</v>
      </c>
      <c r="BK132" s="425">
        <f t="shared" si="9"/>
        <v>0</v>
      </c>
      <c r="BL132" s="335" t="s">
        <v>46</v>
      </c>
      <c r="BM132" s="424" t="s">
        <v>1745</v>
      </c>
    </row>
    <row r="133" spans="2:65" s="343" customFormat="1" ht="16.5" customHeight="1" x14ac:dyDescent="0.2">
      <c r="B133" s="342"/>
      <c r="C133" s="413" t="s">
        <v>1135</v>
      </c>
      <c r="D133" s="413" t="s">
        <v>1099</v>
      </c>
      <c r="E133" s="414" t="s">
        <v>1746</v>
      </c>
      <c r="F133" s="415" t="s">
        <v>1747</v>
      </c>
      <c r="G133" s="416" t="s">
        <v>211</v>
      </c>
      <c r="H133" s="417">
        <v>11</v>
      </c>
      <c r="I133" s="309"/>
      <c r="J133" s="418">
        <f t="shared" si="0"/>
        <v>0</v>
      </c>
      <c r="K133" s="415" t="s">
        <v>1042</v>
      </c>
      <c r="L133" s="342"/>
      <c r="M133" s="420" t="s">
        <v>1042</v>
      </c>
      <c r="N133" s="421" t="s">
        <v>1055</v>
      </c>
      <c r="P133" s="422">
        <f t="shared" si="1"/>
        <v>0</v>
      </c>
      <c r="Q133" s="422">
        <v>0</v>
      </c>
      <c r="R133" s="422">
        <f t="shared" si="2"/>
        <v>0</v>
      </c>
      <c r="S133" s="422">
        <v>0</v>
      </c>
      <c r="T133" s="422">
        <f t="shared" si="3"/>
        <v>0</v>
      </c>
      <c r="U133" s="423" t="s">
        <v>1042</v>
      </c>
      <c r="AR133" s="424" t="s">
        <v>46</v>
      </c>
      <c r="AT133" s="424" t="s">
        <v>1099</v>
      </c>
      <c r="AU133" s="424" t="s">
        <v>42</v>
      </c>
      <c r="AY133" s="335" t="s">
        <v>1097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1748</v>
      </c>
    </row>
    <row r="134" spans="2:65" s="343" customFormat="1" ht="16.5" customHeight="1" x14ac:dyDescent="0.2">
      <c r="B134" s="342"/>
      <c r="C134" s="413" t="s">
        <v>1143</v>
      </c>
      <c r="D134" s="413" t="s">
        <v>1099</v>
      </c>
      <c r="E134" s="414" t="s">
        <v>1749</v>
      </c>
      <c r="F134" s="415" t="s">
        <v>1750</v>
      </c>
      <c r="G134" s="416" t="s">
        <v>211</v>
      </c>
      <c r="H134" s="417">
        <v>1</v>
      </c>
      <c r="I134" s="309"/>
      <c r="J134" s="418">
        <f t="shared" si="0"/>
        <v>0</v>
      </c>
      <c r="K134" s="415" t="s">
        <v>1042</v>
      </c>
      <c r="L134" s="342"/>
      <c r="M134" s="420" t="s">
        <v>1042</v>
      </c>
      <c r="N134" s="421" t="s">
        <v>1055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1042</v>
      </c>
      <c r="AR134" s="424" t="s">
        <v>46</v>
      </c>
      <c r="AT134" s="424" t="s">
        <v>1099</v>
      </c>
      <c r="AU134" s="424" t="s">
        <v>42</v>
      </c>
      <c r="AY134" s="335" t="s">
        <v>1097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1751</v>
      </c>
    </row>
    <row r="135" spans="2:65" s="343" customFormat="1" ht="16.5" customHeight="1" x14ac:dyDescent="0.2">
      <c r="B135" s="342"/>
      <c r="C135" s="413" t="s">
        <v>1147</v>
      </c>
      <c r="D135" s="413" t="s">
        <v>1099</v>
      </c>
      <c r="E135" s="414" t="s">
        <v>1752</v>
      </c>
      <c r="F135" s="415" t="s">
        <v>1753</v>
      </c>
      <c r="G135" s="416" t="s">
        <v>211</v>
      </c>
      <c r="H135" s="417">
        <v>2</v>
      </c>
      <c r="I135" s="309"/>
      <c r="J135" s="418">
        <f t="shared" si="0"/>
        <v>0</v>
      </c>
      <c r="K135" s="415" t="s">
        <v>1042</v>
      </c>
      <c r="L135" s="342"/>
      <c r="M135" s="420" t="s">
        <v>1042</v>
      </c>
      <c r="N135" s="421" t="s">
        <v>1055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1042</v>
      </c>
      <c r="AR135" s="424" t="s">
        <v>46</v>
      </c>
      <c r="AT135" s="424" t="s">
        <v>1099</v>
      </c>
      <c r="AU135" s="424" t="s">
        <v>42</v>
      </c>
      <c r="AY135" s="335" t="s">
        <v>1097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1754</v>
      </c>
    </row>
    <row r="136" spans="2:65" s="343" customFormat="1" ht="33" customHeight="1" x14ac:dyDescent="0.2">
      <c r="B136" s="342"/>
      <c r="C136" s="413" t="s">
        <v>1151</v>
      </c>
      <c r="D136" s="413" t="s">
        <v>1099</v>
      </c>
      <c r="E136" s="414" t="s">
        <v>1755</v>
      </c>
      <c r="F136" s="415" t="s">
        <v>1756</v>
      </c>
      <c r="G136" s="416" t="s">
        <v>211</v>
      </c>
      <c r="H136" s="417">
        <v>3</v>
      </c>
      <c r="I136" s="309"/>
      <c r="J136" s="418">
        <f t="shared" si="0"/>
        <v>0</v>
      </c>
      <c r="K136" s="415" t="s">
        <v>1102</v>
      </c>
      <c r="L136" s="342"/>
      <c r="M136" s="420" t="s">
        <v>1042</v>
      </c>
      <c r="N136" s="421" t="s">
        <v>1055</v>
      </c>
      <c r="P136" s="422">
        <f t="shared" si="1"/>
        <v>0</v>
      </c>
      <c r="Q136" s="422">
        <v>0.42115999999999998</v>
      </c>
      <c r="R136" s="422">
        <f t="shared" si="2"/>
        <v>1.2634799999999999</v>
      </c>
      <c r="S136" s="422">
        <v>0</v>
      </c>
      <c r="T136" s="422">
        <f t="shared" si="3"/>
        <v>0</v>
      </c>
      <c r="U136" s="423" t="s">
        <v>1042</v>
      </c>
      <c r="AR136" s="424" t="s">
        <v>46</v>
      </c>
      <c r="AT136" s="424" t="s">
        <v>1099</v>
      </c>
      <c r="AU136" s="424" t="s">
        <v>42</v>
      </c>
      <c r="AY136" s="335" t="s">
        <v>1097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1757</v>
      </c>
    </row>
    <row r="137" spans="2:65" s="343" customFormat="1" ht="24.2" customHeight="1" x14ac:dyDescent="0.2">
      <c r="B137" s="342"/>
      <c r="C137" s="413" t="s">
        <v>1155</v>
      </c>
      <c r="D137" s="413" t="s">
        <v>1099</v>
      </c>
      <c r="E137" s="414" t="s">
        <v>1758</v>
      </c>
      <c r="F137" s="415" t="s">
        <v>1759</v>
      </c>
      <c r="G137" s="416" t="s">
        <v>211</v>
      </c>
      <c r="H137" s="417">
        <v>3</v>
      </c>
      <c r="I137" s="309"/>
      <c r="J137" s="418">
        <f t="shared" si="0"/>
        <v>0</v>
      </c>
      <c r="K137" s="415" t="s">
        <v>1102</v>
      </c>
      <c r="L137" s="342"/>
      <c r="M137" s="420" t="s">
        <v>1042</v>
      </c>
      <c r="N137" s="421" t="s">
        <v>1055</v>
      </c>
      <c r="P137" s="422">
        <f t="shared" si="1"/>
        <v>0</v>
      </c>
      <c r="Q137" s="422">
        <v>3.637E-2</v>
      </c>
      <c r="R137" s="422">
        <f t="shared" si="2"/>
        <v>0.10911</v>
      </c>
      <c r="S137" s="422">
        <v>0</v>
      </c>
      <c r="T137" s="422">
        <f t="shared" si="3"/>
        <v>0</v>
      </c>
      <c r="U137" s="423" t="s">
        <v>1042</v>
      </c>
      <c r="AR137" s="424" t="s">
        <v>46</v>
      </c>
      <c r="AT137" s="424" t="s">
        <v>1099</v>
      </c>
      <c r="AU137" s="424" t="s">
        <v>42</v>
      </c>
      <c r="AY137" s="335" t="s">
        <v>1097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1760</v>
      </c>
    </row>
    <row r="138" spans="2:65" s="343" customFormat="1" ht="24.2" customHeight="1" x14ac:dyDescent="0.2">
      <c r="B138" s="342"/>
      <c r="C138" s="413" t="s">
        <v>1159</v>
      </c>
      <c r="D138" s="413" t="s">
        <v>1099</v>
      </c>
      <c r="E138" s="414" t="s">
        <v>1761</v>
      </c>
      <c r="F138" s="415" t="s">
        <v>1762</v>
      </c>
      <c r="G138" s="416" t="s">
        <v>211</v>
      </c>
      <c r="H138" s="417">
        <v>3</v>
      </c>
      <c r="I138" s="309"/>
      <c r="J138" s="418">
        <f t="shared" si="0"/>
        <v>0</v>
      </c>
      <c r="K138" s="415" t="s">
        <v>1102</v>
      </c>
      <c r="L138" s="342"/>
      <c r="M138" s="420" t="s">
        <v>1042</v>
      </c>
      <c r="N138" s="421" t="s">
        <v>1055</v>
      </c>
      <c r="P138" s="422">
        <f t="shared" si="1"/>
        <v>0</v>
      </c>
      <c r="Q138" s="422">
        <v>0.1056</v>
      </c>
      <c r="R138" s="422">
        <f t="shared" si="2"/>
        <v>0.31679999999999997</v>
      </c>
      <c r="S138" s="422">
        <v>0</v>
      </c>
      <c r="T138" s="422">
        <f t="shared" si="3"/>
        <v>0</v>
      </c>
      <c r="U138" s="423" t="s">
        <v>1042</v>
      </c>
      <c r="AR138" s="424" t="s">
        <v>46</v>
      </c>
      <c r="AT138" s="424" t="s">
        <v>1099</v>
      </c>
      <c r="AU138" s="424" t="s">
        <v>42</v>
      </c>
      <c r="AY138" s="335" t="s">
        <v>1097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1763</v>
      </c>
    </row>
    <row r="139" spans="2:65" s="343" customFormat="1" ht="24.2" customHeight="1" x14ac:dyDescent="0.2">
      <c r="B139" s="342"/>
      <c r="C139" s="413" t="s">
        <v>1133</v>
      </c>
      <c r="D139" s="413" t="s">
        <v>1099</v>
      </c>
      <c r="E139" s="414" t="s">
        <v>1764</v>
      </c>
      <c r="F139" s="415" t="s">
        <v>1765</v>
      </c>
      <c r="G139" s="416" t="s">
        <v>211</v>
      </c>
      <c r="H139" s="417">
        <v>1</v>
      </c>
      <c r="I139" s="309"/>
      <c r="J139" s="418">
        <f t="shared" si="0"/>
        <v>0</v>
      </c>
      <c r="K139" s="415" t="s">
        <v>1042</v>
      </c>
      <c r="L139" s="342"/>
      <c r="M139" s="420" t="s">
        <v>1042</v>
      </c>
      <c r="N139" s="421" t="s">
        <v>1055</v>
      </c>
      <c r="P139" s="422">
        <f t="shared" si="1"/>
        <v>0</v>
      </c>
      <c r="Q139" s="422">
        <v>0</v>
      </c>
      <c r="R139" s="422">
        <f t="shared" si="2"/>
        <v>0</v>
      </c>
      <c r="S139" s="422">
        <v>0</v>
      </c>
      <c r="T139" s="422">
        <f t="shared" si="3"/>
        <v>0</v>
      </c>
      <c r="U139" s="423" t="s">
        <v>1042</v>
      </c>
      <c r="AR139" s="424" t="s">
        <v>46</v>
      </c>
      <c r="AT139" s="424" t="s">
        <v>1099</v>
      </c>
      <c r="AU139" s="424" t="s">
        <v>42</v>
      </c>
      <c r="AY139" s="335" t="s">
        <v>1097</v>
      </c>
      <c r="BE139" s="425">
        <f t="shared" si="4"/>
        <v>0</v>
      </c>
      <c r="BF139" s="425">
        <f t="shared" si="5"/>
        <v>0</v>
      </c>
      <c r="BG139" s="425">
        <f t="shared" si="6"/>
        <v>0</v>
      </c>
      <c r="BH139" s="425">
        <f t="shared" si="7"/>
        <v>0</v>
      </c>
      <c r="BI139" s="425">
        <f t="shared" si="8"/>
        <v>0</v>
      </c>
      <c r="BJ139" s="335" t="s">
        <v>40</v>
      </c>
      <c r="BK139" s="425">
        <f t="shared" si="9"/>
        <v>0</v>
      </c>
      <c r="BL139" s="335" t="s">
        <v>46</v>
      </c>
      <c r="BM139" s="424" t="s">
        <v>1766</v>
      </c>
    </row>
    <row r="140" spans="2:65" s="343" customFormat="1" ht="16.5" customHeight="1" x14ac:dyDescent="0.2">
      <c r="B140" s="342"/>
      <c r="C140" s="413" t="s">
        <v>1166</v>
      </c>
      <c r="D140" s="413" t="s">
        <v>1099</v>
      </c>
      <c r="E140" s="414" t="s">
        <v>1767</v>
      </c>
      <c r="F140" s="415" t="s">
        <v>1768</v>
      </c>
      <c r="G140" s="416" t="s">
        <v>283</v>
      </c>
      <c r="H140" s="417">
        <v>6</v>
      </c>
      <c r="I140" s="309"/>
      <c r="J140" s="418">
        <f t="shared" si="0"/>
        <v>0</v>
      </c>
      <c r="K140" s="415" t="s">
        <v>1042</v>
      </c>
      <c r="L140" s="342"/>
      <c r="M140" s="420" t="s">
        <v>1042</v>
      </c>
      <c r="N140" s="421" t="s">
        <v>1055</v>
      </c>
      <c r="P140" s="422">
        <f t="shared" si="1"/>
        <v>0</v>
      </c>
      <c r="Q140" s="422">
        <v>0</v>
      </c>
      <c r="R140" s="422">
        <f t="shared" si="2"/>
        <v>0</v>
      </c>
      <c r="S140" s="422">
        <v>0</v>
      </c>
      <c r="T140" s="422">
        <f t="shared" si="3"/>
        <v>0</v>
      </c>
      <c r="U140" s="423" t="s">
        <v>1042</v>
      </c>
      <c r="AR140" s="424" t="s">
        <v>46</v>
      </c>
      <c r="AT140" s="424" t="s">
        <v>1099</v>
      </c>
      <c r="AU140" s="424" t="s">
        <v>42</v>
      </c>
      <c r="AY140" s="335" t="s">
        <v>1097</v>
      </c>
      <c r="BE140" s="425">
        <f t="shared" si="4"/>
        <v>0</v>
      </c>
      <c r="BF140" s="425">
        <f t="shared" si="5"/>
        <v>0</v>
      </c>
      <c r="BG140" s="425">
        <f t="shared" si="6"/>
        <v>0</v>
      </c>
      <c r="BH140" s="425">
        <f t="shared" si="7"/>
        <v>0</v>
      </c>
      <c r="BI140" s="425">
        <f t="shared" si="8"/>
        <v>0</v>
      </c>
      <c r="BJ140" s="335" t="s">
        <v>40</v>
      </c>
      <c r="BK140" s="425">
        <f t="shared" si="9"/>
        <v>0</v>
      </c>
      <c r="BL140" s="335" t="s">
        <v>46</v>
      </c>
      <c r="BM140" s="424" t="s">
        <v>1769</v>
      </c>
    </row>
    <row r="141" spans="2:65" s="402" customFormat="1" ht="22.9" customHeight="1" x14ac:dyDescent="0.2">
      <c r="B141" s="401"/>
      <c r="D141" s="403" t="s">
        <v>1094</v>
      </c>
      <c r="E141" s="411" t="s">
        <v>1108</v>
      </c>
      <c r="F141" s="411" t="s">
        <v>1109</v>
      </c>
      <c r="J141" s="412">
        <f>BK141</f>
        <v>0</v>
      </c>
      <c r="L141" s="401"/>
      <c r="M141" s="406"/>
      <c r="P141" s="407">
        <f>SUM(P142:P145)</f>
        <v>0</v>
      </c>
      <c r="R141" s="407">
        <f>SUM(R142:R145)</f>
        <v>0</v>
      </c>
      <c r="T141" s="407">
        <f>SUM(T142:T145)</f>
        <v>0</v>
      </c>
      <c r="U141" s="408"/>
      <c r="AR141" s="403" t="s">
        <v>40</v>
      </c>
      <c r="AT141" s="409" t="s">
        <v>1094</v>
      </c>
      <c r="AU141" s="409" t="s">
        <v>40</v>
      </c>
      <c r="AY141" s="403" t="s">
        <v>1097</v>
      </c>
      <c r="BK141" s="410">
        <f>SUM(BK142:BK145)</f>
        <v>0</v>
      </c>
    </row>
    <row r="142" spans="2:65" s="343" customFormat="1" ht="16.5" customHeight="1" x14ac:dyDescent="0.2">
      <c r="B142" s="342"/>
      <c r="C142" s="413" t="s">
        <v>1186</v>
      </c>
      <c r="D142" s="413" t="s">
        <v>1099</v>
      </c>
      <c r="E142" s="414" t="s">
        <v>1110</v>
      </c>
      <c r="F142" s="415" t="s">
        <v>1111</v>
      </c>
      <c r="G142" s="416" t="s">
        <v>159</v>
      </c>
      <c r="H142" s="417">
        <v>90</v>
      </c>
      <c r="I142" s="309"/>
      <c r="J142" s="418">
        <f>ROUND(I142*H142,2)</f>
        <v>0</v>
      </c>
      <c r="K142" s="415" t="s">
        <v>1102</v>
      </c>
      <c r="L142" s="342"/>
      <c r="M142" s="420" t="s">
        <v>1042</v>
      </c>
      <c r="N142" s="421" t="s">
        <v>1055</v>
      </c>
      <c r="P142" s="422">
        <f>O142*H142</f>
        <v>0</v>
      </c>
      <c r="Q142" s="422">
        <v>0</v>
      </c>
      <c r="R142" s="422">
        <f>Q142*H142</f>
        <v>0</v>
      </c>
      <c r="S142" s="422">
        <v>0</v>
      </c>
      <c r="T142" s="422">
        <f>S142*H142</f>
        <v>0</v>
      </c>
      <c r="U142" s="423" t="s">
        <v>1042</v>
      </c>
      <c r="AR142" s="424" t="s">
        <v>46</v>
      </c>
      <c r="AT142" s="424" t="s">
        <v>1099</v>
      </c>
      <c r="AU142" s="424" t="s">
        <v>42</v>
      </c>
      <c r="AY142" s="335" t="s">
        <v>1097</v>
      </c>
      <c r="BE142" s="425">
        <f>IF(N142="základní",J142,0)</f>
        <v>0</v>
      </c>
      <c r="BF142" s="425">
        <f>IF(N142="snížená",J142,0)</f>
        <v>0</v>
      </c>
      <c r="BG142" s="425">
        <f>IF(N142="zákl. přenesená",J142,0)</f>
        <v>0</v>
      </c>
      <c r="BH142" s="425">
        <f>IF(N142="sníž. přenesená",J142,0)</f>
        <v>0</v>
      </c>
      <c r="BI142" s="425">
        <f>IF(N142="nulová",J142,0)</f>
        <v>0</v>
      </c>
      <c r="BJ142" s="335" t="s">
        <v>40</v>
      </c>
      <c r="BK142" s="425">
        <f>ROUND(I142*H142,2)</f>
        <v>0</v>
      </c>
      <c r="BL142" s="335" t="s">
        <v>46</v>
      </c>
      <c r="BM142" s="424" t="s">
        <v>2325</v>
      </c>
    </row>
    <row r="143" spans="2:65" s="343" customFormat="1" ht="24.2" customHeight="1" x14ac:dyDescent="0.2">
      <c r="B143" s="342"/>
      <c r="C143" s="413" t="s">
        <v>1174</v>
      </c>
      <c r="D143" s="413" t="s">
        <v>1099</v>
      </c>
      <c r="E143" s="414" t="s">
        <v>1119</v>
      </c>
      <c r="F143" s="415" t="s">
        <v>1120</v>
      </c>
      <c r="G143" s="416" t="s">
        <v>159</v>
      </c>
      <c r="H143" s="417">
        <v>90</v>
      </c>
      <c r="I143" s="309"/>
      <c r="J143" s="418">
        <f>ROUND(I143*H143,2)</f>
        <v>0</v>
      </c>
      <c r="K143" s="415" t="s">
        <v>1102</v>
      </c>
      <c r="L143" s="342"/>
      <c r="M143" s="420" t="s">
        <v>1042</v>
      </c>
      <c r="N143" s="421" t="s">
        <v>1055</v>
      </c>
      <c r="P143" s="422">
        <f>O143*H143</f>
        <v>0</v>
      </c>
      <c r="Q143" s="422">
        <v>0</v>
      </c>
      <c r="R143" s="422">
        <f>Q143*H143</f>
        <v>0</v>
      </c>
      <c r="S143" s="422">
        <v>0</v>
      </c>
      <c r="T143" s="422">
        <f>S143*H143</f>
        <v>0</v>
      </c>
      <c r="U143" s="423" t="s">
        <v>1042</v>
      </c>
      <c r="AR143" s="424" t="s">
        <v>46</v>
      </c>
      <c r="AT143" s="424" t="s">
        <v>1099</v>
      </c>
      <c r="AU143" s="424" t="s">
        <v>42</v>
      </c>
      <c r="AY143" s="335" t="s">
        <v>1097</v>
      </c>
      <c r="BE143" s="425">
        <f>IF(N143="základní",J143,0)</f>
        <v>0</v>
      </c>
      <c r="BF143" s="425">
        <f>IF(N143="snížená",J143,0)</f>
        <v>0</v>
      </c>
      <c r="BG143" s="425">
        <f>IF(N143="zákl. přenesená",J143,0)</f>
        <v>0</v>
      </c>
      <c r="BH143" s="425">
        <f>IF(N143="sníž. přenesená",J143,0)</f>
        <v>0</v>
      </c>
      <c r="BI143" s="425">
        <f>IF(N143="nulová",J143,0)</f>
        <v>0</v>
      </c>
      <c r="BJ143" s="335" t="s">
        <v>40</v>
      </c>
      <c r="BK143" s="425">
        <f>ROUND(I143*H143,2)</f>
        <v>0</v>
      </c>
      <c r="BL143" s="335" t="s">
        <v>46</v>
      </c>
      <c r="BM143" s="424" t="s">
        <v>2324</v>
      </c>
    </row>
    <row r="144" spans="2:65" s="343" customFormat="1" ht="24.2" customHeight="1" x14ac:dyDescent="0.2">
      <c r="B144" s="342"/>
      <c r="C144" s="413" t="s">
        <v>1178</v>
      </c>
      <c r="D144" s="413" t="s">
        <v>1099</v>
      </c>
      <c r="E144" s="414" t="s">
        <v>1123</v>
      </c>
      <c r="F144" s="415" t="s">
        <v>1124</v>
      </c>
      <c r="G144" s="416" t="s">
        <v>159</v>
      </c>
      <c r="H144" s="417">
        <v>360</v>
      </c>
      <c r="I144" s="309"/>
      <c r="J144" s="418">
        <f>ROUND(I144*H144,2)</f>
        <v>0</v>
      </c>
      <c r="K144" s="415" t="s">
        <v>1102</v>
      </c>
      <c r="L144" s="342"/>
      <c r="M144" s="420" t="s">
        <v>1042</v>
      </c>
      <c r="N144" s="421" t="s">
        <v>1055</v>
      </c>
      <c r="P144" s="422">
        <f>O144*H144</f>
        <v>0</v>
      </c>
      <c r="Q144" s="422">
        <v>0</v>
      </c>
      <c r="R144" s="422">
        <f>Q144*H144</f>
        <v>0</v>
      </c>
      <c r="S144" s="422">
        <v>0</v>
      </c>
      <c r="T144" s="422">
        <f>S144*H144</f>
        <v>0</v>
      </c>
      <c r="U144" s="423" t="s">
        <v>1042</v>
      </c>
      <c r="AR144" s="424" t="s">
        <v>46</v>
      </c>
      <c r="AT144" s="424" t="s">
        <v>1099</v>
      </c>
      <c r="AU144" s="424" t="s">
        <v>42</v>
      </c>
      <c r="AY144" s="335" t="s">
        <v>1097</v>
      </c>
      <c r="BE144" s="425">
        <f>IF(N144="základní",J144,0)</f>
        <v>0</v>
      </c>
      <c r="BF144" s="425">
        <f>IF(N144="snížená",J144,0)</f>
        <v>0</v>
      </c>
      <c r="BG144" s="425">
        <f>IF(N144="zákl. přenesená",J144,0)</f>
        <v>0</v>
      </c>
      <c r="BH144" s="425">
        <f>IF(N144="sníž. přenesená",J144,0)</f>
        <v>0</v>
      </c>
      <c r="BI144" s="425">
        <f>IF(N144="nulová",J144,0)</f>
        <v>0</v>
      </c>
      <c r="BJ144" s="335" t="s">
        <v>40</v>
      </c>
      <c r="BK144" s="425">
        <f>ROUND(I144*H144,2)</f>
        <v>0</v>
      </c>
      <c r="BL144" s="335" t="s">
        <v>46</v>
      </c>
      <c r="BM144" s="424" t="s">
        <v>2323</v>
      </c>
    </row>
    <row r="145" spans="2:65" s="343" customFormat="1" ht="33" customHeight="1" x14ac:dyDescent="0.2">
      <c r="B145" s="342"/>
      <c r="C145" s="413" t="s">
        <v>1190</v>
      </c>
      <c r="D145" s="413" t="s">
        <v>1099</v>
      </c>
      <c r="E145" s="414" t="s">
        <v>2312</v>
      </c>
      <c r="F145" s="415" t="s">
        <v>2311</v>
      </c>
      <c r="G145" s="416" t="s">
        <v>159</v>
      </c>
      <c r="H145" s="417">
        <v>90</v>
      </c>
      <c r="I145" s="309"/>
      <c r="J145" s="418">
        <f>ROUND(I145*H145,2)</f>
        <v>0</v>
      </c>
      <c r="K145" s="415" t="s">
        <v>1102</v>
      </c>
      <c r="L145" s="342"/>
      <c r="M145" s="426" t="s">
        <v>1042</v>
      </c>
      <c r="N145" s="427" t="s">
        <v>1055</v>
      </c>
      <c r="O145" s="428"/>
      <c r="P145" s="429">
        <f>O145*H145</f>
        <v>0</v>
      </c>
      <c r="Q145" s="429">
        <v>0</v>
      </c>
      <c r="R145" s="429">
        <f>Q145*H145</f>
        <v>0</v>
      </c>
      <c r="S145" s="429">
        <v>0</v>
      </c>
      <c r="T145" s="429">
        <f>S145*H145</f>
        <v>0</v>
      </c>
      <c r="U145" s="430" t="s">
        <v>1042</v>
      </c>
      <c r="AR145" s="424" t="s">
        <v>46</v>
      </c>
      <c r="AT145" s="424" t="s">
        <v>1099</v>
      </c>
      <c r="AU145" s="424" t="s">
        <v>42</v>
      </c>
      <c r="AY145" s="335" t="s">
        <v>1097</v>
      </c>
      <c r="BE145" s="425">
        <f>IF(N145="základní",J145,0)</f>
        <v>0</v>
      </c>
      <c r="BF145" s="425">
        <f>IF(N145="snížená",J145,0)</f>
        <v>0</v>
      </c>
      <c r="BG145" s="425">
        <f>IF(N145="zákl. přenesená",J145,0)</f>
        <v>0</v>
      </c>
      <c r="BH145" s="425">
        <f>IF(N145="sníž. přenesená",J145,0)</f>
        <v>0</v>
      </c>
      <c r="BI145" s="425">
        <f>IF(N145="nulová",J145,0)</f>
        <v>0</v>
      </c>
      <c r="BJ145" s="335" t="s">
        <v>40</v>
      </c>
      <c r="BK145" s="425">
        <f>ROUND(I145*H145,2)</f>
        <v>0</v>
      </c>
      <c r="BL145" s="335" t="s">
        <v>46</v>
      </c>
      <c r="BM145" s="424" t="s">
        <v>2322</v>
      </c>
    </row>
    <row r="146" spans="2:65" s="343" customFormat="1" ht="6.95" customHeight="1" x14ac:dyDescent="0.2">
      <c r="B146" s="370"/>
      <c r="C146" s="371"/>
      <c r="D146" s="371"/>
      <c r="E146" s="371"/>
      <c r="F146" s="371"/>
      <c r="G146" s="371"/>
      <c r="H146" s="371"/>
      <c r="I146" s="371"/>
      <c r="J146" s="371"/>
      <c r="K146" s="371"/>
      <c r="L146" s="342"/>
    </row>
  </sheetData>
  <sheetProtection algorithmName="SHA-512" hashValue="9tLhmkVwLuo2Mio1viKRGOSz4aBO7Wm1uj+T0P+VGPHgXb0z992nh3h9AcHdVjAL4s28/KRdDQxOmxQsI4qg4A==" saltValue="1up4dxcR3IXRnDd52G3AAg==" spinCount="100000" sheet="1" objects="1" scenarios="1"/>
  <autoFilter ref="C119:K145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B722-8814-46B4-9AD1-B3E66CE5DDEA}">
  <sheetPr>
    <pageSetUpPr fitToPage="1"/>
  </sheetPr>
  <dimension ref="B2:BM134"/>
  <sheetViews>
    <sheetView showGridLines="0" workbookViewId="0"/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629" t="s">
        <v>1034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35" t="s">
        <v>1770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1036</v>
      </c>
      <c r="L4" s="338"/>
      <c r="M4" s="340" t="s">
        <v>1037</v>
      </c>
      <c r="AT4" s="335" t="s">
        <v>1038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627" t="str">
        <f>'[3]Rekapitulace stavby'!K6</f>
        <v>Rekonstrukce ZUŠ Blansko</v>
      </c>
      <c r="F7" s="628"/>
      <c r="G7" s="628"/>
      <c r="H7" s="628"/>
      <c r="L7" s="338"/>
    </row>
    <row r="8" spans="2:46" s="343" customFormat="1" ht="12" hidden="1" customHeight="1" x14ac:dyDescent="0.2">
      <c r="B8" s="342"/>
      <c r="D8" s="341" t="s">
        <v>1039</v>
      </c>
      <c r="L8" s="342"/>
    </row>
    <row r="9" spans="2:46" s="343" customFormat="1" ht="16.5" hidden="1" customHeight="1" x14ac:dyDescent="0.2">
      <c r="B9" s="342"/>
      <c r="E9" s="625" t="s">
        <v>1771</v>
      </c>
      <c r="F9" s="626"/>
      <c r="G9" s="626"/>
      <c r="H9" s="626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1041</v>
      </c>
      <c r="F11" s="344" t="s">
        <v>1042</v>
      </c>
      <c r="I11" s="341" t="s">
        <v>1043</v>
      </c>
      <c r="J11" s="344" t="s">
        <v>1042</v>
      </c>
      <c r="L11" s="342"/>
    </row>
    <row r="12" spans="2:46" s="343" customFormat="1" ht="12" hidden="1" customHeight="1" x14ac:dyDescent="0.2">
      <c r="B12" s="342"/>
      <c r="D12" s="341" t="s">
        <v>1044</v>
      </c>
      <c r="F12" s="344" t="s">
        <v>1045</v>
      </c>
      <c r="I12" s="341" t="s">
        <v>1046</v>
      </c>
      <c r="J12" s="345">
        <f>'[3]Rekapitulace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1047</v>
      </c>
      <c r="I14" s="341" t="s">
        <v>1048</v>
      </c>
      <c r="J14" s="344" t="str">
        <f>IF('[3]Rekapitulace stavby'!AN10="","",'[3]Rekapitulace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IF('[3]Rekapitulace stavby'!E11="","",'[3]Rekapitulace stavby'!E11)</f>
        <v xml:space="preserve"> </v>
      </c>
      <c r="I15" s="341" t="s">
        <v>25</v>
      </c>
      <c r="J15" s="344" t="str">
        <f>IF('[3]Rekapitulace stavby'!AN11="","",'[3]Rekapitulace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2316</v>
      </c>
      <c r="I17" s="341" t="s">
        <v>1048</v>
      </c>
      <c r="J17" s="346" t="str">
        <f>'[3]Rekapitulace stavby'!AN13</f>
        <v>Vyplň údaj</v>
      </c>
      <c r="L17" s="342"/>
    </row>
    <row r="18" spans="2:12" s="343" customFormat="1" ht="18" hidden="1" customHeight="1" x14ac:dyDescent="0.2">
      <c r="B18" s="342"/>
      <c r="E18" s="631" t="str">
        <f>'[3]Rekapitulace stavby'!E14</f>
        <v>Vyplň údaj</v>
      </c>
      <c r="F18" s="632"/>
      <c r="G18" s="632"/>
      <c r="H18" s="632"/>
      <c r="I18" s="341" t="s">
        <v>25</v>
      </c>
      <c r="J18" s="346" t="str">
        <f>'[3]Rekapitulace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1048</v>
      </c>
      <c r="J20" s="344" t="str">
        <f>IF('[3]Rekapitulace stavby'!AN16="","",'[3]Rekapitulace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IF('[3]Rekapitulace stavby'!E17="","",'[3]Rekapitulace stavby'!E17)</f>
        <v xml:space="preserve"> </v>
      </c>
      <c r="I21" s="341" t="s">
        <v>25</v>
      </c>
      <c r="J21" s="344" t="str">
        <f>IF('[3]Rekapitulace stavby'!AN17="","",'[3]Rekapitulace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1049</v>
      </c>
      <c r="I23" s="341" t="s">
        <v>1048</v>
      </c>
      <c r="J23" s="344" t="str">
        <f>IF('[3]Rekapitulace stavby'!AN19="","",'[3]Rekapitulace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IF('[3]Rekapitulace stavby'!E20="","",'[3]Rekapitulace stavby'!E20)</f>
        <v xml:space="preserve"> </v>
      </c>
      <c r="I24" s="341" t="s">
        <v>25</v>
      </c>
      <c r="J24" s="344" t="str">
        <f>IF('[3]Rekapitulace stavby'!AN20="","",'[3]Rekapitulace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1050</v>
      </c>
      <c r="L26" s="342"/>
    </row>
    <row r="27" spans="2:12" s="348" customFormat="1" ht="16.5" hidden="1" customHeight="1" x14ac:dyDescent="0.2">
      <c r="B27" s="347"/>
      <c r="E27" s="633" t="s">
        <v>1042</v>
      </c>
      <c r="F27" s="633"/>
      <c r="G27" s="633"/>
      <c r="H27" s="633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1051</v>
      </c>
      <c r="J30" s="352">
        <f>ROUND(J120,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1052</v>
      </c>
      <c r="I32" s="353" t="s">
        <v>1053</v>
      </c>
      <c r="J32" s="353" t="s">
        <v>1054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1055</v>
      </c>
      <c r="F33" s="355">
        <f>ROUND((SUM(BE120:BE133)),  2)</f>
        <v>0</v>
      </c>
      <c r="I33" s="356">
        <v>0.21</v>
      </c>
      <c r="J33" s="355">
        <f>ROUND(((SUM(BE120:BE133))*I33),  2)</f>
        <v>0</v>
      </c>
      <c r="L33" s="342"/>
    </row>
    <row r="34" spans="2:12" s="343" customFormat="1" ht="14.45" hidden="1" customHeight="1" x14ac:dyDescent="0.2">
      <c r="B34" s="342"/>
      <c r="E34" s="341" t="s">
        <v>1056</v>
      </c>
      <c r="F34" s="355">
        <f>ROUND((SUM(BF120:BF133)),  2)</f>
        <v>0</v>
      </c>
      <c r="I34" s="356">
        <v>0.12</v>
      </c>
      <c r="J34" s="355">
        <f>ROUND(((SUM(BF120:BF133))*I34),  2)</f>
        <v>0</v>
      </c>
      <c r="L34" s="342"/>
    </row>
    <row r="35" spans="2:12" s="343" customFormat="1" ht="14.45" hidden="1" customHeight="1" x14ac:dyDescent="0.2">
      <c r="B35" s="342"/>
      <c r="E35" s="341" t="s">
        <v>1057</v>
      </c>
      <c r="F35" s="355">
        <f>ROUND((SUM(BG120:BG133)),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1058</v>
      </c>
      <c r="F36" s="355">
        <f>ROUND((SUM(BH120:BH133)),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1059</v>
      </c>
      <c r="F37" s="355">
        <f>ROUND((SUM(BI120:BI133)),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1060</v>
      </c>
      <c r="E50" s="365"/>
      <c r="F50" s="365"/>
      <c r="G50" s="364" t="s">
        <v>1061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1062</v>
      </c>
      <c r="E61" s="367"/>
      <c r="F61" s="368" t="s">
        <v>1063</v>
      </c>
      <c r="G61" s="366" t="s">
        <v>1062</v>
      </c>
      <c r="H61" s="367"/>
      <c r="I61" s="367"/>
      <c r="J61" s="369" t="s">
        <v>1063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1064</v>
      </c>
      <c r="E65" s="365"/>
      <c r="F65" s="365"/>
      <c r="G65" s="364" t="s">
        <v>2317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1062</v>
      </c>
      <c r="E76" s="367"/>
      <c r="F76" s="368" t="s">
        <v>1063</v>
      </c>
      <c r="G76" s="366" t="s">
        <v>1062</v>
      </c>
      <c r="H76" s="367"/>
      <c r="I76" s="367"/>
      <c r="J76" s="369" t="s">
        <v>1063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1066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627" t="str">
        <f>E7</f>
        <v>Rekonstrukce ZUŠ Blansko</v>
      </c>
      <c r="F85" s="628"/>
      <c r="G85" s="628"/>
      <c r="H85" s="628"/>
      <c r="L85" s="342"/>
    </row>
    <row r="86" spans="2:47" s="343" customFormat="1" ht="12" hidden="1" customHeight="1" x14ac:dyDescent="0.2">
      <c r="B86" s="342"/>
      <c r="C86" s="341" t="s">
        <v>1039</v>
      </c>
      <c r="L86" s="342"/>
    </row>
    <row r="87" spans="2:47" s="343" customFormat="1" ht="16.5" hidden="1" customHeight="1" x14ac:dyDescent="0.2">
      <c r="B87" s="342"/>
      <c r="E87" s="625" t="str">
        <f>E9</f>
        <v>D.215 - Přípojka kanalizace</v>
      </c>
      <c r="F87" s="626"/>
      <c r="G87" s="626"/>
      <c r="H87" s="626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1044</v>
      </c>
      <c r="F89" s="344" t="str">
        <f>F12</f>
        <v xml:space="preserve"> </v>
      </c>
      <c r="I89" s="341" t="s">
        <v>1046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1047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2316</v>
      </c>
      <c r="F92" s="344" t="str">
        <f>IF(E18="","",E18)</f>
        <v>Vyplň údaj</v>
      </c>
      <c r="I92" s="341" t="s">
        <v>1049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1067</v>
      </c>
      <c r="D94" s="357"/>
      <c r="E94" s="357"/>
      <c r="F94" s="357"/>
      <c r="G94" s="357"/>
      <c r="H94" s="357"/>
      <c r="I94" s="357"/>
      <c r="J94" s="375" t="s">
        <v>1068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1069</v>
      </c>
      <c r="J96" s="352">
        <f>J120</f>
        <v>0</v>
      </c>
      <c r="L96" s="342"/>
      <c r="AU96" s="335" t="s">
        <v>1070</v>
      </c>
    </row>
    <row r="97" spans="2:12" s="378" customFormat="1" ht="24.95" hidden="1" customHeight="1" x14ac:dyDescent="0.2">
      <c r="B97" s="377"/>
      <c r="D97" s="379" t="s">
        <v>1071</v>
      </c>
      <c r="E97" s="380"/>
      <c r="F97" s="380"/>
      <c r="G97" s="380"/>
      <c r="H97" s="380"/>
      <c r="I97" s="380"/>
      <c r="J97" s="381">
        <f>J121</f>
        <v>0</v>
      </c>
      <c r="L97" s="377"/>
    </row>
    <row r="98" spans="2:12" s="383" customFormat="1" ht="19.899999999999999" hidden="1" customHeight="1" x14ac:dyDescent="0.2">
      <c r="B98" s="382"/>
      <c r="D98" s="384" t="s">
        <v>1719</v>
      </c>
      <c r="E98" s="385"/>
      <c r="F98" s="385"/>
      <c r="G98" s="385"/>
      <c r="H98" s="385"/>
      <c r="I98" s="385"/>
      <c r="J98" s="386">
        <f>J122</f>
        <v>0</v>
      </c>
      <c r="L98" s="382"/>
    </row>
    <row r="99" spans="2:12" s="383" customFormat="1" ht="19.899999999999999" hidden="1" customHeight="1" x14ac:dyDescent="0.2">
      <c r="B99" s="382"/>
      <c r="D99" s="384" t="s">
        <v>1720</v>
      </c>
      <c r="E99" s="385"/>
      <c r="F99" s="385"/>
      <c r="G99" s="385"/>
      <c r="H99" s="385"/>
      <c r="I99" s="385"/>
      <c r="J99" s="386">
        <f>J126</f>
        <v>0</v>
      </c>
      <c r="L99" s="382"/>
    </row>
    <row r="100" spans="2:12" s="383" customFormat="1" ht="19.899999999999999" hidden="1" customHeight="1" x14ac:dyDescent="0.2">
      <c r="B100" s="382"/>
      <c r="D100" s="384" t="s">
        <v>1073</v>
      </c>
      <c r="E100" s="385"/>
      <c r="F100" s="385"/>
      <c r="G100" s="385"/>
      <c r="H100" s="385"/>
      <c r="I100" s="385"/>
      <c r="J100" s="386">
        <f>J129</f>
        <v>0</v>
      </c>
      <c r="L100" s="382"/>
    </row>
    <row r="101" spans="2:12" s="343" customFormat="1" ht="21.75" hidden="1" customHeight="1" x14ac:dyDescent="0.2">
      <c r="B101" s="342"/>
      <c r="L101" s="342"/>
    </row>
    <row r="102" spans="2:12" s="343" customFormat="1" ht="6.95" hidden="1" customHeight="1" x14ac:dyDescent="0.2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42"/>
    </row>
    <row r="103" spans="2:12" hidden="1" x14ac:dyDescent="0.2"/>
    <row r="104" spans="2:12" hidden="1" x14ac:dyDescent="0.2"/>
    <row r="105" spans="2:12" hidden="1" x14ac:dyDescent="0.2"/>
    <row r="106" spans="2:12" s="343" customFormat="1" ht="6.95" customHeight="1" x14ac:dyDescent="0.2"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42"/>
    </row>
    <row r="107" spans="2:12" s="343" customFormat="1" ht="24.95" customHeight="1" x14ac:dyDescent="0.2">
      <c r="B107" s="342"/>
      <c r="C107" s="339" t="s">
        <v>1080</v>
      </c>
      <c r="L107" s="342"/>
    </row>
    <row r="108" spans="2:12" s="343" customFormat="1" ht="6.95" customHeight="1" x14ac:dyDescent="0.2">
      <c r="B108" s="342"/>
      <c r="L108" s="342"/>
    </row>
    <row r="109" spans="2:12" s="343" customFormat="1" ht="12" customHeight="1" x14ac:dyDescent="0.2">
      <c r="B109" s="342"/>
      <c r="C109" s="341" t="s">
        <v>16</v>
      </c>
      <c r="L109" s="342"/>
    </row>
    <row r="110" spans="2:12" s="343" customFormat="1" ht="16.5" customHeight="1" x14ac:dyDescent="0.2">
      <c r="B110" s="342"/>
      <c r="E110" s="627" t="str">
        <f>E7</f>
        <v>Rekonstrukce ZUŠ Blansko</v>
      </c>
      <c r="F110" s="628"/>
      <c r="G110" s="628"/>
      <c r="H110" s="628"/>
      <c r="L110" s="342"/>
    </row>
    <row r="111" spans="2:12" s="343" customFormat="1" ht="12" customHeight="1" x14ac:dyDescent="0.2">
      <c r="B111" s="342"/>
      <c r="C111" s="341" t="s">
        <v>1039</v>
      </c>
      <c r="L111" s="342"/>
    </row>
    <row r="112" spans="2:12" s="343" customFormat="1" ht="16.5" customHeight="1" x14ac:dyDescent="0.2">
      <c r="B112" s="342"/>
      <c r="E112" s="625" t="str">
        <f>E9</f>
        <v>D.215 - Přípojka kanalizace</v>
      </c>
      <c r="F112" s="626"/>
      <c r="G112" s="626"/>
      <c r="H112" s="626"/>
      <c r="L112" s="342"/>
    </row>
    <row r="113" spans="2:65" s="343" customFormat="1" ht="6.95" customHeight="1" x14ac:dyDescent="0.2">
      <c r="B113" s="342"/>
      <c r="L113" s="342"/>
    </row>
    <row r="114" spans="2:65" s="343" customFormat="1" ht="12" customHeight="1" x14ac:dyDescent="0.2">
      <c r="B114" s="342"/>
      <c r="C114" s="341" t="s">
        <v>1044</v>
      </c>
      <c r="F114" s="344" t="str">
        <f>F12</f>
        <v xml:space="preserve"> </v>
      </c>
      <c r="I114" s="341" t="s">
        <v>1046</v>
      </c>
      <c r="J114" s="345">
        <f>IF(J12="","",J12)</f>
        <v>45603</v>
      </c>
      <c r="L114" s="342"/>
    </row>
    <row r="115" spans="2:65" s="343" customFormat="1" ht="6.95" customHeight="1" x14ac:dyDescent="0.2">
      <c r="B115" s="342"/>
      <c r="L115" s="342"/>
    </row>
    <row r="116" spans="2:65" s="343" customFormat="1" ht="15.2" customHeight="1" x14ac:dyDescent="0.2">
      <c r="B116" s="342"/>
      <c r="C116" s="341" t="s">
        <v>1047</v>
      </c>
      <c r="F116" s="344" t="str">
        <f>E15</f>
        <v xml:space="preserve"> </v>
      </c>
      <c r="I116" s="341" t="s">
        <v>14</v>
      </c>
      <c r="J116" s="349" t="str">
        <f>E21</f>
        <v xml:space="preserve"> </v>
      </c>
      <c r="L116" s="342"/>
    </row>
    <row r="117" spans="2:65" s="343" customFormat="1" ht="15.2" customHeight="1" x14ac:dyDescent="0.2">
      <c r="B117" s="342"/>
      <c r="C117" s="341" t="s">
        <v>2316</v>
      </c>
      <c r="F117" s="344" t="str">
        <f>IF(E18="","",E18)</f>
        <v>Vyplň údaj</v>
      </c>
      <c r="I117" s="341" t="s">
        <v>1049</v>
      </c>
      <c r="J117" s="349" t="str">
        <f>E24</f>
        <v xml:space="preserve"> </v>
      </c>
      <c r="L117" s="342"/>
    </row>
    <row r="118" spans="2:65" s="343" customFormat="1" ht="10.35" customHeight="1" x14ac:dyDescent="0.2">
      <c r="B118" s="342"/>
      <c r="L118" s="342"/>
    </row>
    <row r="119" spans="2:65" s="394" customFormat="1" ht="29.25" customHeight="1" x14ac:dyDescent="0.2">
      <c r="B119" s="387"/>
      <c r="C119" s="388" t="s">
        <v>1081</v>
      </c>
      <c r="D119" s="389" t="s">
        <v>1082</v>
      </c>
      <c r="E119" s="389" t="s">
        <v>1083</v>
      </c>
      <c r="F119" s="389" t="s">
        <v>1084</v>
      </c>
      <c r="G119" s="389" t="s">
        <v>90</v>
      </c>
      <c r="H119" s="389" t="s">
        <v>91</v>
      </c>
      <c r="I119" s="389" t="s">
        <v>1085</v>
      </c>
      <c r="J119" s="389" t="s">
        <v>1068</v>
      </c>
      <c r="K119" s="390" t="s">
        <v>1086</v>
      </c>
      <c r="L119" s="387"/>
      <c r="M119" s="391" t="s">
        <v>1042</v>
      </c>
      <c r="N119" s="392" t="s">
        <v>95</v>
      </c>
      <c r="O119" s="392" t="s">
        <v>1087</v>
      </c>
      <c r="P119" s="392" t="s">
        <v>1088</v>
      </c>
      <c r="Q119" s="392" t="s">
        <v>1089</v>
      </c>
      <c r="R119" s="392" t="s">
        <v>1090</v>
      </c>
      <c r="S119" s="392" t="s">
        <v>1091</v>
      </c>
      <c r="T119" s="392" t="s">
        <v>1092</v>
      </c>
      <c r="U119" s="393" t="s">
        <v>106</v>
      </c>
    </row>
    <row r="120" spans="2:65" s="343" customFormat="1" ht="22.9" customHeight="1" x14ac:dyDescent="0.25">
      <c r="B120" s="342"/>
      <c r="C120" s="395" t="s">
        <v>1093</v>
      </c>
      <c r="J120" s="396">
        <f>BK120</f>
        <v>0</v>
      </c>
      <c r="L120" s="342"/>
      <c r="M120" s="397"/>
      <c r="N120" s="350"/>
      <c r="O120" s="350"/>
      <c r="P120" s="398">
        <f>P121</f>
        <v>0</v>
      </c>
      <c r="Q120" s="350"/>
      <c r="R120" s="398">
        <f>R121</f>
        <v>2.4839999999999997E-2</v>
      </c>
      <c r="S120" s="350"/>
      <c r="T120" s="398">
        <f>T121</f>
        <v>0</v>
      </c>
      <c r="U120" s="399"/>
      <c r="AT120" s="335" t="s">
        <v>1094</v>
      </c>
      <c r="AU120" s="335" t="s">
        <v>1070</v>
      </c>
      <c r="BK120" s="400">
        <f>BK121</f>
        <v>0</v>
      </c>
    </row>
    <row r="121" spans="2:65" s="402" customFormat="1" ht="25.9" customHeight="1" x14ac:dyDescent="0.2">
      <c r="B121" s="401"/>
      <c r="D121" s="403" t="s">
        <v>1094</v>
      </c>
      <c r="E121" s="404" t="s">
        <v>18</v>
      </c>
      <c r="F121" s="404" t="s">
        <v>1095</v>
      </c>
      <c r="J121" s="405">
        <f>BK121</f>
        <v>0</v>
      </c>
      <c r="L121" s="401"/>
      <c r="M121" s="406"/>
      <c r="P121" s="407">
        <f>P122+P126+P129</f>
        <v>0</v>
      </c>
      <c r="R121" s="407">
        <f>R122+R126+R129</f>
        <v>2.4839999999999997E-2</v>
      </c>
      <c r="T121" s="407">
        <f>T122+T126+T129</f>
        <v>0</v>
      </c>
      <c r="U121" s="408"/>
      <c r="AR121" s="403" t="s">
        <v>40</v>
      </c>
      <c r="AT121" s="409" t="s">
        <v>1094</v>
      </c>
      <c r="AU121" s="409" t="s">
        <v>1096</v>
      </c>
      <c r="AY121" s="403" t="s">
        <v>1097</v>
      </c>
      <c r="BK121" s="410">
        <f>BK122+BK126+BK129</f>
        <v>0</v>
      </c>
    </row>
    <row r="122" spans="2:65" s="402" customFormat="1" ht="22.9" customHeight="1" x14ac:dyDescent="0.2">
      <c r="B122" s="401"/>
      <c r="D122" s="403" t="s">
        <v>1094</v>
      </c>
      <c r="E122" s="411" t="s">
        <v>40</v>
      </c>
      <c r="F122" s="411" t="s">
        <v>41</v>
      </c>
      <c r="J122" s="412">
        <f>BK122</f>
        <v>0</v>
      </c>
      <c r="L122" s="401"/>
      <c r="M122" s="406"/>
      <c r="P122" s="407">
        <f>SUM(P123:P125)</f>
        <v>0</v>
      </c>
      <c r="R122" s="407">
        <f>SUM(R123:R125)</f>
        <v>0</v>
      </c>
      <c r="T122" s="407">
        <f>SUM(T123:T125)</f>
        <v>0</v>
      </c>
      <c r="U122" s="408"/>
      <c r="AR122" s="403" t="s">
        <v>40</v>
      </c>
      <c r="AT122" s="409" t="s">
        <v>1094</v>
      </c>
      <c r="AU122" s="409" t="s">
        <v>40</v>
      </c>
      <c r="AY122" s="403" t="s">
        <v>1097</v>
      </c>
      <c r="BK122" s="410">
        <f>SUM(BK123:BK125)</f>
        <v>0</v>
      </c>
    </row>
    <row r="123" spans="2:65" s="343" customFormat="1" ht="33" customHeight="1" x14ac:dyDescent="0.2">
      <c r="B123" s="342"/>
      <c r="C123" s="413" t="s">
        <v>40</v>
      </c>
      <c r="D123" s="413" t="s">
        <v>1099</v>
      </c>
      <c r="E123" s="414" t="s">
        <v>1772</v>
      </c>
      <c r="F123" s="415" t="s">
        <v>1773</v>
      </c>
      <c r="G123" s="416" t="s">
        <v>113</v>
      </c>
      <c r="H123" s="417">
        <v>20</v>
      </c>
      <c r="I123" s="309"/>
      <c r="J123" s="418">
        <f>ROUND(I123*H123,2)</f>
        <v>0</v>
      </c>
      <c r="K123" s="415" t="s">
        <v>1102</v>
      </c>
      <c r="L123" s="342"/>
      <c r="M123" s="420" t="s">
        <v>1042</v>
      </c>
      <c r="N123" s="421" t="s">
        <v>1055</v>
      </c>
      <c r="P123" s="422">
        <f>O123*H123</f>
        <v>0</v>
      </c>
      <c r="Q123" s="422">
        <v>0</v>
      </c>
      <c r="R123" s="422">
        <f>Q123*H123</f>
        <v>0</v>
      </c>
      <c r="S123" s="422">
        <v>0</v>
      </c>
      <c r="T123" s="422">
        <f>S123*H123</f>
        <v>0</v>
      </c>
      <c r="U123" s="423" t="s">
        <v>1042</v>
      </c>
      <c r="AR123" s="424" t="s">
        <v>46</v>
      </c>
      <c r="AT123" s="424" t="s">
        <v>1099</v>
      </c>
      <c r="AU123" s="424" t="s">
        <v>42</v>
      </c>
      <c r="AY123" s="335" t="s">
        <v>1097</v>
      </c>
      <c r="BE123" s="425">
        <f>IF(N123="základní",J123,0)</f>
        <v>0</v>
      </c>
      <c r="BF123" s="425">
        <f>IF(N123="snížená",J123,0)</f>
        <v>0</v>
      </c>
      <c r="BG123" s="425">
        <f>IF(N123="zákl. přenesená",J123,0)</f>
        <v>0</v>
      </c>
      <c r="BH123" s="425">
        <f>IF(N123="sníž. přenesená",J123,0)</f>
        <v>0</v>
      </c>
      <c r="BI123" s="425">
        <f>IF(N123="nulová",J123,0)</f>
        <v>0</v>
      </c>
      <c r="BJ123" s="335" t="s">
        <v>40</v>
      </c>
      <c r="BK123" s="425">
        <f>ROUND(I123*H123,2)</f>
        <v>0</v>
      </c>
      <c r="BL123" s="335" t="s">
        <v>46</v>
      </c>
      <c r="BM123" s="424" t="s">
        <v>1774</v>
      </c>
    </row>
    <row r="124" spans="2:65" s="343" customFormat="1" ht="24.2" customHeight="1" x14ac:dyDescent="0.2">
      <c r="B124" s="342"/>
      <c r="C124" s="413" t="s">
        <v>42</v>
      </c>
      <c r="D124" s="413" t="s">
        <v>1099</v>
      </c>
      <c r="E124" s="414" t="s">
        <v>1727</v>
      </c>
      <c r="F124" s="415" t="s">
        <v>1728</v>
      </c>
      <c r="G124" s="416" t="s">
        <v>113</v>
      </c>
      <c r="H124" s="417">
        <v>15</v>
      </c>
      <c r="I124" s="309"/>
      <c r="J124" s="418">
        <f>ROUND(I124*H124,2)</f>
        <v>0</v>
      </c>
      <c r="K124" s="415" t="s">
        <v>1102</v>
      </c>
      <c r="L124" s="342"/>
      <c r="M124" s="420" t="s">
        <v>1042</v>
      </c>
      <c r="N124" s="421" t="s">
        <v>1055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1042</v>
      </c>
      <c r="AR124" s="424" t="s">
        <v>46</v>
      </c>
      <c r="AT124" s="424" t="s">
        <v>1099</v>
      </c>
      <c r="AU124" s="424" t="s">
        <v>42</v>
      </c>
      <c r="AY124" s="335" t="s">
        <v>1097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1775</v>
      </c>
    </row>
    <row r="125" spans="2:65" s="343" customFormat="1" ht="16.5" customHeight="1" x14ac:dyDescent="0.2">
      <c r="B125" s="342"/>
      <c r="C125" s="413" t="s">
        <v>44</v>
      </c>
      <c r="D125" s="413" t="s">
        <v>1099</v>
      </c>
      <c r="E125" s="414" t="s">
        <v>1730</v>
      </c>
      <c r="F125" s="415" t="s">
        <v>1731</v>
      </c>
      <c r="G125" s="416" t="s">
        <v>113</v>
      </c>
      <c r="H125" s="417">
        <v>1</v>
      </c>
      <c r="I125" s="309"/>
      <c r="J125" s="418">
        <f>ROUND(I125*H125,2)</f>
        <v>0</v>
      </c>
      <c r="K125" s="415" t="s">
        <v>1102</v>
      </c>
      <c r="L125" s="342"/>
      <c r="M125" s="420" t="s">
        <v>1042</v>
      </c>
      <c r="N125" s="421" t="s">
        <v>1055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1042</v>
      </c>
      <c r="AR125" s="424" t="s">
        <v>46</v>
      </c>
      <c r="AT125" s="424" t="s">
        <v>1099</v>
      </c>
      <c r="AU125" s="424" t="s">
        <v>42</v>
      </c>
      <c r="AY125" s="335" t="s">
        <v>1097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1776</v>
      </c>
    </row>
    <row r="126" spans="2:65" s="402" customFormat="1" ht="22.9" customHeight="1" x14ac:dyDescent="0.2">
      <c r="B126" s="401"/>
      <c r="D126" s="403" t="s">
        <v>1094</v>
      </c>
      <c r="E126" s="411" t="s">
        <v>1126</v>
      </c>
      <c r="F126" s="411" t="s">
        <v>1733</v>
      </c>
      <c r="J126" s="412">
        <f>BK126</f>
        <v>0</v>
      </c>
      <c r="L126" s="401"/>
      <c r="M126" s="406"/>
      <c r="P126" s="407">
        <f>SUM(P127:P128)</f>
        <v>0</v>
      </c>
      <c r="R126" s="407">
        <f>SUM(R127:R128)</f>
        <v>2.4839999999999997E-2</v>
      </c>
      <c r="T126" s="407">
        <f>SUM(T127:T128)</f>
        <v>0</v>
      </c>
      <c r="U126" s="408"/>
      <c r="AR126" s="403" t="s">
        <v>40</v>
      </c>
      <c r="AT126" s="409" t="s">
        <v>1094</v>
      </c>
      <c r="AU126" s="409" t="s">
        <v>40</v>
      </c>
      <c r="AY126" s="403" t="s">
        <v>1097</v>
      </c>
      <c r="BK126" s="410">
        <f>SUM(BK127:BK128)</f>
        <v>0</v>
      </c>
    </row>
    <row r="127" spans="2:65" s="343" customFormat="1" ht="24.2" customHeight="1" x14ac:dyDescent="0.2">
      <c r="B127" s="342"/>
      <c r="C127" s="413" t="s">
        <v>46</v>
      </c>
      <c r="D127" s="413" t="s">
        <v>1099</v>
      </c>
      <c r="E127" s="414" t="s">
        <v>1738</v>
      </c>
      <c r="F127" s="415" t="s">
        <v>1777</v>
      </c>
      <c r="G127" s="416" t="s">
        <v>211</v>
      </c>
      <c r="H127" s="417">
        <v>1</v>
      </c>
      <c r="I127" s="309"/>
      <c r="J127" s="418">
        <f>ROUND(I127*H127,2)</f>
        <v>0</v>
      </c>
      <c r="K127" s="415" t="s">
        <v>1042</v>
      </c>
      <c r="L127" s="342"/>
      <c r="M127" s="420" t="s">
        <v>1042</v>
      </c>
      <c r="N127" s="421" t="s">
        <v>1055</v>
      </c>
      <c r="P127" s="422">
        <f>O127*H127</f>
        <v>0</v>
      </c>
      <c r="Q127" s="422">
        <v>0</v>
      </c>
      <c r="R127" s="422">
        <f>Q127*H127</f>
        <v>0</v>
      </c>
      <c r="S127" s="422">
        <v>0</v>
      </c>
      <c r="T127" s="422">
        <f>S127*H127</f>
        <v>0</v>
      </c>
      <c r="U127" s="423" t="s">
        <v>1042</v>
      </c>
      <c r="AR127" s="424" t="s">
        <v>46</v>
      </c>
      <c r="AT127" s="424" t="s">
        <v>1099</v>
      </c>
      <c r="AU127" s="424" t="s">
        <v>42</v>
      </c>
      <c r="AY127" s="335" t="s">
        <v>1097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1778</v>
      </c>
    </row>
    <row r="128" spans="2:65" s="343" customFormat="1" ht="24.2" customHeight="1" x14ac:dyDescent="0.2">
      <c r="B128" s="342"/>
      <c r="C128" s="413" t="s">
        <v>48</v>
      </c>
      <c r="D128" s="413" t="s">
        <v>1099</v>
      </c>
      <c r="E128" s="414" t="s">
        <v>1735</v>
      </c>
      <c r="F128" s="415" t="s">
        <v>1736</v>
      </c>
      <c r="G128" s="416" t="s">
        <v>283</v>
      </c>
      <c r="H128" s="417">
        <v>9</v>
      </c>
      <c r="I128" s="309"/>
      <c r="J128" s="418">
        <f>ROUND(I128*H128,2)</f>
        <v>0</v>
      </c>
      <c r="K128" s="415" t="s">
        <v>1102</v>
      </c>
      <c r="L128" s="342"/>
      <c r="M128" s="420" t="s">
        <v>1042</v>
      </c>
      <c r="N128" s="421" t="s">
        <v>1055</v>
      </c>
      <c r="P128" s="422">
        <f>O128*H128</f>
        <v>0</v>
      </c>
      <c r="Q128" s="422">
        <v>2.7599999999999999E-3</v>
      </c>
      <c r="R128" s="422">
        <f>Q128*H128</f>
        <v>2.4839999999999997E-2</v>
      </c>
      <c r="S128" s="422">
        <v>0</v>
      </c>
      <c r="T128" s="422">
        <f>S128*H128</f>
        <v>0</v>
      </c>
      <c r="U128" s="423" t="s">
        <v>1042</v>
      </c>
      <c r="AR128" s="424" t="s">
        <v>46</v>
      </c>
      <c r="AT128" s="424" t="s">
        <v>1099</v>
      </c>
      <c r="AU128" s="424" t="s">
        <v>42</v>
      </c>
      <c r="AY128" s="335" t="s">
        <v>1097</v>
      </c>
      <c r="BE128" s="425">
        <f>IF(N128="základní",J128,0)</f>
        <v>0</v>
      </c>
      <c r="BF128" s="425">
        <f>IF(N128="snížená",J128,0)</f>
        <v>0</v>
      </c>
      <c r="BG128" s="425">
        <f>IF(N128="zákl. přenesená",J128,0)</f>
        <v>0</v>
      </c>
      <c r="BH128" s="425">
        <f>IF(N128="sníž. přenesená",J128,0)</f>
        <v>0</v>
      </c>
      <c r="BI128" s="425">
        <f>IF(N128="nulová",J128,0)</f>
        <v>0</v>
      </c>
      <c r="BJ128" s="335" t="s">
        <v>40</v>
      </c>
      <c r="BK128" s="425">
        <f>ROUND(I128*H128,2)</f>
        <v>0</v>
      </c>
      <c r="BL128" s="335" t="s">
        <v>46</v>
      </c>
      <c r="BM128" s="424" t="s">
        <v>1779</v>
      </c>
    </row>
    <row r="129" spans="2:65" s="402" customFormat="1" ht="22.9" customHeight="1" x14ac:dyDescent="0.2">
      <c r="B129" s="401"/>
      <c r="D129" s="403" t="s">
        <v>1094</v>
      </c>
      <c r="E129" s="411" t="s">
        <v>1108</v>
      </c>
      <c r="F129" s="411" t="s">
        <v>1109</v>
      </c>
      <c r="J129" s="412">
        <f>BK129</f>
        <v>0</v>
      </c>
      <c r="L129" s="401"/>
      <c r="M129" s="406"/>
      <c r="P129" s="407">
        <f>SUM(P130:P133)</f>
        <v>0</v>
      </c>
      <c r="R129" s="407">
        <f>SUM(R130:R133)</f>
        <v>0</v>
      </c>
      <c r="T129" s="407">
        <f>SUM(T130:T133)</f>
        <v>0</v>
      </c>
      <c r="U129" s="408"/>
      <c r="AR129" s="403" t="s">
        <v>40</v>
      </c>
      <c r="AT129" s="409" t="s">
        <v>1094</v>
      </c>
      <c r="AU129" s="409" t="s">
        <v>40</v>
      </c>
      <c r="AY129" s="403" t="s">
        <v>1097</v>
      </c>
      <c r="BK129" s="410">
        <f>SUM(BK130:BK133)</f>
        <v>0</v>
      </c>
    </row>
    <row r="130" spans="2:65" s="343" customFormat="1" ht="16.5" customHeight="1" x14ac:dyDescent="0.2">
      <c r="B130" s="342"/>
      <c r="C130" s="413" t="s">
        <v>50</v>
      </c>
      <c r="D130" s="413" t="s">
        <v>1099</v>
      </c>
      <c r="E130" s="414" t="s">
        <v>1110</v>
      </c>
      <c r="F130" s="415" t="s">
        <v>1111</v>
      </c>
      <c r="G130" s="416" t="s">
        <v>159</v>
      </c>
      <c r="H130" s="417">
        <v>7.5</v>
      </c>
      <c r="I130" s="309"/>
      <c r="J130" s="418">
        <f>ROUND(I130*H130,2)</f>
        <v>0</v>
      </c>
      <c r="K130" s="415" t="s">
        <v>1102</v>
      </c>
      <c r="L130" s="342"/>
      <c r="M130" s="420" t="s">
        <v>1042</v>
      </c>
      <c r="N130" s="421" t="s">
        <v>1055</v>
      </c>
      <c r="P130" s="422">
        <f>O130*H130</f>
        <v>0</v>
      </c>
      <c r="Q130" s="422">
        <v>0</v>
      </c>
      <c r="R130" s="422">
        <f>Q130*H130</f>
        <v>0</v>
      </c>
      <c r="S130" s="422">
        <v>0</v>
      </c>
      <c r="T130" s="422">
        <f>S130*H130</f>
        <v>0</v>
      </c>
      <c r="U130" s="423" t="s">
        <v>1042</v>
      </c>
      <c r="AR130" s="424" t="s">
        <v>46</v>
      </c>
      <c r="AT130" s="424" t="s">
        <v>1099</v>
      </c>
      <c r="AU130" s="424" t="s">
        <v>42</v>
      </c>
      <c r="AY130" s="335" t="s">
        <v>1097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2321</v>
      </c>
    </row>
    <row r="131" spans="2:65" s="343" customFormat="1" ht="24.2" customHeight="1" x14ac:dyDescent="0.2">
      <c r="B131" s="342"/>
      <c r="C131" s="413" t="s">
        <v>1122</v>
      </c>
      <c r="D131" s="413" t="s">
        <v>1099</v>
      </c>
      <c r="E131" s="414" t="s">
        <v>1119</v>
      </c>
      <c r="F131" s="415" t="s">
        <v>1120</v>
      </c>
      <c r="G131" s="416" t="s">
        <v>159</v>
      </c>
      <c r="H131" s="417">
        <v>7.5</v>
      </c>
      <c r="I131" s="309"/>
      <c r="J131" s="418">
        <f>ROUND(I131*H131,2)</f>
        <v>0</v>
      </c>
      <c r="K131" s="415" t="s">
        <v>1102</v>
      </c>
      <c r="L131" s="342"/>
      <c r="M131" s="420" t="s">
        <v>1042</v>
      </c>
      <c r="N131" s="421" t="s">
        <v>1055</v>
      </c>
      <c r="P131" s="422">
        <f>O131*H131</f>
        <v>0</v>
      </c>
      <c r="Q131" s="422">
        <v>0</v>
      </c>
      <c r="R131" s="422">
        <f>Q131*H131</f>
        <v>0</v>
      </c>
      <c r="S131" s="422">
        <v>0</v>
      </c>
      <c r="T131" s="422">
        <f>S131*H131</f>
        <v>0</v>
      </c>
      <c r="U131" s="423" t="s">
        <v>1042</v>
      </c>
      <c r="AR131" s="424" t="s">
        <v>46</v>
      </c>
      <c r="AT131" s="424" t="s">
        <v>1099</v>
      </c>
      <c r="AU131" s="424" t="s">
        <v>42</v>
      </c>
      <c r="AY131" s="335" t="s">
        <v>1097</v>
      </c>
      <c r="BE131" s="425">
        <f>IF(N131="základní",J131,0)</f>
        <v>0</v>
      </c>
      <c r="BF131" s="425">
        <f>IF(N131="snížená",J131,0)</f>
        <v>0</v>
      </c>
      <c r="BG131" s="425">
        <f>IF(N131="zákl. přenesená",J131,0)</f>
        <v>0</v>
      </c>
      <c r="BH131" s="425">
        <f>IF(N131="sníž. přenesená",J131,0)</f>
        <v>0</v>
      </c>
      <c r="BI131" s="425">
        <f>IF(N131="nulová",J131,0)</f>
        <v>0</v>
      </c>
      <c r="BJ131" s="335" t="s">
        <v>40</v>
      </c>
      <c r="BK131" s="425">
        <f>ROUND(I131*H131,2)</f>
        <v>0</v>
      </c>
      <c r="BL131" s="335" t="s">
        <v>46</v>
      </c>
      <c r="BM131" s="424" t="s">
        <v>2320</v>
      </c>
    </row>
    <row r="132" spans="2:65" s="343" customFormat="1" ht="24.2" customHeight="1" x14ac:dyDescent="0.2">
      <c r="B132" s="342"/>
      <c r="C132" s="413" t="s">
        <v>1126</v>
      </c>
      <c r="D132" s="413" t="s">
        <v>1099</v>
      </c>
      <c r="E132" s="414" t="s">
        <v>1123</v>
      </c>
      <c r="F132" s="415" t="s">
        <v>1124</v>
      </c>
      <c r="G132" s="416" t="s">
        <v>159</v>
      </c>
      <c r="H132" s="417">
        <v>30</v>
      </c>
      <c r="I132" s="309"/>
      <c r="J132" s="418">
        <f>ROUND(I132*H132,2)</f>
        <v>0</v>
      </c>
      <c r="K132" s="415" t="s">
        <v>1102</v>
      </c>
      <c r="L132" s="342"/>
      <c r="M132" s="420" t="s">
        <v>1042</v>
      </c>
      <c r="N132" s="421" t="s">
        <v>1055</v>
      </c>
      <c r="P132" s="422">
        <f>O132*H132</f>
        <v>0</v>
      </c>
      <c r="Q132" s="422">
        <v>0</v>
      </c>
      <c r="R132" s="422">
        <f>Q132*H132</f>
        <v>0</v>
      </c>
      <c r="S132" s="422">
        <v>0</v>
      </c>
      <c r="T132" s="422">
        <f>S132*H132</f>
        <v>0</v>
      </c>
      <c r="U132" s="423" t="s">
        <v>1042</v>
      </c>
      <c r="AR132" s="424" t="s">
        <v>46</v>
      </c>
      <c r="AT132" s="424" t="s">
        <v>1099</v>
      </c>
      <c r="AU132" s="424" t="s">
        <v>42</v>
      </c>
      <c r="AY132" s="335" t="s">
        <v>1097</v>
      </c>
      <c r="BE132" s="425">
        <f>IF(N132="základní",J132,0)</f>
        <v>0</v>
      </c>
      <c r="BF132" s="425">
        <f>IF(N132="snížená",J132,0)</f>
        <v>0</v>
      </c>
      <c r="BG132" s="425">
        <f>IF(N132="zákl. přenesená",J132,0)</f>
        <v>0</v>
      </c>
      <c r="BH132" s="425">
        <f>IF(N132="sníž. přenesená",J132,0)</f>
        <v>0</v>
      </c>
      <c r="BI132" s="425">
        <f>IF(N132="nulová",J132,0)</f>
        <v>0</v>
      </c>
      <c r="BJ132" s="335" t="s">
        <v>40</v>
      </c>
      <c r="BK132" s="425">
        <f>ROUND(I132*H132,2)</f>
        <v>0</v>
      </c>
      <c r="BL132" s="335" t="s">
        <v>46</v>
      </c>
      <c r="BM132" s="424" t="s">
        <v>2319</v>
      </c>
    </row>
    <row r="133" spans="2:65" s="343" customFormat="1" ht="33" customHeight="1" x14ac:dyDescent="0.2">
      <c r="B133" s="342"/>
      <c r="C133" s="413" t="s">
        <v>52</v>
      </c>
      <c r="D133" s="413" t="s">
        <v>1099</v>
      </c>
      <c r="E133" s="414" t="s">
        <v>2312</v>
      </c>
      <c r="F133" s="415" t="s">
        <v>2311</v>
      </c>
      <c r="G133" s="416" t="s">
        <v>159</v>
      </c>
      <c r="H133" s="417">
        <v>7.5</v>
      </c>
      <c r="I133" s="309"/>
      <c r="J133" s="418">
        <f>ROUND(I133*H133,2)</f>
        <v>0</v>
      </c>
      <c r="K133" s="415" t="s">
        <v>1102</v>
      </c>
      <c r="L133" s="342"/>
      <c r="M133" s="426" t="s">
        <v>1042</v>
      </c>
      <c r="N133" s="427" t="s">
        <v>1055</v>
      </c>
      <c r="O133" s="428"/>
      <c r="P133" s="429">
        <f>O133*H133</f>
        <v>0</v>
      </c>
      <c r="Q133" s="429">
        <v>0</v>
      </c>
      <c r="R133" s="429">
        <f>Q133*H133</f>
        <v>0</v>
      </c>
      <c r="S133" s="429">
        <v>0</v>
      </c>
      <c r="T133" s="429">
        <f>S133*H133</f>
        <v>0</v>
      </c>
      <c r="U133" s="430" t="s">
        <v>1042</v>
      </c>
      <c r="AR133" s="424" t="s">
        <v>46</v>
      </c>
      <c r="AT133" s="424" t="s">
        <v>1099</v>
      </c>
      <c r="AU133" s="424" t="s">
        <v>42</v>
      </c>
      <c r="AY133" s="335" t="s">
        <v>1097</v>
      </c>
      <c r="BE133" s="425">
        <f>IF(N133="základní",J133,0)</f>
        <v>0</v>
      </c>
      <c r="BF133" s="425">
        <f>IF(N133="snížená",J133,0)</f>
        <v>0</v>
      </c>
      <c r="BG133" s="425">
        <f>IF(N133="zákl. přenesená",J133,0)</f>
        <v>0</v>
      </c>
      <c r="BH133" s="425">
        <f>IF(N133="sníž. přenesená",J133,0)</f>
        <v>0</v>
      </c>
      <c r="BI133" s="425">
        <f>IF(N133="nulová",J133,0)</f>
        <v>0</v>
      </c>
      <c r="BJ133" s="335" t="s">
        <v>40</v>
      </c>
      <c r="BK133" s="425">
        <f>ROUND(I133*H133,2)</f>
        <v>0</v>
      </c>
      <c r="BL133" s="335" t="s">
        <v>46</v>
      </c>
      <c r="BM133" s="424" t="s">
        <v>2318</v>
      </c>
    </row>
    <row r="134" spans="2:65" s="343" customFormat="1" ht="6.95" customHeight="1" x14ac:dyDescent="0.2">
      <c r="B134" s="370"/>
      <c r="C134" s="371"/>
      <c r="D134" s="371"/>
      <c r="E134" s="371"/>
      <c r="F134" s="371"/>
      <c r="G134" s="371"/>
      <c r="H134" s="371"/>
      <c r="I134" s="371"/>
      <c r="J134" s="371"/>
      <c r="K134" s="371"/>
      <c r="L134" s="342"/>
    </row>
  </sheetData>
  <sheetProtection algorithmName="SHA-512" hashValue="oEidvdewcV1AncogGPnBaK6uU/OGZsaD9Kav/thwgdXCgzHUTyAVeCPWa/N1xtIho9HIgj1OFuhOxXDZz3hE4A==" saltValue="3hDablb07pWWvmq/QIa55Q==" spinCount="100000" sheet="1" objects="1" scenarios="1"/>
  <autoFilter ref="C119:K133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4985-13AF-4ED8-8FCF-F70A955B1C57}">
  <sheetPr>
    <pageSetUpPr fitToPage="1"/>
  </sheetPr>
  <dimension ref="B2:BM145"/>
  <sheetViews>
    <sheetView showGridLines="0" workbookViewId="0"/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629" t="s">
        <v>1034</v>
      </c>
      <c r="M2" s="630"/>
      <c r="N2" s="630"/>
      <c r="O2" s="630"/>
      <c r="P2" s="630"/>
      <c r="Q2" s="630"/>
      <c r="R2" s="630"/>
      <c r="S2" s="630"/>
      <c r="T2" s="630"/>
      <c r="U2" s="630"/>
      <c r="V2" s="630"/>
      <c r="AT2" s="335" t="s">
        <v>1780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1036</v>
      </c>
      <c r="L4" s="338"/>
      <c r="M4" s="340" t="s">
        <v>1037</v>
      </c>
      <c r="AT4" s="335" t="s">
        <v>1038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627" t="str">
        <f>'[4]Rekapitulace stavby'!K6</f>
        <v>Rekonstrukce ZUŠ Blansko</v>
      </c>
      <c r="F7" s="628"/>
      <c r="G7" s="628"/>
      <c r="H7" s="628"/>
      <c r="L7" s="338"/>
    </row>
    <row r="8" spans="2:46" s="343" customFormat="1" ht="12" hidden="1" customHeight="1" x14ac:dyDescent="0.2">
      <c r="B8" s="342"/>
      <c r="D8" s="341" t="s">
        <v>1039</v>
      </c>
      <c r="L8" s="342"/>
    </row>
    <row r="9" spans="2:46" s="343" customFormat="1" ht="16.5" hidden="1" customHeight="1" x14ac:dyDescent="0.2">
      <c r="B9" s="342"/>
      <c r="E9" s="625" t="s">
        <v>1781</v>
      </c>
      <c r="F9" s="626"/>
      <c r="G9" s="626"/>
      <c r="H9" s="626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1041</v>
      </c>
      <c r="F11" s="344" t="s">
        <v>1042</v>
      </c>
      <c r="I11" s="341" t="s">
        <v>1043</v>
      </c>
      <c r="J11" s="344" t="s">
        <v>1042</v>
      </c>
      <c r="L11" s="342"/>
    </row>
    <row r="12" spans="2:46" s="343" customFormat="1" ht="12" hidden="1" customHeight="1" x14ac:dyDescent="0.2">
      <c r="B12" s="342"/>
      <c r="D12" s="341" t="s">
        <v>1044</v>
      </c>
      <c r="F12" s="344" t="s">
        <v>1045</v>
      </c>
      <c r="I12" s="341" t="s">
        <v>1046</v>
      </c>
      <c r="J12" s="345">
        <f>'[4]Rekapitulace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1047</v>
      </c>
      <c r="I14" s="341" t="s">
        <v>1048</v>
      </c>
      <c r="J14" s="344" t="str">
        <f>IF('[4]Rekapitulace stavby'!AN10="","",'[4]Rekapitulace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IF('[4]Rekapitulace stavby'!E11="","",'[4]Rekapitulace stavby'!E11)</f>
        <v xml:space="preserve"> </v>
      </c>
      <c r="I15" s="341" t="s">
        <v>25</v>
      </c>
      <c r="J15" s="344" t="str">
        <f>IF('[4]Rekapitulace stavby'!AN11="","",'[4]Rekapitulace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2316</v>
      </c>
      <c r="I17" s="341" t="s">
        <v>1048</v>
      </c>
      <c r="J17" s="346" t="str">
        <f>'[4]Rekapitulace stavby'!AN13</f>
        <v>Vyplň údaj</v>
      </c>
      <c r="L17" s="342"/>
    </row>
    <row r="18" spans="2:12" s="343" customFormat="1" ht="18" hidden="1" customHeight="1" x14ac:dyDescent="0.2">
      <c r="B18" s="342"/>
      <c r="E18" s="631" t="str">
        <f>'[4]Rekapitulace stavby'!E14</f>
        <v>Vyplň údaj</v>
      </c>
      <c r="F18" s="632"/>
      <c r="G18" s="632"/>
      <c r="H18" s="632"/>
      <c r="I18" s="341" t="s">
        <v>25</v>
      </c>
      <c r="J18" s="346" t="str">
        <f>'[4]Rekapitulace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1048</v>
      </c>
      <c r="J20" s="344" t="str">
        <f>IF('[4]Rekapitulace stavby'!AN16="","",'[4]Rekapitulace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IF('[4]Rekapitulace stavby'!E17="","",'[4]Rekapitulace stavby'!E17)</f>
        <v xml:space="preserve"> </v>
      </c>
      <c r="I21" s="341" t="s">
        <v>25</v>
      </c>
      <c r="J21" s="344" t="str">
        <f>IF('[4]Rekapitulace stavby'!AN17="","",'[4]Rekapitulace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1049</v>
      </c>
      <c r="I23" s="341" t="s">
        <v>1048</v>
      </c>
      <c r="J23" s="344" t="str">
        <f>IF('[4]Rekapitulace stavby'!AN19="","",'[4]Rekapitulace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IF('[4]Rekapitulace stavby'!E20="","",'[4]Rekapitulace stavby'!E20)</f>
        <v xml:space="preserve"> </v>
      </c>
      <c r="I24" s="341" t="s">
        <v>25</v>
      </c>
      <c r="J24" s="344" t="str">
        <f>IF('[4]Rekapitulace stavby'!AN20="","",'[4]Rekapitulace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1050</v>
      </c>
      <c r="L26" s="342"/>
    </row>
    <row r="27" spans="2:12" s="348" customFormat="1" ht="16.5" hidden="1" customHeight="1" x14ac:dyDescent="0.2">
      <c r="B27" s="347"/>
      <c r="E27" s="633" t="s">
        <v>1042</v>
      </c>
      <c r="F27" s="633"/>
      <c r="G27" s="633"/>
      <c r="H27" s="633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1051</v>
      </c>
      <c r="J30" s="352">
        <f>ROUND(J121,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1052</v>
      </c>
      <c r="I32" s="353" t="s">
        <v>1053</v>
      </c>
      <c r="J32" s="353" t="s">
        <v>1054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1055</v>
      </c>
      <c r="F33" s="355">
        <f>ROUND((SUM(BE121:BE144)),  2)</f>
        <v>0</v>
      </c>
      <c r="I33" s="356">
        <v>0.21</v>
      </c>
      <c r="J33" s="355">
        <f>ROUND(((SUM(BE121:BE144))*I33),  2)</f>
        <v>0</v>
      </c>
      <c r="L33" s="342"/>
    </row>
    <row r="34" spans="2:12" s="343" customFormat="1" ht="14.45" hidden="1" customHeight="1" x14ac:dyDescent="0.2">
      <c r="B34" s="342"/>
      <c r="E34" s="341" t="s">
        <v>1056</v>
      </c>
      <c r="F34" s="355">
        <f>ROUND((SUM(BF121:BF144)),  2)</f>
        <v>0</v>
      </c>
      <c r="I34" s="356">
        <v>0.12</v>
      </c>
      <c r="J34" s="355">
        <f>ROUND(((SUM(BF121:BF144))*I34),  2)</f>
        <v>0</v>
      </c>
      <c r="L34" s="342"/>
    </row>
    <row r="35" spans="2:12" s="343" customFormat="1" ht="14.45" hidden="1" customHeight="1" x14ac:dyDescent="0.2">
      <c r="B35" s="342"/>
      <c r="E35" s="341" t="s">
        <v>1057</v>
      </c>
      <c r="F35" s="355">
        <f>ROUND((SUM(BG121:BG144)),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1058</v>
      </c>
      <c r="F36" s="355">
        <f>ROUND((SUM(BH121:BH144)),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1059</v>
      </c>
      <c r="F37" s="355">
        <f>ROUND((SUM(BI121:BI144)),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1060</v>
      </c>
      <c r="E50" s="365"/>
      <c r="F50" s="365"/>
      <c r="G50" s="364" t="s">
        <v>1061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1062</v>
      </c>
      <c r="E61" s="367"/>
      <c r="F61" s="368" t="s">
        <v>1063</v>
      </c>
      <c r="G61" s="366" t="s">
        <v>1062</v>
      </c>
      <c r="H61" s="367"/>
      <c r="I61" s="367"/>
      <c r="J61" s="369" t="s">
        <v>1063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1064</v>
      </c>
      <c r="E65" s="365"/>
      <c r="F65" s="365"/>
      <c r="G65" s="364" t="s">
        <v>2317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1062</v>
      </c>
      <c r="E76" s="367"/>
      <c r="F76" s="368" t="s">
        <v>1063</v>
      </c>
      <c r="G76" s="366" t="s">
        <v>1062</v>
      </c>
      <c r="H76" s="367"/>
      <c r="I76" s="367"/>
      <c r="J76" s="369" t="s">
        <v>1063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1066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627" t="str">
        <f>E7</f>
        <v>Rekonstrukce ZUŠ Blansko</v>
      </c>
      <c r="F85" s="628"/>
      <c r="G85" s="628"/>
      <c r="H85" s="628"/>
      <c r="L85" s="342"/>
    </row>
    <row r="86" spans="2:47" s="343" customFormat="1" ht="12" hidden="1" customHeight="1" x14ac:dyDescent="0.2">
      <c r="B86" s="342"/>
      <c r="C86" s="341" t="s">
        <v>1039</v>
      </c>
      <c r="L86" s="342"/>
    </row>
    <row r="87" spans="2:47" s="343" customFormat="1" ht="16.5" hidden="1" customHeight="1" x14ac:dyDescent="0.2">
      <c r="B87" s="342"/>
      <c r="E87" s="625" t="str">
        <f>E9</f>
        <v>D.217 - Venkovní rozvody dešťové kanalizace</v>
      </c>
      <c r="F87" s="626"/>
      <c r="G87" s="626"/>
      <c r="H87" s="626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1044</v>
      </c>
      <c r="F89" s="344" t="str">
        <f>F12</f>
        <v xml:space="preserve"> </v>
      </c>
      <c r="I89" s="341" t="s">
        <v>1046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1047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2316</v>
      </c>
      <c r="F92" s="344" t="str">
        <f>IF(E18="","",E18)</f>
        <v>Vyplň údaj</v>
      </c>
      <c r="I92" s="341" t="s">
        <v>1049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1067</v>
      </c>
      <c r="D94" s="357"/>
      <c r="E94" s="357"/>
      <c r="F94" s="357"/>
      <c r="G94" s="357"/>
      <c r="H94" s="357"/>
      <c r="I94" s="357"/>
      <c r="J94" s="375" t="s">
        <v>1068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1069</v>
      </c>
      <c r="J96" s="352">
        <f>J121</f>
        <v>0</v>
      </c>
      <c r="L96" s="342"/>
      <c r="AU96" s="335" t="s">
        <v>1070</v>
      </c>
    </row>
    <row r="97" spans="2:12" s="378" customFormat="1" ht="24.95" hidden="1" customHeight="1" x14ac:dyDescent="0.2">
      <c r="B97" s="377"/>
      <c r="D97" s="379" t="s">
        <v>1071</v>
      </c>
      <c r="E97" s="380"/>
      <c r="F97" s="380"/>
      <c r="G97" s="380"/>
      <c r="H97" s="380"/>
      <c r="I97" s="380"/>
      <c r="J97" s="381">
        <f>J122</f>
        <v>0</v>
      </c>
      <c r="L97" s="377"/>
    </row>
    <row r="98" spans="2:12" s="383" customFormat="1" ht="19.899999999999999" hidden="1" customHeight="1" x14ac:dyDescent="0.2">
      <c r="B98" s="382"/>
      <c r="D98" s="384" t="s">
        <v>1719</v>
      </c>
      <c r="E98" s="385"/>
      <c r="F98" s="385"/>
      <c r="G98" s="385"/>
      <c r="H98" s="385"/>
      <c r="I98" s="385"/>
      <c r="J98" s="386">
        <f>J123</f>
        <v>0</v>
      </c>
      <c r="L98" s="382"/>
    </row>
    <row r="99" spans="2:12" s="383" customFormat="1" ht="19.899999999999999" hidden="1" customHeight="1" x14ac:dyDescent="0.2">
      <c r="B99" s="382"/>
      <c r="D99" s="384" t="s">
        <v>1782</v>
      </c>
      <c r="E99" s="385"/>
      <c r="F99" s="385"/>
      <c r="G99" s="385"/>
      <c r="H99" s="385"/>
      <c r="I99" s="385"/>
      <c r="J99" s="386">
        <f>J128</f>
        <v>0</v>
      </c>
      <c r="L99" s="382"/>
    </row>
    <row r="100" spans="2:12" s="383" customFormat="1" ht="19.899999999999999" hidden="1" customHeight="1" x14ac:dyDescent="0.2">
      <c r="B100" s="382"/>
      <c r="D100" s="384" t="s">
        <v>1720</v>
      </c>
      <c r="E100" s="385"/>
      <c r="F100" s="385"/>
      <c r="G100" s="385"/>
      <c r="H100" s="385"/>
      <c r="I100" s="385"/>
      <c r="J100" s="386">
        <f>J131</f>
        <v>0</v>
      </c>
      <c r="L100" s="382"/>
    </row>
    <row r="101" spans="2:12" s="383" customFormat="1" ht="19.899999999999999" hidden="1" customHeight="1" x14ac:dyDescent="0.2">
      <c r="B101" s="382"/>
      <c r="D101" s="384" t="s">
        <v>1073</v>
      </c>
      <c r="E101" s="385"/>
      <c r="F101" s="385"/>
      <c r="G101" s="385"/>
      <c r="H101" s="385"/>
      <c r="I101" s="385"/>
      <c r="J101" s="386">
        <f>J140</f>
        <v>0</v>
      </c>
      <c r="L101" s="382"/>
    </row>
    <row r="102" spans="2:12" s="343" customFormat="1" ht="21.75" hidden="1" customHeight="1" x14ac:dyDescent="0.2">
      <c r="B102" s="342"/>
      <c r="L102" s="342"/>
    </row>
    <row r="103" spans="2:12" s="343" customFormat="1" ht="6.95" hidden="1" customHeight="1" x14ac:dyDescent="0.2">
      <c r="B103" s="370"/>
      <c r="C103" s="371"/>
      <c r="D103" s="371"/>
      <c r="E103" s="371"/>
      <c r="F103" s="371"/>
      <c r="G103" s="371"/>
      <c r="H103" s="371"/>
      <c r="I103" s="371"/>
      <c r="J103" s="371"/>
      <c r="K103" s="371"/>
      <c r="L103" s="342"/>
    </row>
    <row r="104" spans="2:12" hidden="1" x14ac:dyDescent="0.2"/>
    <row r="105" spans="2:12" hidden="1" x14ac:dyDescent="0.2"/>
    <row r="106" spans="2:12" hidden="1" x14ac:dyDescent="0.2"/>
    <row r="107" spans="2:12" s="343" customFormat="1" ht="6.95" customHeight="1" x14ac:dyDescent="0.2">
      <c r="B107" s="372"/>
      <c r="C107" s="373"/>
      <c r="D107" s="373"/>
      <c r="E107" s="373"/>
      <c r="F107" s="373"/>
      <c r="G107" s="373"/>
      <c r="H107" s="373"/>
      <c r="I107" s="373"/>
      <c r="J107" s="373"/>
      <c r="K107" s="373"/>
      <c r="L107" s="342"/>
    </row>
    <row r="108" spans="2:12" s="343" customFormat="1" ht="24.95" customHeight="1" x14ac:dyDescent="0.2">
      <c r="B108" s="342"/>
      <c r="C108" s="339" t="s">
        <v>1080</v>
      </c>
      <c r="L108" s="342"/>
    </row>
    <row r="109" spans="2:12" s="343" customFormat="1" ht="6.95" customHeight="1" x14ac:dyDescent="0.2">
      <c r="B109" s="342"/>
      <c r="L109" s="342"/>
    </row>
    <row r="110" spans="2:12" s="343" customFormat="1" ht="12" customHeight="1" x14ac:dyDescent="0.2">
      <c r="B110" s="342"/>
      <c r="C110" s="341" t="s">
        <v>16</v>
      </c>
      <c r="L110" s="342"/>
    </row>
    <row r="111" spans="2:12" s="343" customFormat="1" ht="16.5" customHeight="1" x14ac:dyDescent="0.2">
      <c r="B111" s="342"/>
      <c r="E111" s="627" t="str">
        <f>E7</f>
        <v>Rekonstrukce ZUŠ Blansko</v>
      </c>
      <c r="F111" s="628"/>
      <c r="G111" s="628"/>
      <c r="H111" s="628"/>
      <c r="L111" s="342"/>
    </row>
    <row r="112" spans="2:12" s="343" customFormat="1" ht="12" customHeight="1" x14ac:dyDescent="0.2">
      <c r="B112" s="342"/>
      <c r="C112" s="341" t="s">
        <v>1039</v>
      </c>
      <c r="L112" s="342"/>
    </row>
    <row r="113" spans="2:65" s="343" customFormat="1" ht="16.5" customHeight="1" x14ac:dyDescent="0.2">
      <c r="B113" s="342"/>
      <c r="E113" s="625" t="str">
        <f>E9</f>
        <v>D.217 - Venkovní rozvody dešťové kanalizace</v>
      </c>
      <c r="F113" s="626"/>
      <c r="G113" s="626"/>
      <c r="H113" s="626"/>
      <c r="L113" s="342"/>
    </row>
    <row r="114" spans="2:65" s="343" customFormat="1" ht="6.95" customHeight="1" x14ac:dyDescent="0.2">
      <c r="B114" s="342"/>
      <c r="L114" s="342"/>
    </row>
    <row r="115" spans="2:65" s="343" customFormat="1" ht="12" customHeight="1" x14ac:dyDescent="0.2">
      <c r="B115" s="342"/>
      <c r="C115" s="341" t="s">
        <v>1044</v>
      </c>
      <c r="F115" s="344" t="str">
        <f>F12</f>
        <v xml:space="preserve"> </v>
      </c>
      <c r="I115" s="341" t="s">
        <v>1046</v>
      </c>
      <c r="J115" s="345">
        <f>IF(J12="","",J12)</f>
        <v>45603</v>
      </c>
      <c r="L115" s="342"/>
    </row>
    <row r="116" spans="2:65" s="343" customFormat="1" ht="6.95" customHeight="1" x14ac:dyDescent="0.2">
      <c r="B116" s="342"/>
      <c r="L116" s="342"/>
    </row>
    <row r="117" spans="2:65" s="343" customFormat="1" ht="15.2" customHeight="1" x14ac:dyDescent="0.2">
      <c r="B117" s="342"/>
      <c r="C117" s="341" t="s">
        <v>1047</v>
      </c>
      <c r="F117" s="344" t="str">
        <f>E15</f>
        <v xml:space="preserve"> </v>
      </c>
      <c r="I117" s="341" t="s">
        <v>14</v>
      </c>
      <c r="J117" s="349" t="str">
        <f>E21</f>
        <v xml:space="preserve"> </v>
      </c>
      <c r="L117" s="342"/>
    </row>
    <row r="118" spans="2:65" s="343" customFormat="1" ht="15.2" customHeight="1" x14ac:dyDescent="0.2">
      <c r="B118" s="342"/>
      <c r="C118" s="341" t="s">
        <v>2316</v>
      </c>
      <c r="F118" s="344" t="str">
        <f>IF(E18="","",E18)</f>
        <v>Vyplň údaj</v>
      </c>
      <c r="I118" s="341" t="s">
        <v>1049</v>
      </c>
      <c r="J118" s="349" t="str">
        <f>E24</f>
        <v xml:space="preserve"> </v>
      </c>
      <c r="L118" s="342"/>
    </row>
    <row r="119" spans="2:65" s="343" customFormat="1" ht="10.35" customHeight="1" x14ac:dyDescent="0.2">
      <c r="B119" s="342"/>
      <c r="L119" s="342"/>
    </row>
    <row r="120" spans="2:65" s="394" customFormat="1" ht="29.25" customHeight="1" x14ac:dyDescent="0.2">
      <c r="B120" s="387"/>
      <c r="C120" s="388" t="s">
        <v>1081</v>
      </c>
      <c r="D120" s="389" t="s">
        <v>1082</v>
      </c>
      <c r="E120" s="389" t="s">
        <v>1083</v>
      </c>
      <c r="F120" s="389" t="s">
        <v>1084</v>
      </c>
      <c r="G120" s="389" t="s">
        <v>90</v>
      </c>
      <c r="H120" s="389" t="s">
        <v>91</v>
      </c>
      <c r="I120" s="389" t="s">
        <v>1085</v>
      </c>
      <c r="J120" s="389" t="s">
        <v>1068</v>
      </c>
      <c r="K120" s="390" t="s">
        <v>1086</v>
      </c>
      <c r="L120" s="387"/>
      <c r="M120" s="391" t="s">
        <v>1042</v>
      </c>
      <c r="N120" s="392" t="s">
        <v>95</v>
      </c>
      <c r="O120" s="392" t="s">
        <v>1087</v>
      </c>
      <c r="P120" s="392" t="s">
        <v>1088</v>
      </c>
      <c r="Q120" s="392" t="s">
        <v>1089</v>
      </c>
      <c r="R120" s="392" t="s">
        <v>1090</v>
      </c>
      <c r="S120" s="392" t="s">
        <v>1091</v>
      </c>
      <c r="T120" s="392" t="s">
        <v>1092</v>
      </c>
      <c r="U120" s="393" t="s">
        <v>106</v>
      </c>
    </row>
    <row r="121" spans="2:65" s="343" customFormat="1" ht="22.9" customHeight="1" x14ac:dyDescent="0.25">
      <c r="B121" s="342"/>
      <c r="C121" s="395" t="s">
        <v>1093</v>
      </c>
      <c r="J121" s="396">
        <f>BK121</f>
        <v>0</v>
      </c>
      <c r="L121" s="342"/>
      <c r="M121" s="397"/>
      <c r="N121" s="350"/>
      <c r="O121" s="350"/>
      <c r="P121" s="398">
        <f>P122</f>
        <v>0</v>
      </c>
      <c r="Q121" s="350"/>
      <c r="R121" s="398">
        <f>R122</f>
        <v>0.23459999999999998</v>
      </c>
      <c r="S121" s="350"/>
      <c r="T121" s="398">
        <f>T122</f>
        <v>0</v>
      </c>
      <c r="U121" s="399"/>
      <c r="AT121" s="335" t="s">
        <v>1094</v>
      </c>
      <c r="AU121" s="335" t="s">
        <v>1070</v>
      </c>
      <c r="BK121" s="400">
        <f>BK122</f>
        <v>0</v>
      </c>
    </row>
    <row r="122" spans="2:65" s="402" customFormat="1" ht="25.9" customHeight="1" x14ac:dyDescent="0.2">
      <c r="B122" s="401"/>
      <c r="D122" s="403" t="s">
        <v>1094</v>
      </c>
      <c r="E122" s="404" t="s">
        <v>18</v>
      </c>
      <c r="F122" s="404" t="s">
        <v>1095</v>
      </c>
      <c r="J122" s="405">
        <f>BK122</f>
        <v>0</v>
      </c>
      <c r="L122" s="401"/>
      <c r="M122" s="406"/>
      <c r="P122" s="407">
        <f>P123+P128+P131+P140</f>
        <v>0</v>
      </c>
      <c r="R122" s="407">
        <f>R123+R128+R131+R140</f>
        <v>0.23459999999999998</v>
      </c>
      <c r="T122" s="407">
        <f>T123+T128+T131+T140</f>
        <v>0</v>
      </c>
      <c r="U122" s="408"/>
      <c r="AR122" s="403" t="s">
        <v>40</v>
      </c>
      <c r="AT122" s="409" t="s">
        <v>1094</v>
      </c>
      <c r="AU122" s="409" t="s">
        <v>1096</v>
      </c>
      <c r="AY122" s="403" t="s">
        <v>1097</v>
      </c>
      <c r="BK122" s="410">
        <f>BK123+BK128+BK131+BK140</f>
        <v>0</v>
      </c>
    </row>
    <row r="123" spans="2:65" s="402" customFormat="1" ht="22.9" customHeight="1" x14ac:dyDescent="0.2">
      <c r="B123" s="401"/>
      <c r="D123" s="403" t="s">
        <v>1094</v>
      </c>
      <c r="E123" s="411" t="s">
        <v>40</v>
      </c>
      <c r="F123" s="411" t="s">
        <v>41</v>
      </c>
      <c r="J123" s="412">
        <f>BK123</f>
        <v>0</v>
      </c>
      <c r="L123" s="401"/>
      <c r="M123" s="406"/>
      <c r="P123" s="407">
        <f>SUM(P124:P127)</f>
        <v>0</v>
      </c>
      <c r="R123" s="407">
        <f>SUM(R124:R127)</f>
        <v>0</v>
      </c>
      <c r="T123" s="407">
        <f>SUM(T124:T127)</f>
        <v>0</v>
      </c>
      <c r="U123" s="408"/>
      <c r="AR123" s="403" t="s">
        <v>40</v>
      </c>
      <c r="AT123" s="409" t="s">
        <v>1094</v>
      </c>
      <c r="AU123" s="409" t="s">
        <v>40</v>
      </c>
      <c r="AY123" s="403" t="s">
        <v>1097</v>
      </c>
      <c r="BK123" s="410">
        <f>SUM(BK124:BK127)</f>
        <v>0</v>
      </c>
    </row>
    <row r="124" spans="2:65" s="343" customFormat="1" ht="37.9" customHeight="1" x14ac:dyDescent="0.2">
      <c r="B124" s="342"/>
      <c r="C124" s="413" t="s">
        <v>40</v>
      </c>
      <c r="D124" s="413" t="s">
        <v>1099</v>
      </c>
      <c r="E124" s="414" t="s">
        <v>1721</v>
      </c>
      <c r="F124" s="415" t="s">
        <v>1722</v>
      </c>
      <c r="G124" s="416" t="s">
        <v>113</v>
      </c>
      <c r="H124" s="417">
        <v>310</v>
      </c>
      <c r="I124" s="309"/>
      <c r="J124" s="418">
        <f>ROUND(I124*H124,2)</f>
        <v>0</v>
      </c>
      <c r="K124" s="415" t="s">
        <v>1102</v>
      </c>
      <c r="L124" s="342"/>
      <c r="M124" s="420" t="s">
        <v>1042</v>
      </c>
      <c r="N124" s="421" t="s">
        <v>1055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1042</v>
      </c>
      <c r="AR124" s="424" t="s">
        <v>46</v>
      </c>
      <c r="AT124" s="424" t="s">
        <v>1099</v>
      </c>
      <c r="AU124" s="424" t="s">
        <v>42</v>
      </c>
      <c r="AY124" s="335" t="s">
        <v>1097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1783</v>
      </c>
    </row>
    <row r="125" spans="2:65" s="343" customFormat="1" ht="24.2" customHeight="1" x14ac:dyDescent="0.2">
      <c r="B125" s="342"/>
      <c r="C125" s="413" t="s">
        <v>42</v>
      </c>
      <c r="D125" s="413" t="s">
        <v>1099</v>
      </c>
      <c r="E125" s="414" t="s">
        <v>1784</v>
      </c>
      <c r="F125" s="415" t="s">
        <v>1785</v>
      </c>
      <c r="G125" s="416" t="s">
        <v>113</v>
      </c>
      <c r="H125" s="417">
        <v>25</v>
      </c>
      <c r="I125" s="309"/>
      <c r="J125" s="418">
        <f>ROUND(I125*H125,2)</f>
        <v>0</v>
      </c>
      <c r="K125" s="415" t="s">
        <v>1102</v>
      </c>
      <c r="L125" s="342"/>
      <c r="M125" s="420" t="s">
        <v>1042</v>
      </c>
      <c r="N125" s="421" t="s">
        <v>1055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1042</v>
      </c>
      <c r="AR125" s="424" t="s">
        <v>46</v>
      </c>
      <c r="AT125" s="424" t="s">
        <v>1099</v>
      </c>
      <c r="AU125" s="424" t="s">
        <v>42</v>
      </c>
      <c r="AY125" s="335" t="s">
        <v>1097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1786</v>
      </c>
    </row>
    <row r="126" spans="2:65" s="343" customFormat="1" ht="24.2" customHeight="1" x14ac:dyDescent="0.2">
      <c r="B126" s="342"/>
      <c r="C126" s="413" t="s">
        <v>44</v>
      </c>
      <c r="D126" s="413" t="s">
        <v>1099</v>
      </c>
      <c r="E126" s="414" t="s">
        <v>1727</v>
      </c>
      <c r="F126" s="415" t="s">
        <v>1728</v>
      </c>
      <c r="G126" s="416" t="s">
        <v>113</v>
      </c>
      <c r="H126" s="417">
        <v>180</v>
      </c>
      <c r="I126" s="309"/>
      <c r="J126" s="418">
        <f>ROUND(I126*H126,2)</f>
        <v>0</v>
      </c>
      <c r="K126" s="415" t="s">
        <v>1102</v>
      </c>
      <c r="L126" s="342"/>
      <c r="M126" s="420" t="s">
        <v>1042</v>
      </c>
      <c r="N126" s="421" t="s">
        <v>1055</v>
      </c>
      <c r="P126" s="422">
        <f>O126*H126</f>
        <v>0</v>
      </c>
      <c r="Q126" s="422">
        <v>0</v>
      </c>
      <c r="R126" s="422">
        <f>Q126*H126</f>
        <v>0</v>
      </c>
      <c r="S126" s="422">
        <v>0</v>
      </c>
      <c r="T126" s="422">
        <f>S126*H126</f>
        <v>0</v>
      </c>
      <c r="U126" s="423" t="s">
        <v>1042</v>
      </c>
      <c r="AR126" s="424" t="s">
        <v>46</v>
      </c>
      <c r="AT126" s="424" t="s">
        <v>1099</v>
      </c>
      <c r="AU126" s="424" t="s">
        <v>42</v>
      </c>
      <c r="AY126" s="335" t="s">
        <v>1097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1787</v>
      </c>
    </row>
    <row r="127" spans="2:65" s="343" customFormat="1" ht="16.5" customHeight="1" x14ac:dyDescent="0.2">
      <c r="B127" s="342"/>
      <c r="C127" s="413" t="s">
        <v>46</v>
      </c>
      <c r="D127" s="413" t="s">
        <v>1099</v>
      </c>
      <c r="E127" s="414" t="s">
        <v>1730</v>
      </c>
      <c r="F127" s="415" t="s">
        <v>1731</v>
      </c>
      <c r="G127" s="416" t="s">
        <v>113</v>
      </c>
      <c r="H127" s="417">
        <v>17</v>
      </c>
      <c r="I127" s="309"/>
      <c r="J127" s="418">
        <f>ROUND(I127*H127,2)</f>
        <v>0</v>
      </c>
      <c r="K127" s="415" t="s">
        <v>1102</v>
      </c>
      <c r="L127" s="342"/>
      <c r="M127" s="420" t="s">
        <v>1042</v>
      </c>
      <c r="N127" s="421" t="s">
        <v>1055</v>
      </c>
      <c r="P127" s="422">
        <f>O127*H127</f>
        <v>0</v>
      </c>
      <c r="Q127" s="422">
        <v>0</v>
      </c>
      <c r="R127" s="422">
        <f>Q127*H127</f>
        <v>0</v>
      </c>
      <c r="S127" s="422">
        <v>0</v>
      </c>
      <c r="T127" s="422">
        <f>S127*H127</f>
        <v>0</v>
      </c>
      <c r="U127" s="423" t="s">
        <v>1042</v>
      </c>
      <c r="AR127" s="424" t="s">
        <v>46</v>
      </c>
      <c r="AT127" s="424" t="s">
        <v>1099</v>
      </c>
      <c r="AU127" s="424" t="s">
        <v>42</v>
      </c>
      <c r="AY127" s="335" t="s">
        <v>1097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1788</v>
      </c>
    </row>
    <row r="128" spans="2:65" s="402" customFormat="1" ht="22.9" customHeight="1" x14ac:dyDescent="0.2">
      <c r="B128" s="401"/>
      <c r="D128" s="403" t="s">
        <v>1094</v>
      </c>
      <c r="E128" s="411" t="s">
        <v>44</v>
      </c>
      <c r="F128" s="411" t="s">
        <v>45</v>
      </c>
      <c r="J128" s="412">
        <f>BK128</f>
        <v>0</v>
      </c>
      <c r="L128" s="401"/>
      <c r="M128" s="406"/>
      <c r="P128" s="407">
        <f>SUM(P129:P130)</f>
        <v>0</v>
      </c>
      <c r="R128" s="407">
        <f>SUM(R129:R130)</f>
        <v>0</v>
      </c>
      <c r="T128" s="407">
        <f>SUM(T129:T130)</f>
        <v>0</v>
      </c>
      <c r="U128" s="408"/>
      <c r="AR128" s="403" t="s">
        <v>40</v>
      </c>
      <c r="AT128" s="409" t="s">
        <v>1094</v>
      </c>
      <c r="AU128" s="409" t="s">
        <v>40</v>
      </c>
      <c r="AY128" s="403" t="s">
        <v>1097</v>
      </c>
      <c r="BK128" s="410">
        <f>SUM(BK129:BK130)</f>
        <v>0</v>
      </c>
    </row>
    <row r="129" spans="2:65" s="343" customFormat="1" ht="24.2" customHeight="1" x14ac:dyDescent="0.2">
      <c r="B129" s="342"/>
      <c r="C129" s="413" t="s">
        <v>48</v>
      </c>
      <c r="D129" s="413" t="s">
        <v>1099</v>
      </c>
      <c r="E129" s="414" t="s">
        <v>1789</v>
      </c>
      <c r="F129" s="415" t="s">
        <v>1790</v>
      </c>
      <c r="G129" s="416" t="s">
        <v>211</v>
      </c>
      <c r="H129" s="417">
        <v>2</v>
      </c>
      <c r="I129" s="309"/>
      <c r="J129" s="418">
        <f>ROUND(I129*H129,2)</f>
        <v>0</v>
      </c>
      <c r="K129" s="415" t="s">
        <v>1102</v>
      </c>
      <c r="L129" s="342"/>
      <c r="M129" s="420" t="s">
        <v>1042</v>
      </c>
      <c r="N129" s="421" t="s">
        <v>1055</v>
      </c>
      <c r="P129" s="422">
        <f>O129*H129</f>
        <v>0</v>
      </c>
      <c r="Q129" s="422">
        <v>0</v>
      </c>
      <c r="R129" s="422">
        <f>Q129*H129</f>
        <v>0</v>
      </c>
      <c r="S129" s="422">
        <v>0</v>
      </c>
      <c r="T129" s="422">
        <f>S129*H129</f>
        <v>0</v>
      </c>
      <c r="U129" s="423" t="s">
        <v>1042</v>
      </c>
      <c r="AR129" s="424" t="s">
        <v>46</v>
      </c>
      <c r="AT129" s="424" t="s">
        <v>1099</v>
      </c>
      <c r="AU129" s="424" t="s">
        <v>42</v>
      </c>
      <c r="AY129" s="335" t="s">
        <v>1097</v>
      </c>
      <c r="BE129" s="425">
        <f>IF(N129="základní",J129,0)</f>
        <v>0</v>
      </c>
      <c r="BF129" s="425">
        <f>IF(N129="snížená",J129,0)</f>
        <v>0</v>
      </c>
      <c r="BG129" s="425">
        <f>IF(N129="zákl. přenesená",J129,0)</f>
        <v>0</v>
      </c>
      <c r="BH129" s="425">
        <f>IF(N129="sníž. přenesená",J129,0)</f>
        <v>0</v>
      </c>
      <c r="BI129" s="425">
        <f>IF(N129="nulová",J129,0)</f>
        <v>0</v>
      </c>
      <c r="BJ129" s="335" t="s">
        <v>40</v>
      </c>
      <c r="BK129" s="425">
        <f>ROUND(I129*H129,2)</f>
        <v>0</v>
      </c>
      <c r="BL129" s="335" t="s">
        <v>46</v>
      </c>
      <c r="BM129" s="424" t="s">
        <v>1791</v>
      </c>
    </row>
    <row r="130" spans="2:65" s="343" customFormat="1" ht="24.2" customHeight="1" x14ac:dyDescent="0.2">
      <c r="B130" s="342"/>
      <c r="C130" s="413" t="s">
        <v>50</v>
      </c>
      <c r="D130" s="413" t="s">
        <v>1099</v>
      </c>
      <c r="E130" s="414" t="s">
        <v>1792</v>
      </c>
      <c r="F130" s="415" t="s">
        <v>1793</v>
      </c>
      <c r="G130" s="416" t="s">
        <v>211</v>
      </c>
      <c r="H130" s="417">
        <v>2</v>
      </c>
      <c r="I130" s="309"/>
      <c r="J130" s="418">
        <f>ROUND(I130*H130,2)</f>
        <v>0</v>
      </c>
      <c r="K130" s="415" t="s">
        <v>1042</v>
      </c>
      <c r="L130" s="342"/>
      <c r="M130" s="420" t="s">
        <v>1042</v>
      </c>
      <c r="N130" s="421" t="s">
        <v>1055</v>
      </c>
      <c r="P130" s="422">
        <f>O130*H130</f>
        <v>0</v>
      </c>
      <c r="Q130" s="422">
        <v>0</v>
      </c>
      <c r="R130" s="422">
        <f>Q130*H130</f>
        <v>0</v>
      </c>
      <c r="S130" s="422">
        <v>0</v>
      </c>
      <c r="T130" s="422">
        <f>S130*H130</f>
        <v>0</v>
      </c>
      <c r="U130" s="423" t="s">
        <v>1042</v>
      </c>
      <c r="AR130" s="424" t="s">
        <v>46</v>
      </c>
      <c r="AT130" s="424" t="s">
        <v>1099</v>
      </c>
      <c r="AU130" s="424" t="s">
        <v>42</v>
      </c>
      <c r="AY130" s="335" t="s">
        <v>1097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1794</v>
      </c>
    </row>
    <row r="131" spans="2:65" s="402" customFormat="1" ht="22.9" customHeight="1" x14ac:dyDescent="0.2">
      <c r="B131" s="401"/>
      <c r="D131" s="403" t="s">
        <v>1094</v>
      </c>
      <c r="E131" s="411" t="s">
        <v>1126</v>
      </c>
      <c r="F131" s="411" t="s">
        <v>1733</v>
      </c>
      <c r="J131" s="412">
        <f>BK131</f>
        <v>0</v>
      </c>
      <c r="L131" s="401"/>
      <c r="M131" s="406"/>
      <c r="P131" s="407">
        <f>SUM(P132:P139)</f>
        <v>0</v>
      </c>
      <c r="R131" s="407">
        <f>SUM(R132:R139)</f>
        <v>0.23459999999999998</v>
      </c>
      <c r="T131" s="407">
        <f>SUM(T132:T139)</f>
        <v>0</v>
      </c>
      <c r="U131" s="408"/>
      <c r="AR131" s="403" t="s">
        <v>40</v>
      </c>
      <c r="AT131" s="409" t="s">
        <v>1094</v>
      </c>
      <c r="AU131" s="409" t="s">
        <v>40</v>
      </c>
      <c r="AY131" s="403" t="s">
        <v>1097</v>
      </c>
      <c r="BK131" s="410">
        <f>SUM(BK132:BK139)</f>
        <v>0</v>
      </c>
    </row>
    <row r="132" spans="2:65" s="343" customFormat="1" ht="24.2" customHeight="1" x14ac:dyDescent="0.2">
      <c r="B132" s="342"/>
      <c r="C132" s="413" t="s">
        <v>1122</v>
      </c>
      <c r="D132" s="413" t="s">
        <v>1099</v>
      </c>
      <c r="E132" s="414" t="s">
        <v>1144</v>
      </c>
      <c r="F132" s="415" t="s">
        <v>1145</v>
      </c>
      <c r="G132" s="416" t="s">
        <v>283</v>
      </c>
      <c r="H132" s="417">
        <v>240</v>
      </c>
      <c r="I132" s="309"/>
      <c r="J132" s="418">
        <f t="shared" ref="J132:J139" si="0">ROUND(I132*H132,2)</f>
        <v>0</v>
      </c>
      <c r="K132" s="415" t="s">
        <v>1042</v>
      </c>
      <c r="L132" s="342"/>
      <c r="M132" s="420" t="s">
        <v>1042</v>
      </c>
      <c r="N132" s="421" t="s">
        <v>1055</v>
      </c>
      <c r="P132" s="422">
        <f t="shared" ref="P132:P139" si="1">O132*H132</f>
        <v>0</v>
      </c>
      <c r="Q132" s="422">
        <v>0</v>
      </c>
      <c r="R132" s="422">
        <f t="shared" ref="R132:R139" si="2">Q132*H132</f>
        <v>0</v>
      </c>
      <c r="S132" s="422">
        <v>0</v>
      </c>
      <c r="T132" s="422">
        <f t="shared" ref="T132:T139" si="3">S132*H132</f>
        <v>0</v>
      </c>
      <c r="U132" s="423" t="s">
        <v>1042</v>
      </c>
      <c r="AR132" s="424" t="s">
        <v>46</v>
      </c>
      <c r="AT132" s="424" t="s">
        <v>1099</v>
      </c>
      <c r="AU132" s="424" t="s">
        <v>42</v>
      </c>
      <c r="AY132" s="335" t="s">
        <v>1097</v>
      </c>
      <c r="BE132" s="425">
        <f t="shared" ref="BE132:BE139" si="4">IF(N132="základní",J132,0)</f>
        <v>0</v>
      </c>
      <c r="BF132" s="425">
        <f t="shared" ref="BF132:BF139" si="5">IF(N132="snížená",J132,0)</f>
        <v>0</v>
      </c>
      <c r="BG132" s="425">
        <f t="shared" ref="BG132:BG139" si="6">IF(N132="zákl. přenesená",J132,0)</f>
        <v>0</v>
      </c>
      <c r="BH132" s="425">
        <f t="shared" ref="BH132:BH139" si="7">IF(N132="sníž. přenesená",J132,0)</f>
        <v>0</v>
      </c>
      <c r="BI132" s="425">
        <f t="shared" ref="BI132:BI139" si="8">IF(N132="nulová",J132,0)</f>
        <v>0</v>
      </c>
      <c r="BJ132" s="335" t="s">
        <v>40</v>
      </c>
      <c r="BK132" s="425">
        <f t="shared" ref="BK132:BK139" si="9">ROUND(I132*H132,2)</f>
        <v>0</v>
      </c>
      <c r="BL132" s="335" t="s">
        <v>46</v>
      </c>
      <c r="BM132" s="424" t="s">
        <v>1795</v>
      </c>
    </row>
    <row r="133" spans="2:65" s="343" customFormat="1" ht="24.2" customHeight="1" x14ac:dyDescent="0.2">
      <c r="B133" s="342"/>
      <c r="C133" s="413" t="s">
        <v>1126</v>
      </c>
      <c r="D133" s="413" t="s">
        <v>1099</v>
      </c>
      <c r="E133" s="414" t="s">
        <v>1735</v>
      </c>
      <c r="F133" s="415" t="s">
        <v>1736</v>
      </c>
      <c r="G133" s="416" t="s">
        <v>283</v>
      </c>
      <c r="H133" s="417">
        <v>85</v>
      </c>
      <c r="I133" s="309"/>
      <c r="J133" s="418">
        <f t="shared" si="0"/>
        <v>0</v>
      </c>
      <c r="K133" s="415" t="s">
        <v>1102</v>
      </c>
      <c r="L133" s="342"/>
      <c r="M133" s="420" t="s">
        <v>1042</v>
      </c>
      <c r="N133" s="421" t="s">
        <v>1055</v>
      </c>
      <c r="P133" s="422">
        <f t="shared" si="1"/>
        <v>0</v>
      </c>
      <c r="Q133" s="422">
        <v>2.7599999999999999E-3</v>
      </c>
      <c r="R133" s="422">
        <f t="shared" si="2"/>
        <v>0.23459999999999998</v>
      </c>
      <c r="S133" s="422">
        <v>0</v>
      </c>
      <c r="T133" s="422">
        <f t="shared" si="3"/>
        <v>0</v>
      </c>
      <c r="U133" s="423" t="s">
        <v>1042</v>
      </c>
      <c r="AR133" s="424" t="s">
        <v>46</v>
      </c>
      <c r="AT133" s="424" t="s">
        <v>1099</v>
      </c>
      <c r="AU133" s="424" t="s">
        <v>42</v>
      </c>
      <c r="AY133" s="335" t="s">
        <v>1097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1796</v>
      </c>
    </row>
    <row r="134" spans="2:65" s="343" customFormat="1" ht="16.5" customHeight="1" x14ac:dyDescent="0.2">
      <c r="B134" s="342"/>
      <c r="C134" s="413" t="s">
        <v>52</v>
      </c>
      <c r="D134" s="413" t="s">
        <v>1099</v>
      </c>
      <c r="E134" s="414" t="s">
        <v>1738</v>
      </c>
      <c r="F134" s="415" t="s">
        <v>1176</v>
      </c>
      <c r="G134" s="416" t="s">
        <v>211</v>
      </c>
      <c r="H134" s="417">
        <v>103</v>
      </c>
      <c r="I134" s="309"/>
      <c r="J134" s="418">
        <f t="shared" si="0"/>
        <v>0</v>
      </c>
      <c r="K134" s="415" t="s">
        <v>1042</v>
      </c>
      <c r="L134" s="342"/>
      <c r="M134" s="420" t="s">
        <v>1042</v>
      </c>
      <c r="N134" s="421" t="s">
        <v>1055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1042</v>
      </c>
      <c r="AR134" s="424" t="s">
        <v>46</v>
      </c>
      <c r="AT134" s="424" t="s">
        <v>1099</v>
      </c>
      <c r="AU134" s="424" t="s">
        <v>42</v>
      </c>
      <c r="AY134" s="335" t="s">
        <v>1097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1797</v>
      </c>
    </row>
    <row r="135" spans="2:65" s="343" customFormat="1" ht="16.5" customHeight="1" x14ac:dyDescent="0.2">
      <c r="B135" s="342"/>
      <c r="C135" s="413" t="s">
        <v>1135</v>
      </c>
      <c r="D135" s="413" t="s">
        <v>1099</v>
      </c>
      <c r="E135" s="414" t="s">
        <v>1740</v>
      </c>
      <c r="F135" s="415" t="s">
        <v>1741</v>
      </c>
      <c r="G135" s="416" t="s">
        <v>211</v>
      </c>
      <c r="H135" s="417">
        <v>8</v>
      </c>
      <c r="I135" s="309"/>
      <c r="J135" s="418">
        <f t="shared" si="0"/>
        <v>0</v>
      </c>
      <c r="K135" s="415" t="s">
        <v>1042</v>
      </c>
      <c r="L135" s="342"/>
      <c r="M135" s="420" t="s">
        <v>1042</v>
      </c>
      <c r="N135" s="421" t="s">
        <v>1055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1042</v>
      </c>
      <c r="AR135" s="424" t="s">
        <v>46</v>
      </c>
      <c r="AT135" s="424" t="s">
        <v>1099</v>
      </c>
      <c r="AU135" s="424" t="s">
        <v>42</v>
      </c>
      <c r="AY135" s="335" t="s">
        <v>1097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1798</v>
      </c>
    </row>
    <row r="136" spans="2:65" s="343" customFormat="1" ht="16.5" customHeight="1" x14ac:dyDescent="0.2">
      <c r="B136" s="342"/>
      <c r="C136" s="413" t="s">
        <v>1143</v>
      </c>
      <c r="D136" s="413" t="s">
        <v>1099</v>
      </c>
      <c r="E136" s="414" t="s">
        <v>1743</v>
      </c>
      <c r="F136" s="415" t="s">
        <v>1744</v>
      </c>
      <c r="G136" s="416" t="s">
        <v>211</v>
      </c>
      <c r="H136" s="417">
        <v>12</v>
      </c>
      <c r="I136" s="309"/>
      <c r="J136" s="418">
        <f t="shared" si="0"/>
        <v>0</v>
      </c>
      <c r="K136" s="415" t="s">
        <v>1042</v>
      </c>
      <c r="L136" s="342"/>
      <c r="M136" s="420" t="s">
        <v>1042</v>
      </c>
      <c r="N136" s="421" t="s">
        <v>1055</v>
      </c>
      <c r="P136" s="422">
        <f t="shared" si="1"/>
        <v>0</v>
      </c>
      <c r="Q136" s="422">
        <v>0</v>
      </c>
      <c r="R136" s="422">
        <f t="shared" si="2"/>
        <v>0</v>
      </c>
      <c r="S136" s="422">
        <v>0</v>
      </c>
      <c r="T136" s="422">
        <f t="shared" si="3"/>
        <v>0</v>
      </c>
      <c r="U136" s="423" t="s">
        <v>1042</v>
      </c>
      <c r="AR136" s="424" t="s">
        <v>46</v>
      </c>
      <c r="AT136" s="424" t="s">
        <v>1099</v>
      </c>
      <c r="AU136" s="424" t="s">
        <v>42</v>
      </c>
      <c r="AY136" s="335" t="s">
        <v>1097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1799</v>
      </c>
    </row>
    <row r="137" spans="2:65" s="343" customFormat="1" ht="16.5" customHeight="1" x14ac:dyDescent="0.2">
      <c r="B137" s="342"/>
      <c r="C137" s="413" t="s">
        <v>1147</v>
      </c>
      <c r="D137" s="413" t="s">
        <v>1099</v>
      </c>
      <c r="E137" s="414" t="s">
        <v>1746</v>
      </c>
      <c r="F137" s="415" t="s">
        <v>1747</v>
      </c>
      <c r="G137" s="416" t="s">
        <v>211</v>
      </c>
      <c r="H137" s="417">
        <v>12</v>
      </c>
      <c r="I137" s="309"/>
      <c r="J137" s="418">
        <f t="shared" si="0"/>
        <v>0</v>
      </c>
      <c r="K137" s="415" t="s">
        <v>1042</v>
      </c>
      <c r="L137" s="342"/>
      <c r="M137" s="420" t="s">
        <v>1042</v>
      </c>
      <c r="N137" s="421" t="s">
        <v>1055</v>
      </c>
      <c r="P137" s="422">
        <f t="shared" si="1"/>
        <v>0</v>
      </c>
      <c r="Q137" s="422">
        <v>0</v>
      </c>
      <c r="R137" s="422">
        <f t="shared" si="2"/>
        <v>0</v>
      </c>
      <c r="S137" s="422">
        <v>0</v>
      </c>
      <c r="T137" s="422">
        <f t="shared" si="3"/>
        <v>0</v>
      </c>
      <c r="U137" s="423" t="s">
        <v>1042</v>
      </c>
      <c r="AR137" s="424" t="s">
        <v>46</v>
      </c>
      <c r="AT137" s="424" t="s">
        <v>1099</v>
      </c>
      <c r="AU137" s="424" t="s">
        <v>42</v>
      </c>
      <c r="AY137" s="335" t="s">
        <v>1097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1800</v>
      </c>
    </row>
    <row r="138" spans="2:65" s="343" customFormat="1" ht="16.5" customHeight="1" x14ac:dyDescent="0.2">
      <c r="B138" s="342"/>
      <c r="C138" s="413" t="s">
        <v>1151</v>
      </c>
      <c r="D138" s="413" t="s">
        <v>1099</v>
      </c>
      <c r="E138" s="414" t="s">
        <v>1749</v>
      </c>
      <c r="F138" s="415" t="s">
        <v>1750</v>
      </c>
      <c r="G138" s="416" t="s">
        <v>211</v>
      </c>
      <c r="H138" s="417">
        <v>2</v>
      </c>
      <c r="I138" s="309"/>
      <c r="J138" s="418">
        <f t="shared" si="0"/>
        <v>0</v>
      </c>
      <c r="K138" s="415" t="s">
        <v>1042</v>
      </c>
      <c r="L138" s="342"/>
      <c r="M138" s="420" t="s">
        <v>1042</v>
      </c>
      <c r="N138" s="421" t="s">
        <v>1055</v>
      </c>
      <c r="P138" s="422">
        <f t="shared" si="1"/>
        <v>0</v>
      </c>
      <c r="Q138" s="422">
        <v>0</v>
      </c>
      <c r="R138" s="422">
        <f t="shared" si="2"/>
        <v>0</v>
      </c>
      <c r="S138" s="422">
        <v>0</v>
      </c>
      <c r="T138" s="422">
        <f t="shared" si="3"/>
        <v>0</v>
      </c>
      <c r="U138" s="423" t="s">
        <v>1042</v>
      </c>
      <c r="AR138" s="424" t="s">
        <v>46</v>
      </c>
      <c r="AT138" s="424" t="s">
        <v>1099</v>
      </c>
      <c r="AU138" s="424" t="s">
        <v>42</v>
      </c>
      <c r="AY138" s="335" t="s">
        <v>1097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1801</v>
      </c>
    </row>
    <row r="139" spans="2:65" s="343" customFormat="1" ht="16.5" customHeight="1" x14ac:dyDescent="0.2">
      <c r="B139" s="342"/>
      <c r="C139" s="413" t="s">
        <v>1155</v>
      </c>
      <c r="D139" s="413" t="s">
        <v>1099</v>
      </c>
      <c r="E139" s="414" t="s">
        <v>1752</v>
      </c>
      <c r="F139" s="415" t="s">
        <v>1753</v>
      </c>
      <c r="G139" s="416" t="s">
        <v>211</v>
      </c>
      <c r="H139" s="417">
        <v>4</v>
      </c>
      <c r="I139" s="309"/>
      <c r="J139" s="418">
        <f t="shared" si="0"/>
        <v>0</v>
      </c>
      <c r="K139" s="415" t="s">
        <v>1042</v>
      </c>
      <c r="L139" s="342"/>
      <c r="M139" s="420" t="s">
        <v>1042</v>
      </c>
      <c r="N139" s="421" t="s">
        <v>1055</v>
      </c>
      <c r="P139" s="422">
        <f t="shared" si="1"/>
        <v>0</v>
      </c>
      <c r="Q139" s="422">
        <v>0</v>
      </c>
      <c r="R139" s="422">
        <f t="shared" si="2"/>
        <v>0</v>
      </c>
      <c r="S139" s="422">
        <v>0</v>
      </c>
      <c r="T139" s="422">
        <f t="shared" si="3"/>
        <v>0</v>
      </c>
      <c r="U139" s="423" t="s">
        <v>1042</v>
      </c>
      <c r="AR139" s="424" t="s">
        <v>46</v>
      </c>
      <c r="AT139" s="424" t="s">
        <v>1099</v>
      </c>
      <c r="AU139" s="424" t="s">
        <v>42</v>
      </c>
      <c r="AY139" s="335" t="s">
        <v>1097</v>
      </c>
      <c r="BE139" s="425">
        <f t="shared" si="4"/>
        <v>0</v>
      </c>
      <c r="BF139" s="425">
        <f t="shared" si="5"/>
        <v>0</v>
      </c>
      <c r="BG139" s="425">
        <f t="shared" si="6"/>
        <v>0</v>
      </c>
      <c r="BH139" s="425">
        <f t="shared" si="7"/>
        <v>0</v>
      </c>
      <c r="BI139" s="425">
        <f t="shared" si="8"/>
        <v>0</v>
      </c>
      <c r="BJ139" s="335" t="s">
        <v>40</v>
      </c>
      <c r="BK139" s="425">
        <f t="shared" si="9"/>
        <v>0</v>
      </c>
      <c r="BL139" s="335" t="s">
        <v>46</v>
      </c>
      <c r="BM139" s="424" t="s">
        <v>1802</v>
      </c>
    </row>
    <row r="140" spans="2:65" s="402" customFormat="1" ht="22.9" customHeight="1" x14ac:dyDescent="0.2">
      <c r="B140" s="401"/>
      <c r="D140" s="403" t="s">
        <v>1094</v>
      </c>
      <c r="E140" s="411" t="s">
        <v>1108</v>
      </c>
      <c r="F140" s="411" t="s">
        <v>1109</v>
      </c>
      <c r="J140" s="412">
        <f>BK140</f>
        <v>0</v>
      </c>
      <c r="L140" s="401"/>
      <c r="M140" s="406"/>
      <c r="P140" s="407">
        <f>SUM(P141:P144)</f>
        <v>0</v>
      </c>
      <c r="R140" s="407">
        <f>SUM(R141:R144)</f>
        <v>0</v>
      </c>
      <c r="T140" s="407">
        <f>SUM(T141:T144)</f>
        <v>0</v>
      </c>
      <c r="U140" s="408"/>
      <c r="AR140" s="403" t="s">
        <v>40</v>
      </c>
      <c r="AT140" s="409" t="s">
        <v>1094</v>
      </c>
      <c r="AU140" s="409" t="s">
        <v>40</v>
      </c>
      <c r="AY140" s="403" t="s">
        <v>1097</v>
      </c>
      <c r="BK140" s="410">
        <f>SUM(BK141:BK144)</f>
        <v>0</v>
      </c>
    </row>
    <row r="141" spans="2:65" s="343" customFormat="1" ht="16.5" customHeight="1" x14ac:dyDescent="0.2">
      <c r="B141" s="342"/>
      <c r="C141" s="413" t="s">
        <v>1159</v>
      </c>
      <c r="D141" s="413" t="s">
        <v>1099</v>
      </c>
      <c r="E141" s="414" t="s">
        <v>1110</v>
      </c>
      <c r="F141" s="415" t="s">
        <v>1111</v>
      </c>
      <c r="G141" s="416" t="s">
        <v>159</v>
      </c>
      <c r="H141" s="417">
        <v>232.5</v>
      </c>
      <c r="I141" s="309"/>
      <c r="J141" s="418">
        <f>ROUND(I141*H141,2)</f>
        <v>0</v>
      </c>
      <c r="K141" s="415" t="s">
        <v>1102</v>
      </c>
      <c r="L141" s="342"/>
      <c r="M141" s="420" t="s">
        <v>1042</v>
      </c>
      <c r="N141" s="421" t="s">
        <v>1055</v>
      </c>
      <c r="P141" s="422">
        <f>O141*H141</f>
        <v>0</v>
      </c>
      <c r="Q141" s="422">
        <v>0</v>
      </c>
      <c r="R141" s="422">
        <f>Q141*H141</f>
        <v>0</v>
      </c>
      <c r="S141" s="422">
        <v>0</v>
      </c>
      <c r="T141" s="422">
        <f>S141*H141</f>
        <v>0</v>
      </c>
      <c r="U141" s="423" t="s">
        <v>1042</v>
      </c>
      <c r="AR141" s="424" t="s">
        <v>46</v>
      </c>
      <c r="AT141" s="424" t="s">
        <v>1099</v>
      </c>
      <c r="AU141" s="424" t="s">
        <v>42</v>
      </c>
      <c r="AY141" s="335" t="s">
        <v>1097</v>
      </c>
      <c r="BE141" s="425">
        <f>IF(N141="základní",J141,0)</f>
        <v>0</v>
      </c>
      <c r="BF141" s="425">
        <f>IF(N141="snížená",J141,0)</f>
        <v>0</v>
      </c>
      <c r="BG141" s="425">
        <f>IF(N141="zákl. přenesená",J141,0)</f>
        <v>0</v>
      </c>
      <c r="BH141" s="425">
        <f>IF(N141="sníž. přenesená",J141,0)</f>
        <v>0</v>
      </c>
      <c r="BI141" s="425">
        <f>IF(N141="nulová",J141,0)</f>
        <v>0</v>
      </c>
      <c r="BJ141" s="335" t="s">
        <v>40</v>
      </c>
      <c r="BK141" s="425">
        <f>ROUND(I141*H141,2)</f>
        <v>0</v>
      </c>
      <c r="BL141" s="335" t="s">
        <v>46</v>
      </c>
      <c r="BM141" s="424" t="s">
        <v>2315</v>
      </c>
    </row>
    <row r="142" spans="2:65" s="343" customFormat="1" ht="24.2" customHeight="1" x14ac:dyDescent="0.2">
      <c r="B142" s="342"/>
      <c r="C142" s="413" t="s">
        <v>1133</v>
      </c>
      <c r="D142" s="413" t="s">
        <v>1099</v>
      </c>
      <c r="E142" s="414" t="s">
        <v>1119</v>
      </c>
      <c r="F142" s="415" t="s">
        <v>1120</v>
      </c>
      <c r="G142" s="416" t="s">
        <v>159</v>
      </c>
      <c r="H142" s="417">
        <v>232.5</v>
      </c>
      <c r="I142" s="309"/>
      <c r="J142" s="418">
        <f>ROUND(I142*H142,2)</f>
        <v>0</v>
      </c>
      <c r="K142" s="415" t="s">
        <v>1102</v>
      </c>
      <c r="L142" s="342"/>
      <c r="M142" s="420" t="s">
        <v>1042</v>
      </c>
      <c r="N142" s="421" t="s">
        <v>1055</v>
      </c>
      <c r="P142" s="422">
        <f>O142*H142</f>
        <v>0</v>
      </c>
      <c r="Q142" s="422">
        <v>0</v>
      </c>
      <c r="R142" s="422">
        <f>Q142*H142</f>
        <v>0</v>
      </c>
      <c r="S142" s="422">
        <v>0</v>
      </c>
      <c r="T142" s="422">
        <f>S142*H142</f>
        <v>0</v>
      </c>
      <c r="U142" s="423" t="s">
        <v>1042</v>
      </c>
      <c r="AR142" s="424" t="s">
        <v>46</v>
      </c>
      <c r="AT142" s="424" t="s">
        <v>1099</v>
      </c>
      <c r="AU142" s="424" t="s">
        <v>42</v>
      </c>
      <c r="AY142" s="335" t="s">
        <v>1097</v>
      </c>
      <c r="BE142" s="425">
        <f>IF(N142="základní",J142,0)</f>
        <v>0</v>
      </c>
      <c r="BF142" s="425">
        <f>IF(N142="snížená",J142,0)</f>
        <v>0</v>
      </c>
      <c r="BG142" s="425">
        <f>IF(N142="zákl. přenesená",J142,0)</f>
        <v>0</v>
      </c>
      <c r="BH142" s="425">
        <f>IF(N142="sníž. přenesená",J142,0)</f>
        <v>0</v>
      </c>
      <c r="BI142" s="425">
        <f>IF(N142="nulová",J142,0)</f>
        <v>0</v>
      </c>
      <c r="BJ142" s="335" t="s">
        <v>40</v>
      </c>
      <c r="BK142" s="425">
        <f>ROUND(I142*H142,2)</f>
        <v>0</v>
      </c>
      <c r="BL142" s="335" t="s">
        <v>46</v>
      </c>
      <c r="BM142" s="424" t="s">
        <v>2314</v>
      </c>
    </row>
    <row r="143" spans="2:65" s="343" customFormat="1" ht="24.2" customHeight="1" x14ac:dyDescent="0.2">
      <c r="B143" s="342"/>
      <c r="C143" s="413" t="s">
        <v>1166</v>
      </c>
      <c r="D143" s="413" t="s">
        <v>1099</v>
      </c>
      <c r="E143" s="414" t="s">
        <v>1123</v>
      </c>
      <c r="F143" s="415" t="s">
        <v>1124</v>
      </c>
      <c r="G143" s="416" t="s">
        <v>159</v>
      </c>
      <c r="H143" s="417">
        <v>930</v>
      </c>
      <c r="I143" s="309"/>
      <c r="J143" s="418">
        <f>ROUND(I143*H143,2)</f>
        <v>0</v>
      </c>
      <c r="K143" s="415" t="s">
        <v>1102</v>
      </c>
      <c r="L143" s="342"/>
      <c r="M143" s="420" t="s">
        <v>1042</v>
      </c>
      <c r="N143" s="421" t="s">
        <v>1055</v>
      </c>
      <c r="P143" s="422">
        <f>O143*H143</f>
        <v>0</v>
      </c>
      <c r="Q143" s="422">
        <v>0</v>
      </c>
      <c r="R143" s="422">
        <f>Q143*H143</f>
        <v>0</v>
      </c>
      <c r="S143" s="422">
        <v>0</v>
      </c>
      <c r="T143" s="422">
        <f>S143*H143</f>
        <v>0</v>
      </c>
      <c r="U143" s="423" t="s">
        <v>1042</v>
      </c>
      <c r="AR143" s="424" t="s">
        <v>46</v>
      </c>
      <c r="AT143" s="424" t="s">
        <v>1099</v>
      </c>
      <c r="AU143" s="424" t="s">
        <v>42</v>
      </c>
      <c r="AY143" s="335" t="s">
        <v>1097</v>
      </c>
      <c r="BE143" s="425">
        <f>IF(N143="základní",J143,0)</f>
        <v>0</v>
      </c>
      <c r="BF143" s="425">
        <f>IF(N143="snížená",J143,0)</f>
        <v>0</v>
      </c>
      <c r="BG143" s="425">
        <f>IF(N143="zákl. přenesená",J143,0)</f>
        <v>0</v>
      </c>
      <c r="BH143" s="425">
        <f>IF(N143="sníž. přenesená",J143,0)</f>
        <v>0</v>
      </c>
      <c r="BI143" s="425">
        <f>IF(N143="nulová",J143,0)</f>
        <v>0</v>
      </c>
      <c r="BJ143" s="335" t="s">
        <v>40</v>
      </c>
      <c r="BK143" s="425">
        <f>ROUND(I143*H143,2)</f>
        <v>0</v>
      </c>
      <c r="BL143" s="335" t="s">
        <v>46</v>
      </c>
      <c r="BM143" s="424" t="s">
        <v>2313</v>
      </c>
    </row>
    <row r="144" spans="2:65" s="343" customFormat="1" ht="33" customHeight="1" x14ac:dyDescent="0.2">
      <c r="B144" s="342"/>
      <c r="C144" s="413" t="s">
        <v>1170</v>
      </c>
      <c r="D144" s="413" t="s">
        <v>1099</v>
      </c>
      <c r="E144" s="414" t="s">
        <v>2312</v>
      </c>
      <c r="F144" s="415" t="s">
        <v>2311</v>
      </c>
      <c r="G144" s="416" t="s">
        <v>159</v>
      </c>
      <c r="H144" s="417">
        <v>232.5</v>
      </c>
      <c r="I144" s="309"/>
      <c r="J144" s="418">
        <f>ROUND(I144*H144,2)</f>
        <v>0</v>
      </c>
      <c r="K144" s="415" t="s">
        <v>1102</v>
      </c>
      <c r="L144" s="342"/>
      <c r="M144" s="426" t="s">
        <v>1042</v>
      </c>
      <c r="N144" s="427" t="s">
        <v>1055</v>
      </c>
      <c r="O144" s="428"/>
      <c r="P144" s="429">
        <f>O144*H144</f>
        <v>0</v>
      </c>
      <c r="Q144" s="429">
        <v>0</v>
      </c>
      <c r="R144" s="429">
        <f>Q144*H144</f>
        <v>0</v>
      </c>
      <c r="S144" s="429">
        <v>0</v>
      </c>
      <c r="T144" s="429">
        <f>S144*H144</f>
        <v>0</v>
      </c>
      <c r="U144" s="430" t="s">
        <v>1042</v>
      </c>
      <c r="AR144" s="424" t="s">
        <v>46</v>
      </c>
      <c r="AT144" s="424" t="s">
        <v>1099</v>
      </c>
      <c r="AU144" s="424" t="s">
        <v>42</v>
      </c>
      <c r="AY144" s="335" t="s">
        <v>1097</v>
      </c>
      <c r="BE144" s="425">
        <f>IF(N144="základní",J144,0)</f>
        <v>0</v>
      </c>
      <c r="BF144" s="425">
        <f>IF(N144="snížená",J144,0)</f>
        <v>0</v>
      </c>
      <c r="BG144" s="425">
        <f>IF(N144="zákl. přenesená",J144,0)</f>
        <v>0</v>
      </c>
      <c r="BH144" s="425">
        <f>IF(N144="sníž. přenesená",J144,0)</f>
        <v>0</v>
      </c>
      <c r="BI144" s="425">
        <f>IF(N144="nulová",J144,0)</f>
        <v>0</v>
      </c>
      <c r="BJ144" s="335" t="s">
        <v>40</v>
      </c>
      <c r="BK144" s="425">
        <f>ROUND(I144*H144,2)</f>
        <v>0</v>
      </c>
      <c r="BL144" s="335" t="s">
        <v>46</v>
      </c>
      <c r="BM144" s="424" t="s">
        <v>2310</v>
      </c>
    </row>
    <row r="145" spans="2:12" s="343" customFormat="1" ht="6.95" customHeight="1" x14ac:dyDescent="0.2">
      <c r="B145" s="370"/>
      <c r="C145" s="371"/>
      <c r="D145" s="371"/>
      <c r="E145" s="371"/>
      <c r="F145" s="371"/>
      <c r="G145" s="371"/>
      <c r="H145" s="371"/>
      <c r="I145" s="371"/>
      <c r="J145" s="371"/>
      <c r="K145" s="371"/>
      <c r="L145" s="342"/>
    </row>
  </sheetData>
  <sheetProtection algorithmName="SHA-512" hashValue="MttLAYI9/Wrz0Go7tUsctatogczELiCVgbfqzjvFRm3MY5u3pSVp//lj72KX6mQ9QUZBsJjausmoeIwNAGpHPA==" saltValue="JlkfUfgpf+U1fE9ayBJ1eA==" spinCount="100000" sheet="1" objects="1" scenarios="1"/>
  <autoFilter ref="C120:K14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640" t="s">
        <v>4</v>
      </c>
      <c r="B1" s="640"/>
      <c r="C1" s="641"/>
      <c r="D1" s="640"/>
      <c r="E1" s="640"/>
      <c r="F1" s="640"/>
      <c r="G1" s="640"/>
    </row>
    <row r="2" spans="1:7" ht="24.95" customHeight="1" x14ac:dyDescent="0.2">
      <c r="A2" s="50" t="s">
        <v>5</v>
      </c>
      <c r="B2" s="49"/>
      <c r="C2" s="642"/>
      <c r="D2" s="642"/>
      <c r="E2" s="642"/>
      <c r="F2" s="642"/>
      <c r="G2" s="643"/>
    </row>
    <row r="3" spans="1:7" ht="24.95" customHeight="1" x14ac:dyDescent="0.2">
      <c r="A3" s="50" t="s">
        <v>6</v>
      </c>
      <c r="B3" s="49"/>
      <c r="C3" s="642"/>
      <c r="D3" s="642"/>
      <c r="E3" s="642"/>
      <c r="F3" s="642"/>
      <c r="G3" s="643"/>
    </row>
    <row r="4" spans="1:7" ht="24.95" customHeight="1" x14ac:dyDescent="0.2">
      <c r="A4" s="50" t="s">
        <v>7</v>
      </c>
      <c r="B4" s="49"/>
      <c r="C4" s="642"/>
      <c r="D4" s="642"/>
      <c r="E4" s="642"/>
      <c r="F4" s="642"/>
      <c r="G4" s="643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47</vt:i4>
      </vt:variant>
    </vt:vector>
  </HeadingPairs>
  <TitlesOfParts>
    <vt:vector size="61" baseType="lpstr">
      <vt:lpstr>Stavba</vt:lpstr>
      <vt:lpstr>VRN</vt:lpstr>
      <vt:lpstr>D.101.01_ASŘ</vt:lpstr>
      <vt:lpstr>D.101.04_ZTI</vt:lpstr>
      <vt:lpstr>D.101.05_UT</vt:lpstr>
      <vt:lpstr>D.101.06 - ELI</vt:lpstr>
      <vt:lpstr>D.101.07_SLP</vt:lpstr>
      <vt:lpstr>D.101.08_VZT</vt:lpstr>
      <vt:lpstr>D.101.16 AVT+DIV spojené</vt:lpstr>
      <vt:lpstr>D.203, D.202</vt:lpstr>
      <vt:lpstr>D.205_Venk.K</vt:lpstr>
      <vt:lpstr>D.215_Příp.Ka</vt:lpstr>
      <vt:lpstr>D.217_HsDV</vt:lpstr>
      <vt:lpstr>VzorPolozky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'D.101.06 - ELI'!Názvy_tisku</vt:lpstr>
      <vt:lpstr>D.205_Venk.K!Názvy_tisku</vt:lpstr>
      <vt:lpstr>D.215_Příp.Ka!Názvy_tisku</vt:lpstr>
      <vt:lpstr>D.217_HsDV!Názvy_tisku</vt:lpstr>
      <vt:lpstr>oadresa</vt:lpstr>
      <vt:lpstr>Stavba!Objednatel</vt:lpstr>
      <vt:lpstr>'D.101.06 - ELI'!Oblast_tisku</vt:lpstr>
      <vt:lpstr>D.205_Venk.K!Oblast_tisku</vt:lpstr>
      <vt:lpstr>D.215_Příp.Ka!Oblast_tisku</vt:lpstr>
      <vt:lpstr>D.217_HsDV!Oblast_tisku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Horynová Šárka</cp:lastModifiedBy>
  <cp:lastPrinted>2019-03-19T12:27:02Z</cp:lastPrinted>
  <dcterms:created xsi:type="dcterms:W3CDTF">2009-04-08T07:15:50Z</dcterms:created>
  <dcterms:modified xsi:type="dcterms:W3CDTF">2024-12-17T07:55:15Z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2024-12-17T07:55:15Z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6de2aa3f-e589-4e7d-8869-ee25ecd30acf</vt:lpwstr>
  </property>
  <property fmtid="{D5CDD505-2E9C-101B-9397-08002B2CF9AE}" pid="8" name="MSIP_Label_690ebb53-23a2-471a-9c6e-17bd0d11311e_ContentBits">
    <vt:lpwstr>0</vt:lpwstr>
  </property>
</Properties>
</file>