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cechova.marcela\Desktop\Trstěnice 15.1.2025\"/>
    </mc:Choice>
  </mc:AlternateContent>
  <bookViews>
    <workbookView xWindow="0" yWindow="0" windowWidth="0" windowHeight="0"/>
  </bookViews>
  <sheets>
    <sheet name="Rekapitulace" sheetId="4" r:id="rId1"/>
    <sheet name="SO 000" sheetId="2" r:id="rId2"/>
    <sheet name="SO 101" sheetId="3" r:id="rId3"/>
  </sheets>
  <calcPr/>
</workbook>
</file>

<file path=xl/calcChain.xml><?xml version="1.0" encoding="utf-8"?>
<calcChain xmlns="http://schemas.openxmlformats.org/spreadsheetml/2006/main">
  <c i="4" l="1" r="E11"/>
  <c r="D11"/>
  <c r="C11"/>
  <c r="E10"/>
  <c r="D10"/>
  <c r="C10"/>
  <c r="C7"/>
  <c r="C6"/>
  <c i="3" r="I3"/>
  <c r="I73"/>
  <c r="O80"/>
  <c r="I80"/>
  <c r="O77"/>
  <c r="I77"/>
  <c r="O74"/>
  <c r="I74"/>
  <c r="I58"/>
  <c r="O70"/>
  <c r="I70"/>
  <c r="O67"/>
  <c r="I67"/>
  <c r="O63"/>
  <c r="I63"/>
  <c r="O59"/>
  <c r="I59"/>
  <c r="I33"/>
  <c r="O54"/>
  <c r="I54"/>
  <c r="O50"/>
  <c r="I50"/>
  <c r="O46"/>
  <c r="I46"/>
  <c r="O42"/>
  <c r="I42"/>
  <c r="O38"/>
  <c r="I38"/>
  <c r="O34"/>
  <c r="I34"/>
  <c r="I8"/>
  <c r="O29"/>
  <c r="I29"/>
  <c r="O25"/>
  <c r="I25"/>
  <c r="O21"/>
  <c r="I21"/>
  <c r="O17"/>
  <c r="I17"/>
  <c r="O13"/>
  <c r="I13"/>
  <c r="O9"/>
  <c r="I9"/>
  <c i="2" r="I3"/>
  <c r="I8"/>
  <c r="O21"/>
  <c r="I21"/>
  <c r="O18"/>
  <c r="I18"/>
  <c r="O15"/>
  <c r="I15"/>
  <c r="O12"/>
  <c r="I12"/>
  <c r="O9"/>
  <c r="I9"/>
</calcChain>
</file>

<file path=xl/sharedStrings.xml><?xml version="1.0" encoding="utf-8"?>
<sst xmlns="http://schemas.openxmlformats.org/spreadsheetml/2006/main">
  <si>
    <t>EstiCon</t>
  </si>
  <si>
    <t>Firma:</t>
  </si>
  <si>
    <t>Rekapitulace ceny</t>
  </si>
  <si>
    <t>Stavba: MR2 - II/398 Trstěnice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</si>
  <si>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</si>
  <si>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</si>
  <si>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</si>
  <si>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</si>
  <si>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</si>
  <si>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</si>
  <si>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</si>
  <si>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000</t>
  </si>
  <si>
    <t>Ostatní a vedlejší náklady</t>
  </si>
  <si>
    <t>SO 101</t>
  </si>
  <si>
    <t>Oprava silnice II/398</t>
  </si>
  <si>
    <t>Soupis prací objektu</t>
  </si>
  <si>
    <t>S</t>
  </si>
  <si>
    <t>Stavba:</t>
  </si>
  <si>
    <t>MR2</t>
  </si>
  <si>
    <t>II/398 Trstěnice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</si>
  <si>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</si>
  <si>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</si>
  <si>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</si>
  <si>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</si>
  <si>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</si>
  <si>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</si>
  <si>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</si>
  <si>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</si>
  <si>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</si>
  <si>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</si>
  <si>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</si>
  <si>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</si>
  <si>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</si>
  <si>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</si>
  <si>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</si>
  <si>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</si>
  <si>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</si>
  <si>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00008</t>
  </si>
  <si>
    <t>R</t>
  </si>
  <si>
    <t xml:space="preserve">Zajištění přístupů a příjezdů k sousedním nemovitostem  - popsáno v obchodních podmínkách, v zákoně č. 13/1997 Sb., a vyhlášce č. 104/1997</t>
  </si>
  <si>
    <t>KPL</t>
  </si>
  <si>
    <t>PP</t>
  </si>
  <si>
    <t/>
  </si>
  <si>
    <t>TS</t>
  </si>
  <si>
    <t>00014</t>
  </si>
  <si>
    <t>Zajištění provedení a výstupů veškerých zkoušek a revizí - popsáno v obchodních podmínkách, technických podmínkách a normách ČSN</t>
  </si>
  <si>
    <t>00015</t>
  </si>
  <si>
    <t>Zajištění osazení 2 ks dopravního značení, včetně demontáže</t>
  </si>
  <si>
    <t>zajištění osazení 2 ks dopravního značení - označení stavby, včetně demontáže - dodání objednatelem</t>
  </si>
  <si>
    <t>02710</t>
  </si>
  <si>
    <t>POMOC PRÁCE ZŘÍZ NEBO ZAJIŠŤ OBJÍŽĎKY A PŘÍSTUP CESTY</t>
  </si>
  <si>
    <t>Přechodná úprava dopravního značení a objízdných tras, včetně údržby a úprav
během stavebních prací v souladu s TP66 - II.vydání "Zásady pro označování
pracovních míst na PK" a s platnými předpisy pro navrhování DZ na PK, vč.
vyhlášky č. 294/2015 Sb.
Stávající svislé dopravní značky se pro potřeby PDZ zachovají a dle potřeby
zakryjí, upraví nebo doplní. Přechodné SDZ (značky, směrovací desky, závory,
semaforová souprava, světla) se umístí na nosičích a podkladních deskách včetně
nutných přesunů dle jednotlivých fází (etap) výstavby, dodávky, montáže,
demontáže, včetně všech potřebných povolení k uzavírce.
Včetně projednání s dotčenými orgány.
Vše v režii zhotovitele.</t>
  </si>
  <si>
    <t>zahrnuje veškeré náklady spojené s objednatelem požadovanými zařízeními</t>
  </si>
  <si>
    <t>00001</t>
  </si>
  <si>
    <t>Vytyčení veškerých inženýrských sítí v prostoru staveniště</t>
  </si>
  <si>
    <t>1</t>
  </si>
  <si>
    <t>Zemní práce</t>
  </si>
  <si>
    <t>11372</t>
  </si>
  <si>
    <t>FRÉZOVÁNÍ ZPEVNĚNÝCH PLOCH ASFALTOVÝCH</t>
  </si>
  <si>
    <t>M3</t>
  </si>
  <si>
    <t>Frézování zápichů na začátku a konci úseku_x000d_
odvoz a likvidace v režii zhotovitele</t>
  </si>
  <si>
    <t>VV</t>
  </si>
  <si>
    <t>85*0,06 = 5,100 [A]</t>
  </si>
  <si>
    <t xml:space="preserve">Položka zahrnuje:
- veškerou manipulaci s vybouranou sutí a s vybouranými hmotami vč. uložení na skládku. 
Položka nezahrnuje:
-  poplatek za skládku,</t>
  </si>
  <si>
    <t>11372A</t>
  </si>
  <si>
    <t>FRÉZOVÁNÍ ZPEVNĚNÝCH PLOCH ASFALTOVÝCH - BEZ DOPRAVY</t>
  </si>
  <si>
    <t>rozfézování vozovky pro recyklaci za studena do hloubky 200 mm</t>
  </si>
  <si>
    <t>1830*0,2 = 366,000 [A]</t>
  </si>
  <si>
    <t xml:space="preserve">Položka zahrnuje:
- veškerou manipulaci s vybouranou sutí a s vybouranými hmotami, kromě vodorovné dopravy, vč. uložení na skládku. 
Položka nezahrnuje:
- vodorovnou dopravu
-  poplatek za skládku,</t>
  </si>
  <si>
    <t>13283</t>
  </si>
  <si>
    <t>HLOUBENÍ RÝH ŠÍŘ DO 2M PAŽ I NEPAŽ TŘ. II</t>
  </si>
  <si>
    <t>přípojky dešťové a horské vpusti_x000d_
odvoz a likvidace v režii zhotovitele</t>
  </si>
  <si>
    <t>6*0,8*1,5 = 7,200 [A]</t>
  </si>
  <si>
    <t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pažení záporového 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uložení zeminy (na skládku, do násypu) ani poplatky za skládku, vykazují se v položce č.0141**</t>
  </si>
  <si>
    <t>17120</t>
  </si>
  <si>
    <t>ULOŽENÍ SYPANINY DO NÁSYPŮ A NA SKLÁDKY BEZ ZHUTNĚNÍ</t>
  </si>
  <si>
    <t>7,2 = 7,200 [A]</t>
  </si>
  <si>
    <t xml:space="preserve">Položka zahrnuje:
- kompletní provedení zemní konstrukce do předepsaného tvaru
- ošetření úložiště po celou dobu práce v něm vč. klimatických opatření
- ztížení v okolí vedení, konstrukcí a objektů a jejich dočasné zajištění
- ztížení provádění ve ztížených podmínkách a stísněných prostorech
- ztížené ukládání sypaniny pod vodu
- ukládání po vrstvách a po jiných nutných částech (figurách) vč. dosypávek
- spouštění a nošení materiálu
- úprava, očištění a ochrana podloží a svahů
- svahování,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</si>
  <si>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17481</t>
  </si>
  <si>
    <t>ZÁSYP JAM A RÝH Z NAKUPOVANÝCH MATERIÁLŮ</t>
  </si>
  <si>
    <t>štěrkopísek_x000d_
přípojky dešťové a horské vpusti</t>
  </si>
  <si>
    <t xml:space="preserve"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</si>
  <si>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18120</t>
  </si>
  <si>
    <t>ÚPRAVA PLÁNĚ SE ZHUTNĚNÍM V HORNINĚ TŘ. II</t>
  </si>
  <si>
    <t>M2</t>
  </si>
  <si>
    <t>přípojky dešťové vpusti a horské vpusti</t>
  </si>
  <si>
    <t>4,8 = 4,800 [A]</t>
  </si>
  <si>
    <t>Položka zahrnuje:
- úpravu pláně včetně vyrovnání výškových rozdílů. Míru zhutnění určuje projekt.
Položka nezahrnuje:
- x</t>
  </si>
  <si>
    <t>5</t>
  </si>
  <si>
    <t>Komunikace</t>
  </si>
  <si>
    <t>567544</t>
  </si>
  <si>
    <t>VRST PRO OBNOVU A OPR RECYK ZA STUD CEM A ASF EM TL DO 200MM</t>
  </si>
  <si>
    <t>1830 = 1830,000 [A]</t>
  </si>
  <si>
    <t>Položka zahrnuje:
- dodání materiálů předepsaných pro recyklaci za studena
- provedení recyklace dle předepsaného technologického předpisu, zhutnění vrstvy v předepsané tloušťce
- zřízení vrstvy bez rozlišení šířky, pokládání vrstvy po etapách
- úpravu napojení, ukončení
Položka nezahrnuje:
- postřiky, nátěry</t>
  </si>
  <si>
    <t>56933</t>
  </si>
  <si>
    <t>ZPEVNĚNÍ KRAJNIC ZE ŠTĚRKODRTI TL. DO 150MM</t>
  </si>
  <si>
    <t>ŠD 0/32 tl. 150mm</t>
  </si>
  <si>
    <t>175*2*0,5 = 175,000 [A]</t>
  </si>
  <si>
    <t>Položka zahrnuje:
- dodání kameniva předepsané kvality a zrnitosti
- očištění podkladu
- uložení kameniva dle předepsaného technologického předpisu, zhutnění vrstvy v předepsané tloušťce
- zřízení vrstvy bez rozlišení šířky, pokládání vrstvy po etapách,
Položka nezahrnuje:
- x</t>
  </si>
  <si>
    <t>572214</t>
  </si>
  <si>
    <t>SPOJOVACÍ POSTŘIK Z MODIFIK EMULZE DO 0,5KG/M2</t>
  </si>
  <si>
    <t>0,35 kg/m2</t>
  </si>
  <si>
    <t>Položka zahrnuje:
- dodání všech předepsaných materiálů pro postřiky v předepsaném množství
- provedení dle předepsaného technologického předpisu
- zřízení vrstvy bez rozlišení šířky, pokládání vrstvy po etapách
- úpravu napojení, ukončení
Položka nezahrnuje:
- x</t>
  </si>
  <si>
    <t>574A06</t>
  </si>
  <si>
    <t>ASFALTOVÝ BETON PRO OBRUSNÉ VRSTVY ACO 16+</t>
  </si>
  <si>
    <t>ACO 16+ tl. 60mm</t>
  </si>
  <si>
    <t>1830*0,06 = 109,800 [A]</t>
  </si>
  <si>
    <t>Položka zahrnuje:
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Položka nezahrnuje:
- postřiky, nátěry
- těsnění podél obrubníků, dilatačních zařízení, odvodňovacích proužků, odvodňovačů, vpustí, šachet a pod.</t>
  </si>
  <si>
    <t>587202</t>
  </si>
  <si>
    <t>PŘEDLÁŽDĚNÍ KRYTU Z DROBNÝCH KOSTEK</t>
  </si>
  <si>
    <t>předláždění sjezdu</t>
  </si>
  <si>
    <t>32 = 32,000 [A]</t>
  </si>
  <si>
    <t>Položka zahrnuje:
- pod pojmem *předláždění* se rozumí rozebrání stávající dlažby a pokládka dlažby ze stávajícího dlažebního materiálu (bez dodávky nového)
- nezbytnou manipulaci s tímto materiálem (nakládání, doprava, složení, očištění)
- dodání a rozprostření materiálu pro lože a jeho tloušťku předepsanou dokumentací a pro předepsanou výplň spar
Položka nezahrnuje:
- doplnění plochy s použitím nového materiálu (vykazuje se v položce č.582)</t>
  </si>
  <si>
    <t>58920</t>
  </si>
  <si>
    <t>VÝPLŇ SPAR MODIFIKOVANÝM ASFALTEM</t>
  </si>
  <si>
    <t>M</t>
  </si>
  <si>
    <t>18,5 = 18,500 [A]</t>
  </si>
  <si>
    <t>Položka zahrnuje: 
- dodávku předepsaného materiálu
- vyčištění a výplň spar tímto materiálem
Položka nezahrnuje:
- x</t>
  </si>
  <si>
    <t>8</t>
  </si>
  <si>
    <t>Potrubí</t>
  </si>
  <si>
    <t>87433</t>
  </si>
  <si>
    <t>POTRUBÍ Z TRUB PLASTOVÝCH ODPADNÍCH DN DO 150MM</t>
  </si>
  <si>
    <t>přípojka dešťové vpusti_x000d_
PP SN 12 DN 150</t>
  </si>
  <si>
    <t>1 = 1,000 [A]</t>
  </si>
  <si>
    <t xml:space="preserve">Položka zahrnuje:
- výrobní dokumentaci (včetně technologického předpisu)
- dodání veškerého trubního a pomocného materiálu (trouby, trubky, tvarovky, spojovací a těsnící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 (bez ohledu na sklon)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Položka nezahrnuje:
- tlakové zkoušky ani proplach a dezinfekci</t>
  </si>
  <si>
    <t>87444</t>
  </si>
  <si>
    <t>POTRUBÍ Z TRUB PLASTOVÝCH ODPADNÍCH DN DO 250MM</t>
  </si>
  <si>
    <t>přípojka horské vpusti_x000d_
PP SN 12 DN 250</t>
  </si>
  <si>
    <t>5 = 5,000 [A]</t>
  </si>
  <si>
    <t>89712</t>
  </si>
  <si>
    <t>VPUSŤ KANALIZAČNÍ ULIČNÍ KOMPLETNÍ Z BETONOVÝCH DÍLCŮ</t>
  </si>
  <si>
    <t>KUS</t>
  </si>
  <si>
    <t>Položka zahrnuje:
- dodávku a osazení předepsaných dílů včetně mříže
- výplň, těsnění a tmelení spar a spojů,
- opatření povrchů betonu izolací proti zemní vlhkosti v částech, kde přijdou do styku se zeminou nebo kamenivem,
- předepsané podkladní konstrukce
Položka nezahrnuje:
- x</t>
  </si>
  <si>
    <t>89721</t>
  </si>
  <si>
    <t>VPUSŤ KANALIZAČNÍ HORSKÁ KOMPLETNÍ MONOLITICKÁ BETONOVÁ</t>
  </si>
  <si>
    <t xml:space="preserve">Položka zahrnuje:
- mříže s rámem, koše na bahno,
- dodání čerstvého betonu (betonové  směsi) požadované  kvality, jeho uložení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požadovaných konstr. (i ztracené) s úpravou  dle požadované  kvality povrchu betonu, včetně odbedňovacích a odskružovacích prostředků,
- zřízení všech požadovaných otvorů, kapes, výklenků, prostupů, dutin, drážek a pod., vč. ztížení práce a úprav kolem nich,
- nátěry zabraňující soudržnost betonu a bednění,
- výplň, těsnění a tmelení spar a spojů,
- opatření povrchů betonu izolací proti zemní vlhkosti v částech, kde přijdou do styku se zeminou nebo kamenivem,
- předepsané podkladní konstrukce
Položka nezahrnuje:
- x</t>
  </si>
  <si>
    <t>9</t>
  </si>
  <si>
    <t>Ostatní konstrukce a práce</t>
  </si>
  <si>
    <t>917224</t>
  </si>
  <si>
    <t>SILNIČNÍ A CHODNÍKOVÉ OBRUBY Z BETONOVÝCH OBRUBNÍKŮ ŠÍŘ 150MM</t>
  </si>
  <si>
    <t>Položka zahrnuje:
- dodání a pokládku betonových obrubníků o rozměrech předepsaných zadávací dokumentací
- betonové lože i boční betonovou opěrku
Položka nezahrnuje:
- x</t>
  </si>
  <si>
    <t>919111</t>
  </si>
  <si>
    <t>ŘEZÁNÍ ASFALTOVÉHO KRYTU VOZOVEK TL DO 50MM</t>
  </si>
  <si>
    <t>Položka zahrnuje:
- řezání vozovkové vrstvy v předepsané tloušťce
- spotřeba vody
Položka nezahrnuje:
- x</t>
  </si>
  <si>
    <t>93818</t>
  </si>
  <si>
    <t>OČIŠTĚNÍ ASFALT VOZOVEK ZAMETENÍM</t>
  </si>
  <si>
    <t>Položka zahrnuje:
- očištění předepsaným způsobem
- odklizení vzniklého odpadu
Položka nezahrnuje:
- x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</si>
</sst>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10">
    <font>
      <sz val="11"/>
      <name val="Calibri"/>
      <family val="2"/>
      <scheme val="minor"/>
    </font>
    <font>
      <sz val="11"/>
      <color rgb="FFD9D9D9"/>
      <name val="Calibri"/>
      <scheme val="minor"/>
    </font>
    <font>
      <sz val="10"/>
      <color rgb="FF000000"/>
      <name val="Arial"/>
    </font>
    <font>
      <b/>
      <sz val="16"/>
      <color rgb="FF000000"/>
      <name val="Arial"/>
    </font>
    <font>
      <b/>
      <sz val="10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  <fill>
      <patternFill patternType="solid">
        <fgColor rgb="FFADD8E6"/>
      </patternFill>
    </fill>
  </fills>
  <borders count="19">
    <border/>
    <border>
      <left style="thin"/>
      <right style="thin"/>
      <top style="thin"/>
      <bottom style="thin"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top style="thin"/>
      <bottom style="thin"/>
    </border>
    <border>
      <left style="thin">
        <color rgb="FF000000"/>
      </left>
      <right style="thin"/>
      <top style="thin"/>
      <bottom style="thin"/>
    </border>
    <border>
      <left style="thin"/>
      <right style="thin">
        <color rgb="FF000000"/>
      </right>
      <top style="thin"/>
      <bottom style="thin"/>
    </border>
    <border>
      <left style="thin"/>
      <top style="thin"/>
    </border>
    <border>
      <left style="thin"/>
      <right style="thin"/>
      <top style="thin"/>
    </border>
    <border>
      <left style="thin">
        <color rgb="FF000000"/>
      </left>
      <top style="thin"/>
    </border>
    <border>
      <top style="thin"/>
    </border>
    <border>
      <right style="thin">
        <color rgb="FF000000"/>
      </right>
      <top style="thin"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4">
    <xf numFmtId="0" fontId="0" fillId="0" borderId="0"/>
    <xf numFmtId="0" fontId="2" fillId="0" borderId="0">
      <alignment horizontal="left" vertical="center" wrapText="1"/>
    </xf>
    <xf numFmtId="0" fontId="3" fillId="0" borderId="0">
      <alignment horizontal="left" vertical="center" wrapText="1"/>
    </xf>
    <xf numFmtId="0" fontId="4" fillId="0" borderId="0">
      <alignment horizontal="right" vertical="center" wrapText="1"/>
    </xf>
    <xf numFmtId="0" fontId="5" fillId="0" borderId="0">
      <alignment horizontal="center" vertical="center" wrapText="1"/>
    </xf>
    <xf numFmtId="0" fontId="4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right" vertical="center" wrapText="1"/>
    </xf>
    <xf numFmtId="0" fontId="2" fillId="0" borderId="0">
      <alignment horizontal="left" vertical="center" wrapText="1"/>
    </xf>
    <xf numFmtId="0" fontId="2" fillId="0" borderId="0">
      <alignment horizontal="right" vertical="center" wrapText="1"/>
    </xf>
    <xf numFmtId="0" fontId="9" fillId="0" borderId="0">
      <alignment horizontal="left" vertical="center" wrapText="1"/>
    </xf>
  </cellStyleXfs>
  <cellXfs count="53">
    <xf numFmtId="0" fontId="0" fillId="0" borderId="0" xfId="0"/>
    <xf numFmtId="0" fontId="1" fillId="2" borderId="0" xfId="0" applyFont="1" applyFill="1"/>
    <xf numFmtId="0" fontId="2" fillId="2" borderId="0" xfId="1" applyFill="1">
      <alignment horizontal="lef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4" fillId="2" borderId="0" xfId="3" applyFill="1">
      <alignment horizontal="right" vertical="center" wrapText="1"/>
    </xf>
    <xf numFmtId="165" fontId="4" fillId="2" borderId="0" xfId="3" applyNumberFormat="1" applyFill="1">
      <alignment horizontal="right" vertical="center" wrapText="1"/>
    </xf>
    <xf numFmtId="0" fontId="5" fillId="3" borderId="1" xfId="4" applyFill="1" applyBorder="1">
      <alignment horizontal="center" vertical="center" wrapText="1"/>
    </xf>
    <xf numFmtId="49" fontId="4" fillId="0" borderId="1" xfId="5" applyNumberFormat="1" applyBorder="1">
      <alignment horizontal="left" vertical="center" wrapText="1"/>
    </xf>
    <xf numFmtId="0" fontId="4" fillId="0" borderId="1" xfId="5" applyBorder="1">
      <alignment horizontal="left" vertical="center" wrapText="1"/>
    </xf>
    <xf numFmtId="165" fontId="4" fillId="0" borderId="1" xfId="5" applyNumberFormat="1" applyBorder="1">
      <alignment horizontal="lef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lef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6" fillId="2" borderId="5" xfId="6" applyFill="1" applyBorder="1">
      <alignment horizontal="left" vertical="center" wrapText="1"/>
    </xf>
    <xf numFmtId="0" fontId="6" fillId="2" borderId="0" xfId="6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6" fillId="2" borderId="0" xfId="6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5" fillId="3" borderId="8" xfId="4" applyFill="1" applyBorder="1">
      <alignment horizontal="center" vertical="center" wrapText="1"/>
    </xf>
    <xf numFmtId="0" fontId="5" fillId="3" borderId="9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  <xf numFmtId="0" fontId="5" fillId="3" borderId="11" xfId="4" applyFill="1" applyBorder="1">
      <alignment horizontal="center" vertical="center" wrapText="1"/>
    </xf>
    <xf numFmtId="0" fontId="5" fillId="3" borderId="12" xfId="4" applyFill="1" applyBorder="1">
      <alignment horizontal="center" vertical="center" wrapText="1"/>
    </xf>
    <xf numFmtId="0" fontId="7" fillId="2" borderId="7" xfId="0" applyFont="1" applyFill="1" applyBorder="1"/>
    <xf numFmtId="0" fontId="7" fillId="2" borderId="13" xfId="0" applyFont="1" applyFill="1" applyBorder="1"/>
    <xf numFmtId="0" fontId="7" fillId="2" borderId="7" xfId="0" applyFont="1" applyFill="1" applyBorder="1" applyAlignment="1">
      <alignment horizontal="right"/>
    </xf>
    <xf numFmtId="0" fontId="7" fillId="2" borderId="14" xfId="0" applyFont="1" applyFill="1" applyBorder="1"/>
    <xf numFmtId="165" fontId="7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4" borderId="7" xfId="0" applyNumberFormat="1" applyFill="1" applyBorder="1" applyAlignment="1" applyProtection="1">
      <alignment horizontal="center"/>
      <protection locked="0"/>
    </xf>
    <xf numFmtId="165" fontId="0" fillId="0" borderId="7" xfId="0" applyNumberFormat="1" applyBorder="1" applyAlignment="1">
      <alignment horizontal="center"/>
    </xf>
    <xf numFmtId="165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6" xfId="0" applyBorder="1"/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wrapText="1"/>
    </xf>
    <xf numFmtId="0" fontId="0" fillId="0" borderId="18" xfId="0" applyBorder="1"/>
    <xf numFmtId="0" fontId="8" fillId="0" borderId="7" xfId="0" applyFont="1" applyBorder="1" applyAlignment="1">
      <alignment wrapText="1"/>
    </xf>
  </cellXfs>
  <cellStyles count="14">
    <cellStyle name="Normal" xfId="0" builtinId="0"/>
    <cellStyle name="NormalStyle" xfId="1"/>
    <cellStyle name="NadpisRekapitulaceSoupisPraciStyle" xfId="2"/>
    <cellStyle name="RekapitulaceCenyStyle" xfId="3"/>
    <cellStyle name="NadpisySloupcuStyle" xfId="4"/>
    <cellStyle name="NormalBoldStyle" xfId="5"/>
    <cellStyle name="StavbaRozpocetHeaderStyle" xfId="6"/>
    <cellStyle name="NadpisStrukturyStyle" xfId="7"/>
    <cellStyle name="StavebniDilStyle" xfId="8"/>
    <cellStyle name="NormalBoldLeftStyle" xfId="9"/>
    <cellStyle name="NormalBoldRightStyle" xfId="10"/>
    <cellStyle name="NormalLeftStyle" xfId="11"/>
    <cellStyle name="NormalRightStyle" xfId="12"/>
    <cellStyle name="PolDoplnInfoStyle" xfId="13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/>
  </sheetViews>
  <sheetFormatPr defaultRowHeight="15"/>
  <cols>
    <col min="1" max="1" width="32.42578" customWidth="1"/>
    <col min="2" max="2" width="32.42578" customWidth="1"/>
    <col min="3" max="3" width="19.42578" customWidth="1"/>
    <col min="4" max="4" width="19.42578" customWidth="1"/>
    <col min="5" max="5" width="19.42578" customWidth="1"/>
  </cols>
  <sheetData>
    <row r="1">
      <c r="A1" s="1" t="s">
        <v>0</v>
      </c>
      <c r="B1" s="2" t="s">
        <v>1</v>
      </c>
      <c r="C1" s="3"/>
      <c r="D1" s="3"/>
      <c r="E1" s="3"/>
    </row>
    <row r="2">
      <c r="A2" s="1"/>
      <c r="B2" s="4" t="s">
        <v>2</v>
      </c>
      <c r="C2" s="3"/>
      <c r="D2" s="3"/>
      <c r="E2" s="3"/>
    </row>
    <row r="3">
      <c r="A3" s="3"/>
      <c r="B3" s="3"/>
      <c r="C3" s="3"/>
      <c r="D3" s="3"/>
      <c r="E3" s="3"/>
    </row>
    <row r="4" ht="20.25">
      <c r="A4" s="3"/>
      <c r="B4" s="4" t="s">
        <v>3</v>
      </c>
      <c r="C4" s="3"/>
      <c r="D4" s="3"/>
      <c r="E4" s="3"/>
    </row>
    <row r="5">
      <c r="A5" s="3"/>
      <c r="B5" s="3"/>
      <c r="C5" s="3"/>
      <c r="D5" s="3"/>
      <c r="E5" s="3"/>
    </row>
    <row r="6">
      <c r="A6" s="3"/>
      <c r="B6" s="5" t="s">
        <v>4</v>
      </c>
      <c r="C6" s="6">
        <f>SUM(C10:C11)</f>
        <v>0</v>
      </c>
      <c r="D6" s="3"/>
      <c r="E6" s="3"/>
    </row>
    <row r="7">
      <c r="A7" s="3"/>
      <c r="B7" s="5" t="s">
        <v>5</v>
      </c>
      <c r="C7" s="6">
        <f>SUM(E10:E11)</f>
        <v>0</v>
      </c>
      <c r="D7" s="3"/>
      <c r="E7" s="3"/>
    </row>
    <row r="8">
      <c r="A8" s="3"/>
      <c r="B8" s="3"/>
      <c r="C8" s="3"/>
      <c r="D8" s="3"/>
      <c r="E8" s="3"/>
    </row>
    <row r="9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>
      <c r="A10" s="8" t="s">
        <v>11</v>
      </c>
      <c r="B10" s="9" t="s">
        <v>12</v>
      </c>
      <c r="C10" s="10">
        <f>'SO 000'!I3</f>
        <v>0</v>
      </c>
      <c r="D10" s="10">
        <f>SUMIFS('SO 000'!O:O,'SO 000'!A:A,"P")</f>
        <v>0</v>
      </c>
      <c r="E10" s="10">
        <f>C10+D10</f>
        <v>0</v>
      </c>
    </row>
    <row r="11">
      <c r="A11" s="8" t="s">
        <v>13</v>
      </c>
      <c r="B11" s="9" t="s">
        <v>14</v>
      </c>
      <c r="C11" s="10">
        <f>'SO 101'!I3</f>
        <v>0</v>
      </c>
      <c r="D11" s="10">
        <f>SUMIFS('SO 101'!O:O,'SO 101'!A:A,"P")</f>
        <v>0</v>
      </c>
      <c r="E11" s="10">
        <f>C11+D11</f>
        <v>0</v>
      </c>
    </row>
  </sheetData>
  <mergeCells count="2">
    <mergeCell ref="B2:B3"/>
    <mergeCell ref="B4:E4"/>
  </mergeCells>
  <pageSetup fitToHeight="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15</v>
      </c>
      <c r="F2" s="16"/>
      <c r="G2" s="16"/>
      <c r="H2" s="16"/>
      <c r="I2" s="16"/>
      <c r="J2" s="18"/>
    </row>
    <row r="3">
      <c r="A3" s="3" t="s">
        <v>16</v>
      </c>
      <c r="B3" s="19" t="s">
        <v>17</v>
      </c>
      <c r="C3" s="20" t="s">
        <v>18</v>
      </c>
      <c r="D3" s="21"/>
      <c r="E3" s="22" t="s">
        <v>19</v>
      </c>
      <c r="F3" s="16"/>
      <c r="G3" s="16"/>
      <c r="H3" s="23" t="s">
        <v>11</v>
      </c>
      <c r="I3" s="24">
        <f>SUMIFS(I8:I23,A8:A23,"SD")</f>
        <v>0</v>
      </c>
      <c r="J3" s="18"/>
      <c r="O3">
        <v>0</v>
      </c>
      <c r="P3">
        <v>2</v>
      </c>
    </row>
    <row r="4">
      <c r="A4" s="3" t="s">
        <v>20</v>
      </c>
      <c r="B4" s="19" t="s">
        <v>21</v>
      </c>
      <c r="C4" s="20" t="s">
        <v>11</v>
      </c>
      <c r="D4" s="21"/>
      <c r="E4" s="22" t="s">
        <v>12</v>
      </c>
      <c r="F4" s="16"/>
      <c r="G4" s="16"/>
      <c r="H4" s="16"/>
      <c r="I4" s="16"/>
      <c r="J4" s="18"/>
      <c r="O4">
        <v>0.12</v>
      </c>
      <c r="P4">
        <v>2</v>
      </c>
    </row>
    <row r="5">
      <c r="A5" s="25" t="s">
        <v>22</v>
      </c>
      <c r="B5" s="26" t="s">
        <v>23</v>
      </c>
      <c r="C5" s="7" t="s">
        <v>24</v>
      </c>
      <c r="D5" s="7" t="s">
        <v>25</v>
      </c>
      <c r="E5" s="7" t="s">
        <v>26</v>
      </c>
      <c r="F5" s="7" t="s">
        <v>27</v>
      </c>
      <c r="G5" s="7" t="s">
        <v>28</v>
      </c>
      <c r="H5" s="7" t="s">
        <v>29</v>
      </c>
      <c r="I5" s="7"/>
      <c r="J5" s="27" t="s">
        <v>30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31</v>
      </c>
      <c r="I6" s="7" t="s">
        <v>32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33</v>
      </c>
      <c r="B8" s="31"/>
      <c r="C8" s="32" t="s">
        <v>34</v>
      </c>
      <c r="D8" s="33"/>
      <c r="E8" s="30" t="s">
        <v>35</v>
      </c>
      <c r="F8" s="33"/>
      <c r="G8" s="33"/>
      <c r="H8" s="33"/>
      <c r="I8" s="34">
        <f>SUMIFS(I9:I23,A9:A23,"P")</f>
        <v>0</v>
      </c>
      <c r="J8" s="35"/>
    </row>
    <row r="9" ht="30">
      <c r="A9" s="36" t="s">
        <v>36</v>
      </c>
      <c r="B9" s="36">
        <v>1</v>
      </c>
      <c r="C9" s="37" t="s">
        <v>37</v>
      </c>
      <c r="D9" s="36" t="s">
        <v>38</v>
      </c>
      <c r="E9" s="38" t="s">
        <v>39</v>
      </c>
      <c r="F9" s="39" t="s">
        <v>40</v>
      </c>
      <c r="G9" s="40">
        <v>1</v>
      </c>
      <c r="H9" s="41">
        <v>0</v>
      </c>
      <c r="I9" s="42">
        <f>ROUND(G9*H9,P4)</f>
        <v>0</v>
      </c>
      <c r="J9" s="36"/>
      <c r="O9" s="43">
        <f>I9*0.21</f>
        <v>0</v>
      </c>
      <c r="P9">
        <v>3</v>
      </c>
    </row>
    <row r="10">
      <c r="A10" s="36" t="s">
        <v>41</v>
      </c>
      <c r="B10" s="44"/>
      <c r="C10" s="45"/>
      <c r="D10" s="45"/>
      <c r="E10" s="46" t="s">
        <v>42</v>
      </c>
      <c r="F10" s="45"/>
      <c r="G10" s="45"/>
      <c r="H10" s="45"/>
      <c r="I10" s="45"/>
      <c r="J10" s="47"/>
    </row>
    <row r="11">
      <c r="A11" s="36" t="s">
        <v>43</v>
      </c>
      <c r="B11" s="44"/>
      <c r="C11" s="45"/>
      <c r="D11" s="45"/>
      <c r="E11" s="46" t="s">
        <v>42</v>
      </c>
      <c r="F11" s="45"/>
      <c r="G11" s="45"/>
      <c r="H11" s="45"/>
      <c r="I11" s="45"/>
      <c r="J11" s="47"/>
    </row>
    <row r="12" ht="30">
      <c r="A12" s="36" t="s">
        <v>36</v>
      </c>
      <c r="B12" s="36">
        <v>2</v>
      </c>
      <c r="C12" s="37" t="s">
        <v>44</v>
      </c>
      <c r="D12" s="36" t="s">
        <v>38</v>
      </c>
      <c r="E12" s="38" t="s">
        <v>45</v>
      </c>
      <c r="F12" s="39" t="s">
        <v>40</v>
      </c>
      <c r="G12" s="40">
        <v>1</v>
      </c>
      <c r="H12" s="41">
        <v>0</v>
      </c>
      <c r="I12" s="42">
        <f>ROUND(G12*H12,P4)</f>
        <v>0</v>
      </c>
      <c r="J12" s="36"/>
      <c r="O12" s="43">
        <f>I12*0.21</f>
        <v>0</v>
      </c>
      <c r="P12">
        <v>3</v>
      </c>
    </row>
    <row r="13">
      <c r="A13" s="36" t="s">
        <v>41</v>
      </c>
      <c r="B13" s="44"/>
      <c r="C13" s="45"/>
      <c r="D13" s="45"/>
      <c r="E13" s="46" t="s">
        <v>42</v>
      </c>
      <c r="F13" s="45"/>
      <c r="G13" s="45"/>
      <c r="H13" s="45"/>
      <c r="I13" s="45"/>
      <c r="J13" s="47"/>
    </row>
    <row r="14">
      <c r="A14" s="36" t="s">
        <v>43</v>
      </c>
      <c r="B14" s="44"/>
      <c r="C14" s="45"/>
      <c r="D14" s="45"/>
      <c r="E14" s="46" t="s">
        <v>42</v>
      </c>
      <c r="F14" s="45"/>
      <c r="G14" s="45"/>
      <c r="H14" s="45"/>
      <c r="I14" s="45"/>
      <c r="J14" s="47"/>
    </row>
    <row r="15">
      <c r="A15" s="36" t="s">
        <v>36</v>
      </c>
      <c r="B15" s="36">
        <v>3</v>
      </c>
      <c r="C15" s="37" t="s">
        <v>46</v>
      </c>
      <c r="D15" s="36" t="s">
        <v>38</v>
      </c>
      <c r="E15" s="38" t="s">
        <v>47</v>
      </c>
      <c r="F15" s="39" t="s">
        <v>40</v>
      </c>
      <c r="G15" s="40">
        <v>1</v>
      </c>
      <c r="H15" s="41">
        <v>0</v>
      </c>
      <c r="I15" s="42">
        <f>ROUND(G15*H15,P4)</f>
        <v>0</v>
      </c>
      <c r="J15" s="36"/>
      <c r="O15" s="43">
        <f>I15*0.21</f>
        <v>0</v>
      </c>
      <c r="P15">
        <v>3</v>
      </c>
    </row>
    <row r="16" ht="30">
      <c r="A16" s="36" t="s">
        <v>41</v>
      </c>
      <c r="B16" s="44"/>
      <c r="C16" s="45"/>
      <c r="D16" s="45"/>
      <c r="E16" s="38" t="s">
        <v>48</v>
      </c>
      <c r="F16" s="45"/>
      <c r="G16" s="45"/>
      <c r="H16" s="45"/>
      <c r="I16" s="45"/>
      <c r="J16" s="47"/>
    </row>
    <row r="17">
      <c r="A17" s="36" t="s">
        <v>43</v>
      </c>
      <c r="B17" s="44"/>
      <c r="C17" s="45"/>
      <c r="D17" s="45"/>
      <c r="E17" s="46"/>
      <c r="F17" s="45"/>
      <c r="G17" s="45"/>
      <c r="H17" s="45"/>
      <c r="I17" s="45"/>
      <c r="J17" s="47"/>
    </row>
    <row r="18">
      <c r="A18" s="36" t="s">
        <v>36</v>
      </c>
      <c r="B18" s="36">
        <v>4</v>
      </c>
      <c r="C18" s="37" t="s">
        <v>49</v>
      </c>
      <c r="D18" s="36" t="s">
        <v>42</v>
      </c>
      <c r="E18" s="38" t="s">
        <v>50</v>
      </c>
      <c r="F18" s="39" t="s">
        <v>40</v>
      </c>
      <c r="G18" s="40">
        <v>1</v>
      </c>
      <c r="H18" s="41">
        <v>0</v>
      </c>
      <c r="I18" s="42">
        <f>ROUND(G18*H18,P4)</f>
        <v>0</v>
      </c>
      <c r="J18" s="36"/>
      <c r="O18" s="43">
        <f>I18*0.21</f>
        <v>0</v>
      </c>
      <c r="P18">
        <v>3</v>
      </c>
    </row>
    <row r="19" ht="255">
      <c r="A19" s="36" t="s">
        <v>41</v>
      </c>
      <c r="B19" s="44"/>
      <c r="C19" s="45"/>
      <c r="D19" s="45"/>
      <c r="E19" s="38" t="s">
        <v>51</v>
      </c>
      <c r="F19" s="45"/>
      <c r="G19" s="45"/>
      <c r="H19" s="45"/>
      <c r="I19" s="45"/>
      <c r="J19" s="47"/>
    </row>
    <row r="20" ht="30">
      <c r="A20" s="36" t="s">
        <v>43</v>
      </c>
      <c r="B20" s="44"/>
      <c r="C20" s="45"/>
      <c r="D20" s="45"/>
      <c r="E20" s="38" t="s">
        <v>52</v>
      </c>
      <c r="F20" s="45"/>
      <c r="G20" s="45"/>
      <c r="H20" s="45"/>
      <c r="I20" s="45"/>
      <c r="J20" s="47"/>
    </row>
    <row r="21">
      <c r="A21" s="36" t="s">
        <v>36</v>
      </c>
      <c r="B21" s="36">
        <v>5</v>
      </c>
      <c r="C21" s="37" t="s">
        <v>53</v>
      </c>
      <c r="D21" s="36" t="s">
        <v>38</v>
      </c>
      <c r="E21" s="38" t="s">
        <v>54</v>
      </c>
      <c r="F21" s="39" t="s">
        <v>40</v>
      </c>
      <c r="G21" s="40">
        <v>1</v>
      </c>
      <c r="H21" s="41">
        <v>0</v>
      </c>
      <c r="I21" s="42">
        <f>ROUND(G21*H21,P4)</f>
        <v>0</v>
      </c>
      <c r="J21" s="36"/>
      <c r="O21" s="43">
        <f>I21*0.21</f>
        <v>0</v>
      </c>
      <c r="P21">
        <v>3</v>
      </c>
    </row>
    <row r="22">
      <c r="A22" s="36" t="s">
        <v>41</v>
      </c>
      <c r="B22" s="44"/>
      <c r="C22" s="45"/>
      <c r="D22" s="45"/>
      <c r="E22" s="46" t="s">
        <v>42</v>
      </c>
      <c r="F22" s="45"/>
      <c r="G22" s="45"/>
      <c r="H22" s="45"/>
      <c r="I22" s="45"/>
      <c r="J22" s="47"/>
    </row>
    <row r="23">
      <c r="A23" s="36" t="s">
        <v>43</v>
      </c>
      <c r="B23" s="48"/>
      <c r="C23" s="49"/>
      <c r="D23" s="49"/>
      <c r="E23" s="50" t="s">
        <v>42</v>
      </c>
      <c r="F23" s="49"/>
      <c r="G23" s="49"/>
      <c r="H23" s="49"/>
      <c r="I23" s="49"/>
      <c r="J23" s="51"/>
    </row>
  </sheetData>
  <sheetProtection sheet="1" objects="1" scenarios="1" spinCount="100000" saltValue="/Z8Z9nUZja2IkITu4btzVoLl2j6+utf6KKO6uerT6YHSTBl2pCH8pm7jtd7aSZEcYjf7NMpWNEwLUS6At04Czw==" hashValue="0I6KXVgJrR6fzVm/MPoLZtnxL0UkJ7NFS3H/pRam5HZvcIk+MvdawwDSqgMEB1GtNDVmi1xh088c5DDp1YNdbQ==" algorithmName="SHA-512" password="CBEA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15</v>
      </c>
      <c r="F2" s="16"/>
      <c r="G2" s="16"/>
      <c r="H2" s="16"/>
      <c r="I2" s="16"/>
      <c r="J2" s="18"/>
    </row>
    <row r="3">
      <c r="A3" s="3" t="s">
        <v>16</v>
      </c>
      <c r="B3" s="19" t="s">
        <v>17</v>
      </c>
      <c r="C3" s="20" t="s">
        <v>18</v>
      </c>
      <c r="D3" s="21"/>
      <c r="E3" s="22" t="s">
        <v>19</v>
      </c>
      <c r="F3" s="16"/>
      <c r="G3" s="16"/>
      <c r="H3" s="23" t="s">
        <v>13</v>
      </c>
      <c r="I3" s="24">
        <f>SUMIFS(I8:I82,A8:A82,"SD")</f>
        <v>0</v>
      </c>
      <c r="J3" s="18"/>
      <c r="O3">
        <v>0</v>
      </c>
      <c r="P3">
        <v>2</v>
      </c>
    </row>
    <row r="4">
      <c r="A4" s="3" t="s">
        <v>20</v>
      </c>
      <c r="B4" s="19" t="s">
        <v>21</v>
      </c>
      <c r="C4" s="20" t="s">
        <v>13</v>
      </c>
      <c r="D4" s="21"/>
      <c r="E4" s="22" t="s">
        <v>14</v>
      </c>
      <c r="F4" s="16"/>
      <c r="G4" s="16"/>
      <c r="H4" s="16"/>
      <c r="I4" s="16"/>
      <c r="J4" s="18"/>
      <c r="O4">
        <v>0.12</v>
      </c>
      <c r="P4">
        <v>2</v>
      </c>
    </row>
    <row r="5">
      <c r="A5" s="25" t="s">
        <v>22</v>
      </c>
      <c r="B5" s="26" t="s">
        <v>23</v>
      </c>
      <c r="C5" s="7" t="s">
        <v>24</v>
      </c>
      <c r="D5" s="7" t="s">
        <v>25</v>
      </c>
      <c r="E5" s="7" t="s">
        <v>26</v>
      </c>
      <c r="F5" s="7" t="s">
        <v>27</v>
      </c>
      <c r="G5" s="7" t="s">
        <v>28</v>
      </c>
      <c r="H5" s="7" t="s">
        <v>29</v>
      </c>
      <c r="I5" s="7"/>
      <c r="J5" s="27" t="s">
        <v>30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31</v>
      </c>
      <c r="I6" s="7" t="s">
        <v>32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33</v>
      </c>
      <c r="B8" s="31"/>
      <c r="C8" s="32" t="s">
        <v>55</v>
      </c>
      <c r="D8" s="33"/>
      <c r="E8" s="30" t="s">
        <v>56</v>
      </c>
      <c r="F8" s="33"/>
      <c r="G8" s="33"/>
      <c r="H8" s="33"/>
      <c r="I8" s="34">
        <f>SUMIFS(I9:I32,A9:A32,"P")</f>
        <v>0</v>
      </c>
      <c r="J8" s="35"/>
    </row>
    <row r="9">
      <c r="A9" s="36" t="s">
        <v>36</v>
      </c>
      <c r="B9" s="36">
        <v>1</v>
      </c>
      <c r="C9" s="37" t="s">
        <v>57</v>
      </c>
      <c r="D9" s="36" t="s">
        <v>42</v>
      </c>
      <c r="E9" s="38" t="s">
        <v>58</v>
      </c>
      <c r="F9" s="39" t="s">
        <v>59</v>
      </c>
      <c r="G9" s="40">
        <v>5.0999999999999996</v>
      </c>
      <c r="H9" s="41">
        <v>0</v>
      </c>
      <c r="I9" s="42">
        <f>ROUND(G9*H9,P4)</f>
        <v>0</v>
      </c>
      <c r="J9" s="36"/>
      <c r="O9" s="43">
        <f>I9*0.21</f>
        <v>0</v>
      </c>
      <c r="P9">
        <v>3</v>
      </c>
    </row>
    <row r="10" ht="30">
      <c r="A10" s="36" t="s">
        <v>41</v>
      </c>
      <c r="B10" s="44"/>
      <c r="C10" s="45"/>
      <c r="D10" s="45"/>
      <c r="E10" s="38" t="s">
        <v>60</v>
      </c>
      <c r="F10" s="45"/>
      <c r="G10" s="45"/>
      <c r="H10" s="45"/>
      <c r="I10" s="45"/>
      <c r="J10" s="47"/>
    </row>
    <row r="11">
      <c r="A11" s="36" t="s">
        <v>61</v>
      </c>
      <c r="B11" s="44"/>
      <c r="C11" s="45"/>
      <c r="D11" s="45"/>
      <c r="E11" s="52" t="s">
        <v>62</v>
      </c>
      <c r="F11" s="45"/>
      <c r="G11" s="45"/>
      <c r="H11" s="45"/>
      <c r="I11" s="45"/>
      <c r="J11" s="47"/>
    </row>
    <row r="12" ht="75">
      <c r="A12" s="36" t="s">
        <v>43</v>
      </c>
      <c r="B12" s="44"/>
      <c r="C12" s="45"/>
      <c r="D12" s="45"/>
      <c r="E12" s="38" t="s">
        <v>63</v>
      </c>
      <c r="F12" s="45"/>
      <c r="G12" s="45"/>
      <c r="H12" s="45"/>
      <c r="I12" s="45"/>
      <c r="J12" s="47"/>
    </row>
    <row r="13">
      <c r="A13" s="36" t="s">
        <v>36</v>
      </c>
      <c r="B13" s="36">
        <v>2</v>
      </c>
      <c r="C13" s="37" t="s">
        <v>64</v>
      </c>
      <c r="D13" s="36" t="s">
        <v>42</v>
      </c>
      <c r="E13" s="38" t="s">
        <v>65</v>
      </c>
      <c r="F13" s="39" t="s">
        <v>59</v>
      </c>
      <c r="G13" s="40">
        <v>366</v>
      </c>
      <c r="H13" s="41">
        <v>0</v>
      </c>
      <c r="I13" s="42">
        <f>ROUND(G13*H13,P4)</f>
        <v>0</v>
      </c>
      <c r="J13" s="36"/>
      <c r="O13" s="43">
        <f>I13*0.21</f>
        <v>0</v>
      </c>
      <c r="P13">
        <v>3</v>
      </c>
    </row>
    <row r="14">
      <c r="A14" s="36" t="s">
        <v>41</v>
      </c>
      <c r="B14" s="44"/>
      <c r="C14" s="45"/>
      <c r="D14" s="45"/>
      <c r="E14" s="38" t="s">
        <v>66</v>
      </c>
      <c r="F14" s="45"/>
      <c r="G14" s="45"/>
      <c r="H14" s="45"/>
      <c r="I14" s="45"/>
      <c r="J14" s="47"/>
    </row>
    <row r="15">
      <c r="A15" s="36" t="s">
        <v>61</v>
      </c>
      <c r="B15" s="44"/>
      <c r="C15" s="45"/>
      <c r="D15" s="45"/>
      <c r="E15" s="52" t="s">
        <v>67</v>
      </c>
      <c r="F15" s="45"/>
      <c r="G15" s="45"/>
      <c r="H15" s="45"/>
      <c r="I15" s="45"/>
      <c r="J15" s="47"/>
    </row>
    <row r="16" ht="90">
      <c r="A16" s="36" t="s">
        <v>43</v>
      </c>
      <c r="B16" s="44"/>
      <c r="C16" s="45"/>
      <c r="D16" s="45"/>
      <c r="E16" s="38" t="s">
        <v>68</v>
      </c>
      <c r="F16" s="45"/>
      <c r="G16" s="45"/>
      <c r="H16" s="45"/>
      <c r="I16" s="45"/>
      <c r="J16" s="47"/>
    </row>
    <row r="17">
      <c r="A17" s="36" t="s">
        <v>36</v>
      </c>
      <c r="B17" s="36">
        <v>3</v>
      </c>
      <c r="C17" s="37" t="s">
        <v>69</v>
      </c>
      <c r="D17" s="36" t="s">
        <v>42</v>
      </c>
      <c r="E17" s="38" t="s">
        <v>70</v>
      </c>
      <c r="F17" s="39" t="s">
        <v>59</v>
      </c>
      <c r="G17" s="40">
        <v>7.2000000000000002</v>
      </c>
      <c r="H17" s="41">
        <v>0</v>
      </c>
      <c r="I17" s="42">
        <f>ROUND(G17*H17,P4)</f>
        <v>0</v>
      </c>
      <c r="J17" s="36"/>
      <c r="O17" s="43">
        <f>I17*0.21</f>
        <v>0</v>
      </c>
      <c r="P17">
        <v>3</v>
      </c>
    </row>
    <row r="18" ht="30">
      <c r="A18" s="36" t="s">
        <v>41</v>
      </c>
      <c r="B18" s="44"/>
      <c r="C18" s="45"/>
      <c r="D18" s="45"/>
      <c r="E18" s="38" t="s">
        <v>71</v>
      </c>
      <c r="F18" s="45"/>
      <c r="G18" s="45"/>
      <c r="H18" s="45"/>
      <c r="I18" s="45"/>
      <c r="J18" s="47"/>
    </row>
    <row r="19">
      <c r="A19" s="36" t="s">
        <v>61</v>
      </c>
      <c r="B19" s="44"/>
      <c r="C19" s="45"/>
      <c r="D19" s="45"/>
      <c r="E19" s="52" t="s">
        <v>72</v>
      </c>
      <c r="F19" s="45"/>
      <c r="G19" s="45"/>
      <c r="H19" s="45"/>
      <c r="I19" s="45"/>
      <c r="J19" s="47"/>
    </row>
    <row r="20" ht="409.5">
      <c r="A20" s="36" t="s">
        <v>43</v>
      </c>
      <c r="B20" s="44"/>
      <c r="C20" s="45"/>
      <c r="D20" s="45"/>
      <c r="E20" s="38" t="s">
        <v>73</v>
      </c>
      <c r="F20" s="45"/>
      <c r="G20" s="45"/>
      <c r="H20" s="45"/>
      <c r="I20" s="45"/>
      <c r="J20" s="47"/>
    </row>
    <row r="21">
      <c r="A21" s="36" t="s">
        <v>36</v>
      </c>
      <c r="B21" s="36">
        <v>4</v>
      </c>
      <c r="C21" s="37" t="s">
        <v>74</v>
      </c>
      <c r="D21" s="36" t="s">
        <v>42</v>
      </c>
      <c r="E21" s="38" t="s">
        <v>75</v>
      </c>
      <c r="F21" s="39" t="s">
        <v>59</v>
      </c>
      <c r="G21" s="40">
        <v>7.2000000000000002</v>
      </c>
      <c r="H21" s="41">
        <v>0</v>
      </c>
      <c r="I21" s="42">
        <f>ROUND(G21*H21,P4)</f>
        <v>0</v>
      </c>
      <c r="J21" s="36"/>
      <c r="O21" s="43">
        <f>I21*0.21</f>
        <v>0</v>
      </c>
      <c r="P21">
        <v>3</v>
      </c>
    </row>
    <row r="22">
      <c r="A22" s="36" t="s">
        <v>41</v>
      </c>
      <c r="B22" s="44"/>
      <c r="C22" s="45"/>
      <c r="D22" s="45"/>
      <c r="E22" s="46" t="s">
        <v>42</v>
      </c>
      <c r="F22" s="45"/>
      <c r="G22" s="45"/>
      <c r="H22" s="45"/>
      <c r="I22" s="45"/>
      <c r="J22" s="47"/>
    </row>
    <row r="23">
      <c r="A23" s="36" t="s">
        <v>61</v>
      </c>
      <c r="B23" s="44"/>
      <c r="C23" s="45"/>
      <c r="D23" s="45"/>
      <c r="E23" s="52" t="s">
        <v>76</v>
      </c>
      <c r="F23" s="45"/>
      <c r="G23" s="45"/>
      <c r="H23" s="45"/>
      <c r="I23" s="45"/>
      <c r="J23" s="47"/>
    </row>
    <row r="24" ht="270">
      <c r="A24" s="36" t="s">
        <v>43</v>
      </c>
      <c r="B24" s="44"/>
      <c r="C24" s="45"/>
      <c r="D24" s="45"/>
      <c r="E24" s="38" t="s">
        <v>77</v>
      </c>
      <c r="F24" s="45"/>
      <c r="G24" s="45"/>
      <c r="H24" s="45"/>
      <c r="I24" s="45"/>
      <c r="J24" s="47"/>
    </row>
    <row r="25">
      <c r="A25" s="36" t="s">
        <v>36</v>
      </c>
      <c r="B25" s="36">
        <v>5</v>
      </c>
      <c r="C25" s="37" t="s">
        <v>78</v>
      </c>
      <c r="D25" s="36" t="s">
        <v>42</v>
      </c>
      <c r="E25" s="38" t="s">
        <v>79</v>
      </c>
      <c r="F25" s="39" t="s">
        <v>59</v>
      </c>
      <c r="G25" s="40">
        <v>7.2000000000000002</v>
      </c>
      <c r="H25" s="41">
        <v>0</v>
      </c>
      <c r="I25" s="42">
        <f>ROUND(G25*H25,P4)</f>
        <v>0</v>
      </c>
      <c r="J25" s="36"/>
      <c r="O25" s="43">
        <f>I25*0.21</f>
        <v>0</v>
      </c>
      <c r="P25">
        <v>3</v>
      </c>
    </row>
    <row r="26" ht="30">
      <c r="A26" s="36" t="s">
        <v>41</v>
      </c>
      <c r="B26" s="44"/>
      <c r="C26" s="45"/>
      <c r="D26" s="45"/>
      <c r="E26" s="38" t="s">
        <v>80</v>
      </c>
      <c r="F26" s="45"/>
      <c r="G26" s="45"/>
      <c r="H26" s="45"/>
      <c r="I26" s="45"/>
      <c r="J26" s="47"/>
    </row>
    <row r="27">
      <c r="A27" s="36" t="s">
        <v>61</v>
      </c>
      <c r="B27" s="44"/>
      <c r="C27" s="45"/>
      <c r="D27" s="45"/>
      <c r="E27" s="52" t="s">
        <v>72</v>
      </c>
      <c r="F27" s="45"/>
      <c r="G27" s="45"/>
      <c r="H27" s="45"/>
      <c r="I27" s="45"/>
      <c r="J27" s="47"/>
    </row>
    <row r="28" ht="330">
      <c r="A28" s="36" t="s">
        <v>43</v>
      </c>
      <c r="B28" s="44"/>
      <c r="C28" s="45"/>
      <c r="D28" s="45"/>
      <c r="E28" s="38" t="s">
        <v>81</v>
      </c>
      <c r="F28" s="45"/>
      <c r="G28" s="45"/>
      <c r="H28" s="45"/>
      <c r="I28" s="45"/>
      <c r="J28" s="47"/>
    </row>
    <row r="29">
      <c r="A29" s="36" t="s">
        <v>36</v>
      </c>
      <c r="B29" s="36">
        <v>6</v>
      </c>
      <c r="C29" s="37" t="s">
        <v>82</v>
      </c>
      <c r="D29" s="36" t="s">
        <v>42</v>
      </c>
      <c r="E29" s="38" t="s">
        <v>83</v>
      </c>
      <c r="F29" s="39" t="s">
        <v>84</v>
      </c>
      <c r="G29" s="40">
        <v>4.7999999999999998</v>
      </c>
      <c r="H29" s="41">
        <v>0</v>
      </c>
      <c r="I29" s="42">
        <f>ROUND(G29*H29,P4)</f>
        <v>0</v>
      </c>
      <c r="J29" s="36"/>
      <c r="O29" s="43">
        <f>I29*0.21</f>
        <v>0</v>
      </c>
      <c r="P29">
        <v>3</v>
      </c>
    </row>
    <row r="30">
      <c r="A30" s="36" t="s">
        <v>41</v>
      </c>
      <c r="B30" s="44"/>
      <c r="C30" s="45"/>
      <c r="D30" s="45"/>
      <c r="E30" s="38" t="s">
        <v>85</v>
      </c>
      <c r="F30" s="45"/>
      <c r="G30" s="45"/>
      <c r="H30" s="45"/>
      <c r="I30" s="45"/>
      <c r="J30" s="47"/>
    </row>
    <row r="31">
      <c r="A31" s="36" t="s">
        <v>61</v>
      </c>
      <c r="B31" s="44"/>
      <c r="C31" s="45"/>
      <c r="D31" s="45"/>
      <c r="E31" s="52" t="s">
        <v>86</v>
      </c>
      <c r="F31" s="45"/>
      <c r="G31" s="45"/>
      <c r="H31" s="45"/>
      <c r="I31" s="45"/>
      <c r="J31" s="47"/>
    </row>
    <row r="32" ht="75">
      <c r="A32" s="36" t="s">
        <v>43</v>
      </c>
      <c r="B32" s="44"/>
      <c r="C32" s="45"/>
      <c r="D32" s="45"/>
      <c r="E32" s="38" t="s">
        <v>87</v>
      </c>
      <c r="F32" s="45"/>
      <c r="G32" s="45"/>
      <c r="H32" s="45"/>
      <c r="I32" s="45"/>
      <c r="J32" s="47"/>
    </row>
    <row r="33">
      <c r="A33" s="30" t="s">
        <v>33</v>
      </c>
      <c r="B33" s="31"/>
      <c r="C33" s="32" t="s">
        <v>88</v>
      </c>
      <c r="D33" s="33"/>
      <c r="E33" s="30" t="s">
        <v>89</v>
      </c>
      <c r="F33" s="33"/>
      <c r="G33" s="33"/>
      <c r="H33" s="33"/>
      <c r="I33" s="34">
        <f>SUMIFS(I34:I57,A34:A57,"P")</f>
        <v>0</v>
      </c>
      <c r="J33" s="35"/>
    </row>
    <row r="34">
      <c r="A34" s="36" t="s">
        <v>36</v>
      </c>
      <c r="B34" s="36">
        <v>7</v>
      </c>
      <c r="C34" s="37" t="s">
        <v>90</v>
      </c>
      <c r="D34" s="36" t="s">
        <v>42</v>
      </c>
      <c r="E34" s="38" t="s">
        <v>91</v>
      </c>
      <c r="F34" s="39" t="s">
        <v>84</v>
      </c>
      <c r="G34" s="40">
        <v>1830</v>
      </c>
      <c r="H34" s="41">
        <v>0</v>
      </c>
      <c r="I34" s="42">
        <f>ROUND(G34*H34,P4)</f>
        <v>0</v>
      </c>
      <c r="J34" s="36"/>
      <c r="O34" s="43">
        <f>I34*0.21</f>
        <v>0</v>
      </c>
      <c r="P34">
        <v>3</v>
      </c>
    </row>
    <row r="35">
      <c r="A35" s="36" t="s">
        <v>41</v>
      </c>
      <c r="B35" s="44"/>
      <c r="C35" s="45"/>
      <c r="D35" s="45"/>
      <c r="E35" s="46" t="s">
        <v>42</v>
      </c>
      <c r="F35" s="45"/>
      <c r="G35" s="45"/>
      <c r="H35" s="45"/>
      <c r="I35" s="45"/>
      <c r="J35" s="47"/>
    </row>
    <row r="36">
      <c r="A36" s="36" t="s">
        <v>61</v>
      </c>
      <c r="B36" s="44"/>
      <c r="C36" s="45"/>
      <c r="D36" s="45"/>
      <c r="E36" s="52" t="s">
        <v>92</v>
      </c>
      <c r="F36" s="45"/>
      <c r="G36" s="45"/>
      <c r="H36" s="45"/>
      <c r="I36" s="45"/>
      <c r="J36" s="47"/>
    </row>
    <row r="37" ht="120">
      <c r="A37" s="36" t="s">
        <v>43</v>
      </c>
      <c r="B37" s="44"/>
      <c r="C37" s="45"/>
      <c r="D37" s="45"/>
      <c r="E37" s="38" t="s">
        <v>93</v>
      </c>
      <c r="F37" s="45"/>
      <c r="G37" s="45"/>
      <c r="H37" s="45"/>
      <c r="I37" s="45"/>
      <c r="J37" s="47"/>
    </row>
    <row r="38">
      <c r="A38" s="36" t="s">
        <v>36</v>
      </c>
      <c r="B38" s="36">
        <v>8</v>
      </c>
      <c r="C38" s="37" t="s">
        <v>94</v>
      </c>
      <c r="D38" s="36" t="s">
        <v>42</v>
      </c>
      <c r="E38" s="38" t="s">
        <v>95</v>
      </c>
      <c r="F38" s="39" t="s">
        <v>84</v>
      </c>
      <c r="G38" s="40">
        <v>175</v>
      </c>
      <c r="H38" s="41">
        <v>0</v>
      </c>
      <c r="I38" s="42">
        <f>ROUND(G38*H38,P4)</f>
        <v>0</v>
      </c>
      <c r="J38" s="36"/>
      <c r="O38" s="43">
        <f>I38*0.21</f>
        <v>0</v>
      </c>
      <c r="P38">
        <v>3</v>
      </c>
    </row>
    <row r="39">
      <c r="A39" s="36" t="s">
        <v>41</v>
      </c>
      <c r="B39" s="44"/>
      <c r="C39" s="45"/>
      <c r="D39" s="45"/>
      <c r="E39" s="38" t="s">
        <v>96</v>
      </c>
      <c r="F39" s="45"/>
      <c r="G39" s="45"/>
      <c r="H39" s="45"/>
      <c r="I39" s="45"/>
      <c r="J39" s="47"/>
    </row>
    <row r="40">
      <c r="A40" s="36" t="s">
        <v>61</v>
      </c>
      <c r="B40" s="44"/>
      <c r="C40" s="45"/>
      <c r="D40" s="45"/>
      <c r="E40" s="52" t="s">
        <v>97</v>
      </c>
      <c r="F40" s="45"/>
      <c r="G40" s="45"/>
      <c r="H40" s="45"/>
      <c r="I40" s="45"/>
      <c r="J40" s="47"/>
    </row>
    <row r="41" ht="120">
      <c r="A41" s="36" t="s">
        <v>43</v>
      </c>
      <c r="B41" s="44"/>
      <c r="C41" s="45"/>
      <c r="D41" s="45"/>
      <c r="E41" s="38" t="s">
        <v>98</v>
      </c>
      <c r="F41" s="45"/>
      <c r="G41" s="45"/>
      <c r="H41" s="45"/>
      <c r="I41" s="45"/>
      <c r="J41" s="47"/>
    </row>
    <row r="42">
      <c r="A42" s="36" t="s">
        <v>36</v>
      </c>
      <c r="B42" s="36">
        <v>9</v>
      </c>
      <c r="C42" s="37" t="s">
        <v>99</v>
      </c>
      <c r="D42" s="36" t="s">
        <v>42</v>
      </c>
      <c r="E42" s="38" t="s">
        <v>100</v>
      </c>
      <c r="F42" s="39" t="s">
        <v>84</v>
      </c>
      <c r="G42" s="40">
        <v>1830</v>
      </c>
      <c r="H42" s="41">
        <v>0</v>
      </c>
      <c r="I42" s="42">
        <f>ROUND(G42*H42,P4)</f>
        <v>0</v>
      </c>
      <c r="J42" s="36"/>
      <c r="O42" s="43">
        <f>I42*0.21</f>
        <v>0</v>
      </c>
      <c r="P42">
        <v>3</v>
      </c>
    </row>
    <row r="43">
      <c r="A43" s="36" t="s">
        <v>41</v>
      </c>
      <c r="B43" s="44"/>
      <c r="C43" s="45"/>
      <c r="D43" s="45"/>
      <c r="E43" s="38" t="s">
        <v>101</v>
      </c>
      <c r="F43" s="45"/>
      <c r="G43" s="45"/>
      <c r="H43" s="45"/>
      <c r="I43" s="45"/>
      <c r="J43" s="47"/>
    </row>
    <row r="44">
      <c r="A44" s="36" t="s">
        <v>61</v>
      </c>
      <c r="B44" s="44"/>
      <c r="C44" s="45"/>
      <c r="D44" s="45"/>
      <c r="E44" s="52" t="s">
        <v>92</v>
      </c>
      <c r="F44" s="45"/>
      <c r="G44" s="45"/>
      <c r="H44" s="45"/>
      <c r="I44" s="45"/>
      <c r="J44" s="47"/>
    </row>
    <row r="45" ht="120">
      <c r="A45" s="36" t="s">
        <v>43</v>
      </c>
      <c r="B45" s="44"/>
      <c r="C45" s="45"/>
      <c r="D45" s="45"/>
      <c r="E45" s="38" t="s">
        <v>102</v>
      </c>
      <c r="F45" s="45"/>
      <c r="G45" s="45"/>
      <c r="H45" s="45"/>
      <c r="I45" s="45"/>
      <c r="J45" s="47"/>
    </row>
    <row r="46">
      <c r="A46" s="36" t="s">
        <v>36</v>
      </c>
      <c r="B46" s="36">
        <v>10</v>
      </c>
      <c r="C46" s="37" t="s">
        <v>103</v>
      </c>
      <c r="D46" s="36" t="s">
        <v>42</v>
      </c>
      <c r="E46" s="38" t="s">
        <v>104</v>
      </c>
      <c r="F46" s="39" t="s">
        <v>59</v>
      </c>
      <c r="G46" s="40">
        <v>109.8</v>
      </c>
      <c r="H46" s="41">
        <v>0</v>
      </c>
      <c r="I46" s="42">
        <f>ROUND(G46*H46,P4)</f>
        <v>0</v>
      </c>
      <c r="J46" s="36"/>
      <c r="O46" s="43">
        <f>I46*0.21</f>
        <v>0</v>
      </c>
      <c r="P46">
        <v>3</v>
      </c>
    </row>
    <row r="47">
      <c r="A47" s="36" t="s">
        <v>41</v>
      </c>
      <c r="B47" s="44"/>
      <c r="C47" s="45"/>
      <c r="D47" s="45"/>
      <c r="E47" s="38" t="s">
        <v>105</v>
      </c>
      <c r="F47" s="45"/>
      <c r="G47" s="45"/>
      <c r="H47" s="45"/>
      <c r="I47" s="45"/>
      <c r="J47" s="47"/>
    </row>
    <row r="48">
      <c r="A48" s="36" t="s">
        <v>61</v>
      </c>
      <c r="B48" s="44"/>
      <c r="C48" s="45"/>
      <c r="D48" s="45"/>
      <c r="E48" s="52" t="s">
        <v>106</v>
      </c>
      <c r="F48" s="45"/>
      <c r="G48" s="45"/>
      <c r="H48" s="45"/>
      <c r="I48" s="45"/>
      <c r="J48" s="47"/>
    </row>
    <row r="49" ht="195">
      <c r="A49" s="36" t="s">
        <v>43</v>
      </c>
      <c r="B49" s="44"/>
      <c r="C49" s="45"/>
      <c r="D49" s="45"/>
      <c r="E49" s="38" t="s">
        <v>107</v>
      </c>
      <c r="F49" s="45"/>
      <c r="G49" s="45"/>
      <c r="H49" s="45"/>
      <c r="I49" s="45"/>
      <c r="J49" s="47"/>
    </row>
    <row r="50">
      <c r="A50" s="36" t="s">
        <v>36</v>
      </c>
      <c r="B50" s="36">
        <v>11</v>
      </c>
      <c r="C50" s="37" t="s">
        <v>108</v>
      </c>
      <c r="D50" s="36" t="s">
        <v>42</v>
      </c>
      <c r="E50" s="38" t="s">
        <v>109</v>
      </c>
      <c r="F50" s="39" t="s">
        <v>84</v>
      </c>
      <c r="G50" s="40">
        <v>32</v>
      </c>
      <c r="H50" s="41">
        <v>0</v>
      </c>
      <c r="I50" s="42">
        <f>ROUND(G50*H50,P4)</f>
        <v>0</v>
      </c>
      <c r="J50" s="36"/>
      <c r="O50" s="43">
        <f>I50*0.21</f>
        <v>0</v>
      </c>
      <c r="P50">
        <v>3</v>
      </c>
    </row>
    <row r="51">
      <c r="A51" s="36" t="s">
        <v>41</v>
      </c>
      <c r="B51" s="44"/>
      <c r="C51" s="45"/>
      <c r="D51" s="45"/>
      <c r="E51" s="38" t="s">
        <v>110</v>
      </c>
      <c r="F51" s="45"/>
      <c r="G51" s="45"/>
      <c r="H51" s="45"/>
      <c r="I51" s="45"/>
      <c r="J51" s="47"/>
    </row>
    <row r="52">
      <c r="A52" s="36" t="s">
        <v>61</v>
      </c>
      <c r="B52" s="44"/>
      <c r="C52" s="45"/>
      <c r="D52" s="45"/>
      <c r="E52" s="52" t="s">
        <v>111</v>
      </c>
      <c r="F52" s="45"/>
      <c r="G52" s="45"/>
      <c r="H52" s="45"/>
      <c r="I52" s="45"/>
      <c r="J52" s="47"/>
    </row>
    <row r="53" ht="165">
      <c r="A53" s="36" t="s">
        <v>43</v>
      </c>
      <c r="B53" s="44"/>
      <c r="C53" s="45"/>
      <c r="D53" s="45"/>
      <c r="E53" s="38" t="s">
        <v>112</v>
      </c>
      <c r="F53" s="45"/>
      <c r="G53" s="45"/>
      <c r="H53" s="45"/>
      <c r="I53" s="45"/>
      <c r="J53" s="47"/>
    </row>
    <row r="54">
      <c r="A54" s="36" t="s">
        <v>36</v>
      </c>
      <c r="B54" s="36">
        <v>12</v>
      </c>
      <c r="C54" s="37" t="s">
        <v>113</v>
      </c>
      <c r="D54" s="36" t="s">
        <v>42</v>
      </c>
      <c r="E54" s="38" t="s">
        <v>114</v>
      </c>
      <c r="F54" s="39" t="s">
        <v>115</v>
      </c>
      <c r="G54" s="40">
        <v>18.5</v>
      </c>
      <c r="H54" s="41">
        <v>0</v>
      </c>
      <c r="I54" s="42">
        <f>ROUND(G54*H54,P4)</f>
        <v>0</v>
      </c>
      <c r="J54" s="36"/>
      <c r="O54" s="43">
        <f>I54*0.21</f>
        <v>0</v>
      </c>
      <c r="P54">
        <v>3</v>
      </c>
    </row>
    <row r="55">
      <c r="A55" s="36" t="s">
        <v>41</v>
      </c>
      <c r="B55" s="44"/>
      <c r="C55" s="45"/>
      <c r="D55" s="45"/>
      <c r="E55" s="46" t="s">
        <v>42</v>
      </c>
      <c r="F55" s="45"/>
      <c r="G55" s="45"/>
      <c r="H55" s="45"/>
      <c r="I55" s="45"/>
      <c r="J55" s="47"/>
    </row>
    <row r="56">
      <c r="A56" s="36" t="s">
        <v>61</v>
      </c>
      <c r="B56" s="44"/>
      <c r="C56" s="45"/>
      <c r="D56" s="45"/>
      <c r="E56" s="52" t="s">
        <v>116</v>
      </c>
      <c r="F56" s="45"/>
      <c r="G56" s="45"/>
      <c r="H56" s="45"/>
      <c r="I56" s="45"/>
      <c r="J56" s="47"/>
    </row>
    <row r="57" ht="75">
      <c r="A57" s="36" t="s">
        <v>43</v>
      </c>
      <c r="B57" s="44"/>
      <c r="C57" s="45"/>
      <c r="D57" s="45"/>
      <c r="E57" s="38" t="s">
        <v>117</v>
      </c>
      <c r="F57" s="45"/>
      <c r="G57" s="45"/>
      <c r="H57" s="45"/>
      <c r="I57" s="45"/>
      <c r="J57" s="47"/>
    </row>
    <row r="58">
      <c r="A58" s="30" t="s">
        <v>33</v>
      </c>
      <c r="B58" s="31"/>
      <c r="C58" s="32" t="s">
        <v>118</v>
      </c>
      <c r="D58" s="33"/>
      <c r="E58" s="30" t="s">
        <v>119</v>
      </c>
      <c r="F58" s="33"/>
      <c r="G58" s="33"/>
      <c r="H58" s="33"/>
      <c r="I58" s="34">
        <f>SUMIFS(I59:I72,A59:A72,"P")</f>
        <v>0</v>
      </c>
      <c r="J58" s="35"/>
    </row>
    <row r="59">
      <c r="A59" s="36" t="s">
        <v>36</v>
      </c>
      <c r="B59" s="36">
        <v>13</v>
      </c>
      <c r="C59" s="37" t="s">
        <v>120</v>
      </c>
      <c r="D59" s="36" t="s">
        <v>42</v>
      </c>
      <c r="E59" s="38" t="s">
        <v>121</v>
      </c>
      <c r="F59" s="39" t="s">
        <v>115</v>
      </c>
      <c r="G59" s="40">
        <v>1</v>
      </c>
      <c r="H59" s="41">
        <v>0</v>
      </c>
      <c r="I59" s="42">
        <f>ROUND(G59*H59,P4)</f>
        <v>0</v>
      </c>
      <c r="J59" s="36"/>
      <c r="O59" s="43">
        <f>I59*0.21</f>
        <v>0</v>
      </c>
      <c r="P59">
        <v>3</v>
      </c>
    </row>
    <row r="60" ht="30">
      <c r="A60" s="36" t="s">
        <v>41</v>
      </c>
      <c r="B60" s="44"/>
      <c r="C60" s="45"/>
      <c r="D60" s="45"/>
      <c r="E60" s="38" t="s">
        <v>122</v>
      </c>
      <c r="F60" s="45"/>
      <c r="G60" s="45"/>
      <c r="H60" s="45"/>
      <c r="I60" s="45"/>
      <c r="J60" s="47"/>
    </row>
    <row r="61">
      <c r="A61" s="36" t="s">
        <v>61</v>
      </c>
      <c r="B61" s="44"/>
      <c r="C61" s="45"/>
      <c r="D61" s="45"/>
      <c r="E61" s="52" t="s">
        <v>123</v>
      </c>
      <c r="F61" s="45"/>
      <c r="G61" s="45"/>
      <c r="H61" s="45"/>
      <c r="I61" s="45"/>
      <c r="J61" s="47"/>
    </row>
    <row r="62" ht="330">
      <c r="A62" s="36" t="s">
        <v>43</v>
      </c>
      <c r="B62" s="44"/>
      <c r="C62" s="45"/>
      <c r="D62" s="45"/>
      <c r="E62" s="38" t="s">
        <v>124</v>
      </c>
      <c r="F62" s="45"/>
      <c r="G62" s="45"/>
      <c r="H62" s="45"/>
      <c r="I62" s="45"/>
      <c r="J62" s="47"/>
    </row>
    <row r="63">
      <c r="A63" s="36" t="s">
        <v>36</v>
      </c>
      <c r="B63" s="36">
        <v>14</v>
      </c>
      <c r="C63" s="37" t="s">
        <v>125</v>
      </c>
      <c r="D63" s="36" t="s">
        <v>42</v>
      </c>
      <c r="E63" s="38" t="s">
        <v>126</v>
      </c>
      <c r="F63" s="39" t="s">
        <v>115</v>
      </c>
      <c r="G63" s="40">
        <v>5</v>
      </c>
      <c r="H63" s="41">
        <v>0</v>
      </c>
      <c r="I63" s="42">
        <f>ROUND(G63*H63,P4)</f>
        <v>0</v>
      </c>
      <c r="J63" s="36"/>
      <c r="O63" s="43">
        <f>I63*0.21</f>
        <v>0</v>
      </c>
      <c r="P63">
        <v>3</v>
      </c>
    </row>
    <row r="64" ht="30">
      <c r="A64" s="36" t="s">
        <v>41</v>
      </c>
      <c r="B64" s="44"/>
      <c r="C64" s="45"/>
      <c r="D64" s="45"/>
      <c r="E64" s="38" t="s">
        <v>127</v>
      </c>
      <c r="F64" s="45"/>
      <c r="G64" s="45"/>
      <c r="H64" s="45"/>
      <c r="I64" s="45"/>
      <c r="J64" s="47"/>
    </row>
    <row r="65">
      <c r="A65" s="36" t="s">
        <v>61</v>
      </c>
      <c r="B65" s="44"/>
      <c r="C65" s="45"/>
      <c r="D65" s="45"/>
      <c r="E65" s="52" t="s">
        <v>128</v>
      </c>
      <c r="F65" s="45"/>
      <c r="G65" s="45"/>
      <c r="H65" s="45"/>
      <c r="I65" s="45"/>
      <c r="J65" s="47"/>
    </row>
    <row r="66" ht="330">
      <c r="A66" s="36" t="s">
        <v>43</v>
      </c>
      <c r="B66" s="44"/>
      <c r="C66" s="45"/>
      <c r="D66" s="45"/>
      <c r="E66" s="38" t="s">
        <v>124</v>
      </c>
      <c r="F66" s="45"/>
      <c r="G66" s="45"/>
      <c r="H66" s="45"/>
      <c r="I66" s="45"/>
      <c r="J66" s="47"/>
    </row>
    <row r="67">
      <c r="A67" s="36" t="s">
        <v>36</v>
      </c>
      <c r="B67" s="36">
        <v>15</v>
      </c>
      <c r="C67" s="37" t="s">
        <v>129</v>
      </c>
      <c r="D67" s="36" t="s">
        <v>42</v>
      </c>
      <c r="E67" s="38" t="s">
        <v>130</v>
      </c>
      <c r="F67" s="39" t="s">
        <v>131</v>
      </c>
      <c r="G67" s="40">
        <v>1</v>
      </c>
      <c r="H67" s="41">
        <v>0</v>
      </c>
      <c r="I67" s="42">
        <f>ROUND(G67*H67,P4)</f>
        <v>0</v>
      </c>
      <c r="J67" s="36"/>
      <c r="O67" s="43">
        <f>I67*0.21</f>
        <v>0</v>
      </c>
      <c r="P67">
        <v>3</v>
      </c>
    </row>
    <row r="68">
      <c r="A68" s="36" t="s">
        <v>41</v>
      </c>
      <c r="B68" s="44"/>
      <c r="C68" s="45"/>
      <c r="D68" s="45"/>
      <c r="E68" s="46" t="s">
        <v>42</v>
      </c>
      <c r="F68" s="45"/>
      <c r="G68" s="45"/>
      <c r="H68" s="45"/>
      <c r="I68" s="45"/>
      <c r="J68" s="47"/>
    </row>
    <row r="69" ht="120">
      <c r="A69" s="36" t="s">
        <v>43</v>
      </c>
      <c r="B69" s="44"/>
      <c r="C69" s="45"/>
      <c r="D69" s="45"/>
      <c r="E69" s="38" t="s">
        <v>132</v>
      </c>
      <c r="F69" s="45"/>
      <c r="G69" s="45"/>
      <c r="H69" s="45"/>
      <c r="I69" s="45"/>
      <c r="J69" s="47"/>
    </row>
    <row r="70">
      <c r="A70" s="36" t="s">
        <v>36</v>
      </c>
      <c r="B70" s="36">
        <v>16</v>
      </c>
      <c r="C70" s="37" t="s">
        <v>133</v>
      </c>
      <c r="D70" s="36" t="s">
        <v>42</v>
      </c>
      <c r="E70" s="38" t="s">
        <v>134</v>
      </c>
      <c r="F70" s="39" t="s">
        <v>131</v>
      </c>
      <c r="G70" s="40">
        <v>1</v>
      </c>
      <c r="H70" s="41">
        <v>0</v>
      </c>
      <c r="I70" s="42">
        <f>ROUND(G70*H70,P4)</f>
        <v>0</v>
      </c>
      <c r="J70" s="36"/>
      <c r="O70" s="43">
        <f>I70*0.21</f>
        <v>0</v>
      </c>
      <c r="P70">
        <v>3</v>
      </c>
    </row>
    <row r="71">
      <c r="A71" s="36" t="s">
        <v>41</v>
      </c>
      <c r="B71" s="44"/>
      <c r="C71" s="45"/>
      <c r="D71" s="45"/>
      <c r="E71" s="46" t="s">
        <v>42</v>
      </c>
      <c r="F71" s="45"/>
      <c r="G71" s="45"/>
      <c r="H71" s="45"/>
      <c r="I71" s="45"/>
      <c r="J71" s="47"/>
    </row>
    <row r="72" ht="345">
      <c r="A72" s="36" t="s">
        <v>43</v>
      </c>
      <c r="B72" s="44"/>
      <c r="C72" s="45"/>
      <c r="D72" s="45"/>
      <c r="E72" s="38" t="s">
        <v>135</v>
      </c>
      <c r="F72" s="45"/>
      <c r="G72" s="45"/>
      <c r="H72" s="45"/>
      <c r="I72" s="45"/>
      <c r="J72" s="47"/>
    </row>
    <row r="73">
      <c r="A73" s="30" t="s">
        <v>33</v>
      </c>
      <c r="B73" s="31"/>
      <c r="C73" s="32" t="s">
        <v>136</v>
      </c>
      <c r="D73" s="33"/>
      <c r="E73" s="30" t="s">
        <v>137</v>
      </c>
      <c r="F73" s="33"/>
      <c r="G73" s="33"/>
      <c r="H73" s="33"/>
      <c r="I73" s="34">
        <f>SUMIFS(I74:I82,A74:A82,"P")</f>
        <v>0</v>
      </c>
      <c r="J73" s="35"/>
    </row>
    <row r="74" ht="30">
      <c r="A74" s="36" t="s">
        <v>36</v>
      </c>
      <c r="B74" s="36">
        <v>17</v>
      </c>
      <c r="C74" s="37" t="s">
        <v>138</v>
      </c>
      <c r="D74" s="36" t="s">
        <v>42</v>
      </c>
      <c r="E74" s="38" t="s">
        <v>139</v>
      </c>
      <c r="F74" s="39" t="s">
        <v>115</v>
      </c>
      <c r="G74" s="40">
        <v>20</v>
      </c>
      <c r="H74" s="41">
        <v>0</v>
      </c>
      <c r="I74" s="42">
        <f>ROUND(G74*H74,P4)</f>
        <v>0</v>
      </c>
      <c r="J74" s="36"/>
      <c r="O74" s="43">
        <f>I74*0.21</f>
        <v>0</v>
      </c>
      <c r="P74">
        <v>3</v>
      </c>
    </row>
    <row r="75">
      <c r="A75" s="36" t="s">
        <v>41</v>
      </c>
      <c r="B75" s="44"/>
      <c r="C75" s="45"/>
      <c r="D75" s="45"/>
      <c r="E75" s="46" t="s">
        <v>42</v>
      </c>
      <c r="F75" s="45"/>
      <c r="G75" s="45"/>
      <c r="H75" s="45"/>
      <c r="I75" s="45"/>
      <c r="J75" s="47"/>
    </row>
    <row r="76" ht="90">
      <c r="A76" s="36" t="s">
        <v>43</v>
      </c>
      <c r="B76" s="44"/>
      <c r="C76" s="45"/>
      <c r="D76" s="45"/>
      <c r="E76" s="38" t="s">
        <v>140</v>
      </c>
      <c r="F76" s="45"/>
      <c r="G76" s="45"/>
      <c r="H76" s="45"/>
      <c r="I76" s="45"/>
      <c r="J76" s="47"/>
    </row>
    <row r="77">
      <c r="A77" s="36" t="s">
        <v>36</v>
      </c>
      <c r="B77" s="36">
        <v>18</v>
      </c>
      <c r="C77" s="37" t="s">
        <v>141</v>
      </c>
      <c r="D77" s="36" t="s">
        <v>42</v>
      </c>
      <c r="E77" s="38" t="s">
        <v>142</v>
      </c>
      <c r="F77" s="39" t="s">
        <v>115</v>
      </c>
      <c r="G77" s="40">
        <v>18.5</v>
      </c>
      <c r="H77" s="41">
        <v>0</v>
      </c>
      <c r="I77" s="42">
        <f>ROUND(G77*H77,P4)</f>
        <v>0</v>
      </c>
      <c r="J77" s="36"/>
      <c r="O77" s="43">
        <f>I77*0.21</f>
        <v>0</v>
      </c>
      <c r="P77">
        <v>3</v>
      </c>
    </row>
    <row r="78">
      <c r="A78" s="36" t="s">
        <v>41</v>
      </c>
      <c r="B78" s="44"/>
      <c r="C78" s="45"/>
      <c r="D78" s="45"/>
      <c r="E78" s="46" t="s">
        <v>42</v>
      </c>
      <c r="F78" s="45"/>
      <c r="G78" s="45"/>
      <c r="H78" s="45"/>
      <c r="I78" s="45"/>
      <c r="J78" s="47"/>
    </row>
    <row r="79" ht="75">
      <c r="A79" s="36" t="s">
        <v>43</v>
      </c>
      <c r="B79" s="44"/>
      <c r="C79" s="45"/>
      <c r="D79" s="45"/>
      <c r="E79" s="38" t="s">
        <v>143</v>
      </c>
      <c r="F79" s="45"/>
      <c r="G79" s="45"/>
      <c r="H79" s="45"/>
      <c r="I79" s="45"/>
      <c r="J79" s="47"/>
    </row>
    <row r="80">
      <c r="A80" s="36" t="s">
        <v>36</v>
      </c>
      <c r="B80" s="36">
        <v>19</v>
      </c>
      <c r="C80" s="37" t="s">
        <v>144</v>
      </c>
      <c r="D80" s="36" t="s">
        <v>42</v>
      </c>
      <c r="E80" s="38" t="s">
        <v>145</v>
      </c>
      <c r="F80" s="39" t="s">
        <v>84</v>
      </c>
      <c r="G80" s="40">
        <v>1830</v>
      </c>
      <c r="H80" s="41">
        <v>0</v>
      </c>
      <c r="I80" s="42">
        <f>ROUND(G80*H80,P4)</f>
        <v>0</v>
      </c>
      <c r="J80" s="36"/>
      <c r="O80" s="43">
        <f>I80*0.21</f>
        <v>0</v>
      </c>
      <c r="P80">
        <v>3</v>
      </c>
    </row>
    <row r="81">
      <c r="A81" s="36" t="s">
        <v>41</v>
      </c>
      <c r="B81" s="44"/>
      <c r="C81" s="45"/>
      <c r="D81" s="45"/>
      <c r="E81" s="46" t="s">
        <v>42</v>
      </c>
      <c r="F81" s="45"/>
      <c r="G81" s="45"/>
      <c r="H81" s="45"/>
      <c r="I81" s="45"/>
      <c r="J81" s="47"/>
    </row>
    <row r="82" ht="75">
      <c r="A82" s="36" t="s">
        <v>43</v>
      </c>
      <c r="B82" s="48"/>
      <c r="C82" s="49"/>
      <c r="D82" s="49"/>
      <c r="E82" s="38" t="s">
        <v>146</v>
      </c>
      <c r="F82" s="49"/>
      <c r="G82" s="49"/>
      <c r="H82" s="49"/>
      <c r="I82" s="49"/>
      <c r="J82" s="51"/>
    </row>
  </sheetData>
  <sheetProtection sheet="1" objects="1" scenarios="1" spinCount="100000" saltValue="E1CUibpwa8mujqyF11tJqfrQTJeVrup4xhqlJuM3IQOH8mF2lxVPwDUn4qtDd54TbilEGpkRwdq7wCTCRwQ33g==" hashValue="mmGMJ3OIqNCAO6fbYjMpkdi1UEZp9TsTkFO6o7o3dDxYAmdyEvawUbzhnrKuWclMEowqGGOhkDmCmxU9tTcs3g==" algorithmName="SHA-512" password="CBEA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Čechová Marcela</dc:creator>
  <cp:lastModifiedBy>Čechová Marcela</cp:lastModifiedBy>
  <dcterms:created xsi:type="dcterms:W3CDTF">2025-01-17T07:32:49Z</dcterms:created>
  <dcterms:modified xsi:type="dcterms:W3CDTF">2025-01-17T07:32:50Z</dcterms:modified>
</cp:coreProperties>
</file>