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fpdatadisk01\Projekcework\2023 ROK\45 Veselí n_M - OA autorský dozor\03 STAVEBNÍ ČÁST\PDF\Zpevněné plochy 08112024\VZ rozpočet\"/>
    </mc:Choice>
  </mc:AlternateContent>
  <xr:revisionPtr revIDLastSave="0" documentId="8_{8DDCA654-CAA6-4EEE-9BC1-F8DC98AAFAA4}" xr6:coauthVersionLast="47" xr6:coauthVersionMax="47" xr10:uidLastSave="{00000000-0000-0000-0000-000000000000}"/>
  <bookViews>
    <workbookView xWindow="-108" yWindow="-108" windowWidth="41496" windowHeight="16776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ON VON Naklady" sheetId="12" r:id="rId4"/>
    <sheet name="SO02.01 1.01_1.01 Pol" sheetId="13" r:id="rId5"/>
    <sheet name="SO02.02 2.01 Pol" sheetId="14" r:id="rId6"/>
    <sheet name="SO02.03 3.01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'SO02.01 1.01_1.01 Pol'!$1:$7</definedName>
    <definedName name="_xlnm.Print_Titles" localSheetId="5">'SO02.02 2.01 Pol'!$1:$7</definedName>
    <definedName name="_xlnm.Print_Titles" localSheetId="6">'SO02.03 3.01 Pol'!$1:$7</definedName>
    <definedName name="_xlnm.Print_Titles" localSheetId="3">'VON VON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'SO02.01 1.01_1.01 Pol'!$A$1:$Y$399</definedName>
    <definedName name="_xlnm.Print_Area" localSheetId="5">'SO02.02 2.01 Pol'!$A$1:$Y$97</definedName>
    <definedName name="_xlnm.Print_Area" localSheetId="6">'SO02.03 3.01 Pol'!$A$1:$Y$156</definedName>
    <definedName name="_xlnm.Print_Area" localSheetId="1">Stavba!$A$1:$J$82</definedName>
    <definedName name="_xlnm.Print_Area" localSheetId="3">'VON VON Naklady'!$A$1:$Y$38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155" i="15"/>
  <c r="BA153" i="15"/>
  <c r="BA151" i="15"/>
  <c r="BA139" i="15"/>
  <c r="BA111" i="15"/>
  <c r="BA100" i="15"/>
  <c r="BA10" i="15"/>
  <c r="Q8" i="15"/>
  <c r="G9" i="15"/>
  <c r="I9" i="15"/>
  <c r="K9" i="15"/>
  <c r="M9" i="15"/>
  <c r="O9" i="15"/>
  <c r="Q9" i="15"/>
  <c r="V9" i="15"/>
  <c r="V8" i="15" s="1"/>
  <c r="G27" i="15"/>
  <c r="G8" i="15" s="1"/>
  <c r="I27" i="15"/>
  <c r="I8" i="15" s="1"/>
  <c r="K27" i="15"/>
  <c r="K8" i="15" s="1"/>
  <c r="M27" i="15"/>
  <c r="M8" i="15" s="1"/>
  <c r="O27" i="15"/>
  <c r="Q27" i="15"/>
  <c r="V27" i="15"/>
  <c r="G35" i="15"/>
  <c r="I35" i="15"/>
  <c r="K35" i="15"/>
  <c r="M35" i="15"/>
  <c r="O35" i="15"/>
  <c r="Q35" i="15"/>
  <c r="V35" i="15"/>
  <c r="G42" i="15"/>
  <c r="M42" i="15" s="1"/>
  <c r="I42" i="15"/>
  <c r="K42" i="15"/>
  <c r="O42" i="15"/>
  <c r="Q42" i="15"/>
  <c r="V42" i="15"/>
  <c r="G46" i="15"/>
  <c r="I46" i="15"/>
  <c r="K46" i="15"/>
  <c r="M46" i="15"/>
  <c r="O46" i="15"/>
  <c r="Q46" i="15"/>
  <c r="V46" i="15"/>
  <c r="G58" i="15"/>
  <c r="M58" i="15" s="1"/>
  <c r="I58" i="15"/>
  <c r="K58" i="15"/>
  <c r="O58" i="15"/>
  <c r="Q58" i="15"/>
  <c r="V58" i="15"/>
  <c r="G66" i="15"/>
  <c r="I66" i="15"/>
  <c r="K66" i="15"/>
  <c r="M66" i="15"/>
  <c r="O66" i="15"/>
  <c r="O8" i="15" s="1"/>
  <c r="Q66" i="15"/>
  <c r="V66" i="15"/>
  <c r="G72" i="15"/>
  <c r="I72" i="15"/>
  <c r="K72" i="15"/>
  <c r="M72" i="15"/>
  <c r="O72" i="15"/>
  <c r="Q72" i="15"/>
  <c r="V72" i="15"/>
  <c r="G76" i="15"/>
  <c r="M76" i="15" s="1"/>
  <c r="I76" i="15"/>
  <c r="K76" i="15"/>
  <c r="O76" i="15"/>
  <c r="Q76" i="15"/>
  <c r="V76" i="15"/>
  <c r="V87" i="15"/>
  <c r="G88" i="15"/>
  <c r="G87" i="15" s="1"/>
  <c r="I88" i="15"/>
  <c r="K88" i="15"/>
  <c r="O88" i="15"/>
  <c r="Q88" i="15"/>
  <c r="V88" i="15"/>
  <c r="G99" i="15"/>
  <c r="I99" i="15"/>
  <c r="I87" i="15" s="1"/>
  <c r="K99" i="15"/>
  <c r="K87" i="15" s="1"/>
  <c r="M99" i="15"/>
  <c r="O99" i="15"/>
  <c r="O87" i="15" s="1"/>
  <c r="Q99" i="15"/>
  <c r="Q87" i="15" s="1"/>
  <c r="V99" i="15"/>
  <c r="G110" i="15"/>
  <c r="I110" i="15"/>
  <c r="K110" i="15"/>
  <c r="M110" i="15"/>
  <c r="O110" i="15"/>
  <c r="Q110" i="15"/>
  <c r="V110" i="15"/>
  <c r="G122" i="15"/>
  <c r="I122" i="15"/>
  <c r="K122" i="15"/>
  <c r="M122" i="15"/>
  <c r="O122" i="15"/>
  <c r="Q122" i="15"/>
  <c r="V122" i="15"/>
  <c r="K137" i="15"/>
  <c r="O137" i="15"/>
  <c r="Q137" i="15"/>
  <c r="V137" i="15"/>
  <c r="G138" i="15"/>
  <c r="M138" i="15" s="1"/>
  <c r="M137" i="15" s="1"/>
  <c r="I138" i="15"/>
  <c r="I137" i="15" s="1"/>
  <c r="K138" i="15"/>
  <c r="O138" i="15"/>
  <c r="Q138" i="15"/>
  <c r="V138" i="15"/>
  <c r="G143" i="15"/>
  <c r="I143" i="15"/>
  <c r="K143" i="15"/>
  <c r="M143" i="15"/>
  <c r="O143" i="15"/>
  <c r="Q143" i="15"/>
  <c r="V143" i="15"/>
  <c r="G144" i="15"/>
  <c r="I144" i="15"/>
  <c r="K144" i="15"/>
  <c r="M144" i="15"/>
  <c r="O144" i="15"/>
  <c r="Q144" i="15"/>
  <c r="V144" i="15"/>
  <c r="G146" i="15"/>
  <c r="I146" i="15"/>
  <c r="K146" i="15"/>
  <c r="M146" i="15"/>
  <c r="O146" i="15"/>
  <c r="G147" i="15"/>
  <c r="I147" i="15"/>
  <c r="K147" i="15"/>
  <c r="M147" i="15"/>
  <c r="O147" i="15"/>
  <c r="Q147" i="15"/>
  <c r="Q146" i="15" s="1"/>
  <c r="V147" i="15"/>
  <c r="V146" i="15" s="1"/>
  <c r="I149" i="15"/>
  <c r="K149" i="15"/>
  <c r="G150" i="15"/>
  <c r="I150" i="15"/>
  <c r="K150" i="15"/>
  <c r="M150" i="15"/>
  <c r="O150" i="15"/>
  <c r="O149" i="15" s="1"/>
  <c r="Q150" i="15"/>
  <c r="Q149" i="15" s="1"/>
  <c r="V150" i="15"/>
  <c r="V149" i="15" s="1"/>
  <c r="G152" i="15"/>
  <c r="G149" i="15" s="1"/>
  <c r="I152" i="15"/>
  <c r="K152" i="15"/>
  <c r="O152" i="15"/>
  <c r="Q152" i="15"/>
  <c r="V152" i="15"/>
  <c r="AE155" i="15"/>
  <c r="G96" i="14"/>
  <c r="BA72" i="14"/>
  <c r="BA70" i="14"/>
  <c r="BA68" i="14"/>
  <c r="BA66" i="14"/>
  <c r="BA64" i="14"/>
  <c r="BA62" i="14"/>
  <c r="BA60" i="14"/>
  <c r="BA51" i="14"/>
  <c r="BA10" i="14"/>
  <c r="I8" i="14"/>
  <c r="K8" i="14"/>
  <c r="G9" i="14"/>
  <c r="I9" i="14"/>
  <c r="K9" i="14"/>
  <c r="M9" i="14"/>
  <c r="O9" i="14"/>
  <c r="O8" i="14" s="1"/>
  <c r="Q9" i="14"/>
  <c r="Q8" i="14" s="1"/>
  <c r="V9" i="14"/>
  <c r="V8" i="14" s="1"/>
  <c r="G17" i="14"/>
  <c r="G8" i="14" s="1"/>
  <c r="I17" i="14"/>
  <c r="K17" i="14"/>
  <c r="O17" i="14"/>
  <c r="Q17" i="14"/>
  <c r="V17" i="14"/>
  <c r="G23" i="14"/>
  <c r="I23" i="14"/>
  <c r="K23" i="14"/>
  <c r="M23" i="14"/>
  <c r="O23" i="14"/>
  <c r="Q23" i="14"/>
  <c r="V23" i="14"/>
  <c r="G29" i="14"/>
  <c r="I29" i="14"/>
  <c r="K29" i="14"/>
  <c r="M29" i="14"/>
  <c r="O29" i="14"/>
  <c r="Q29" i="14"/>
  <c r="V29" i="14"/>
  <c r="G33" i="14"/>
  <c r="I33" i="14"/>
  <c r="K33" i="14"/>
  <c r="M33" i="14"/>
  <c r="O33" i="14"/>
  <c r="Q33" i="14"/>
  <c r="V33" i="14"/>
  <c r="K41" i="14"/>
  <c r="O41" i="14"/>
  <c r="Q41" i="14"/>
  <c r="V41" i="14"/>
  <c r="G42" i="14"/>
  <c r="M42" i="14" s="1"/>
  <c r="M41" i="14" s="1"/>
  <c r="I42" i="14"/>
  <c r="I41" i="14" s="1"/>
  <c r="K42" i="14"/>
  <c r="O42" i="14"/>
  <c r="Q42" i="14"/>
  <c r="V42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5" i="14"/>
  <c r="I55" i="14"/>
  <c r="K55" i="14"/>
  <c r="M55" i="14"/>
  <c r="O55" i="14"/>
  <c r="G56" i="14"/>
  <c r="I56" i="14"/>
  <c r="K56" i="14"/>
  <c r="M56" i="14"/>
  <c r="O56" i="14"/>
  <c r="Q56" i="14"/>
  <c r="Q55" i="14" s="1"/>
  <c r="V56" i="14"/>
  <c r="V55" i="14" s="1"/>
  <c r="K58" i="14"/>
  <c r="G59" i="14"/>
  <c r="I59" i="14"/>
  <c r="K59" i="14"/>
  <c r="M59" i="14"/>
  <c r="O59" i="14"/>
  <c r="O58" i="14" s="1"/>
  <c r="Q59" i="14"/>
  <c r="Q58" i="14" s="1"/>
  <c r="V59" i="14"/>
  <c r="V58" i="14" s="1"/>
  <c r="G61" i="14"/>
  <c r="G58" i="14" s="1"/>
  <c r="I61" i="14"/>
  <c r="K61" i="14"/>
  <c r="O61" i="14"/>
  <c r="Q61" i="14"/>
  <c r="V61" i="14"/>
  <c r="G63" i="14"/>
  <c r="I63" i="14"/>
  <c r="K63" i="14"/>
  <c r="M63" i="14"/>
  <c r="O63" i="14"/>
  <c r="Q63" i="14"/>
  <c r="V63" i="14"/>
  <c r="G65" i="14"/>
  <c r="I65" i="14"/>
  <c r="K65" i="14"/>
  <c r="M65" i="14"/>
  <c r="O65" i="14"/>
  <c r="Q65" i="14"/>
  <c r="V65" i="14"/>
  <c r="G67" i="14"/>
  <c r="I67" i="14"/>
  <c r="K67" i="14"/>
  <c r="M67" i="14"/>
  <c r="O67" i="14"/>
  <c r="Q67" i="14"/>
  <c r="V67" i="14"/>
  <c r="G69" i="14"/>
  <c r="I69" i="14"/>
  <c r="K69" i="14"/>
  <c r="M69" i="14"/>
  <c r="O69" i="14"/>
  <c r="Q69" i="14"/>
  <c r="V69" i="14"/>
  <c r="G71" i="14"/>
  <c r="M71" i="14" s="1"/>
  <c r="I71" i="14"/>
  <c r="I58" i="14" s="1"/>
  <c r="K71" i="14"/>
  <c r="O71" i="14"/>
  <c r="Q71" i="14"/>
  <c r="V71" i="14"/>
  <c r="Q73" i="14"/>
  <c r="V73" i="14"/>
  <c r="G74" i="14"/>
  <c r="I74" i="14"/>
  <c r="K74" i="14"/>
  <c r="M74" i="14"/>
  <c r="O74" i="14"/>
  <c r="Q74" i="14"/>
  <c r="V74" i="14"/>
  <c r="G76" i="14"/>
  <c r="G73" i="14" s="1"/>
  <c r="I76" i="14"/>
  <c r="I73" i="14" s="1"/>
  <c r="K76" i="14"/>
  <c r="K73" i="14" s="1"/>
  <c r="M76" i="14"/>
  <c r="M73" i="14" s="1"/>
  <c r="O76" i="14"/>
  <c r="O73" i="14" s="1"/>
  <c r="Q76" i="14"/>
  <c r="V76" i="14"/>
  <c r="G78" i="14"/>
  <c r="I78" i="14"/>
  <c r="K78" i="14"/>
  <c r="M78" i="14"/>
  <c r="O78" i="14"/>
  <c r="Q78" i="14"/>
  <c r="V78" i="14"/>
  <c r="G80" i="14"/>
  <c r="M80" i="14" s="1"/>
  <c r="I80" i="14"/>
  <c r="K80" i="14"/>
  <c r="O80" i="14"/>
  <c r="Q80" i="14"/>
  <c r="V80" i="14"/>
  <c r="G82" i="14"/>
  <c r="I82" i="14"/>
  <c r="K82" i="14"/>
  <c r="M82" i="14"/>
  <c r="O82" i="14"/>
  <c r="Q82" i="14"/>
  <c r="V82" i="14"/>
  <c r="G84" i="14"/>
  <c r="G85" i="14"/>
  <c r="I85" i="14"/>
  <c r="I84" i="14" s="1"/>
  <c r="K85" i="14"/>
  <c r="K84" i="14" s="1"/>
  <c r="M85" i="14"/>
  <c r="M84" i="14" s="1"/>
  <c r="O85" i="14"/>
  <c r="O84" i="14" s="1"/>
  <c r="Q85" i="14"/>
  <c r="Q84" i="14" s="1"/>
  <c r="V85" i="14"/>
  <c r="G89" i="14"/>
  <c r="I89" i="14"/>
  <c r="K89" i="14"/>
  <c r="M89" i="14"/>
  <c r="O89" i="14"/>
  <c r="Q89" i="14"/>
  <c r="V89" i="14"/>
  <c r="V84" i="14" s="1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AE96" i="14"/>
  <c r="AF96" i="14"/>
  <c r="G398" i="13"/>
  <c r="BA296" i="13"/>
  <c r="BA294" i="13"/>
  <c r="BA245" i="13"/>
  <c r="BA163" i="13"/>
  <c r="BA124" i="13"/>
  <c r="BA79" i="13"/>
  <c r="BA28" i="13"/>
  <c r="BA10" i="13"/>
  <c r="G9" i="13"/>
  <c r="I9" i="13"/>
  <c r="K9" i="13"/>
  <c r="M9" i="13"/>
  <c r="O9" i="13"/>
  <c r="O8" i="13" s="1"/>
  <c r="Q9" i="13"/>
  <c r="Q8" i="13" s="1"/>
  <c r="V9" i="13"/>
  <c r="V8" i="13" s="1"/>
  <c r="G27" i="13"/>
  <c r="M27" i="13" s="1"/>
  <c r="I27" i="13"/>
  <c r="I8" i="13" s="1"/>
  <c r="K27" i="13"/>
  <c r="O27" i="13"/>
  <c r="Q27" i="13"/>
  <c r="V27" i="13"/>
  <c r="G45" i="13"/>
  <c r="I45" i="13"/>
  <c r="K45" i="13"/>
  <c r="M45" i="13"/>
  <c r="O45" i="13"/>
  <c r="Q45" i="13"/>
  <c r="V45" i="13"/>
  <c r="G50" i="13"/>
  <c r="M50" i="13" s="1"/>
  <c r="I50" i="13"/>
  <c r="K50" i="13"/>
  <c r="O50" i="13"/>
  <c r="Q50" i="13"/>
  <c r="V50" i="13"/>
  <c r="G56" i="13"/>
  <c r="I56" i="13"/>
  <c r="K56" i="13"/>
  <c r="M56" i="13"/>
  <c r="O56" i="13"/>
  <c r="Q56" i="13"/>
  <c r="V56" i="13"/>
  <c r="G60" i="13"/>
  <c r="I60" i="13"/>
  <c r="K60" i="13"/>
  <c r="M60" i="13"/>
  <c r="O60" i="13"/>
  <c r="Q60" i="13"/>
  <c r="V60" i="13"/>
  <c r="G78" i="13"/>
  <c r="M78" i="13" s="1"/>
  <c r="I78" i="13"/>
  <c r="K78" i="13"/>
  <c r="K8" i="13" s="1"/>
  <c r="O78" i="13"/>
  <c r="Q78" i="13"/>
  <c r="V78" i="13"/>
  <c r="G87" i="13"/>
  <c r="I87" i="13"/>
  <c r="K87" i="13"/>
  <c r="M87" i="13"/>
  <c r="O87" i="13"/>
  <c r="Q87" i="13"/>
  <c r="V87" i="13"/>
  <c r="G96" i="13"/>
  <c r="M96" i="13" s="1"/>
  <c r="I96" i="13"/>
  <c r="K96" i="13"/>
  <c r="O96" i="13"/>
  <c r="Q96" i="13"/>
  <c r="V96" i="13"/>
  <c r="G105" i="13"/>
  <c r="I105" i="13"/>
  <c r="K105" i="13"/>
  <c r="M105" i="13"/>
  <c r="O105" i="13"/>
  <c r="Q105" i="13"/>
  <c r="V105" i="13"/>
  <c r="G114" i="13"/>
  <c r="I114" i="13"/>
  <c r="K114" i="13"/>
  <c r="M114" i="13"/>
  <c r="O114" i="13"/>
  <c r="Q114" i="13"/>
  <c r="V114" i="13"/>
  <c r="G123" i="13"/>
  <c r="I123" i="13"/>
  <c r="K123" i="13"/>
  <c r="M123" i="13"/>
  <c r="O123" i="13"/>
  <c r="Q123" i="13"/>
  <c r="V123" i="13"/>
  <c r="G132" i="13"/>
  <c r="I132" i="13"/>
  <c r="K132" i="13"/>
  <c r="M132" i="13"/>
  <c r="O132" i="13"/>
  <c r="Q132" i="13"/>
  <c r="V132" i="13"/>
  <c r="G141" i="13"/>
  <c r="M141" i="13" s="1"/>
  <c r="I141" i="13"/>
  <c r="K141" i="13"/>
  <c r="O141" i="13"/>
  <c r="Q141" i="13"/>
  <c r="V141" i="13"/>
  <c r="Q150" i="13"/>
  <c r="V150" i="13"/>
  <c r="G151" i="13"/>
  <c r="M151" i="13" s="1"/>
  <c r="M150" i="13" s="1"/>
  <c r="I151" i="13"/>
  <c r="K151" i="13"/>
  <c r="O151" i="13"/>
  <c r="Q151" i="13"/>
  <c r="V151" i="13"/>
  <c r="G153" i="13"/>
  <c r="G150" i="13" s="1"/>
  <c r="I153" i="13"/>
  <c r="I150" i="13" s="1"/>
  <c r="K153" i="13"/>
  <c r="K150" i="13" s="1"/>
  <c r="M153" i="13"/>
  <c r="O153" i="13"/>
  <c r="O150" i="13" s="1"/>
  <c r="Q153" i="13"/>
  <c r="V153" i="13"/>
  <c r="G155" i="13"/>
  <c r="I155" i="13"/>
  <c r="K155" i="13"/>
  <c r="M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I157" i="13"/>
  <c r="K157" i="13"/>
  <c r="M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I161" i="13"/>
  <c r="K161" i="13"/>
  <c r="M161" i="13"/>
  <c r="O161" i="13"/>
  <c r="Q161" i="13"/>
  <c r="G162" i="13"/>
  <c r="I162" i="13"/>
  <c r="K162" i="13"/>
  <c r="M162" i="13"/>
  <c r="O162" i="13"/>
  <c r="Q162" i="13"/>
  <c r="V162" i="13"/>
  <c r="V161" i="13" s="1"/>
  <c r="G180" i="13"/>
  <c r="I180" i="13"/>
  <c r="K180" i="13"/>
  <c r="M180" i="13"/>
  <c r="O180" i="13"/>
  <c r="O179" i="13" s="1"/>
  <c r="Q180" i="13"/>
  <c r="Q179" i="13" s="1"/>
  <c r="V180" i="13"/>
  <c r="V179" i="13" s="1"/>
  <c r="G187" i="13"/>
  <c r="M187" i="13" s="1"/>
  <c r="I187" i="13"/>
  <c r="I179" i="13" s="1"/>
  <c r="K187" i="13"/>
  <c r="O187" i="13"/>
  <c r="Q187" i="13"/>
  <c r="V187" i="13"/>
  <c r="G195" i="13"/>
  <c r="I195" i="13"/>
  <c r="K195" i="13"/>
  <c r="M195" i="13"/>
  <c r="O195" i="13"/>
  <c r="Q195" i="13"/>
  <c r="V195" i="13"/>
  <c r="G202" i="13"/>
  <c r="M202" i="13" s="1"/>
  <c r="I202" i="13"/>
  <c r="K202" i="13"/>
  <c r="O202" i="13"/>
  <c r="Q202" i="13"/>
  <c r="V202" i="13"/>
  <c r="G210" i="13"/>
  <c r="I210" i="13"/>
  <c r="K210" i="13"/>
  <c r="M210" i="13"/>
  <c r="O210" i="13"/>
  <c r="Q210" i="13"/>
  <c r="V210" i="13"/>
  <c r="G218" i="13"/>
  <c r="I218" i="13"/>
  <c r="K218" i="13"/>
  <c r="M218" i="13"/>
  <c r="O218" i="13"/>
  <c r="Q218" i="13"/>
  <c r="V218" i="13"/>
  <c r="G226" i="13"/>
  <c r="M226" i="13" s="1"/>
  <c r="I226" i="13"/>
  <c r="K226" i="13"/>
  <c r="K179" i="13" s="1"/>
  <c r="O226" i="13"/>
  <c r="Q226" i="13"/>
  <c r="V226" i="13"/>
  <c r="G235" i="13"/>
  <c r="I235" i="13"/>
  <c r="K235" i="13"/>
  <c r="M235" i="13"/>
  <c r="O235" i="13"/>
  <c r="Q235" i="13"/>
  <c r="V235" i="13"/>
  <c r="G243" i="13"/>
  <c r="G244" i="13"/>
  <c r="I244" i="13"/>
  <c r="I243" i="13" s="1"/>
  <c r="K244" i="13"/>
  <c r="K243" i="13" s="1"/>
  <c r="M244" i="13"/>
  <c r="O244" i="13"/>
  <c r="O243" i="13" s="1"/>
  <c r="Q244" i="13"/>
  <c r="Q243" i="13" s="1"/>
  <c r="V244" i="13"/>
  <c r="G253" i="13"/>
  <c r="I253" i="13"/>
  <c r="K253" i="13"/>
  <c r="M253" i="13"/>
  <c r="O253" i="13"/>
  <c r="Q253" i="13"/>
  <c r="V253" i="13"/>
  <c r="V243" i="13" s="1"/>
  <c r="G261" i="13"/>
  <c r="I261" i="13"/>
  <c r="K261" i="13"/>
  <c r="M261" i="13"/>
  <c r="O261" i="13"/>
  <c r="Q261" i="13"/>
  <c r="V261" i="13"/>
  <c r="G269" i="13"/>
  <c r="I269" i="13"/>
  <c r="K269" i="13"/>
  <c r="M269" i="13"/>
  <c r="O269" i="13"/>
  <c r="Q269" i="13"/>
  <c r="V269" i="13"/>
  <c r="G277" i="13"/>
  <c r="M277" i="13" s="1"/>
  <c r="I277" i="13"/>
  <c r="K277" i="13"/>
  <c r="O277" i="13"/>
  <c r="Q277" i="13"/>
  <c r="V277" i="13"/>
  <c r="G285" i="13"/>
  <c r="I285" i="13"/>
  <c r="K285" i="13"/>
  <c r="O285" i="13"/>
  <c r="Q285" i="13"/>
  <c r="V285" i="13"/>
  <c r="G286" i="13"/>
  <c r="M286" i="13" s="1"/>
  <c r="M285" i="13" s="1"/>
  <c r="I286" i="13"/>
  <c r="K286" i="13"/>
  <c r="O286" i="13"/>
  <c r="Q286" i="13"/>
  <c r="V286" i="13"/>
  <c r="G293" i="13"/>
  <c r="I293" i="13"/>
  <c r="K293" i="13"/>
  <c r="M293" i="13"/>
  <c r="O293" i="13"/>
  <c r="G295" i="13"/>
  <c r="I295" i="13"/>
  <c r="K295" i="13"/>
  <c r="M295" i="13"/>
  <c r="O295" i="13"/>
  <c r="Q295" i="13"/>
  <c r="Q293" i="13" s="1"/>
  <c r="V295" i="13"/>
  <c r="V293" i="13" s="1"/>
  <c r="K302" i="13"/>
  <c r="G303" i="13"/>
  <c r="I303" i="13"/>
  <c r="K303" i="13"/>
  <c r="M303" i="13"/>
  <c r="O303" i="13"/>
  <c r="O302" i="13" s="1"/>
  <c r="Q303" i="13"/>
  <c r="Q302" i="13" s="1"/>
  <c r="V303" i="13"/>
  <c r="V302" i="13" s="1"/>
  <c r="G310" i="13"/>
  <c r="G302" i="13" s="1"/>
  <c r="I310" i="13"/>
  <c r="K310" i="13"/>
  <c r="O310" i="13"/>
  <c r="Q310" i="13"/>
  <c r="V310" i="13"/>
  <c r="G317" i="13"/>
  <c r="I317" i="13"/>
  <c r="K317" i="13"/>
  <c r="M317" i="13"/>
  <c r="O317" i="13"/>
  <c r="Q317" i="13"/>
  <c r="V317" i="13"/>
  <c r="G331" i="13"/>
  <c r="I331" i="13"/>
  <c r="K331" i="13"/>
  <c r="M331" i="13"/>
  <c r="O331" i="13"/>
  <c r="Q331" i="13"/>
  <c r="V331" i="13"/>
  <c r="G338" i="13"/>
  <c r="I338" i="13"/>
  <c r="K338" i="13"/>
  <c r="M338" i="13"/>
  <c r="O338" i="13"/>
  <c r="Q338" i="13"/>
  <c r="V338" i="13"/>
  <c r="G345" i="13"/>
  <c r="I345" i="13"/>
  <c r="K345" i="13"/>
  <c r="M345" i="13"/>
  <c r="O345" i="13"/>
  <c r="Q345" i="13"/>
  <c r="V345" i="13"/>
  <c r="G351" i="13"/>
  <c r="M351" i="13" s="1"/>
  <c r="I351" i="13"/>
  <c r="I302" i="13" s="1"/>
  <c r="K351" i="13"/>
  <c r="O351" i="13"/>
  <c r="Q351" i="13"/>
  <c r="V351" i="13"/>
  <c r="G358" i="13"/>
  <c r="I358" i="13"/>
  <c r="K358" i="13"/>
  <c r="M358" i="13"/>
  <c r="O358" i="13"/>
  <c r="Q358" i="13"/>
  <c r="V358" i="13"/>
  <c r="G364" i="13"/>
  <c r="M364" i="13" s="1"/>
  <c r="I364" i="13"/>
  <c r="K364" i="13"/>
  <c r="O364" i="13"/>
  <c r="Q364" i="13"/>
  <c r="V364" i="13"/>
  <c r="G371" i="13"/>
  <c r="I371" i="13"/>
  <c r="K371" i="13"/>
  <c r="M371" i="13"/>
  <c r="O371" i="13"/>
  <c r="Q371" i="13"/>
  <c r="V371" i="13"/>
  <c r="O377" i="13"/>
  <c r="Q377" i="13"/>
  <c r="V377" i="13"/>
  <c r="G378" i="13"/>
  <c r="M378" i="13" s="1"/>
  <c r="M377" i="13" s="1"/>
  <c r="I378" i="13"/>
  <c r="I377" i="13" s="1"/>
  <c r="K378" i="13"/>
  <c r="K377" i="13" s="1"/>
  <c r="O378" i="13"/>
  <c r="Q378" i="13"/>
  <c r="V378" i="13"/>
  <c r="I394" i="13"/>
  <c r="K394" i="13"/>
  <c r="O394" i="13"/>
  <c r="Q394" i="13"/>
  <c r="V394" i="13"/>
  <c r="G395" i="13"/>
  <c r="M395" i="13" s="1"/>
  <c r="M394" i="13" s="1"/>
  <c r="I395" i="13"/>
  <c r="K395" i="13"/>
  <c r="O395" i="13"/>
  <c r="Q395" i="13"/>
  <c r="V395" i="13"/>
  <c r="AE398" i="13"/>
  <c r="G37" i="12"/>
  <c r="BA35" i="12"/>
  <c r="BA31" i="12"/>
  <c r="BA29" i="12"/>
  <c r="BA27" i="12"/>
  <c r="BA24" i="12"/>
  <c r="BA19" i="12"/>
  <c r="BA17" i="12"/>
  <c r="BA15" i="12"/>
  <c r="BA13" i="12"/>
  <c r="BA10" i="12"/>
  <c r="G8" i="12"/>
  <c r="I8" i="12"/>
  <c r="G9" i="12"/>
  <c r="I9" i="12"/>
  <c r="K9" i="12"/>
  <c r="K8" i="12" s="1"/>
  <c r="M9" i="12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2" i="12"/>
  <c r="G23" i="12"/>
  <c r="I23" i="12"/>
  <c r="I22" i="12" s="1"/>
  <c r="K23" i="12"/>
  <c r="K22" i="12" s="1"/>
  <c r="M23" i="12"/>
  <c r="O23" i="12"/>
  <c r="O22" i="12" s="1"/>
  <c r="Q23" i="12"/>
  <c r="Q22" i="12" s="1"/>
  <c r="V23" i="12"/>
  <c r="G25" i="12"/>
  <c r="I25" i="12"/>
  <c r="K25" i="12"/>
  <c r="M25" i="12"/>
  <c r="O25" i="12"/>
  <c r="Q25" i="12"/>
  <c r="V25" i="12"/>
  <c r="V22" i="12" s="1"/>
  <c r="G26" i="12"/>
  <c r="I26" i="12"/>
  <c r="K26" i="12"/>
  <c r="M26" i="12"/>
  <c r="O26" i="12"/>
  <c r="Q26" i="12"/>
  <c r="V26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AE37" i="12"/>
  <c r="I20" i="1"/>
  <c r="I19" i="1"/>
  <c r="I18" i="1"/>
  <c r="I17" i="1"/>
  <c r="I16" i="1"/>
  <c r="I82" i="1"/>
  <c r="J81" i="1" s="1"/>
  <c r="AZ52" i="1"/>
  <c r="F49" i="1"/>
  <c r="G23" i="1" s="1"/>
  <c r="G49" i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49" i="1" s="1"/>
  <c r="J28" i="1"/>
  <c r="J26" i="1"/>
  <c r="G38" i="1"/>
  <c r="F38" i="1"/>
  <c r="J23" i="1"/>
  <c r="J24" i="1"/>
  <c r="J25" i="1"/>
  <c r="J27" i="1"/>
  <c r="E24" i="1"/>
  <c r="E26" i="1"/>
  <c r="J80" i="1" l="1"/>
  <c r="J79" i="1"/>
  <c r="J72" i="1"/>
  <c r="J73" i="1"/>
  <c r="J78" i="1"/>
  <c r="J74" i="1"/>
  <c r="J66" i="1"/>
  <c r="J67" i="1"/>
  <c r="J68" i="1"/>
  <c r="J69" i="1"/>
  <c r="J70" i="1"/>
  <c r="J76" i="1"/>
  <c r="J75" i="1"/>
  <c r="J71" i="1"/>
  <c r="J77" i="1"/>
  <c r="G28" i="1"/>
  <c r="G25" i="1"/>
  <c r="A25" i="1" s="1"/>
  <c r="H49" i="1"/>
  <c r="A23" i="1"/>
  <c r="G137" i="15"/>
  <c r="AF155" i="15"/>
  <c r="M152" i="15"/>
  <c r="M149" i="15" s="1"/>
  <c r="M88" i="15"/>
  <c r="M87" i="15" s="1"/>
  <c r="G41" i="14"/>
  <c r="M61" i="14"/>
  <c r="M58" i="14" s="1"/>
  <c r="M17" i="14"/>
  <c r="M8" i="14" s="1"/>
  <c r="M302" i="13"/>
  <c r="M8" i="13"/>
  <c r="M243" i="13"/>
  <c r="M179" i="13"/>
  <c r="G8" i="13"/>
  <c r="G179" i="13"/>
  <c r="AF398" i="13"/>
  <c r="G377" i="13"/>
  <c r="M310" i="13"/>
  <c r="G394" i="13"/>
  <c r="M22" i="12"/>
  <c r="M8" i="12"/>
  <c r="AF37" i="12"/>
  <c r="I21" i="1"/>
  <c r="J48" i="1"/>
  <c r="J44" i="1"/>
  <c r="J40" i="1"/>
  <c r="J39" i="1"/>
  <c r="J49" i="1" s="1"/>
  <c r="J47" i="1"/>
  <c r="J43" i="1"/>
  <c r="J46" i="1"/>
  <c r="J41" i="1"/>
  <c r="J45" i="1"/>
  <c r="J82" i="1" l="1"/>
  <c r="G26" i="1"/>
  <c r="A26" i="1"/>
  <c r="G24" i="1"/>
  <c r="A24" i="1"/>
  <c r="A27" i="1" l="1"/>
  <c r="G29" i="1" s="1"/>
  <c r="G27" i="1" s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Říha</author>
  </authors>
  <commentList>
    <comment ref="S6" authorId="0" shapeId="0" xr:uid="{AB1BDDAA-1127-4378-8D2F-818A316FDB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377A60-5EE1-4E6F-90A4-18CF9EB399E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Říha</author>
  </authors>
  <commentList>
    <comment ref="S6" authorId="0" shapeId="0" xr:uid="{9C3AE5F9-8102-4299-89AC-F97CD4A36B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21E93D-8212-4CB2-85AD-B566B143C9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Říha</author>
  </authors>
  <commentList>
    <comment ref="S6" authorId="0" shapeId="0" xr:uid="{5EB0CE01-A70D-46EC-AE00-93B0216B56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5F483D-3B2C-4F5C-A2BB-E4CEEEBB4D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Říha</author>
  </authors>
  <commentList>
    <comment ref="S6" authorId="0" shapeId="0" xr:uid="{1C6A5978-AA0C-4866-9331-548769C80B5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AF238D-37C1-4F13-A172-FC06FABFDA1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<sst xmlns="http://schemas.openxmlformats.org/spreadsheetml/2006/main" count="2369" uniqueCount="520">
  <si>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</si>
  <si>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</si>
  <si>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</si>
  <si>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</si>
  <si>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</si>
  <si>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</si>
  <si>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</si>
  <si>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</si>
  <si>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</si>
  <si>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</si>
  <si>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</si>
  <si>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</si>
  <si>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</si>
  <si>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</si>
  <si>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</si>
  <si>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</si>
  <si>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</si>
  <si>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</si>
  <si>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</si>
  <si>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</si>
  <si>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</si>
  <si>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</si>
  <si>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</si>
  <si>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</si>
  <si>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</si>
  <si>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</si>
  <si>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</si>
  <si>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</si>
  <si>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</si>
  <si>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</si>
  <si>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</si>
  <si>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</si>
  <si>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</si>
  <si>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</si>
  <si>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</si>
  <si>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</si>
  <si>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</si>
  <si>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</si>
  <si>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</si>
  <si>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</si>
  <si>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</si>
  <si>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</si>
  <si>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</si>
  <si>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24MM072</t>
  </si>
  <si>
    <t>Rekonstrukce učeben a výstavba nové haly pro OV</t>
  </si>
  <si>
    <t>Stavba</t>
  </si>
  <si>
    <t>Ostatní a vedlejší náklady</t>
  </si>
  <si>
    <t>VON</t>
  </si>
  <si>
    <t>Ostatní a vedleší náklady</t>
  </si>
  <si>
    <t>Stavební objekt</t>
  </si>
  <si>
    <t>SO02.01</t>
  </si>
  <si>
    <t>ZPEVNĚNÉ PLOCHY</t>
  </si>
  <si>
    <t>1.01/1.01</t>
  </si>
  <si>
    <t>Zpevněné plochy</t>
  </si>
  <si>
    <t>SO02.02</t>
  </si>
  <si>
    <t>OPLOCENÍ</t>
  </si>
  <si>
    <t>2.01</t>
  </si>
  <si>
    <t>Oplocení</t>
  </si>
  <si>
    <t>SO02.03</t>
  </si>
  <si>
    <t>PŘÍSTŘEŠEK PRO KOLA</t>
  </si>
  <si>
    <t>3.01</t>
  </si>
  <si>
    <t>Přístřešek pro kola</t>
  </si>
  <si>
    <t>Celkem za stavbu</t>
  </si>
  <si>
    <t>CZK</t>
  </si>
  <si>
    <t>#POPS</t>
  </si>
  <si>
    <t>Popis stavby: 24MM072 - Rekonstrukce učeben a výstavba nové haly pro OV</t>
  </si>
  <si>
    <t>#POPO</t>
  </si>
  <si>
    <t>Popis objektu: SO02.01 - ZPEVNĚNÉ PLOCHY</t>
  </si>
  <si>
    <t>#POPR</t>
  </si>
  <si>
    <t>Popis rozpočtu: 1.01 - Zpevněné plochy</t>
  </si>
  <si>
    <t>Popis objektu: SO02.02 - OPLOCENÍ</t>
  </si>
  <si>
    <t>Popis rozpočtu: 2.01 - Oplocení</t>
  </si>
  <si>
    <t>Popis objektu: SO02.03 - PŘÍSTŘEŠEK PRO KOLA</t>
  </si>
  <si>
    <t>Popis rozpočtu: 3.01 - Přístřešek pro kola</t>
  </si>
  <si>
    <t>Popis objektu: VON - Ostatní a vedleší náklady</t>
  </si>
  <si>
    <t>Popis rozpočtu: VON - Ostatní a vedleší náklady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</si>
  <si>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</si>
  <si>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</si>
  <si>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</si>
  <si>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</si>
  <si>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</si>
  <si>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</si>
  <si>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</si>
  <si>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</si>
  <si>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5 - 1</t>
  </si>
  <si>
    <t>Komunikace - Komunikace</t>
  </si>
  <si>
    <t>5 - 2</t>
  </si>
  <si>
    <t>Komunikace - Chodník</t>
  </si>
  <si>
    <t>63</t>
  </si>
  <si>
    <t>Podlahy a podlahové konstrukce</t>
  </si>
  <si>
    <t>8</t>
  </si>
  <si>
    <t>Trubní vedení</t>
  </si>
  <si>
    <t>90</t>
  </si>
  <si>
    <t>Systémové skladby</t>
  </si>
  <si>
    <t>91</t>
  </si>
  <si>
    <t>Doplňující práce na komunikaci</t>
  </si>
  <si>
    <t>95</t>
  </si>
  <si>
    <t>Dokončovací konstrukce na pozemních stavbách</t>
  </si>
  <si>
    <t>99</t>
  </si>
  <si>
    <t>Staveništní přesun hmot</t>
  </si>
  <si>
    <t>767</t>
  </si>
  <si>
    <t>Zámečnícké kce</t>
  </si>
  <si>
    <t>M21</t>
  </si>
  <si>
    <t>Elektromontáže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</si>
  <si>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</si>
  <si>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</si>
  <si>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</si>
  <si>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</si>
  <si>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</si>
  <si>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</si>
  <si>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</si>
  <si>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</si>
  <si>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</si>
  <si>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</si>
  <si>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</si>
  <si>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</si>
  <si>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</si>
  <si>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</si>
  <si>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</si>
  <si>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</si>
  <si>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</si>
  <si>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</si>
  <si>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</si>
  <si>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</si>
  <si>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</si>
  <si>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</si>
  <si>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</si>
  <si>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</si>
  <si>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</si>
  <si>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</si>
  <si>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</si>
  <si>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</si>
  <si>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</si>
  <si>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</si>
  <si>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</si>
  <si>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</si>
  <si>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</si>
  <si>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</si>
  <si>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005111021R</t>
  </si>
  <si>
    <t>Vytyčení inženýrských sítí</t>
  </si>
  <si>
    <t>Soubor</t>
  </si>
  <si>
    <t>Vlastní</t>
  </si>
  <si>
    <t>Indiv</t>
  </si>
  <si>
    <t>VRN</t>
  </si>
  <si>
    <t>Běžná</t>
  </si>
  <si>
    <t>POL99_8</t>
  </si>
  <si>
    <t>Zaměření a vytýčení stávajících inženýrských sítí v místě stavby z hlediska jejich ochrany při provádění stavby.</t>
  </si>
  <si>
    <t>POP</t>
  </si>
  <si>
    <t>005111020R</t>
  </si>
  <si>
    <t>Vytyčení stavby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</si>
  <si>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</si>
  <si>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</si>
  <si>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</si>
  <si>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</si>
  <si>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</si>
  <si>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</si>
  <si>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>Provoz a pronájem zařízení staveniště, včetně oplocení a ochránění stávajícího provozu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</si>
  <si>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</si>
  <si>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</si>
  <si>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</si>
  <si>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</si>
  <si>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</si>
  <si>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 při výstavbě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</si>
  <si>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</si>
  <si>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</si>
  <si>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</si>
  <si>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</si>
  <si>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0052110x01</t>
  </si>
  <si>
    <t>Náklady na technika BOZP na stavbě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</si>
  <si>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</si>
  <si>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</si>
  <si>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</si>
  <si>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</si>
  <si>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</si>
  <si>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</si>
  <si>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</si>
  <si>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</si>
  <si>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</si>
  <si>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005211010R</t>
  </si>
  <si>
    <t>Předání a převzetí staveniště</t>
  </si>
  <si>
    <t>Náklady spojené s účastí zhotovitele na předání a převzetí staveniště.</t>
  </si>
  <si>
    <t>005122 R</t>
  </si>
  <si>
    <t>Provozní vlivy</t>
  </si>
  <si>
    <t>RTS 24/ II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</si>
  <si>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</si>
  <si>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Provoz na staveništi - 3 osoba - výstavby haly</t>
  </si>
  <si>
    <t>SUM</t>
  </si>
  <si>
    <t>END</t>
  </si>
  <si>
    <t>Položkový soupis prací a dodávek</t>
  </si>
  <si>
    <t>122302202R00</t>
  </si>
  <si>
    <t>Odkopávky a prokopávky pro silnice v hornině 4 přes 100 do 1 000 m3</t>
  </si>
  <si>
    <t>m3</t>
  </si>
  <si>
    <t>800-1</t>
  </si>
  <si>
    <t>Práce</t>
  </si>
  <si>
    <t>POL1_</t>
  </si>
  <si>
    <t>s přemístěním výkopku v příčných profilech na vzdálenost do 15 m nebo s naložením na dopravní prostředek.</t>
  </si>
  <si>
    <t>SPI</t>
  </si>
  <si>
    <t xml:space="preserve">SITUACE - ZPEVNĚNÉ PLOCHY : </t>
  </si>
  <si>
    <t>VV</t>
  </si>
  <si>
    <t>ŘEZY KOMUNIKACE drenáž : 15,5</t>
  </si>
  <si>
    <t xml:space="preserve">NOVÁ ZPEVNĚNÁ PLOCHA - ASFALTOBETON [973,8m2] : </t>
  </si>
  <si>
    <t xml:space="preserve">VÝŠKA SKLADBY = 0,57 M : </t>
  </si>
  <si>
    <t>973,8*0,57</t>
  </si>
  <si>
    <t>Mezisoučet</t>
  </si>
  <si>
    <t xml:space="preserve">NOVÁ ZPEVNĚNÁ PLOCHA - ZÁMKOVÁ DLAŽBA [70,5 m2] : </t>
  </si>
  <si>
    <t xml:space="preserve">VÝŠKA SKLADBY = 0,24 M : </t>
  </si>
  <si>
    <t>70,5*0,24</t>
  </si>
  <si>
    <t xml:space="preserve">ZELEŇ : </t>
  </si>
  <si>
    <t xml:space="preserve">plocha = 410 m2 : </t>
  </si>
  <si>
    <t xml:space="preserve">výška = 0,10 m : </t>
  </si>
  <si>
    <t>410*0,10</t>
  </si>
  <si>
    <t>Koeficient : 0,2</t>
  </si>
  <si>
    <t>122302209R00</t>
  </si>
  <si>
    <t>Odkopávky a prokopávky pro silnice v hornině 4 příplatek za lepivost horniny</t>
  </si>
  <si>
    <t xml:space="preserve">NOVÁ ZPEVNĚNÁ PLOCHA - ASFALTOBETON [973,8 m2] : 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</si>
  <si>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</si>
  <si>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</si>
  <si>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</si>
  <si>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Výkop -&gt; odvoz : </t>
  </si>
  <si>
    <t>Odkaz na mn. položky pořadí 1 : 754,18320</t>
  </si>
  <si>
    <t>162701109R00</t>
  </si>
  <si>
    <t>Vodorovné přemístění výkopku příplatek k ceně za každých dalších i započatých 1 000 m přes 10 000 m  z horniny 1 až 4</t>
  </si>
  <si>
    <t>Odkaz na mn. položky pořadí 3 : 754,18320</t>
  </si>
  <si>
    <t>Koeficient celkem do 20 km: 9</t>
  </si>
  <si>
    <t>199000002R00</t>
  </si>
  <si>
    <t>Poplatky za skládku horniny 1- 4, skupina 17 05 04 z Katalogu odpadů</t>
  </si>
  <si>
    <t>181102302R00</t>
  </si>
  <si>
    <t>Úprava pláně na stavbách dálnic v zářezech se zhutněním</t>
  </si>
  <si>
    <t>m2</t>
  </si>
  <si>
    <t>v zářezech i násypech,</t>
  </si>
  <si>
    <t xml:space="preserve">ŘEZY KOMUNIKACE : </t>
  </si>
  <si>
    <t>973,8</t>
  </si>
  <si>
    <t>70,5</t>
  </si>
  <si>
    <t>410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</si>
  <si>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</si>
  <si>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</si>
  <si>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</si>
  <si>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</si>
  <si>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</si>
  <si>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</si>
  <si>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</si>
  <si>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182001151R00</t>
  </si>
  <si>
    <t xml:space="preserve">Plošná úprava terénu prokypření rotavátorem,  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</si>
  <si>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</si>
  <si>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</si>
  <si>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</si>
  <si>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00572440R</t>
  </si>
  <si>
    <t>směs travní hřištní, pro vysokou zátěž</t>
  </si>
  <si>
    <t>kg</t>
  </si>
  <si>
    <t>SPCM</t>
  </si>
  <si>
    <t>Specifikace</t>
  </si>
  <si>
    <t>POL3_</t>
  </si>
  <si>
    <t xml:space="preserve">spotřeba 30g na 1m2 : </t>
  </si>
  <si>
    <t>410*0,03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</si>
  <si>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</si>
  <si>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</si>
  <si>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</si>
  <si>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185804312R00</t>
  </si>
  <si>
    <t xml:space="preserve">Zalití rostlin vodou plocha přes 20 m2,  </t>
  </si>
  <si>
    <t xml:space="preserve">5l na 1m2, 3 etapy = 0,01 : </t>
  </si>
  <si>
    <t>410*0,005*3</t>
  </si>
  <si>
    <t>185851111R00</t>
  </si>
  <si>
    <t>Dovoz vody pro zálivku rostlin dovoz vody pro zálivku rostlin na vzdálenost do 6000 m</t>
  </si>
  <si>
    <t>212572111R00</t>
  </si>
  <si>
    <t>Lože pro trativody ze štěrkopísku tříděného</t>
  </si>
  <si>
    <t>800-2</t>
  </si>
  <si>
    <t>Včetně vyčištění dna rýh.</t>
  </si>
  <si>
    <t>212561111R00</t>
  </si>
  <si>
    <t>Výplň trativodů kamenivem hrubým drceným, frakce 4-16 mm</t>
  </si>
  <si>
    <t>do rýh bez zhutnění s úpravou povrchu výplně,</t>
  </si>
  <si>
    <t>212755114R00</t>
  </si>
  <si>
    <t>Trativody z drenážních trubek bez lože vnitřního průměru 10 cm</t>
  </si>
  <si>
    <t>m</t>
  </si>
  <si>
    <t>28611223.AR</t>
  </si>
  <si>
    <t>Trubka plastová drenážní spoj: drážkový; potrubí: jednovrstvé; materiál: PVC; povrch: žebrovaný; ohebná; DN = 100; vsakovací plocha = 34,0 cm2/m</t>
  </si>
  <si>
    <t>212971110R00</t>
  </si>
  <si>
    <t xml:space="preserve">Zřízení opláštění odvod. trativodů z geotextilie o sklonu do 2,5,  </t>
  </si>
  <si>
    <t>v rýze nebo v zářezu se stěnami,</t>
  </si>
  <si>
    <t>69366055R</t>
  </si>
  <si>
    <t>Geosyntetika typ: geotextilie; netkaná; materiál: PP; tl (2 kPa) = 3,9 mm; plošná hmotnost = 300 g/m2; Pevnost v tahu podélně = 10,0 kN/m; Pevnost v tahu příčně = 23,0 kN/m</t>
  </si>
  <si>
    <t>Odkaz na mn. položky pořadí 19 : 65,50000</t>
  </si>
  <si>
    <t>561301119R00</t>
  </si>
  <si>
    <t>Stabilizace podkladu hydraulickými pojivy tloušťky 500 mm</t>
  </si>
  <si>
    <t>822-1</t>
  </si>
  <si>
    <t>Rozrušení pláně dozerem. Pokládka pojiva. Zafrézování pojiva do podkladu. Úprava pláně do požadované nivelety. Zhutnění pláně. Bez dodávky pojiva.</t>
  </si>
  <si>
    <t>Rozrušení pláně dozerem, pokládka pojiva, zafrézování pojiva do podkladu. Včetně dodávky pojiva.</t>
  </si>
  <si>
    <t xml:space="preserve">v případě, že nebude možno zajistit požadované Edf na stávající pláně : </t>
  </si>
  <si>
    <t>577141112R00</t>
  </si>
  <si>
    <t>Beton asfaltový s rozprostřením a zhutněním v pruhu šířky do 3 m, ACO 11+ nebo ACO 16+, tloušťky 50 mm, plochy přes 1000 m2</t>
  </si>
  <si>
    <t>573231125R00</t>
  </si>
  <si>
    <t>Postřik spojovací kationaktivní emulzí KAE , množství zbytkového asfaltu 0,50 kg/m2</t>
  </si>
  <si>
    <t>bez posypu kamenivem</t>
  </si>
  <si>
    <t>577151123R00</t>
  </si>
  <si>
    <t>Beton asfaltový s rozprostřením a zhutněním v pruhu šířky do 3 m, ACL 16+, tloušťky 60 mm, plochy přes 1000 m2</t>
  </si>
  <si>
    <t>565141111R00</t>
  </si>
  <si>
    <t>Podklad z kameniva obaleného asfaltem ACP 16+ až ACP 22+, v pruhu šířky do 3 m, třídy 1, tloušťka po zhutnění 60 mm</t>
  </si>
  <si>
    <t>s rozprostřením a zhutněním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</si>
  <si>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</si>
  <si>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</si>
  <si>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</si>
  <si>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Koeficient : 0,12</t>
  </si>
  <si>
    <t>564871111RT4</t>
  </si>
  <si>
    <t>Podklad ze štěrkodrti s rozprostřením a zhutněním frakce 0-63 mm, tloušťka po zhutnění 250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</si>
  <si>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</si>
  <si>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</si>
  <si>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</si>
  <si>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V položce jsou zakalkulovány i náklady na dodání hmot pro lože a na dodání materiálu na výplň spár.</t>
  </si>
  <si>
    <t>592451124R</t>
  </si>
  <si>
    <t>Dlažba betonová</t>
  </si>
  <si>
    <t>Koeficient ztratné: 0,10</t>
  </si>
  <si>
    <t>596291111R00</t>
  </si>
  <si>
    <t>Řezání zámkové dlažby tloušťky 60 mm</t>
  </si>
  <si>
    <t xml:space="preserve">chodníkové obrubníky : </t>
  </si>
  <si>
    <t>36,3</t>
  </si>
  <si>
    <t xml:space="preserve">parkový obrubník : </t>
  </si>
  <si>
    <t>65,6</t>
  </si>
  <si>
    <t>564811111R00</t>
  </si>
  <si>
    <t>Podklad ze štěrkodrti s rozprostřením a zhutněním frakce 0-32 mm, tloušťka po zhutnění 50 mm</t>
  </si>
  <si>
    <t>564831111RT4</t>
  </si>
  <si>
    <t>Podklad ze štěrkodrti s rozprostřením a zhutněním frakce 0-63 mm, tloušťka po zhutnění 100 mm</t>
  </si>
  <si>
    <t>639570010RA0</t>
  </si>
  <si>
    <t>Okapový chodník kolem budovy Skladba: podkladní textílie, vrstva štěrku tl. 150 mm, vrstva tříděného říčního kameniva tl. 100 mm</t>
  </si>
  <si>
    <t>AP-HSV</t>
  </si>
  <si>
    <t>Agregovaná položka</t>
  </si>
  <si>
    <t>POL2_</t>
  </si>
  <si>
    <t>včetně obrubníku</t>
  </si>
  <si>
    <t>Podklad z drceného kameniva tl. 150 mm, kačírek tl. 100 mm. Včetně obrubníku.</t>
  </si>
  <si>
    <t>66,30</t>
  </si>
  <si>
    <t>trubní rozvody, trativody, deštová kanalizace je obsahem rozpočtu: 3.01 - Areálová dešťová kanalizace</t>
  </si>
  <si>
    <t>81000x01</t>
  </si>
  <si>
    <t>D+M: LINIOVÝ ŽLAB, POLYMERBETON, VNITŘNÍ ŠÍŘKA 150mm - polymerbetonový žlab, litinový roště třída D, spádované dno, včetně vpusti (dle PD)</t>
  </si>
  <si>
    <t>POL1_7</t>
  </si>
  <si>
    <t>včetně kotvících, ukončovacích a spojovacích prvků, příslušenství, značení, doplňků a povrchové úpravy</t>
  </si>
  <si>
    <t xml:space="preserve">délka = 15,5 m : </t>
  </si>
  <si>
    <t>15,5</t>
  </si>
  <si>
    <t>917862111RT7</t>
  </si>
  <si>
    <t>Osazení silničního nebo chodníkového obrubníku včetně dodávky betonovéího obrubníku  1000/150/250 mm, stojatého, s boční opěrou z betonu prostého, do lože z betonu prostého C 12/15</t>
  </si>
  <si>
    <t>S dodáním hmot pro lože tl. 80-100 mm.</t>
  </si>
  <si>
    <t xml:space="preserve">OB1 : </t>
  </si>
  <si>
    <t>130,0</t>
  </si>
  <si>
    <t>917862111RV3</t>
  </si>
  <si>
    <t>Osazení silničního nebo chodníkového obrubníku včetně dodávky betonovéího obrubníku  nájezdového 1000/150/150 mm, stojatého, s boční opěrou z betonu prostého, do lože z betonu prostého C 12/15</t>
  </si>
  <si>
    <t xml:space="preserve">OB2 : </t>
  </si>
  <si>
    <t>14,2</t>
  </si>
  <si>
    <t>917862111RU4</t>
  </si>
  <si>
    <t>Osazení silničního nebo chodníkového obrubníku včetně dodávky betonovéího obrubníku  obloukového 780/150/250, stojatého, s boční opěrou z betonu prostého, do lože z betonu prostého C 12/15</t>
  </si>
  <si>
    <t xml:space="preserve">OB3 : </t>
  </si>
  <si>
    <t xml:space="preserve">R 0,5 m : </t>
  </si>
  <si>
    <t>2,8</t>
  </si>
  <si>
    <t xml:space="preserve">OB4 : </t>
  </si>
  <si>
    <t xml:space="preserve">R 1,0 m : </t>
  </si>
  <si>
    <t>1,6</t>
  </si>
  <si>
    <t xml:space="preserve">OB5 : </t>
  </si>
  <si>
    <t xml:space="preserve">R 2,0 m : </t>
  </si>
  <si>
    <t>10,3</t>
  </si>
  <si>
    <t>916661111RT3</t>
  </si>
  <si>
    <t>Osazení parkového obrubníku betonového včetně dodávky obrubníku 80x250x500 mm, s boční opěrou z betonu prostého</t>
  </si>
  <si>
    <t>se zřízením lože z betonu prostého C 12/15 tl. 80-100 mm</t>
  </si>
  <si>
    <t xml:space="preserve">OB6 : </t>
  </si>
  <si>
    <t>916561111RT2</t>
  </si>
  <si>
    <t>Osazení záhonového obrubníku betonového včetně dodávky obrubníků  rozměrů 500/50/200 mm, do lože z betonu prostého C 12/15, s boční opěrou z betonu prostého</t>
  </si>
  <si>
    <t xml:space="preserve">OB7 : </t>
  </si>
  <si>
    <t>917932111RT2</t>
  </si>
  <si>
    <t>Osazení silniční přídlažby  z betonových dlaždic o rozměru 500x250 mm,  , lože z betonu C12/15, včetně dodávky přídlažby</t>
  </si>
  <si>
    <t xml:space="preserve">PD1 : </t>
  </si>
  <si>
    <t>229,2</t>
  </si>
  <si>
    <t>915791111R00</t>
  </si>
  <si>
    <t>Předznačení pro vodorovné značení pro dělící čáry, vodící proužky, Hmota nátěrová typ: email; funkce: dekorační; barva: bílý</t>
  </si>
  <si>
    <t>stříkané barvou nebo prováděné z nátěrových hmot</t>
  </si>
  <si>
    <t xml:space="preserve">parkoviště - 6x5m bílá barva : </t>
  </si>
  <si>
    <t>6*5</t>
  </si>
  <si>
    <t>915711111RT1</t>
  </si>
  <si>
    <t>Vodorovné značení krytů stříkané barvou, bílou, dělicích čar šířky 120 mm, Hmota nátěrová akrylátová; typ: email; funkce: proti UV záření, protiskluzová, proti povětrnostním vlivům; barva: bílá</t>
  </si>
  <si>
    <t>915791112R00</t>
  </si>
  <si>
    <t>Předznačení pro vodorovné značení pro stopčáry, zebry,stíny, šipky, nápisy, přechody, Hmota nátěrová typ: email; funkce: dekorační; barva: bílý</t>
  </si>
  <si>
    <t xml:space="preserve">ZTP : </t>
  </si>
  <si>
    <t>1,0</t>
  </si>
  <si>
    <t>915721111RT1</t>
  </si>
  <si>
    <t>Vodorovné značení krytů stříkané barvou, bílou, stopčar, zeber, stínů, šipek, nápisů, přechodů apod., Hmota nátěrová akrylátová; typ: email; funkce: proti UV záření, protiskluzová, proti povětrnostním vlivům; barva: bílá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</si>
  <si>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</si>
  <si>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</si>
  <si>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801-1</t>
  </si>
  <si>
    <t>998223011R00</t>
  </si>
  <si>
    <t>Přesun hmot pozemních komunikací, kryt dlážděný jakékoliv délky objektu</t>
  </si>
  <si>
    <t>t</t>
  </si>
  <si>
    <t>Kalkul</t>
  </si>
  <si>
    <t>Přesun hmot</t>
  </si>
  <si>
    <t>POL7_1</t>
  </si>
  <si>
    <t>vodorovně do 200 m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</si>
  <si>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</si>
  <si>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</si>
  <si>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</si>
  <si>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01 SITUACE - OPLOCENÍ : </t>
  </si>
  <si>
    <t xml:space="preserve">02 POHLEDY OPLOCENÍ : </t>
  </si>
  <si>
    <t xml:space="preserve">BETONOVÁ PATKA SLOUPKU, CELKEM 4ks : </t>
  </si>
  <si>
    <t xml:space="preserve">ROZMĚRY 400x400x800mm, BETON C25/30 : </t>
  </si>
  <si>
    <t>4*(0,40*0,40*0,80)</t>
  </si>
  <si>
    <t>Odkaz na mn. položky pořadí 1 : 0,51200</t>
  </si>
  <si>
    <t>kabel : 65*0,35*0,15</t>
  </si>
  <si>
    <t>Odkaz na mn. položky pořadí 2 : 3,92450</t>
  </si>
  <si>
    <t>181101102R00</t>
  </si>
  <si>
    <t>Úprava pláně v zářezech v hornině 1 až 4, se zhutněním</t>
  </si>
  <si>
    <t>vyrovnáním výškových rozdílů, ploch vodorovných a ploch do sklonu 1 : 5.</t>
  </si>
  <si>
    <t>4*(0,40*0,40)</t>
  </si>
  <si>
    <t>275313711R00</t>
  </si>
  <si>
    <t>Beton základových patek prostý třídy C 25/30</t>
  </si>
  <si>
    <t>900      RT1</t>
  </si>
  <si>
    <t>HZS, Práce v tarifní třídě 4 (např. tesař)</t>
  </si>
  <si>
    <t>h</t>
  </si>
  <si>
    <t>Prav.M</t>
  </si>
  <si>
    <t>HZS</t>
  </si>
  <si>
    <t>POL10_</t>
  </si>
  <si>
    <t>položka bude čerpána pouze se svolením zástupce investora, a její čerpání zapsáno do stavebního deníku s výčtem hodin</t>
  </si>
  <si>
    <t xml:space="preserve">pomocné práce, drobné demontáže a montáže : </t>
  </si>
  <si>
    <t>POL1_1</t>
  </si>
  <si>
    <t>76700OP01</t>
  </si>
  <si>
    <t>D+M: OP1 - VÝPLŇ OPLOCENÍ - PLOTOVÉ PANELY 3D (dle PD)</t>
  </si>
  <si>
    <t>soubor</t>
  </si>
  <si>
    <t>včetně kotvících, ukončovacích a spojovacích prvků, svařování, nosné podkonstrukce, příslušenství, značení, doplňků a povrchové úpravy</t>
  </si>
  <si>
    <t>76700OP02</t>
  </si>
  <si>
    <t>D+M: OP2 - SLOUPEK OPLOCENÍ, JÄCKL 60/40/4 MM, L=2,53 m, povrch ZN (dle PD)</t>
  </si>
  <si>
    <t>76700OP03</t>
  </si>
  <si>
    <t>D+M: OP3 - SLOUPEK OPLOCENÍ, JÄCKL 60/40/4 MM, L=1,93 m, povrch ZN (dle PD)</t>
  </si>
  <si>
    <t>76700OP04</t>
  </si>
  <si>
    <t>D+M: OP4 - SAMONOSNÁ POSUVNÁ BRÁNA, povrch ZN elektropohon a připojení nn dl do 50 m, 2 ks dálkové, ovladače (dle PD)</t>
  </si>
  <si>
    <t>včetně kotvících, ukončovacích a spojovacích prvků, svařování, nosné podkonstrukce, příslušenství, značení, doplňků, povrchové úpravy, ovaldačů, dopojení a oživení ovládání</t>
  </si>
  <si>
    <t>76700OP05</t>
  </si>
  <si>
    <t>D+M: OP5 - SAMONOSNÁ POSUVNÁ BRÁNA, povrch ZN elektropohon a připojení nn dl do 50 m, 2 ks dálkové, ovladače (dle PD)</t>
  </si>
  <si>
    <t>76700OP06</t>
  </si>
  <si>
    <t>D+M: OP6 - VSTUPNÍ OCELOVÁ BRANKA ŠÍŘKY 1000 mm, povrch ZN (dle PD)</t>
  </si>
  <si>
    <t>76700OZV1</t>
  </si>
  <si>
    <t>D+M: ZV1 - ZEMNÍ VRUT S PŘÍRUBOU TVARU U, OCELOVÝ, POZINKOVANÝ, CELKOVÁ DÉLKA 750mm (dle PD)</t>
  </si>
  <si>
    <t>460200143RT1</t>
  </si>
  <si>
    <t>Výkop kabelové rýhy 35/60 cm  hor.3, strojní výkop rýhy</t>
  </si>
  <si>
    <t>19,5+40,5+4,8</t>
  </si>
  <si>
    <t>460420014RT1</t>
  </si>
  <si>
    <t>Zřízení kabelového lože v rýze š.do 25 cm z písku, tloušťka vrstvy 15 cm</t>
  </si>
  <si>
    <t>Odkaz na mn. položky pořadí 16 : 64,80000</t>
  </si>
  <si>
    <t>460490012RT1</t>
  </si>
  <si>
    <t>Fólie výstražná z PVC, šířka 33 cm, fólie PVC šířka 33 cm</t>
  </si>
  <si>
    <t>Odkaz na mn. položky pořadí 24 : 73,48000</t>
  </si>
  <si>
    <t>460010023RT1</t>
  </si>
  <si>
    <t>Vytýčení kabelové trasy ve volném terénu, délka trasy do 100 m</t>
  </si>
  <si>
    <t>km</t>
  </si>
  <si>
    <t>Odkaz na mn. položky pořadí 24 : 73,48000*0,001</t>
  </si>
  <si>
    <t>460570003R00</t>
  </si>
  <si>
    <t>Zához rýhy 20/50 cm, hornina třídy 3, se zhutněním</t>
  </si>
  <si>
    <t>210010123R00</t>
  </si>
  <si>
    <t>Montáž trubky  ochranné, polyetylenové, DN do 47 mm, volně uložené</t>
  </si>
  <si>
    <t>Kabelová chránička do výkopu</t>
  </si>
  <si>
    <t>svislá část : 2</t>
  </si>
  <si>
    <t>3457114703R</t>
  </si>
  <si>
    <t>trubka kabelová ohebná dvouplášťová korugovaná chránička; vnější plášť z HDPE, vnitřní z LDPE; vnější pr.= 75,0 mm; vnitřní pr.= 61,0 mm; mezní hodnota zatížení 450 N/5 cm; teplot.rozsah -45 až 60 °C; stupeň hořlavosti A1; mat. bezhalogenový; IP 40, při použití těsnicího kroužku IP 67</t>
  </si>
  <si>
    <t>Odkaz na mn. položky pořadí 21 : 66,80000</t>
  </si>
  <si>
    <t>210100001R00</t>
  </si>
  <si>
    <t>Ukončení vodičů  v rozvaděči včetně zapojení a vodičové koncovky,  , průřez do 2,5 mm2</t>
  </si>
  <si>
    <t>kus</t>
  </si>
  <si>
    <t>210810006RT1</t>
  </si>
  <si>
    <t>Montáž kabelu CYKY 750 V, 3 x 2,5 mm2, volně uloženého, včetně dodávky kabelu</t>
  </si>
  <si>
    <t>CYKY -J 3x205 - Včetně vtažení do chráničky</t>
  </si>
  <si>
    <t>Odkaz na mn. položky pořadí 21 : 66,80000*1,1</t>
  </si>
  <si>
    <t xml:space="preserve">SITUACE PŘÍSTŘEŠEK PRO KOLA : </t>
  </si>
  <si>
    <t xml:space="preserve">ŘEZ PŘÍSTŘEŠKEM : </t>
  </si>
  <si>
    <t xml:space="preserve">monolitický betonový pas : </t>
  </si>
  <si>
    <t>1,60*0,20*0,45</t>
  </si>
  <si>
    <t>1,60*0,30*0,45</t>
  </si>
  <si>
    <t xml:space="preserve">svahování pro bednění : </t>
  </si>
  <si>
    <t>2*1,60*0,20*0,45</t>
  </si>
  <si>
    <t>2*1,60*0,30*0,45</t>
  </si>
  <si>
    <t>162201102R00</t>
  </si>
  <si>
    <t>Vodorovné přemístění výkopku z horniny 1 až 4, na vzdálenost přes 20  do 50 m</t>
  </si>
  <si>
    <t xml:space="preserve">Výkop -&gt; mezideponie : </t>
  </si>
  <si>
    <t>Odkaz na mn. položky pořadí 1 : 2,37600</t>
  </si>
  <si>
    <t xml:space="preserve">Mezideponie -&gt; zásyp : </t>
  </si>
  <si>
    <t>Odkaz na mn. položky pořadí 5 : 1,58400</t>
  </si>
  <si>
    <t>167101101R00</t>
  </si>
  <si>
    <t>Nakládání, skládání, překládání neulehlého výkopku nakládání výkopku  do 100 m3, z horniny 1 až 4</t>
  </si>
  <si>
    <t xml:space="preserve">Mezideponie -&gt; odvoz : </t>
  </si>
  <si>
    <t>Odkaz na mn. položky pořadí 6 : 0,79200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</si>
  <si>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</si>
  <si>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</si>
  <si>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</si>
  <si>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</si>
  <si>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</si>
  <si>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zásypu.</t>
  </si>
  <si>
    <t xml:space="preserve">- zásyp : </t>
  </si>
  <si>
    <t>Odkaz na mn. položky pořadí 5 : 1,58400*-1</t>
  </si>
  <si>
    <t>1,60*0,20</t>
  </si>
  <si>
    <t>1,60*0,30</t>
  </si>
  <si>
    <t>274321321R00</t>
  </si>
  <si>
    <t>Beton základových pasů železový třídy C 20/25</t>
  </si>
  <si>
    <t>včetně dodávky a uložení betonu, bez výztuže</t>
  </si>
  <si>
    <t>1,60*0,20*0,40</t>
  </si>
  <si>
    <t>1,60*0,30*0,40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</si>
  <si>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</si>
  <si>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</si>
  <si>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</si>
  <si>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(1,60+1,60+0,20+0,20)*0,40</t>
  </si>
  <si>
    <t>(1,60+1,60+0,30+0,30)*0,40</t>
  </si>
  <si>
    <t>274351216R00</t>
  </si>
  <si>
    <t>Bednění stěn základových pasů odstranění</t>
  </si>
  <si>
    <t>Včetně očištění, vytřídění a uložení bednicího materiálu.</t>
  </si>
  <si>
    <t>274361821R00</t>
  </si>
  <si>
    <t>Výztuž a svařované sítě základových pasů výztuž, z oceli 10505,  ,  , Výztuž ocelová betonářská - tyč; úprava: stříhaná, ohýbaná; povrch: žebírkový; značka: B500B (1.0439); d = 12,0 mm</t>
  </si>
  <si>
    <t>821-1</t>
  </si>
  <si>
    <t>Začátek provozního součtu</t>
  </si>
  <si>
    <t xml:space="preserve">  SITUACE PŘÍSTŘEŠEK PRO KOLA : </t>
  </si>
  <si>
    <t xml:space="preserve">  ŘEZ PŘÍSTŘEŠKEM : </t>
  </si>
  <si>
    <t xml:space="preserve">  monolitický betonový pas : </t>
  </si>
  <si>
    <t xml:space="preserve">    1,60*0,20*0,40</t>
  </si>
  <si>
    <t xml:space="preserve">    1,60*0,30*0,40</t>
  </si>
  <si>
    <t xml:space="preserve">  Mezisoučet</t>
  </si>
  <si>
    <t>Konec provozního součtu</t>
  </si>
  <si>
    <t xml:space="preserve">hmotnost = 60 kg/m3 : </t>
  </si>
  <si>
    <t>0,704*60*0,001</t>
  </si>
  <si>
    <t>(4,20+4,20)*2,60</t>
  </si>
  <si>
    <t>76702x01</t>
  </si>
  <si>
    <t>D+M: PŘÍSTŘEŠEK PRO KOLA (dle PD)</t>
  </si>
  <si>
    <t>76702x02</t>
  </si>
  <si>
    <t>D+M: STOJAN NA KOLA (dle 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</si>
</sst>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165" fontId="23" fillId="0" borderId="0" xfId="0" applyNumberFormat="1" applyFont="1" applyBorder="1" applyAlignment="1">
      <alignment horizontal="center" vertical="top" wrapText="1" shrinkToFit="1"/>
    </xf>
    <xf numFmtId="165" fontId="23" fillId="0" borderId="0" xfId="0" applyNumberFormat="1" applyFont="1" applyBorder="1" applyAlignment="1">
      <alignment vertical="top" wrapText="1" shrinkToFit="1"/>
    </xf>
    <xf numFmtId="165" fontId="24" fillId="0" borderId="0" xfId="0" applyNumberFormat="1" applyFont="1" applyBorder="1" applyAlignment="1">
      <alignment horizontal="center" vertical="top" wrapText="1" shrinkToFit="1"/>
    </xf>
    <xf numFmtId="165" fontId="24" fillId="0" borderId="0" xfId="0" applyNumberFormat="1" applyFont="1" applyBorder="1" applyAlignment="1">
      <alignment vertical="top" wrapText="1" shrinkToFit="1"/>
    </xf>
    <xf numFmtId="165" fontId="23" fillId="0" borderId="0" xfId="0" applyNumberFormat="1" applyFont="1" applyBorder="1" applyAlignment="1">
      <alignment horizontal="left" vertical="top" wrapText="1"/>
    </xf>
    <xf numFmtId="165" fontId="23" fillId="0" borderId="0" xfId="0" quotePrefix="1" applyNumberFormat="1" applyFont="1" applyBorder="1" applyAlignment="1">
      <alignment horizontal="left" vertical="top" wrapText="1"/>
    </xf>
    <xf numFmtId="165" fontId="24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app01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cEMQ2iBkK43HwSgULpMKp/HEFHC/R9O2p4agI12AEbKuba3qSwxUhf2D28awJMyC92fcJyD9Gb84sodC0yCjAA==" saltValue="zNLznUW+33nH0gvCZOGfV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5"/>
  <sheetViews>
    <sheetView showGridLines="0" topLeftCell="B24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SUMIF(F66:F81,A16,I66:I81)+SUMIF(F66:F81,"PSU",I66:I81)</f>
        <v>0</v>
      </c>
      <c r="J16" s="85"/>
    </row>
    <row r="17" spans="1:10" ht="23.25" customHeight="1" x14ac:dyDescent="0.25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SUMIF(F66:F81,A17,I66:I81)</f>
        <v>0</v>
      </c>
      <c r="J17" s="85"/>
    </row>
    <row r="18" spans="1:10" ht="23.25" customHeight="1" x14ac:dyDescent="0.25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SUMIF(F66:F81,A18,I66:I81)</f>
        <v>0</v>
      </c>
      <c r="J18" s="85"/>
    </row>
    <row r="19" spans="1:10" ht="23.25" customHeight="1" x14ac:dyDescent="0.25">
      <c r="A19" s="196" t="s">
        <v>106</v>
      </c>
      <c r="B19" s="38" t="s">
        <v>27</v>
      </c>
      <c r="C19" s="62"/>
      <c r="D19" s="63"/>
      <c r="E19" s="83"/>
      <c r="F19" s="84"/>
      <c r="G19" s="83"/>
      <c r="H19" s="84"/>
      <c r="I19" s="83">
        <f>SUMIF(F66:F81,A19,I66:I81)</f>
        <v>0</v>
      </c>
      <c r="J19" s="85"/>
    </row>
    <row r="20" spans="1:10" ht="23.25" customHeight="1" x14ac:dyDescent="0.25">
      <c r="A20" s="196" t="s">
        <v>107</v>
      </c>
      <c r="B20" s="38" t="s">
        <v>28</v>
      </c>
      <c r="C20" s="62"/>
      <c r="D20" s="63"/>
      <c r="E20" s="83"/>
      <c r="F20" s="84"/>
      <c r="G20" s="83"/>
      <c r="H20" s="84"/>
      <c r="I20" s="83">
        <f>SUMIF(F66:F81,A20,I66:I81)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'VON VON Naklady'!AE37+'SO02.01 1.01_1.01 Pol'!AE398+'SO02.02 2.01 Pol'!AE96+'SO02.03 3.01 Pol'!AE155</f>
        <v>0</v>
      </c>
      <c r="G39" s="147">
        <f>'VON VON Naklady'!AF37+'SO02.01 1.01_1.01 Pol'!AF398+'SO02.02 2.01 Pol'!AF96+'SO02.03 3.01 Pol'!AF155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/>
      <c r="C40" s="151" t="s">
        <v>46</v>
      </c>
      <c r="D40" s="151"/>
      <c r="E40" s="151"/>
      <c r="F40" s="152">
        <f>'VON VON Naklady'!AE37</f>
        <v>0</v>
      </c>
      <c r="G40" s="153">
        <f>'VON VON Naklady'!AF37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47</v>
      </c>
      <c r="C41" s="145" t="s">
        <v>48</v>
      </c>
      <c r="D41" s="145"/>
      <c r="E41" s="145"/>
      <c r="F41" s="156">
        <f>'VON VON Naklady'!AE37</f>
        <v>0</v>
      </c>
      <c r="G41" s="148">
        <f>'VON VON Naklady'!AF37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2</v>
      </c>
      <c r="B42" s="150"/>
      <c r="C42" s="151" t="s">
        <v>49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5">
      <c r="A43" s="134">
        <v>2</v>
      </c>
      <c r="B43" s="150" t="s">
        <v>50</v>
      </c>
      <c r="C43" s="151" t="s">
        <v>51</v>
      </c>
      <c r="D43" s="151"/>
      <c r="E43" s="151"/>
      <c r="F43" s="152">
        <f>'SO02.01 1.01_1.01 Pol'!AE398</f>
        <v>0</v>
      </c>
      <c r="G43" s="153">
        <f>'SO02.01 1.01_1.01 Pol'!AF398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5" t="s">
        <v>52</v>
      </c>
      <c r="C44" s="145" t="s">
        <v>53</v>
      </c>
      <c r="D44" s="145"/>
      <c r="E44" s="145"/>
      <c r="F44" s="156">
        <f>'SO02.01 1.01_1.01 Pol'!AE398</f>
        <v>0</v>
      </c>
      <c r="G44" s="148">
        <f>'SO02.01 1.01_1.01 Pol'!AF398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5">
      <c r="A45" s="134">
        <v>2</v>
      </c>
      <c r="B45" s="150" t="s">
        <v>54</v>
      </c>
      <c r="C45" s="151" t="s">
        <v>55</v>
      </c>
      <c r="D45" s="151"/>
      <c r="E45" s="151"/>
      <c r="F45" s="152">
        <f>'SO02.02 2.01 Pol'!AE96</f>
        <v>0</v>
      </c>
      <c r="G45" s="153">
        <f>'SO02.02 2.01 Pol'!AF96</f>
        <v>0</v>
      </c>
      <c r="H45" s="153">
        <f>(F45*SazbaDPH1/100)+(G45*SazbaDPH2/100)</f>
        <v>0</v>
      </c>
      <c r="I45" s="153">
        <f>F45+G45+H45</f>
        <v>0</v>
      </c>
      <c r="J45" s="154" t="str">
        <f>IF(_xlfn.SINGLE(CenaCelkemVypocet)=0,"",I45/_xlfn.SINGLE(CenaCelkemVypocet)*100)</f>
        <v/>
      </c>
    </row>
    <row r="46" spans="1:10" ht="25.5" customHeight="1" x14ac:dyDescent="0.25">
      <c r="A46" s="134">
        <v>3</v>
      </c>
      <c r="B46" s="155" t="s">
        <v>56</v>
      </c>
      <c r="C46" s="145" t="s">
        <v>57</v>
      </c>
      <c r="D46" s="145"/>
      <c r="E46" s="145"/>
      <c r="F46" s="156">
        <f>'SO02.02 2.01 Pol'!AE96</f>
        <v>0</v>
      </c>
      <c r="G46" s="148">
        <f>'SO02.02 2.01 Pol'!AF96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5">
      <c r="A47" s="134">
        <v>2</v>
      </c>
      <c r="B47" s="150" t="s">
        <v>58</v>
      </c>
      <c r="C47" s="151" t="s">
        <v>59</v>
      </c>
      <c r="D47" s="151"/>
      <c r="E47" s="151"/>
      <c r="F47" s="152">
        <f>'SO02.03 3.01 Pol'!AE155</f>
        <v>0</v>
      </c>
      <c r="G47" s="153">
        <f>'SO02.03 3.01 Pol'!AF155</f>
        <v>0</v>
      </c>
      <c r="H47" s="153">
        <f>(F47*SazbaDPH1/100)+(G47*SazbaDPH2/100)</f>
        <v>0</v>
      </c>
      <c r="I47" s="153">
        <f>F47+G47+H47</f>
        <v>0</v>
      </c>
      <c r="J47" s="154" t="str">
        <f>IF(_xlfn.SINGLE(CenaCelkemVypocet)=0,"",I47/_xlfn.SINGLE(CenaCelkemVypocet)*100)</f>
        <v/>
      </c>
    </row>
    <row r="48" spans="1:10" ht="25.5" customHeight="1" x14ac:dyDescent="0.25">
      <c r="A48" s="134">
        <v>3</v>
      </c>
      <c r="B48" s="155" t="s">
        <v>60</v>
      </c>
      <c r="C48" s="145" t="s">
        <v>61</v>
      </c>
      <c r="D48" s="145"/>
      <c r="E48" s="145"/>
      <c r="F48" s="156">
        <f>'SO02.03 3.01 Pol'!AE155</f>
        <v>0</v>
      </c>
      <c r="G48" s="148">
        <f>'SO02.03 3.01 Pol'!AF155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52" ht="25.5" customHeight="1" x14ac:dyDescent="0.25">
      <c r="A49" s="134"/>
      <c r="B49" s="157" t="s">
        <v>62</v>
      </c>
      <c r="C49" s="158"/>
      <c r="D49" s="158"/>
      <c r="E49" s="159"/>
      <c r="F49" s="160">
        <f>SUMIF(A39:A48,"=1",F39:F48)</f>
        <v>0</v>
      </c>
      <c r="G49" s="161">
        <f>SUMIF(A39:A48,"=1",G39:G48)</f>
        <v>0</v>
      </c>
      <c r="H49" s="161">
        <f>SUMIF(A39:A48,"=1",H39:H48)</f>
        <v>0</v>
      </c>
      <c r="I49" s="161">
        <f>SUMIF(A39:A48,"=1",I39:I48)</f>
        <v>0</v>
      </c>
      <c r="J49" s="162">
        <f>SUMIF(A39:A48,"=1",J39:J48)</f>
        <v>0</v>
      </c>
    </row>
    <row r="51" spans="1:52" x14ac:dyDescent="0.25">
      <c r="A51" t="s">
        <v>64</v>
      </c>
      <c r="B51" t="s">
        <v>65</v>
      </c>
    </row>
    <row r="52" spans="1:52" x14ac:dyDescent="0.25">
      <c r="B52" s="174" t="s">
        <v>65</v>
      </c>
      <c r="C52" s="174"/>
      <c r="D52" s="174"/>
      <c r="E52" s="174"/>
      <c r="F52" s="174"/>
      <c r="G52" s="174"/>
      <c r="H52" s="174"/>
      <c r="I52" s="174"/>
      <c r="J52" s="174"/>
      <c r="AZ52" s="173" t="str">
        <f>B52</f>
        <v>Popis stavby: 24MM072 - Rekonstrukce učeben a výstavba nové haly pro OV</v>
      </c>
    </row>
    <row r="53" spans="1:52" x14ac:dyDescent="0.25">
      <c r="A53" t="s">
        <v>66</v>
      </c>
      <c r="B53" t="s">
        <v>67</v>
      </c>
    </row>
    <row r="54" spans="1:52" x14ac:dyDescent="0.25">
      <c r="A54" t="s">
        <v>68</v>
      </c>
      <c r="B54" t="s">
        <v>69</v>
      </c>
    </row>
    <row r="55" spans="1:52" x14ac:dyDescent="0.25">
      <c r="A55" t="s">
        <v>66</v>
      </c>
      <c r="B55" t="s">
        <v>70</v>
      </c>
    </row>
    <row r="56" spans="1:52" x14ac:dyDescent="0.25">
      <c r="A56" t="s">
        <v>68</v>
      </c>
      <c r="B56" t="s">
        <v>71</v>
      </c>
    </row>
    <row r="57" spans="1:52" x14ac:dyDescent="0.25">
      <c r="A57" t="s">
        <v>66</v>
      </c>
      <c r="B57" t="s">
        <v>72</v>
      </c>
    </row>
    <row r="58" spans="1:52" x14ac:dyDescent="0.25">
      <c r="A58" t="s">
        <v>68</v>
      </c>
      <c r="B58" t="s">
        <v>73</v>
      </c>
    </row>
    <row r="59" spans="1:52" x14ac:dyDescent="0.25">
      <c r="A59" t="s">
        <v>66</v>
      </c>
      <c r="B59" t="s">
        <v>74</v>
      </c>
    </row>
    <row r="60" spans="1:52" x14ac:dyDescent="0.25">
      <c r="A60" t="s">
        <v>68</v>
      </c>
      <c r="B60" t="s">
        <v>75</v>
      </c>
    </row>
    <row r="63" spans="1:52" ht="15.6" x14ac:dyDescent="0.3">
      <c r="B63" s="175" t="s">
        <v>76</v>
      </c>
    </row>
    <row r="65" spans="1:10" ht="25.5" customHeight="1" x14ac:dyDescent="0.25">
      <c r="A65" s="177"/>
      <c r="B65" s="180" t="s">
        <v>17</v>
      </c>
      <c r="C65" s="180" t="s">
        <v>5</v>
      </c>
      <c r="D65" s="181"/>
      <c r="E65" s="181"/>
      <c r="F65" s="182" t="s">
        <v>77</v>
      </c>
      <c r="G65" s="182"/>
      <c r="H65" s="182"/>
      <c r="I65" s="182" t="s">
        <v>29</v>
      </c>
      <c r="J65" s="182" t="s">
        <v>0</v>
      </c>
    </row>
    <row r="66" spans="1:10" ht="36.75" customHeight="1" x14ac:dyDescent="0.25">
      <c r="A66" s="178"/>
      <c r="B66" s="183" t="s">
        <v>78</v>
      </c>
      <c r="C66" s="184" t="s">
        <v>79</v>
      </c>
      <c r="D66" s="185"/>
      <c r="E66" s="185"/>
      <c r="F66" s="192" t="s">
        <v>24</v>
      </c>
      <c r="G66" s="193"/>
      <c r="H66" s="193"/>
      <c r="I66" s="193">
        <f>'SO02.01 1.01_1.01 Pol'!G8+'SO02.02 2.01 Pol'!G8+'SO02.03 3.01 Pol'!G8</f>
        <v>0</v>
      </c>
      <c r="J66" s="189" t="str">
        <f>IF(I82=0,"",I66/I82*100)</f>
        <v/>
      </c>
    </row>
    <row r="67" spans="1:10" ht="36.75" customHeight="1" x14ac:dyDescent="0.25">
      <c r="A67" s="178"/>
      <c r="B67" s="183" t="s">
        <v>80</v>
      </c>
      <c r="C67" s="184" t="s">
        <v>81</v>
      </c>
      <c r="D67" s="185"/>
      <c r="E67" s="185"/>
      <c r="F67" s="192" t="s">
        <v>24</v>
      </c>
      <c r="G67" s="193"/>
      <c r="H67" s="193"/>
      <c r="I67" s="193">
        <f>'SO02.01 1.01_1.01 Pol'!G150+'SO02.02 2.01 Pol'!G41+'SO02.03 3.01 Pol'!G87</f>
        <v>0</v>
      </c>
      <c r="J67" s="189" t="str">
        <f>IF(I82=0,"",I67/I82*100)</f>
        <v/>
      </c>
    </row>
    <row r="68" spans="1:10" ht="36.75" customHeight="1" x14ac:dyDescent="0.25">
      <c r="A68" s="178"/>
      <c r="B68" s="183" t="s">
        <v>82</v>
      </c>
      <c r="C68" s="184" t="s">
        <v>83</v>
      </c>
      <c r="D68" s="185"/>
      <c r="E68" s="185"/>
      <c r="F68" s="192" t="s">
        <v>24</v>
      </c>
      <c r="G68" s="193"/>
      <c r="H68" s="193"/>
      <c r="I68" s="193">
        <f>'SO02.01 1.01_1.01 Pol'!G161</f>
        <v>0</v>
      </c>
      <c r="J68" s="189" t="str">
        <f>IF(I82=0,"",I68/I82*100)</f>
        <v/>
      </c>
    </row>
    <row r="69" spans="1:10" ht="36.75" customHeight="1" x14ac:dyDescent="0.25">
      <c r="A69" s="178"/>
      <c r="B69" s="183" t="s">
        <v>84</v>
      </c>
      <c r="C69" s="184" t="s">
        <v>85</v>
      </c>
      <c r="D69" s="185"/>
      <c r="E69" s="185"/>
      <c r="F69" s="192" t="s">
        <v>24</v>
      </c>
      <c r="G69" s="193"/>
      <c r="H69" s="193"/>
      <c r="I69" s="193">
        <f>'SO02.01 1.01_1.01 Pol'!G179</f>
        <v>0</v>
      </c>
      <c r="J69" s="189" t="str">
        <f>IF(I82=0,"",I69/I82*100)</f>
        <v/>
      </c>
    </row>
    <row r="70" spans="1:10" ht="36.75" customHeight="1" x14ac:dyDescent="0.25">
      <c r="A70" s="178"/>
      <c r="B70" s="183" t="s">
        <v>86</v>
      </c>
      <c r="C70" s="184" t="s">
        <v>87</v>
      </c>
      <c r="D70" s="185"/>
      <c r="E70" s="185"/>
      <c r="F70" s="192" t="s">
        <v>24</v>
      </c>
      <c r="G70" s="193"/>
      <c r="H70" s="193"/>
      <c r="I70" s="193">
        <f>'SO02.01 1.01_1.01 Pol'!G243</f>
        <v>0</v>
      </c>
      <c r="J70" s="189" t="str">
        <f>IF(I82=0,"",I70/I82*100)</f>
        <v/>
      </c>
    </row>
    <row r="71" spans="1:10" ht="36.75" customHeight="1" x14ac:dyDescent="0.25">
      <c r="A71" s="178"/>
      <c r="B71" s="183" t="s">
        <v>88</v>
      </c>
      <c r="C71" s="184" t="s">
        <v>89</v>
      </c>
      <c r="D71" s="185"/>
      <c r="E71" s="185"/>
      <c r="F71" s="192" t="s">
        <v>24</v>
      </c>
      <c r="G71" s="193"/>
      <c r="H71" s="193"/>
      <c r="I71" s="193">
        <f>'SO02.01 1.01_1.01 Pol'!G285</f>
        <v>0</v>
      </c>
      <c r="J71" s="189" t="str">
        <f>IF(I82=0,"",I71/I82*100)</f>
        <v/>
      </c>
    </row>
    <row r="72" spans="1:10" ht="36.75" customHeight="1" x14ac:dyDescent="0.25">
      <c r="A72" s="178"/>
      <c r="B72" s="183" t="s">
        <v>90</v>
      </c>
      <c r="C72" s="184" t="s">
        <v>91</v>
      </c>
      <c r="D72" s="185"/>
      <c r="E72" s="185"/>
      <c r="F72" s="192" t="s">
        <v>24</v>
      </c>
      <c r="G72" s="193"/>
      <c r="H72" s="193"/>
      <c r="I72" s="193">
        <f>'SO02.01 1.01_1.01 Pol'!G293</f>
        <v>0</v>
      </c>
      <c r="J72" s="189" t="str">
        <f>IF(I82=0,"",I72/I82*100)</f>
        <v/>
      </c>
    </row>
    <row r="73" spans="1:10" ht="36.75" customHeight="1" x14ac:dyDescent="0.25">
      <c r="A73" s="178"/>
      <c r="B73" s="183" t="s">
        <v>92</v>
      </c>
      <c r="C73" s="184" t="s">
        <v>93</v>
      </c>
      <c r="D73" s="185"/>
      <c r="E73" s="185"/>
      <c r="F73" s="192" t="s">
        <v>24</v>
      </c>
      <c r="G73" s="193"/>
      <c r="H73" s="193"/>
      <c r="I73" s="193">
        <f>'SO02.02 2.01 Pol'!G49+'SO02.03 3.01 Pol'!G137</f>
        <v>0</v>
      </c>
      <c r="J73" s="189" t="str">
        <f>IF(I82=0,"",I73/I82*100)</f>
        <v/>
      </c>
    </row>
    <row r="74" spans="1:10" ht="36.75" customHeight="1" x14ac:dyDescent="0.25">
      <c r="A74" s="178"/>
      <c r="B74" s="183" t="s">
        <v>94</v>
      </c>
      <c r="C74" s="184" t="s">
        <v>95</v>
      </c>
      <c r="D74" s="185"/>
      <c r="E74" s="185"/>
      <c r="F74" s="192" t="s">
        <v>24</v>
      </c>
      <c r="G74" s="193"/>
      <c r="H74" s="193"/>
      <c r="I74" s="193">
        <f>'SO02.01 1.01_1.01 Pol'!G302</f>
        <v>0</v>
      </c>
      <c r="J74" s="189" t="str">
        <f>IF(I82=0,"",I74/I82*100)</f>
        <v/>
      </c>
    </row>
    <row r="75" spans="1:10" ht="36.75" customHeight="1" x14ac:dyDescent="0.25">
      <c r="A75" s="178"/>
      <c r="B75" s="183" t="s">
        <v>96</v>
      </c>
      <c r="C75" s="184" t="s">
        <v>97</v>
      </c>
      <c r="D75" s="185"/>
      <c r="E75" s="185"/>
      <c r="F75" s="192" t="s">
        <v>24</v>
      </c>
      <c r="G75" s="193"/>
      <c r="H75" s="193"/>
      <c r="I75" s="193">
        <f>'SO02.01 1.01_1.01 Pol'!G377+'SO02.03 3.01 Pol'!G143</f>
        <v>0</v>
      </c>
      <c r="J75" s="189" t="str">
        <f>IF(I82=0,"",I75/I82*100)</f>
        <v/>
      </c>
    </row>
    <row r="76" spans="1:10" ht="36.75" customHeight="1" x14ac:dyDescent="0.25">
      <c r="A76" s="178"/>
      <c r="B76" s="183" t="s">
        <v>98</v>
      </c>
      <c r="C76" s="184" t="s">
        <v>99</v>
      </c>
      <c r="D76" s="185"/>
      <c r="E76" s="185"/>
      <c r="F76" s="192" t="s">
        <v>24</v>
      </c>
      <c r="G76" s="193"/>
      <c r="H76" s="193"/>
      <c r="I76" s="193">
        <f>'SO02.01 1.01_1.01 Pol'!G394+'SO02.02 2.01 Pol'!G55+'SO02.03 3.01 Pol'!G146</f>
        <v>0</v>
      </c>
      <c r="J76" s="189" t="str">
        <f>IF(I82=0,"",I76/I82*100)</f>
        <v/>
      </c>
    </row>
    <row r="77" spans="1:10" ht="36.75" customHeight="1" x14ac:dyDescent="0.25">
      <c r="A77" s="178"/>
      <c r="B77" s="183" t="s">
        <v>100</v>
      </c>
      <c r="C77" s="184" t="s">
        <v>101</v>
      </c>
      <c r="D77" s="185"/>
      <c r="E77" s="185"/>
      <c r="F77" s="192" t="s">
        <v>25</v>
      </c>
      <c r="G77" s="193"/>
      <c r="H77" s="193"/>
      <c r="I77" s="193">
        <f>'SO02.02 2.01 Pol'!G58+'SO02.03 3.01 Pol'!G149</f>
        <v>0</v>
      </c>
      <c r="J77" s="189" t="str">
        <f>IF(I82=0,"",I77/I82*100)</f>
        <v/>
      </c>
    </row>
    <row r="78" spans="1:10" ht="36.75" customHeight="1" x14ac:dyDescent="0.25">
      <c r="A78" s="178"/>
      <c r="B78" s="183" t="s">
        <v>102</v>
      </c>
      <c r="C78" s="184" t="s">
        <v>103</v>
      </c>
      <c r="D78" s="185"/>
      <c r="E78" s="185"/>
      <c r="F78" s="192" t="s">
        <v>26</v>
      </c>
      <c r="G78" s="193"/>
      <c r="H78" s="193"/>
      <c r="I78" s="193">
        <f>'SO02.02 2.01 Pol'!G84</f>
        <v>0</v>
      </c>
      <c r="J78" s="189" t="str">
        <f>IF(I82=0,"",I78/I82*100)</f>
        <v/>
      </c>
    </row>
    <row r="79" spans="1:10" ht="36.75" customHeight="1" x14ac:dyDescent="0.25">
      <c r="A79" s="178"/>
      <c r="B79" s="183" t="s">
        <v>104</v>
      </c>
      <c r="C79" s="184" t="s">
        <v>105</v>
      </c>
      <c r="D79" s="185"/>
      <c r="E79" s="185"/>
      <c r="F79" s="192" t="s">
        <v>26</v>
      </c>
      <c r="G79" s="193"/>
      <c r="H79" s="193"/>
      <c r="I79" s="193">
        <f>'SO02.02 2.01 Pol'!G73</f>
        <v>0</v>
      </c>
      <c r="J79" s="189" t="str">
        <f>IF(I82=0,"",I79/I82*100)</f>
        <v/>
      </c>
    </row>
    <row r="80" spans="1:10" ht="36.75" customHeight="1" x14ac:dyDescent="0.25">
      <c r="A80" s="178"/>
      <c r="B80" s="183" t="s">
        <v>106</v>
      </c>
      <c r="C80" s="184" t="s">
        <v>27</v>
      </c>
      <c r="D80" s="185"/>
      <c r="E80" s="185"/>
      <c r="F80" s="192" t="s">
        <v>106</v>
      </c>
      <c r="G80" s="193"/>
      <c r="H80" s="193"/>
      <c r="I80" s="193">
        <f>'VON VON Naklady'!G8</f>
        <v>0</v>
      </c>
      <c r="J80" s="189" t="str">
        <f>IF(I82=0,"",I80/I82*100)</f>
        <v/>
      </c>
    </row>
    <row r="81" spans="1:10" ht="36.75" customHeight="1" x14ac:dyDescent="0.25">
      <c r="A81" s="178"/>
      <c r="B81" s="183" t="s">
        <v>107</v>
      </c>
      <c r="C81" s="184" t="s">
        <v>28</v>
      </c>
      <c r="D81" s="185"/>
      <c r="E81" s="185"/>
      <c r="F81" s="192" t="s">
        <v>107</v>
      </c>
      <c r="G81" s="193"/>
      <c r="H81" s="193"/>
      <c r="I81" s="193">
        <f>'VON VON Naklady'!G22</f>
        <v>0</v>
      </c>
      <c r="J81" s="189" t="str">
        <f>IF(I82=0,"",I81/I82*100)</f>
        <v/>
      </c>
    </row>
    <row r="82" spans="1:10" ht="25.5" customHeight="1" x14ac:dyDescent="0.25">
      <c r="A82" s="179"/>
      <c r="B82" s="186" t="s">
        <v>1</v>
      </c>
      <c r="C82" s="187"/>
      <c r="D82" s="188"/>
      <c r="E82" s="188"/>
      <c r="F82" s="194"/>
      <c r="G82" s="195"/>
      <c r="H82" s="195"/>
      <c r="I82" s="195">
        <f>SUM(I66:I81)</f>
        <v>0</v>
      </c>
      <c r="J82" s="190">
        <f>SUM(J66:J81)</f>
        <v>0</v>
      </c>
    </row>
    <row r="83" spans="1:10" x14ac:dyDescent="0.25">
      <c r="F83" s="133"/>
      <c r="G83" s="133"/>
      <c r="H83" s="133"/>
      <c r="I83" s="133"/>
      <c r="J83" s="191"/>
    </row>
    <row r="84" spans="1:10" x14ac:dyDescent="0.25">
      <c r="F84" s="133"/>
      <c r="G84" s="133"/>
      <c r="H84" s="133"/>
      <c r="I84" s="133"/>
      <c r="J84" s="191"/>
    </row>
    <row r="85" spans="1:10" x14ac:dyDescent="0.25">
      <c r="F85" s="133"/>
      <c r="G85" s="133"/>
      <c r="H85" s="133"/>
      <c r="I85" s="133"/>
      <c r="J85" s="191"/>
    </row>
  </sheetData>
  <sheetProtection algorithmName="SHA-512" hashValue="hMvri+SjLyRTZhPPffHCh/LE/JPfes1X/vZJ7MxGzh1oSib2yI6RCwtJde4ez4PYMlGQgNp4FPCjg/1Pf/bz3g==" saltValue="qTtXdAMuz+OJ0cj2qF5Y2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9:E79"/>
    <mergeCell ref="C80:E80"/>
    <mergeCell ref="C81:E81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B49:E49"/>
    <mergeCell ref="B52:J52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vwBPKBT5KMn1BOtKKhPGrsd5oS89mI+DZ1spkcWR7nwhHMDQ1MBLi9yuualykNsJRijf4JOeov1ZXJK60OJq0Q==" saltValue="kv5Zw5BSJEiVslswWgLhY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D085-3681-4F3B-8057-365DFE24235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108</v>
      </c>
      <c r="B1" s="197"/>
      <c r="C1" s="197"/>
      <c r="D1" s="197"/>
      <c r="E1" s="197"/>
      <c r="F1" s="197"/>
      <c r="G1" s="197"/>
      <c r="AG1" t="s">
        <v>109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5.05" customHeight="1" x14ac:dyDescent="0.25">
      <c r="A3" s="198" t="s">
        <v>8</v>
      </c>
      <c r="B3" s="49" t="s">
        <v>47</v>
      </c>
      <c r="C3" s="201" t="s">
        <v>48</v>
      </c>
      <c r="D3" s="199"/>
      <c r="E3" s="199"/>
      <c r="F3" s="199"/>
      <c r="G3" s="200"/>
      <c r="AC3" s="176" t="s">
        <v>111</v>
      </c>
      <c r="AG3" t="s">
        <v>112</v>
      </c>
    </row>
    <row r="4" spans="1:60" ht="25.05" customHeight="1" x14ac:dyDescent="0.25">
      <c r="A4" s="202" t="s">
        <v>9</v>
      </c>
      <c r="B4" s="203" t="s">
        <v>47</v>
      </c>
      <c r="C4" s="204" t="s">
        <v>48</v>
      </c>
      <c r="D4" s="205"/>
      <c r="E4" s="205"/>
      <c r="F4" s="205"/>
      <c r="G4" s="206"/>
      <c r="AG4" t="s">
        <v>113</v>
      </c>
    </row>
    <row r="5" spans="1:60" x14ac:dyDescent="0.25">
      <c r="D5" s="10"/>
    </row>
    <row r="6" spans="1:60" ht="39.6" x14ac:dyDescent="0.25">
      <c r="A6" s="208" t="s">
        <v>114</v>
      </c>
      <c r="B6" s="210" t="s">
        <v>115</v>
      </c>
      <c r="C6" s="210" t="s">
        <v>116</v>
      </c>
      <c r="D6" s="209" t="s">
        <v>117</v>
      </c>
      <c r="E6" s="208" t="s">
        <v>118</v>
      </c>
      <c r="F6" s="207" t="s">
        <v>119</v>
      </c>
      <c r="G6" s="208" t="s">
        <v>29</v>
      </c>
      <c r="H6" s="211" t="s">
        <v>30</v>
      </c>
      <c r="I6" s="211" t="s">
        <v>120</v>
      </c>
      <c r="J6" s="211" t="s">
        <v>31</v>
      </c>
      <c r="K6" s="211" t="s">
        <v>121</v>
      </c>
      <c r="L6" s="211" t="s">
        <v>122</v>
      </c>
      <c r="M6" s="211" t="s">
        <v>123</v>
      </c>
      <c r="N6" s="211" t="s">
        <v>124</v>
      </c>
      <c r="O6" s="211" t="s">
        <v>125</v>
      </c>
      <c r="P6" s="211" t="s">
        <v>126</v>
      </c>
      <c r="Q6" s="211" t="s">
        <v>127</v>
      </c>
      <c r="R6" s="211" t="s">
        <v>128</v>
      </c>
      <c r="S6" s="211" t="s">
        <v>129</v>
      </c>
      <c r="T6" s="211" t="s">
        <v>130</v>
      </c>
      <c r="U6" s="211" t="s">
        <v>131</v>
      </c>
      <c r="V6" s="211" t="s">
        <v>132</v>
      </c>
      <c r="W6" s="211" t="s">
        <v>133</v>
      </c>
      <c r="X6" s="211" t="s">
        <v>134</v>
      </c>
      <c r="Y6" s="211" t="s">
        <v>135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4" t="s">
        <v>136</v>
      </c>
      <c r="B8" s="225" t="s">
        <v>106</v>
      </c>
      <c r="C8" s="251" t="s">
        <v>27</v>
      </c>
      <c r="D8" s="226"/>
      <c r="E8" s="227"/>
      <c r="F8" s="228"/>
      <c r="G8" s="228">
        <f>SUMIF(AG9:AG21,"&lt;&gt;NOR",G9:G21)</f>
        <v>0</v>
      </c>
      <c r="H8" s="228"/>
      <c r="I8" s="228">
        <f>SUM(I9:I21)</f>
        <v>0</v>
      </c>
      <c r="J8" s="228"/>
      <c r="K8" s="228">
        <f>SUM(K9:K21)</f>
        <v>0</v>
      </c>
      <c r="L8" s="228"/>
      <c r="M8" s="228">
        <f>SUM(M9:M21)</f>
        <v>0</v>
      </c>
      <c r="N8" s="227"/>
      <c r="O8" s="227">
        <f>SUM(O9:O21)</f>
        <v>0</v>
      </c>
      <c r="P8" s="227"/>
      <c r="Q8" s="227">
        <f>SUM(Q9:Q21)</f>
        <v>0</v>
      </c>
      <c r="R8" s="228"/>
      <c r="S8" s="228"/>
      <c r="T8" s="229"/>
      <c r="U8" s="223"/>
      <c r="V8" s="223">
        <f>SUM(V9:V21)</f>
        <v>0</v>
      </c>
      <c r="W8" s="223"/>
      <c r="X8" s="223"/>
      <c r="Y8" s="223"/>
      <c r="AG8" t="s">
        <v>137</v>
      </c>
    </row>
    <row r="9" spans="1:60" outlineLevel="1" x14ac:dyDescent="0.25">
      <c r="A9" s="234">
        <v>1</v>
      </c>
      <c r="B9" s="235" t="s">
        <v>138</v>
      </c>
      <c r="C9" s="252" t="s">
        <v>139</v>
      </c>
      <c r="D9" s="236" t="s">
        <v>140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141</v>
      </c>
      <c r="T9" s="240" t="s">
        <v>142</v>
      </c>
      <c r="U9" s="222">
        <v>0</v>
      </c>
      <c r="V9" s="222">
        <f>ROUND(E9*U9,2)</f>
        <v>0</v>
      </c>
      <c r="W9" s="222"/>
      <c r="X9" s="222" t="s">
        <v>143</v>
      </c>
      <c r="Y9" s="222" t="s">
        <v>144</v>
      </c>
      <c r="Z9" s="212"/>
      <c r="AA9" s="212"/>
      <c r="AB9" s="212"/>
      <c r="AC9" s="212"/>
      <c r="AD9" s="212"/>
      <c r="AE9" s="212"/>
      <c r="AF9" s="212"/>
      <c r="AG9" s="212" t="s">
        <v>145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3" t="s">
        <v>146</v>
      </c>
      <c r="D10" s="242"/>
      <c r="E10" s="242"/>
      <c r="F10" s="242"/>
      <c r="G10" s="24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147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1" t="str">
        <f>C10</f>
        <v>Zaměření a vytýčení stávajících inženýrských sítí v místě stavby z hlediska jejich ochrany při provádění stavby.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34">
        <v>2</v>
      </c>
      <c r="B11" s="235" t="s">
        <v>148</v>
      </c>
      <c r="C11" s="252" t="s">
        <v>149</v>
      </c>
      <c r="D11" s="236" t="s">
        <v>140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141</v>
      </c>
      <c r="T11" s="240" t="s">
        <v>142</v>
      </c>
      <c r="U11" s="222">
        <v>0</v>
      </c>
      <c r="V11" s="222">
        <f>ROUND(E11*U11,2)</f>
        <v>0</v>
      </c>
      <c r="W11" s="222"/>
      <c r="X11" s="222" t="s">
        <v>143</v>
      </c>
      <c r="Y11" s="222" t="s">
        <v>144</v>
      </c>
      <c r="Z11" s="212"/>
      <c r="AA11" s="212"/>
      <c r="AB11" s="212"/>
      <c r="AC11" s="212"/>
      <c r="AD11" s="212"/>
      <c r="AE11" s="212"/>
      <c r="AF11" s="212"/>
      <c r="AG11" s="212" t="s">
        <v>145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5">
      <c r="A12" s="219"/>
      <c r="B12" s="220"/>
      <c r="C12" s="253" t="s">
        <v>150</v>
      </c>
      <c r="D12" s="242"/>
      <c r="E12" s="242"/>
      <c r="F12" s="242"/>
      <c r="G12" s="24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147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54" t="s">
        <v>151</v>
      </c>
      <c r="D13" s="243"/>
      <c r="E13" s="243"/>
      <c r="F13" s="243"/>
      <c r="G13" s="243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147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1" t="str">
        <f>C13</f>
        <v>Vyhotovení protokolu o vytyčení stavby se seznamem souřadnic vytyčených bodů a jejich polohopisnými (S-JTSK) a výškopisnými (Bpv) hodnotami.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34">
        <v>3</v>
      </c>
      <c r="B14" s="235" t="s">
        <v>152</v>
      </c>
      <c r="C14" s="252" t="s">
        <v>153</v>
      </c>
      <c r="D14" s="236" t="s">
        <v>140</v>
      </c>
      <c r="E14" s="237">
        <v>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9"/>
      <c r="S14" s="239" t="s">
        <v>141</v>
      </c>
      <c r="T14" s="240" t="s">
        <v>142</v>
      </c>
      <c r="U14" s="222">
        <v>0</v>
      </c>
      <c r="V14" s="222">
        <f>ROUND(E14*U14,2)</f>
        <v>0</v>
      </c>
      <c r="W14" s="222"/>
      <c r="X14" s="222" t="s">
        <v>143</v>
      </c>
      <c r="Y14" s="222" t="s">
        <v>144</v>
      </c>
      <c r="Z14" s="212"/>
      <c r="AA14" s="212"/>
      <c r="AB14" s="212"/>
      <c r="AC14" s="212"/>
      <c r="AD14" s="212"/>
      <c r="AE14" s="212"/>
      <c r="AF14" s="212"/>
      <c r="AG14" s="212" t="s">
        <v>145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1" outlineLevel="2" x14ac:dyDescent="0.25">
      <c r="A15" s="219"/>
      <c r="B15" s="220"/>
      <c r="C15" s="253" t="s">
        <v>154</v>
      </c>
      <c r="D15" s="242"/>
      <c r="E15" s="242"/>
      <c r="F15" s="242"/>
      <c r="G15" s="24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147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41" t="str">
        <f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34">
        <v>4</v>
      </c>
      <c r="B16" s="235" t="s">
        <v>155</v>
      </c>
      <c r="C16" s="252" t="s">
        <v>156</v>
      </c>
      <c r="D16" s="236" t="s">
        <v>140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/>
      <c r="S16" s="239" t="s">
        <v>141</v>
      </c>
      <c r="T16" s="240" t="s">
        <v>142</v>
      </c>
      <c r="U16" s="222">
        <v>0</v>
      </c>
      <c r="V16" s="222">
        <f>ROUND(E16*U16,2)</f>
        <v>0</v>
      </c>
      <c r="W16" s="222"/>
      <c r="X16" s="222" t="s">
        <v>143</v>
      </c>
      <c r="Y16" s="222" t="s">
        <v>144</v>
      </c>
      <c r="Z16" s="212"/>
      <c r="AA16" s="212"/>
      <c r="AB16" s="212"/>
      <c r="AC16" s="212"/>
      <c r="AD16" s="212"/>
      <c r="AE16" s="212"/>
      <c r="AF16" s="212"/>
      <c r="AG16" s="212" t="s">
        <v>145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1.2" outlineLevel="2" x14ac:dyDescent="0.25">
      <c r="A17" s="219"/>
      <c r="B17" s="220"/>
      <c r="C17" s="253" t="s">
        <v>157</v>
      </c>
      <c r="D17" s="242"/>
      <c r="E17" s="242"/>
      <c r="F17" s="242"/>
      <c r="G17" s="24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147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41" t="str">
        <f>C17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34">
        <v>5</v>
      </c>
      <c r="B18" s="235" t="s">
        <v>158</v>
      </c>
      <c r="C18" s="252" t="s">
        <v>159</v>
      </c>
      <c r="D18" s="236" t="s">
        <v>140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/>
      <c r="S18" s="239" t="s">
        <v>141</v>
      </c>
      <c r="T18" s="240" t="s">
        <v>142</v>
      </c>
      <c r="U18" s="222">
        <v>0</v>
      </c>
      <c r="V18" s="222">
        <f>ROUND(E18*U18,2)</f>
        <v>0</v>
      </c>
      <c r="W18" s="222"/>
      <c r="X18" s="222" t="s">
        <v>143</v>
      </c>
      <c r="Y18" s="222" t="s">
        <v>144</v>
      </c>
      <c r="Z18" s="212"/>
      <c r="AA18" s="212"/>
      <c r="AB18" s="212"/>
      <c r="AC18" s="212"/>
      <c r="AD18" s="212"/>
      <c r="AE18" s="212"/>
      <c r="AF18" s="212"/>
      <c r="AG18" s="212" t="s">
        <v>145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1" outlineLevel="2" x14ac:dyDescent="0.25">
      <c r="A19" s="219"/>
      <c r="B19" s="220"/>
      <c r="C19" s="253" t="s">
        <v>160</v>
      </c>
      <c r="D19" s="242"/>
      <c r="E19" s="242"/>
      <c r="F19" s="242"/>
      <c r="G19" s="24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147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1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34">
        <v>6</v>
      </c>
      <c r="B20" s="235" t="s">
        <v>161</v>
      </c>
      <c r="C20" s="252" t="s">
        <v>162</v>
      </c>
      <c r="D20" s="236" t="s">
        <v>140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/>
      <c r="S20" s="239" t="s">
        <v>141</v>
      </c>
      <c r="T20" s="240" t="s">
        <v>142</v>
      </c>
      <c r="U20" s="222">
        <v>0</v>
      </c>
      <c r="V20" s="222">
        <f>ROUND(E20*U20,2)</f>
        <v>0</v>
      </c>
      <c r="W20" s="222"/>
      <c r="X20" s="222" t="s">
        <v>143</v>
      </c>
      <c r="Y20" s="222" t="s">
        <v>144</v>
      </c>
      <c r="Z20" s="212"/>
      <c r="AA20" s="212"/>
      <c r="AB20" s="212"/>
      <c r="AC20" s="212"/>
      <c r="AD20" s="212"/>
      <c r="AE20" s="212"/>
      <c r="AF20" s="212"/>
      <c r="AG20" s="212" t="s">
        <v>145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19"/>
      <c r="B21" s="220"/>
      <c r="C21" s="253" t="s">
        <v>163</v>
      </c>
      <c r="D21" s="242"/>
      <c r="E21" s="242"/>
      <c r="F21" s="242"/>
      <c r="G21" s="24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147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5">
      <c r="A22" s="224" t="s">
        <v>136</v>
      </c>
      <c r="B22" s="225" t="s">
        <v>107</v>
      </c>
      <c r="C22" s="251" t="s">
        <v>28</v>
      </c>
      <c r="D22" s="226"/>
      <c r="E22" s="227"/>
      <c r="F22" s="228"/>
      <c r="G22" s="228">
        <f>SUMIF(AG23:AG35,"&lt;&gt;NOR",G23:G35)</f>
        <v>0</v>
      </c>
      <c r="H22" s="228"/>
      <c r="I22" s="228">
        <f>SUM(I23:I35)</f>
        <v>0</v>
      </c>
      <c r="J22" s="228"/>
      <c r="K22" s="228">
        <f>SUM(K23:K35)</f>
        <v>0</v>
      </c>
      <c r="L22" s="228"/>
      <c r="M22" s="228">
        <f>SUM(M23:M35)</f>
        <v>0</v>
      </c>
      <c r="N22" s="227"/>
      <c r="O22" s="227">
        <f>SUM(O23:O35)</f>
        <v>0</v>
      </c>
      <c r="P22" s="227"/>
      <c r="Q22" s="227">
        <f>SUM(Q23:Q35)</f>
        <v>0</v>
      </c>
      <c r="R22" s="228"/>
      <c r="S22" s="228"/>
      <c r="T22" s="229"/>
      <c r="U22" s="223"/>
      <c r="V22" s="223">
        <f>SUM(V23:V35)</f>
        <v>0</v>
      </c>
      <c r="W22" s="223"/>
      <c r="X22" s="223"/>
      <c r="Y22" s="223"/>
      <c r="AG22" t="s">
        <v>137</v>
      </c>
    </row>
    <row r="23" spans="1:60" outlineLevel="1" x14ac:dyDescent="0.25">
      <c r="A23" s="234">
        <v>7</v>
      </c>
      <c r="B23" s="235" t="s">
        <v>164</v>
      </c>
      <c r="C23" s="252" t="s">
        <v>165</v>
      </c>
      <c r="D23" s="236" t="s">
        <v>140</v>
      </c>
      <c r="E23" s="237">
        <v>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141</v>
      </c>
      <c r="T23" s="240" t="s">
        <v>142</v>
      </c>
      <c r="U23" s="222">
        <v>0</v>
      </c>
      <c r="V23" s="222">
        <f>ROUND(E23*U23,2)</f>
        <v>0</v>
      </c>
      <c r="W23" s="222"/>
      <c r="X23" s="222" t="s">
        <v>143</v>
      </c>
      <c r="Y23" s="222" t="s">
        <v>144</v>
      </c>
      <c r="Z23" s="212"/>
      <c r="AA23" s="212"/>
      <c r="AB23" s="212"/>
      <c r="AC23" s="212"/>
      <c r="AD23" s="212"/>
      <c r="AE23" s="212"/>
      <c r="AF23" s="212"/>
      <c r="AG23" s="212" t="s">
        <v>145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1.2" outlineLevel="2" x14ac:dyDescent="0.25">
      <c r="A24" s="219"/>
      <c r="B24" s="220"/>
      <c r="C24" s="253" t="s">
        <v>166</v>
      </c>
      <c r="D24" s="242"/>
      <c r="E24" s="242"/>
      <c r="F24" s="242"/>
      <c r="G24" s="24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147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41" t="str">
        <f>C24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44">
        <v>8</v>
      </c>
      <c r="B25" s="245" t="s">
        <v>167</v>
      </c>
      <c r="C25" s="255" t="s">
        <v>168</v>
      </c>
      <c r="D25" s="246" t="s">
        <v>140</v>
      </c>
      <c r="E25" s="247">
        <v>1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9"/>
      <c r="S25" s="249" t="s">
        <v>141</v>
      </c>
      <c r="T25" s="250" t="s">
        <v>142</v>
      </c>
      <c r="U25" s="222">
        <v>0</v>
      </c>
      <c r="V25" s="222">
        <f>ROUND(E25*U25,2)</f>
        <v>0</v>
      </c>
      <c r="W25" s="222"/>
      <c r="X25" s="222" t="s">
        <v>143</v>
      </c>
      <c r="Y25" s="222" t="s">
        <v>144</v>
      </c>
      <c r="Z25" s="212"/>
      <c r="AA25" s="212"/>
      <c r="AB25" s="212"/>
      <c r="AC25" s="212"/>
      <c r="AD25" s="212"/>
      <c r="AE25" s="212"/>
      <c r="AF25" s="212"/>
      <c r="AG25" s="212" t="s">
        <v>145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34">
        <v>9</v>
      </c>
      <c r="B26" s="235" t="s">
        <v>169</v>
      </c>
      <c r="C26" s="252" t="s">
        <v>170</v>
      </c>
      <c r="D26" s="236" t="s">
        <v>140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9"/>
      <c r="S26" s="239" t="s">
        <v>141</v>
      </c>
      <c r="T26" s="240" t="s">
        <v>142</v>
      </c>
      <c r="U26" s="222">
        <v>0</v>
      </c>
      <c r="V26" s="222">
        <f>ROUND(E26*U26,2)</f>
        <v>0</v>
      </c>
      <c r="W26" s="222"/>
      <c r="X26" s="222" t="s">
        <v>143</v>
      </c>
      <c r="Y26" s="222" t="s">
        <v>144</v>
      </c>
      <c r="Z26" s="212"/>
      <c r="AA26" s="212"/>
      <c r="AB26" s="212"/>
      <c r="AC26" s="212"/>
      <c r="AD26" s="212"/>
      <c r="AE26" s="212"/>
      <c r="AF26" s="212"/>
      <c r="AG26" s="212" t="s">
        <v>145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1" outlineLevel="2" x14ac:dyDescent="0.25">
      <c r="A27" s="219"/>
      <c r="B27" s="220"/>
      <c r="C27" s="253" t="s">
        <v>171</v>
      </c>
      <c r="D27" s="242"/>
      <c r="E27" s="242"/>
      <c r="F27" s="242"/>
      <c r="G27" s="24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147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41" t="str">
        <f>C27</f>
        <v>Náklady zhotovitele, související s prováděním zkoušek a revizí předepsaných technickými normami nebo objednatelem a které jsou pro provedení díla nezbytné.</v>
      </c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34">
        <v>10</v>
      </c>
      <c r="B28" s="235" t="s">
        <v>172</v>
      </c>
      <c r="C28" s="252" t="s">
        <v>173</v>
      </c>
      <c r="D28" s="236" t="s">
        <v>140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9"/>
      <c r="S28" s="239" t="s">
        <v>141</v>
      </c>
      <c r="T28" s="240" t="s">
        <v>142</v>
      </c>
      <c r="U28" s="222">
        <v>0</v>
      </c>
      <c r="V28" s="222">
        <f>ROUND(E28*U28,2)</f>
        <v>0</v>
      </c>
      <c r="W28" s="222"/>
      <c r="X28" s="222" t="s">
        <v>143</v>
      </c>
      <c r="Y28" s="222" t="s">
        <v>144</v>
      </c>
      <c r="Z28" s="212"/>
      <c r="AA28" s="212"/>
      <c r="AB28" s="212"/>
      <c r="AC28" s="212"/>
      <c r="AD28" s="212"/>
      <c r="AE28" s="212"/>
      <c r="AF28" s="212"/>
      <c r="AG28" s="212" t="s">
        <v>145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19"/>
      <c r="B29" s="220"/>
      <c r="C29" s="253" t="s">
        <v>174</v>
      </c>
      <c r="D29" s="242"/>
      <c r="E29" s="242"/>
      <c r="F29" s="242"/>
      <c r="G29" s="24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147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41" t="str">
        <f>C29</f>
        <v>Náklady na vyhotovení dokumentace skutečného provedení stavby a její předání objednateli v požadované formě a požadovaném počtu.</v>
      </c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34">
        <v>11</v>
      </c>
      <c r="B30" s="235" t="s">
        <v>175</v>
      </c>
      <c r="C30" s="252" t="s">
        <v>176</v>
      </c>
      <c r="D30" s="236" t="s">
        <v>140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9"/>
      <c r="S30" s="239" t="s">
        <v>141</v>
      </c>
      <c r="T30" s="240" t="s">
        <v>142</v>
      </c>
      <c r="U30" s="222">
        <v>0</v>
      </c>
      <c r="V30" s="222">
        <f>ROUND(E30*U30,2)</f>
        <v>0</v>
      </c>
      <c r="W30" s="222"/>
      <c r="X30" s="222" t="s">
        <v>143</v>
      </c>
      <c r="Y30" s="222" t="s">
        <v>144</v>
      </c>
      <c r="Z30" s="212"/>
      <c r="AA30" s="212"/>
      <c r="AB30" s="212"/>
      <c r="AC30" s="212"/>
      <c r="AD30" s="212"/>
      <c r="AE30" s="212"/>
      <c r="AF30" s="212"/>
      <c r="AG30" s="212" t="s">
        <v>145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19"/>
      <c r="B31" s="220"/>
      <c r="C31" s="253" t="s">
        <v>177</v>
      </c>
      <c r="D31" s="242"/>
      <c r="E31" s="242"/>
      <c r="F31" s="242"/>
      <c r="G31" s="24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147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1" t="str">
        <f>C31</f>
        <v>Náklady na provedení skutečného zaměření stavby v rozsahu nezbytném pro zápis změny do katastru nemovitostí.</v>
      </c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34">
        <v>12</v>
      </c>
      <c r="B32" s="235" t="s">
        <v>178</v>
      </c>
      <c r="C32" s="252" t="s">
        <v>179</v>
      </c>
      <c r="D32" s="236" t="s">
        <v>140</v>
      </c>
      <c r="E32" s="237">
        <v>1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9"/>
      <c r="S32" s="239" t="s">
        <v>141</v>
      </c>
      <c r="T32" s="240" t="s">
        <v>142</v>
      </c>
      <c r="U32" s="222">
        <v>0</v>
      </c>
      <c r="V32" s="222">
        <f>ROUND(E32*U32,2)</f>
        <v>0</v>
      </c>
      <c r="W32" s="222"/>
      <c r="X32" s="222" t="s">
        <v>143</v>
      </c>
      <c r="Y32" s="222" t="s">
        <v>144</v>
      </c>
      <c r="Z32" s="212"/>
      <c r="AA32" s="212"/>
      <c r="AB32" s="212"/>
      <c r="AC32" s="212"/>
      <c r="AD32" s="212"/>
      <c r="AE32" s="212"/>
      <c r="AF32" s="212"/>
      <c r="AG32" s="212" t="s">
        <v>145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19"/>
      <c r="B33" s="220"/>
      <c r="C33" s="253" t="s">
        <v>180</v>
      </c>
      <c r="D33" s="242"/>
      <c r="E33" s="242"/>
      <c r="F33" s="242"/>
      <c r="G33" s="24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147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34">
        <v>13</v>
      </c>
      <c r="B34" s="235" t="s">
        <v>181</v>
      </c>
      <c r="C34" s="252" t="s">
        <v>182</v>
      </c>
      <c r="D34" s="236" t="s">
        <v>140</v>
      </c>
      <c r="E34" s="237">
        <v>1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9"/>
      <c r="S34" s="239" t="s">
        <v>183</v>
      </c>
      <c r="T34" s="240" t="s">
        <v>142</v>
      </c>
      <c r="U34" s="222">
        <v>0</v>
      </c>
      <c r="V34" s="222">
        <f>ROUND(E34*U34,2)</f>
        <v>0</v>
      </c>
      <c r="W34" s="222"/>
      <c r="X34" s="222" t="s">
        <v>143</v>
      </c>
      <c r="Y34" s="222" t="s">
        <v>144</v>
      </c>
      <c r="Z34" s="212"/>
      <c r="AA34" s="212"/>
      <c r="AB34" s="212"/>
      <c r="AC34" s="212"/>
      <c r="AD34" s="212"/>
      <c r="AE34" s="212"/>
      <c r="AF34" s="212"/>
      <c r="AG34" s="212" t="s">
        <v>184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31.2" outlineLevel="2" x14ac:dyDescent="0.25">
      <c r="A35" s="219"/>
      <c r="B35" s="220"/>
      <c r="C35" s="253" t="s">
        <v>185</v>
      </c>
      <c r="D35" s="242"/>
      <c r="E35" s="242"/>
      <c r="F35" s="242"/>
      <c r="G35" s="24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147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41" t="str">
        <f>C35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Provoz na staveništi - 3 osoba - výstavby haly</v>
      </c>
      <c r="BB35" s="212"/>
      <c r="BC35" s="212"/>
      <c r="BD35" s="212"/>
      <c r="BE35" s="212"/>
      <c r="BF35" s="212"/>
      <c r="BG35" s="212"/>
      <c r="BH35" s="212"/>
    </row>
    <row r="36" spans="1:60" x14ac:dyDescent="0.25">
      <c r="A36" s="3"/>
      <c r="B36" s="4"/>
      <c r="C36" s="256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12</v>
      </c>
      <c r="AF36">
        <v>21</v>
      </c>
      <c r="AG36" t="s">
        <v>122</v>
      </c>
    </row>
    <row r="37" spans="1:60" x14ac:dyDescent="0.25">
      <c r="A37" s="215"/>
      <c r="B37" s="216" t="s">
        <v>29</v>
      </c>
      <c r="C37" s="257"/>
      <c r="D37" s="217"/>
      <c r="E37" s="218"/>
      <c r="F37" s="218"/>
      <c r="G37" s="233">
        <f>G8+G22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186</v>
      </c>
    </row>
    <row r="38" spans="1:60" x14ac:dyDescent="0.25">
      <c r="C38" s="258"/>
      <c r="D38" s="10"/>
      <c r="AG38" t="s">
        <v>187</v>
      </c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uenv374i3hl3wNnoFlGOnDVGzpEwYF7WPwcY8p/1s7vwDBoCb7ERK6XpO5QZQUgCmJrvdtKH8Er4BIQQ5feLg==" saltValue="sdIFvJyhRda3tC4h3tm7iA==" spinCount="100000" sheet="1" formatRows="0"/>
  <mergeCells count="17">
    <mergeCell ref="C27:G27"/>
    <mergeCell ref="C29:G29"/>
    <mergeCell ref="C31:G31"/>
    <mergeCell ref="C33:G33"/>
    <mergeCell ref="C35:G35"/>
    <mergeCell ref="C13:G13"/>
    <mergeCell ref="C15:G15"/>
    <mergeCell ref="C17:G17"/>
    <mergeCell ref="C19:G19"/>
    <mergeCell ref="C21:G21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4987-DECB-471E-9540-F25A7E868367}">
  <sheetPr>
    <outlinePr summaryBelow="0"/>
  </sheetPr>
  <dimension ref="A1:BH5000"/>
  <sheetViews>
    <sheetView tabSelected="1" workbookViewId="0">
      <pane ySplit="7" topLeftCell="A242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188</v>
      </c>
      <c r="B1" s="197"/>
      <c r="C1" s="197"/>
      <c r="D1" s="197"/>
      <c r="E1" s="197"/>
      <c r="F1" s="197"/>
      <c r="G1" s="197"/>
      <c r="AG1" t="s">
        <v>109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5.05" customHeight="1" x14ac:dyDescent="0.25">
      <c r="A3" s="198" t="s">
        <v>8</v>
      </c>
      <c r="B3" s="49" t="s">
        <v>50</v>
      </c>
      <c r="C3" s="201" t="s">
        <v>51</v>
      </c>
      <c r="D3" s="199"/>
      <c r="E3" s="199"/>
      <c r="F3" s="199"/>
      <c r="G3" s="200"/>
      <c r="AC3" s="176" t="s">
        <v>110</v>
      </c>
      <c r="AG3" t="s">
        <v>112</v>
      </c>
    </row>
    <row r="4" spans="1:60" ht="25.05" customHeight="1" x14ac:dyDescent="0.25">
      <c r="A4" s="202" t="s">
        <v>9</v>
      </c>
      <c r="B4" s="203" t="s">
        <v>52</v>
      </c>
      <c r="C4" s="204" t="s">
        <v>53</v>
      </c>
      <c r="D4" s="205"/>
      <c r="E4" s="205"/>
      <c r="F4" s="205"/>
      <c r="G4" s="206"/>
      <c r="AG4" t="s">
        <v>113</v>
      </c>
    </row>
    <row r="5" spans="1:60" x14ac:dyDescent="0.25">
      <c r="D5" s="10"/>
    </row>
    <row r="6" spans="1:60" ht="39.6" x14ac:dyDescent="0.25">
      <c r="A6" s="208" t="s">
        <v>114</v>
      </c>
      <c r="B6" s="210" t="s">
        <v>115</v>
      </c>
      <c r="C6" s="210" t="s">
        <v>116</v>
      </c>
      <c r="D6" s="209" t="s">
        <v>117</v>
      </c>
      <c r="E6" s="208" t="s">
        <v>118</v>
      </c>
      <c r="F6" s="207" t="s">
        <v>119</v>
      </c>
      <c r="G6" s="208" t="s">
        <v>29</v>
      </c>
      <c r="H6" s="211" t="s">
        <v>30</v>
      </c>
      <c r="I6" s="211" t="s">
        <v>120</v>
      </c>
      <c r="J6" s="211" t="s">
        <v>31</v>
      </c>
      <c r="K6" s="211" t="s">
        <v>121</v>
      </c>
      <c r="L6" s="211" t="s">
        <v>122</v>
      </c>
      <c r="M6" s="211" t="s">
        <v>123</v>
      </c>
      <c r="N6" s="211" t="s">
        <v>124</v>
      </c>
      <c r="O6" s="211" t="s">
        <v>125</v>
      </c>
      <c r="P6" s="211" t="s">
        <v>126</v>
      </c>
      <c r="Q6" s="211" t="s">
        <v>127</v>
      </c>
      <c r="R6" s="211" t="s">
        <v>128</v>
      </c>
      <c r="S6" s="211" t="s">
        <v>129</v>
      </c>
      <c r="T6" s="211" t="s">
        <v>130</v>
      </c>
      <c r="U6" s="211" t="s">
        <v>131</v>
      </c>
      <c r="V6" s="211" t="s">
        <v>132</v>
      </c>
      <c r="W6" s="211" t="s">
        <v>133</v>
      </c>
      <c r="X6" s="211" t="s">
        <v>134</v>
      </c>
      <c r="Y6" s="211" t="s">
        <v>135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4" t="s">
        <v>136</v>
      </c>
      <c r="B8" s="225" t="s">
        <v>78</v>
      </c>
      <c r="C8" s="251" t="s">
        <v>79</v>
      </c>
      <c r="D8" s="226"/>
      <c r="E8" s="227"/>
      <c r="F8" s="228"/>
      <c r="G8" s="228">
        <f>SUMIF(AG9:AG149,"&lt;&gt;NOR",G9:G149)</f>
        <v>0</v>
      </c>
      <c r="H8" s="228"/>
      <c r="I8" s="228">
        <f>SUM(I9:I149)</f>
        <v>0</v>
      </c>
      <c r="J8" s="228"/>
      <c r="K8" s="228">
        <f>SUM(K9:K149)</f>
        <v>0</v>
      </c>
      <c r="L8" s="228"/>
      <c r="M8" s="228">
        <f>SUM(M9:M149)</f>
        <v>0</v>
      </c>
      <c r="N8" s="227"/>
      <c r="O8" s="227">
        <f>SUM(O9:O149)</f>
        <v>0.01</v>
      </c>
      <c r="P8" s="227"/>
      <c r="Q8" s="227">
        <f>SUM(Q9:Q149)</f>
        <v>0</v>
      </c>
      <c r="R8" s="228"/>
      <c r="S8" s="228"/>
      <c r="T8" s="229"/>
      <c r="U8" s="223"/>
      <c r="V8" s="223">
        <f>SUM(V9:V149)</f>
        <v>601.04000000000008</v>
      </c>
      <c r="W8" s="223"/>
      <c r="X8" s="223"/>
      <c r="Y8" s="223"/>
      <c r="AG8" t="s">
        <v>137</v>
      </c>
    </row>
    <row r="9" spans="1:60" outlineLevel="1" x14ac:dyDescent="0.25">
      <c r="A9" s="234">
        <v>1</v>
      </c>
      <c r="B9" s="235" t="s">
        <v>189</v>
      </c>
      <c r="C9" s="252" t="s">
        <v>190</v>
      </c>
      <c r="D9" s="236" t="s">
        <v>191</v>
      </c>
      <c r="E9" s="237">
        <v>754.18320000000006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192</v>
      </c>
      <c r="S9" s="239" t="s">
        <v>183</v>
      </c>
      <c r="T9" s="240" t="s">
        <v>183</v>
      </c>
      <c r="U9" s="222">
        <v>0.43</v>
      </c>
      <c r="V9" s="222">
        <f>ROUND(E9*U9,2)</f>
        <v>324.3</v>
      </c>
      <c r="W9" s="222"/>
      <c r="X9" s="222" t="s">
        <v>193</v>
      </c>
      <c r="Y9" s="222" t="s">
        <v>144</v>
      </c>
      <c r="Z9" s="212"/>
      <c r="AA9" s="212"/>
      <c r="AB9" s="212"/>
      <c r="AC9" s="212"/>
      <c r="AD9" s="212"/>
      <c r="AE9" s="212"/>
      <c r="AF9" s="212"/>
      <c r="AG9" s="212" t="s">
        <v>194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66" t="s">
        <v>195</v>
      </c>
      <c r="D10" s="265"/>
      <c r="E10" s="265"/>
      <c r="F10" s="265"/>
      <c r="G10" s="265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1" t="str">
        <f>C10</f>
        <v>s přemístěním výkopku v příčných profilech na vzdálenost do 15 m nebo s naložením na dopravní prostředek.</v>
      </c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67" t="s">
        <v>197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198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67" t="s">
        <v>199</v>
      </c>
      <c r="D12" s="259"/>
      <c r="E12" s="260">
        <v>15.5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198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67" t="s">
        <v>200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198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67" t="s">
        <v>201</v>
      </c>
      <c r="D14" s="259"/>
      <c r="E14" s="260"/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198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67" t="s">
        <v>202</v>
      </c>
      <c r="D15" s="259"/>
      <c r="E15" s="260">
        <v>555.06600000000003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198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19"/>
      <c r="B16" s="220"/>
      <c r="C16" s="268" t="s">
        <v>203</v>
      </c>
      <c r="D16" s="261"/>
      <c r="E16" s="262">
        <v>570.56600000000003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198</v>
      </c>
      <c r="AH16" s="212">
        <v>1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19"/>
      <c r="B17" s="220"/>
      <c r="C17" s="267" t="s">
        <v>204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198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19"/>
      <c r="B18" s="220"/>
      <c r="C18" s="267" t="s">
        <v>205</v>
      </c>
      <c r="D18" s="259"/>
      <c r="E18" s="260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198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19"/>
      <c r="B19" s="220"/>
      <c r="C19" s="267" t="s">
        <v>206</v>
      </c>
      <c r="D19" s="259"/>
      <c r="E19" s="260">
        <v>16.920000000000002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198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19"/>
      <c r="B20" s="220"/>
      <c r="C20" s="268" t="s">
        <v>203</v>
      </c>
      <c r="D20" s="261"/>
      <c r="E20" s="262">
        <v>16.920000000000002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198</v>
      </c>
      <c r="AH20" s="212">
        <v>1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19"/>
      <c r="B21" s="220"/>
      <c r="C21" s="267" t="s">
        <v>207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198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19"/>
      <c r="B22" s="220"/>
      <c r="C22" s="267" t="s">
        <v>208</v>
      </c>
      <c r="D22" s="259"/>
      <c r="E22" s="260"/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198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19"/>
      <c r="B23" s="220"/>
      <c r="C23" s="267" t="s">
        <v>209</v>
      </c>
      <c r="D23" s="259"/>
      <c r="E23" s="260"/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198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19"/>
      <c r="B24" s="220"/>
      <c r="C24" s="267" t="s">
        <v>210</v>
      </c>
      <c r="D24" s="259"/>
      <c r="E24" s="260">
        <v>41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198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19"/>
      <c r="B25" s="220"/>
      <c r="C25" s="268" t="s">
        <v>203</v>
      </c>
      <c r="D25" s="261"/>
      <c r="E25" s="262">
        <v>41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198</v>
      </c>
      <c r="AH25" s="212">
        <v>1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19"/>
      <c r="B26" s="220"/>
      <c r="C26" s="269" t="s">
        <v>211</v>
      </c>
      <c r="D26" s="263"/>
      <c r="E26" s="264">
        <v>125.6972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198</v>
      </c>
      <c r="AH26" s="212">
        <v>4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34">
        <v>2</v>
      </c>
      <c r="B27" s="235" t="s">
        <v>212</v>
      </c>
      <c r="C27" s="252" t="s">
        <v>213</v>
      </c>
      <c r="D27" s="236" t="s">
        <v>191</v>
      </c>
      <c r="E27" s="237">
        <v>754.18320000000006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 t="s">
        <v>192</v>
      </c>
      <c r="S27" s="239" t="s">
        <v>183</v>
      </c>
      <c r="T27" s="240" t="s">
        <v>183</v>
      </c>
      <c r="U27" s="222">
        <v>0.12</v>
      </c>
      <c r="V27" s="222">
        <f>ROUND(E27*U27,2)</f>
        <v>90.5</v>
      </c>
      <c r="W27" s="222"/>
      <c r="X27" s="222" t="s">
        <v>193</v>
      </c>
      <c r="Y27" s="222" t="s">
        <v>144</v>
      </c>
      <c r="Z27" s="212"/>
      <c r="AA27" s="212"/>
      <c r="AB27" s="212"/>
      <c r="AC27" s="212"/>
      <c r="AD27" s="212"/>
      <c r="AE27" s="212"/>
      <c r="AF27" s="212"/>
      <c r="AG27" s="212" t="s">
        <v>194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19"/>
      <c r="B28" s="220"/>
      <c r="C28" s="266" t="s">
        <v>195</v>
      </c>
      <c r="D28" s="265"/>
      <c r="E28" s="265"/>
      <c r="F28" s="265"/>
      <c r="G28" s="265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196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41" t="str">
        <f>C28</f>
        <v>s přemístěním výkopku v příčných profilech na vzdálenost do 15 m nebo s naložením na dopravní prostředek.</v>
      </c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19"/>
      <c r="B29" s="220"/>
      <c r="C29" s="267" t="s">
        <v>197</v>
      </c>
      <c r="D29" s="259"/>
      <c r="E29" s="260"/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198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19"/>
      <c r="B30" s="220"/>
      <c r="C30" s="267" t="s">
        <v>199</v>
      </c>
      <c r="D30" s="259"/>
      <c r="E30" s="260">
        <v>15.5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198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19"/>
      <c r="B31" s="220"/>
      <c r="C31" s="267" t="s">
        <v>214</v>
      </c>
      <c r="D31" s="259"/>
      <c r="E31" s="260"/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198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19"/>
      <c r="B32" s="220"/>
      <c r="C32" s="267" t="s">
        <v>201</v>
      </c>
      <c r="D32" s="259"/>
      <c r="E32" s="260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198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19"/>
      <c r="B33" s="220"/>
      <c r="C33" s="267" t="s">
        <v>202</v>
      </c>
      <c r="D33" s="259"/>
      <c r="E33" s="260">
        <v>555.06600000000003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198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68" t="s">
        <v>203</v>
      </c>
      <c r="D34" s="261"/>
      <c r="E34" s="262">
        <v>570.56600000000003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198</v>
      </c>
      <c r="AH34" s="212">
        <v>1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19"/>
      <c r="B35" s="220"/>
      <c r="C35" s="267" t="s">
        <v>204</v>
      </c>
      <c r="D35" s="259"/>
      <c r="E35" s="260"/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198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19"/>
      <c r="B36" s="220"/>
      <c r="C36" s="267" t="s">
        <v>205</v>
      </c>
      <c r="D36" s="259"/>
      <c r="E36" s="260"/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198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19"/>
      <c r="B37" s="220"/>
      <c r="C37" s="267" t="s">
        <v>206</v>
      </c>
      <c r="D37" s="259"/>
      <c r="E37" s="260">
        <v>16.920000000000002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198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68" t="s">
        <v>203</v>
      </c>
      <c r="D38" s="261"/>
      <c r="E38" s="262">
        <v>16.920000000000002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198</v>
      </c>
      <c r="AH38" s="212">
        <v>1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19"/>
      <c r="B39" s="220"/>
      <c r="C39" s="267" t="s">
        <v>207</v>
      </c>
      <c r="D39" s="259"/>
      <c r="E39" s="260"/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198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19"/>
      <c r="B40" s="220"/>
      <c r="C40" s="267" t="s">
        <v>208</v>
      </c>
      <c r="D40" s="259"/>
      <c r="E40" s="260"/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19"/>
      <c r="B41" s="220"/>
      <c r="C41" s="267" t="s">
        <v>209</v>
      </c>
      <c r="D41" s="259"/>
      <c r="E41" s="260"/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198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19"/>
      <c r="B42" s="220"/>
      <c r="C42" s="267" t="s">
        <v>210</v>
      </c>
      <c r="D42" s="259"/>
      <c r="E42" s="260">
        <v>41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198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19"/>
      <c r="B43" s="220"/>
      <c r="C43" s="268" t="s">
        <v>203</v>
      </c>
      <c r="D43" s="261"/>
      <c r="E43" s="262">
        <v>41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198</v>
      </c>
      <c r="AH43" s="212">
        <v>1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19"/>
      <c r="B44" s="220"/>
      <c r="C44" s="269" t="s">
        <v>211</v>
      </c>
      <c r="D44" s="263"/>
      <c r="E44" s="264">
        <v>125.6972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198</v>
      </c>
      <c r="AH44" s="212">
        <v>4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34">
        <v>3</v>
      </c>
      <c r="B45" s="235" t="s">
        <v>215</v>
      </c>
      <c r="C45" s="252" t="s">
        <v>216</v>
      </c>
      <c r="D45" s="236" t="s">
        <v>191</v>
      </c>
      <c r="E45" s="237">
        <v>754.18320000000006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9" t="s">
        <v>192</v>
      </c>
      <c r="S45" s="239" t="s">
        <v>183</v>
      </c>
      <c r="T45" s="240" t="s">
        <v>183</v>
      </c>
      <c r="U45" s="222">
        <v>0.01</v>
      </c>
      <c r="V45" s="222">
        <f>ROUND(E45*U45,2)</f>
        <v>7.54</v>
      </c>
      <c r="W45" s="222"/>
      <c r="X45" s="222" t="s">
        <v>193</v>
      </c>
      <c r="Y45" s="222" t="s">
        <v>144</v>
      </c>
      <c r="Z45" s="212"/>
      <c r="AA45" s="212"/>
      <c r="AB45" s="212"/>
      <c r="AC45" s="212"/>
      <c r="AD45" s="212"/>
      <c r="AE45" s="212"/>
      <c r="AF45" s="212"/>
      <c r="AG45" s="212" t="s">
        <v>194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19"/>
      <c r="B46" s="220"/>
      <c r="C46" s="266" t="s">
        <v>217</v>
      </c>
      <c r="D46" s="265"/>
      <c r="E46" s="265"/>
      <c r="F46" s="265"/>
      <c r="G46" s="265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196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5">
      <c r="A47" s="219"/>
      <c r="B47" s="220"/>
      <c r="C47" s="267" t="s">
        <v>218</v>
      </c>
      <c r="D47" s="259"/>
      <c r="E47" s="260"/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198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19"/>
      <c r="B48" s="220"/>
      <c r="C48" s="267" t="s">
        <v>219</v>
      </c>
      <c r="D48" s="259"/>
      <c r="E48" s="260">
        <v>754.18320000000006</v>
      </c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198</v>
      </c>
      <c r="AH48" s="212">
        <v>5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19"/>
      <c r="B49" s="220"/>
      <c r="C49" s="268" t="s">
        <v>203</v>
      </c>
      <c r="D49" s="261"/>
      <c r="E49" s="262">
        <v>754.18320000000006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198</v>
      </c>
      <c r="AH49" s="212">
        <v>1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.399999999999999" outlineLevel="1" x14ac:dyDescent="0.25">
      <c r="A50" s="234">
        <v>4</v>
      </c>
      <c r="B50" s="235" t="s">
        <v>220</v>
      </c>
      <c r="C50" s="252" t="s">
        <v>221</v>
      </c>
      <c r="D50" s="236" t="s">
        <v>191</v>
      </c>
      <c r="E50" s="237">
        <v>7541.8320000000003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9" t="s">
        <v>192</v>
      </c>
      <c r="S50" s="239" t="s">
        <v>183</v>
      </c>
      <c r="T50" s="240" t="s">
        <v>183</v>
      </c>
      <c r="U50" s="222">
        <v>0</v>
      </c>
      <c r="V50" s="222">
        <f>ROUND(E50*U50,2)</f>
        <v>0</v>
      </c>
      <c r="W50" s="222"/>
      <c r="X50" s="222" t="s">
        <v>193</v>
      </c>
      <c r="Y50" s="222" t="s">
        <v>144</v>
      </c>
      <c r="Z50" s="212"/>
      <c r="AA50" s="212"/>
      <c r="AB50" s="212"/>
      <c r="AC50" s="212"/>
      <c r="AD50" s="212"/>
      <c r="AE50" s="212"/>
      <c r="AF50" s="212"/>
      <c r="AG50" s="212" t="s">
        <v>194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5">
      <c r="A51" s="219"/>
      <c r="B51" s="220"/>
      <c r="C51" s="266" t="s">
        <v>217</v>
      </c>
      <c r="D51" s="265"/>
      <c r="E51" s="265"/>
      <c r="F51" s="265"/>
      <c r="G51" s="265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19"/>
      <c r="B52" s="220"/>
      <c r="C52" s="267" t="s">
        <v>218</v>
      </c>
      <c r="D52" s="259"/>
      <c r="E52" s="260"/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67" t="s">
        <v>222</v>
      </c>
      <c r="D53" s="259"/>
      <c r="E53" s="260">
        <v>754.18320000000006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198</v>
      </c>
      <c r="AH53" s="212">
        <v>5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68" t="s">
        <v>203</v>
      </c>
      <c r="D54" s="261"/>
      <c r="E54" s="262">
        <v>754.18320000000006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198</v>
      </c>
      <c r="AH54" s="212">
        <v>1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69" t="s">
        <v>223</v>
      </c>
      <c r="D55" s="263"/>
      <c r="E55" s="264">
        <v>6787.6487999999999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198</v>
      </c>
      <c r="AH55" s="212">
        <v>4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34">
        <v>5</v>
      </c>
      <c r="B56" s="235" t="s">
        <v>224</v>
      </c>
      <c r="C56" s="252" t="s">
        <v>225</v>
      </c>
      <c r="D56" s="236" t="s">
        <v>191</v>
      </c>
      <c r="E56" s="237">
        <v>754.18320000000006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9" t="s">
        <v>192</v>
      </c>
      <c r="S56" s="239" t="s">
        <v>183</v>
      </c>
      <c r="T56" s="240" t="s">
        <v>183</v>
      </c>
      <c r="U56" s="222">
        <v>0</v>
      </c>
      <c r="V56" s="222">
        <f>ROUND(E56*U56,2)</f>
        <v>0</v>
      </c>
      <c r="W56" s="222"/>
      <c r="X56" s="222" t="s">
        <v>193</v>
      </c>
      <c r="Y56" s="222" t="s">
        <v>144</v>
      </c>
      <c r="Z56" s="212"/>
      <c r="AA56" s="212"/>
      <c r="AB56" s="212"/>
      <c r="AC56" s="212"/>
      <c r="AD56" s="212"/>
      <c r="AE56" s="212"/>
      <c r="AF56" s="212"/>
      <c r="AG56" s="212" t="s">
        <v>194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19"/>
      <c r="B57" s="220"/>
      <c r="C57" s="267" t="s">
        <v>218</v>
      </c>
      <c r="D57" s="259"/>
      <c r="E57" s="260"/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198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19"/>
      <c r="B58" s="220"/>
      <c r="C58" s="267" t="s">
        <v>222</v>
      </c>
      <c r="D58" s="259"/>
      <c r="E58" s="260">
        <v>754.18320000000006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198</v>
      </c>
      <c r="AH58" s="212">
        <v>5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19"/>
      <c r="B59" s="220"/>
      <c r="C59" s="268" t="s">
        <v>203</v>
      </c>
      <c r="D59" s="261"/>
      <c r="E59" s="262">
        <v>754.18320000000006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198</v>
      </c>
      <c r="AH59" s="212">
        <v>1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34">
        <v>6</v>
      </c>
      <c r="B60" s="235" t="s">
        <v>226</v>
      </c>
      <c r="C60" s="252" t="s">
        <v>227</v>
      </c>
      <c r="D60" s="236" t="s">
        <v>228</v>
      </c>
      <c r="E60" s="237">
        <v>1745.16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9" t="s">
        <v>192</v>
      </c>
      <c r="S60" s="239" t="s">
        <v>183</v>
      </c>
      <c r="T60" s="240" t="s">
        <v>183</v>
      </c>
      <c r="U60" s="222">
        <v>0.03</v>
      </c>
      <c r="V60" s="222">
        <f>ROUND(E60*U60,2)</f>
        <v>52.35</v>
      </c>
      <c r="W60" s="222"/>
      <c r="X60" s="222" t="s">
        <v>193</v>
      </c>
      <c r="Y60" s="222" t="s">
        <v>144</v>
      </c>
      <c r="Z60" s="212"/>
      <c r="AA60" s="212"/>
      <c r="AB60" s="212"/>
      <c r="AC60" s="212"/>
      <c r="AD60" s="212"/>
      <c r="AE60" s="212"/>
      <c r="AF60" s="212"/>
      <c r="AG60" s="212" t="s">
        <v>194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5">
      <c r="A61" s="219"/>
      <c r="B61" s="220"/>
      <c r="C61" s="266" t="s">
        <v>229</v>
      </c>
      <c r="D61" s="265"/>
      <c r="E61" s="265"/>
      <c r="F61" s="265"/>
      <c r="G61" s="265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196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5">
      <c r="A62" s="219"/>
      <c r="B62" s="220"/>
      <c r="C62" s="267" t="s">
        <v>197</v>
      </c>
      <c r="D62" s="259"/>
      <c r="E62" s="260"/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198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19"/>
      <c r="B63" s="220"/>
      <c r="C63" s="267" t="s">
        <v>230</v>
      </c>
      <c r="D63" s="259"/>
      <c r="E63" s="260"/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198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19"/>
      <c r="B64" s="220"/>
      <c r="C64" s="267" t="s">
        <v>214</v>
      </c>
      <c r="D64" s="259"/>
      <c r="E64" s="260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198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67" t="s">
        <v>201</v>
      </c>
      <c r="D65" s="259"/>
      <c r="E65" s="260"/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198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19"/>
      <c r="B66" s="220"/>
      <c r="C66" s="267" t="s">
        <v>231</v>
      </c>
      <c r="D66" s="259"/>
      <c r="E66" s="260">
        <v>973.8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198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19"/>
      <c r="B67" s="220"/>
      <c r="C67" s="268" t="s">
        <v>203</v>
      </c>
      <c r="D67" s="261"/>
      <c r="E67" s="262">
        <v>973.8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198</v>
      </c>
      <c r="AH67" s="212">
        <v>1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19"/>
      <c r="B68" s="220"/>
      <c r="C68" s="267" t="s">
        <v>204</v>
      </c>
      <c r="D68" s="259"/>
      <c r="E68" s="260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19"/>
      <c r="B69" s="220"/>
      <c r="C69" s="267" t="s">
        <v>205</v>
      </c>
      <c r="D69" s="259"/>
      <c r="E69" s="260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198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19"/>
      <c r="B70" s="220"/>
      <c r="C70" s="267" t="s">
        <v>232</v>
      </c>
      <c r="D70" s="259"/>
      <c r="E70" s="260">
        <v>70.5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19"/>
      <c r="B71" s="220"/>
      <c r="C71" s="268" t="s">
        <v>203</v>
      </c>
      <c r="D71" s="261"/>
      <c r="E71" s="262">
        <v>70.5</v>
      </c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198</v>
      </c>
      <c r="AH71" s="212">
        <v>1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19"/>
      <c r="B72" s="220"/>
      <c r="C72" s="267" t="s">
        <v>207</v>
      </c>
      <c r="D72" s="259"/>
      <c r="E72" s="260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198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19"/>
      <c r="B73" s="220"/>
      <c r="C73" s="267" t="s">
        <v>208</v>
      </c>
      <c r="D73" s="259"/>
      <c r="E73" s="260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198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19"/>
      <c r="B74" s="220"/>
      <c r="C74" s="267" t="s">
        <v>209</v>
      </c>
      <c r="D74" s="259"/>
      <c r="E74" s="260"/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198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19"/>
      <c r="B75" s="220"/>
      <c r="C75" s="267" t="s">
        <v>233</v>
      </c>
      <c r="D75" s="259"/>
      <c r="E75" s="260">
        <v>410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19"/>
      <c r="B76" s="220"/>
      <c r="C76" s="268" t="s">
        <v>203</v>
      </c>
      <c r="D76" s="261"/>
      <c r="E76" s="262">
        <v>410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198</v>
      </c>
      <c r="AH76" s="212">
        <v>1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19"/>
      <c r="B77" s="220"/>
      <c r="C77" s="269" t="s">
        <v>211</v>
      </c>
      <c r="D77" s="263"/>
      <c r="E77" s="264">
        <v>290.86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198</v>
      </c>
      <c r="AH77" s="212">
        <v>4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34">
        <v>7</v>
      </c>
      <c r="B78" s="235" t="s">
        <v>234</v>
      </c>
      <c r="C78" s="252" t="s">
        <v>235</v>
      </c>
      <c r="D78" s="236" t="s">
        <v>228</v>
      </c>
      <c r="E78" s="237">
        <v>410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9" t="s">
        <v>192</v>
      </c>
      <c r="S78" s="239" t="s">
        <v>183</v>
      </c>
      <c r="T78" s="240" t="s">
        <v>183</v>
      </c>
      <c r="U78" s="222">
        <v>0.13</v>
      </c>
      <c r="V78" s="222">
        <f>ROUND(E78*U78,2)</f>
        <v>53.3</v>
      </c>
      <c r="W78" s="222"/>
      <c r="X78" s="222" t="s">
        <v>193</v>
      </c>
      <c r="Y78" s="222" t="s">
        <v>144</v>
      </c>
      <c r="Z78" s="212"/>
      <c r="AA78" s="212"/>
      <c r="AB78" s="212"/>
      <c r="AC78" s="212"/>
      <c r="AD78" s="212"/>
      <c r="AE78" s="212"/>
      <c r="AF78" s="212"/>
      <c r="AG78" s="212" t="s">
        <v>194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5">
      <c r="A79" s="219"/>
      <c r="B79" s="220"/>
      <c r="C79" s="266" t="s">
        <v>236</v>
      </c>
      <c r="D79" s="265"/>
      <c r="E79" s="265"/>
      <c r="F79" s="265"/>
      <c r="G79" s="265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41" t="str">
        <f>C79</f>
        <v>s případným nutným přemístěním hromad nebo dočasných skládek na místo potřeby ze vzdálenosti do 30 m, v rovině nebo ve svahu do 1 : 5,</v>
      </c>
      <c r="BB79" s="212"/>
      <c r="BC79" s="212"/>
      <c r="BD79" s="212"/>
      <c r="BE79" s="212"/>
      <c r="BF79" s="212"/>
      <c r="BG79" s="212"/>
      <c r="BH79" s="212"/>
    </row>
    <row r="80" spans="1:60" outlineLevel="2" x14ac:dyDescent="0.25">
      <c r="A80" s="219"/>
      <c r="B80" s="220"/>
      <c r="C80" s="267" t="s">
        <v>197</v>
      </c>
      <c r="D80" s="259"/>
      <c r="E80" s="260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198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19"/>
      <c r="B81" s="220"/>
      <c r="C81" s="267" t="s">
        <v>230</v>
      </c>
      <c r="D81" s="259"/>
      <c r="E81" s="260"/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198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19"/>
      <c r="B82" s="220"/>
      <c r="C82" s="267" t="s">
        <v>207</v>
      </c>
      <c r="D82" s="259"/>
      <c r="E82" s="260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67" t="s">
        <v>208</v>
      </c>
      <c r="D83" s="259"/>
      <c r="E83" s="260"/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19"/>
      <c r="B84" s="220"/>
      <c r="C84" s="267" t="s">
        <v>209</v>
      </c>
      <c r="D84" s="259"/>
      <c r="E84" s="260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198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19"/>
      <c r="B85" s="220"/>
      <c r="C85" s="267" t="s">
        <v>233</v>
      </c>
      <c r="D85" s="259"/>
      <c r="E85" s="260">
        <v>410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198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19"/>
      <c r="B86" s="220"/>
      <c r="C86" s="268" t="s">
        <v>203</v>
      </c>
      <c r="D86" s="261"/>
      <c r="E86" s="262">
        <v>410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198</v>
      </c>
      <c r="AH86" s="212">
        <v>1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0.399999999999999" outlineLevel="1" x14ac:dyDescent="0.25">
      <c r="A87" s="234">
        <v>8</v>
      </c>
      <c r="B87" s="235" t="s">
        <v>237</v>
      </c>
      <c r="C87" s="252" t="s">
        <v>238</v>
      </c>
      <c r="D87" s="236" t="s">
        <v>228</v>
      </c>
      <c r="E87" s="237">
        <v>410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9" t="s">
        <v>239</v>
      </c>
      <c r="S87" s="239" t="s">
        <v>183</v>
      </c>
      <c r="T87" s="240" t="s">
        <v>183</v>
      </c>
      <c r="U87" s="222">
        <v>0.09</v>
      </c>
      <c r="V87" s="222">
        <f>ROUND(E87*U87,2)</f>
        <v>36.9</v>
      </c>
      <c r="W87" s="222"/>
      <c r="X87" s="222" t="s">
        <v>193</v>
      </c>
      <c r="Y87" s="222" t="s">
        <v>144</v>
      </c>
      <c r="Z87" s="212"/>
      <c r="AA87" s="212"/>
      <c r="AB87" s="212"/>
      <c r="AC87" s="212"/>
      <c r="AD87" s="212"/>
      <c r="AE87" s="212"/>
      <c r="AF87" s="212"/>
      <c r="AG87" s="212" t="s">
        <v>194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5">
      <c r="A88" s="219"/>
      <c r="B88" s="220"/>
      <c r="C88" s="266" t="s">
        <v>240</v>
      </c>
      <c r="D88" s="265"/>
      <c r="E88" s="265"/>
      <c r="F88" s="265"/>
      <c r="G88" s="265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5">
      <c r="A89" s="219"/>
      <c r="B89" s="220"/>
      <c r="C89" s="267" t="s">
        <v>197</v>
      </c>
      <c r="D89" s="259"/>
      <c r="E89" s="260"/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19"/>
      <c r="B90" s="220"/>
      <c r="C90" s="267" t="s">
        <v>230</v>
      </c>
      <c r="D90" s="259"/>
      <c r="E90" s="260"/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198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19"/>
      <c r="B91" s="220"/>
      <c r="C91" s="267" t="s">
        <v>207</v>
      </c>
      <c r="D91" s="259"/>
      <c r="E91" s="260"/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198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19"/>
      <c r="B92" s="220"/>
      <c r="C92" s="267" t="s">
        <v>208</v>
      </c>
      <c r="D92" s="259"/>
      <c r="E92" s="260"/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19"/>
      <c r="B93" s="220"/>
      <c r="C93" s="267" t="s">
        <v>209</v>
      </c>
      <c r="D93" s="259"/>
      <c r="E93" s="260"/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198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19"/>
      <c r="B94" s="220"/>
      <c r="C94" s="267" t="s">
        <v>233</v>
      </c>
      <c r="D94" s="259"/>
      <c r="E94" s="260">
        <v>410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19"/>
      <c r="B95" s="220"/>
      <c r="C95" s="268" t="s">
        <v>203</v>
      </c>
      <c r="D95" s="261"/>
      <c r="E95" s="262">
        <v>410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198</v>
      </c>
      <c r="AH95" s="212">
        <v>1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34">
        <v>9</v>
      </c>
      <c r="B96" s="235" t="s">
        <v>241</v>
      </c>
      <c r="C96" s="252" t="s">
        <v>242</v>
      </c>
      <c r="D96" s="236" t="s">
        <v>228</v>
      </c>
      <c r="E96" s="237">
        <v>410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9" t="s">
        <v>239</v>
      </c>
      <c r="S96" s="239" t="s">
        <v>183</v>
      </c>
      <c r="T96" s="240" t="s">
        <v>183</v>
      </c>
      <c r="U96" s="222">
        <v>0</v>
      </c>
      <c r="V96" s="222">
        <f>ROUND(E96*U96,2)</f>
        <v>0</v>
      </c>
      <c r="W96" s="222"/>
      <c r="X96" s="222" t="s">
        <v>193</v>
      </c>
      <c r="Y96" s="222" t="s">
        <v>144</v>
      </c>
      <c r="Z96" s="212"/>
      <c r="AA96" s="212"/>
      <c r="AB96" s="212"/>
      <c r="AC96" s="212"/>
      <c r="AD96" s="212"/>
      <c r="AE96" s="212"/>
      <c r="AF96" s="212"/>
      <c r="AG96" s="212" t="s">
        <v>194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19"/>
      <c r="B97" s="220"/>
      <c r="C97" s="266" t="s">
        <v>240</v>
      </c>
      <c r="D97" s="265"/>
      <c r="E97" s="265"/>
      <c r="F97" s="265"/>
      <c r="G97" s="265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196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5">
      <c r="A98" s="219"/>
      <c r="B98" s="220"/>
      <c r="C98" s="267" t="s">
        <v>197</v>
      </c>
      <c r="D98" s="259"/>
      <c r="E98" s="260"/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198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19"/>
      <c r="B99" s="220"/>
      <c r="C99" s="267" t="s">
        <v>230</v>
      </c>
      <c r="D99" s="259"/>
      <c r="E99" s="260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198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19"/>
      <c r="B100" s="220"/>
      <c r="C100" s="267" t="s">
        <v>207</v>
      </c>
      <c r="D100" s="259"/>
      <c r="E100" s="260"/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19"/>
      <c r="B101" s="220"/>
      <c r="C101" s="267" t="s">
        <v>208</v>
      </c>
      <c r="D101" s="259"/>
      <c r="E101" s="260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19"/>
      <c r="B102" s="220"/>
      <c r="C102" s="267" t="s">
        <v>209</v>
      </c>
      <c r="D102" s="259"/>
      <c r="E102" s="260"/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198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19"/>
      <c r="B103" s="220"/>
      <c r="C103" s="267" t="s">
        <v>233</v>
      </c>
      <c r="D103" s="259"/>
      <c r="E103" s="260">
        <v>410</v>
      </c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8" t="s">
        <v>203</v>
      </c>
      <c r="D104" s="261"/>
      <c r="E104" s="262">
        <v>410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198</v>
      </c>
      <c r="AH104" s="212">
        <v>1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5">
      <c r="A105" s="234">
        <v>10</v>
      </c>
      <c r="B105" s="235" t="s">
        <v>243</v>
      </c>
      <c r="C105" s="252" t="s">
        <v>244</v>
      </c>
      <c r="D105" s="236" t="s">
        <v>228</v>
      </c>
      <c r="E105" s="237">
        <v>410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7">
        <v>0</v>
      </c>
      <c r="O105" s="237">
        <f>ROUND(E105*N105,2)</f>
        <v>0</v>
      </c>
      <c r="P105" s="237">
        <v>0</v>
      </c>
      <c r="Q105" s="237">
        <f>ROUND(E105*P105,2)</f>
        <v>0</v>
      </c>
      <c r="R105" s="239" t="s">
        <v>239</v>
      </c>
      <c r="S105" s="239" t="s">
        <v>183</v>
      </c>
      <c r="T105" s="240" t="s">
        <v>183</v>
      </c>
      <c r="U105" s="222">
        <v>0.06</v>
      </c>
      <c r="V105" s="222">
        <f>ROUND(E105*U105,2)</f>
        <v>24.6</v>
      </c>
      <c r="W105" s="222"/>
      <c r="X105" s="222" t="s">
        <v>193</v>
      </c>
      <c r="Y105" s="222" t="s">
        <v>144</v>
      </c>
      <c r="Z105" s="212"/>
      <c r="AA105" s="212"/>
      <c r="AB105" s="212"/>
      <c r="AC105" s="212"/>
      <c r="AD105" s="212"/>
      <c r="AE105" s="212"/>
      <c r="AF105" s="212"/>
      <c r="AG105" s="212" t="s">
        <v>194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5">
      <c r="A106" s="219"/>
      <c r="B106" s="220"/>
      <c r="C106" s="266" t="s">
        <v>245</v>
      </c>
      <c r="D106" s="265"/>
      <c r="E106" s="265"/>
      <c r="F106" s="265"/>
      <c r="G106" s="265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196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5">
      <c r="A107" s="219"/>
      <c r="B107" s="220"/>
      <c r="C107" s="267" t="s">
        <v>197</v>
      </c>
      <c r="D107" s="259"/>
      <c r="E107" s="260"/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67" t="s">
        <v>230</v>
      </c>
      <c r="D108" s="259"/>
      <c r="E108" s="260"/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7" t="s">
        <v>207</v>
      </c>
      <c r="D109" s="259"/>
      <c r="E109" s="260"/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198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19"/>
      <c r="B110" s="220"/>
      <c r="C110" s="267" t="s">
        <v>208</v>
      </c>
      <c r="D110" s="259"/>
      <c r="E110" s="260"/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198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67" t="s">
        <v>209</v>
      </c>
      <c r="D111" s="259"/>
      <c r="E111" s="260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198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19"/>
      <c r="B112" s="220"/>
      <c r="C112" s="267" t="s">
        <v>233</v>
      </c>
      <c r="D112" s="259"/>
      <c r="E112" s="260">
        <v>410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198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19"/>
      <c r="B113" s="220"/>
      <c r="C113" s="268" t="s">
        <v>203</v>
      </c>
      <c r="D113" s="261"/>
      <c r="E113" s="262">
        <v>410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198</v>
      </c>
      <c r="AH113" s="212">
        <v>1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5">
      <c r="A114" s="234">
        <v>11</v>
      </c>
      <c r="B114" s="235" t="s">
        <v>246</v>
      </c>
      <c r="C114" s="252" t="s">
        <v>247</v>
      </c>
      <c r="D114" s="236" t="s">
        <v>248</v>
      </c>
      <c r="E114" s="237">
        <v>12.3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7">
        <v>1E-3</v>
      </c>
      <c r="O114" s="237">
        <f>ROUND(E114*N114,2)</f>
        <v>0.01</v>
      </c>
      <c r="P114" s="237">
        <v>0</v>
      </c>
      <c r="Q114" s="237">
        <f>ROUND(E114*P114,2)</f>
        <v>0</v>
      </c>
      <c r="R114" s="239" t="s">
        <v>249</v>
      </c>
      <c r="S114" s="239" t="s">
        <v>183</v>
      </c>
      <c r="T114" s="240" t="s">
        <v>183</v>
      </c>
      <c r="U114" s="222">
        <v>0</v>
      </c>
      <c r="V114" s="222">
        <f>ROUND(E114*U114,2)</f>
        <v>0</v>
      </c>
      <c r="W114" s="222"/>
      <c r="X114" s="222" t="s">
        <v>250</v>
      </c>
      <c r="Y114" s="222" t="s">
        <v>144</v>
      </c>
      <c r="Z114" s="212"/>
      <c r="AA114" s="212"/>
      <c r="AB114" s="212"/>
      <c r="AC114" s="212"/>
      <c r="AD114" s="212"/>
      <c r="AE114" s="212"/>
      <c r="AF114" s="212"/>
      <c r="AG114" s="212" t="s">
        <v>251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5">
      <c r="A115" s="219"/>
      <c r="B115" s="220"/>
      <c r="C115" s="267" t="s">
        <v>197</v>
      </c>
      <c r="D115" s="259"/>
      <c r="E115" s="260"/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198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7" t="s">
        <v>230</v>
      </c>
      <c r="D116" s="259"/>
      <c r="E116" s="260"/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198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7" t="s">
        <v>207</v>
      </c>
      <c r="D117" s="259"/>
      <c r="E117" s="260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198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7" t="s">
        <v>208</v>
      </c>
      <c r="D118" s="259"/>
      <c r="E118" s="260"/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7" t="s">
        <v>209</v>
      </c>
      <c r="D119" s="259"/>
      <c r="E119" s="260"/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198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67" t="s">
        <v>252</v>
      </c>
      <c r="D120" s="259"/>
      <c r="E120" s="260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198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19"/>
      <c r="B121" s="220"/>
      <c r="C121" s="267" t="s">
        <v>253</v>
      </c>
      <c r="D121" s="259"/>
      <c r="E121" s="260">
        <v>12.3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198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19"/>
      <c r="B122" s="220"/>
      <c r="C122" s="268" t="s">
        <v>203</v>
      </c>
      <c r="D122" s="261"/>
      <c r="E122" s="262">
        <v>12.3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198</v>
      </c>
      <c r="AH122" s="212">
        <v>1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34">
        <v>12</v>
      </c>
      <c r="B123" s="235" t="s">
        <v>254</v>
      </c>
      <c r="C123" s="252" t="s">
        <v>255</v>
      </c>
      <c r="D123" s="236" t="s">
        <v>228</v>
      </c>
      <c r="E123" s="237">
        <v>410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7">
        <v>0</v>
      </c>
      <c r="O123" s="237">
        <f>ROUND(E123*N123,2)</f>
        <v>0</v>
      </c>
      <c r="P123" s="237">
        <v>0</v>
      </c>
      <c r="Q123" s="237">
        <f>ROUND(E123*P123,2)</f>
        <v>0</v>
      </c>
      <c r="R123" s="239" t="s">
        <v>239</v>
      </c>
      <c r="S123" s="239" t="s">
        <v>183</v>
      </c>
      <c r="T123" s="240" t="s">
        <v>183</v>
      </c>
      <c r="U123" s="222">
        <v>1.0999999999999999E-2</v>
      </c>
      <c r="V123" s="222">
        <f>ROUND(E123*U123,2)</f>
        <v>4.51</v>
      </c>
      <c r="W123" s="222"/>
      <c r="X123" s="222" t="s">
        <v>193</v>
      </c>
      <c r="Y123" s="222" t="s">
        <v>144</v>
      </c>
      <c r="Z123" s="212"/>
      <c r="AA123" s="212"/>
      <c r="AB123" s="212"/>
      <c r="AC123" s="212"/>
      <c r="AD123" s="212"/>
      <c r="AE123" s="212"/>
      <c r="AF123" s="212"/>
      <c r="AG123" s="212" t="s">
        <v>194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5">
      <c r="A124" s="219"/>
      <c r="B124" s="220"/>
      <c r="C124" s="266" t="s">
        <v>256</v>
      </c>
      <c r="D124" s="265"/>
      <c r="E124" s="265"/>
      <c r="F124" s="265"/>
      <c r="G124" s="265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41" t="str">
        <f>C124</f>
        <v>bez ohledu na způsob založení, tj. pokosení se shrabáním, naložením shrabků na dopravní prostředek s odvezením do 20 km a se složením,</v>
      </c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5">
      <c r="A125" s="219"/>
      <c r="B125" s="220"/>
      <c r="C125" s="267" t="s">
        <v>197</v>
      </c>
      <c r="D125" s="259"/>
      <c r="E125" s="260"/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198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19"/>
      <c r="B126" s="220"/>
      <c r="C126" s="267" t="s">
        <v>230</v>
      </c>
      <c r="D126" s="259"/>
      <c r="E126" s="260"/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198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19"/>
      <c r="B127" s="220"/>
      <c r="C127" s="267" t="s">
        <v>207</v>
      </c>
      <c r="D127" s="259"/>
      <c r="E127" s="260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198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19"/>
      <c r="B128" s="220"/>
      <c r="C128" s="267" t="s">
        <v>208</v>
      </c>
      <c r="D128" s="259"/>
      <c r="E128" s="260"/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198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19"/>
      <c r="B129" s="220"/>
      <c r="C129" s="267" t="s">
        <v>209</v>
      </c>
      <c r="D129" s="259"/>
      <c r="E129" s="260"/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198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19"/>
      <c r="B130" s="220"/>
      <c r="C130" s="267" t="s">
        <v>233</v>
      </c>
      <c r="D130" s="259"/>
      <c r="E130" s="260">
        <v>410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198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19"/>
      <c r="B131" s="220"/>
      <c r="C131" s="268" t="s">
        <v>203</v>
      </c>
      <c r="D131" s="261"/>
      <c r="E131" s="262">
        <v>410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198</v>
      </c>
      <c r="AH131" s="212">
        <v>1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5">
      <c r="A132" s="234">
        <v>13</v>
      </c>
      <c r="B132" s="235" t="s">
        <v>257</v>
      </c>
      <c r="C132" s="252" t="s">
        <v>258</v>
      </c>
      <c r="D132" s="236" t="s">
        <v>191</v>
      </c>
      <c r="E132" s="237">
        <v>6.15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9" t="s">
        <v>239</v>
      </c>
      <c r="S132" s="239" t="s">
        <v>183</v>
      </c>
      <c r="T132" s="240" t="s">
        <v>183</v>
      </c>
      <c r="U132" s="222">
        <v>0.26</v>
      </c>
      <c r="V132" s="222">
        <f>ROUND(E132*U132,2)</f>
        <v>1.6</v>
      </c>
      <c r="W132" s="222"/>
      <c r="X132" s="222" t="s">
        <v>193</v>
      </c>
      <c r="Y132" s="222" t="s">
        <v>144</v>
      </c>
      <c r="Z132" s="212"/>
      <c r="AA132" s="212"/>
      <c r="AB132" s="212"/>
      <c r="AC132" s="212"/>
      <c r="AD132" s="212"/>
      <c r="AE132" s="212"/>
      <c r="AF132" s="212"/>
      <c r="AG132" s="212" t="s">
        <v>194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5">
      <c r="A133" s="219"/>
      <c r="B133" s="220"/>
      <c r="C133" s="267" t="s">
        <v>197</v>
      </c>
      <c r="D133" s="259"/>
      <c r="E133" s="260"/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198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67" t="s">
        <v>230</v>
      </c>
      <c r="D134" s="259"/>
      <c r="E134" s="260"/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198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19"/>
      <c r="B135" s="220"/>
      <c r="C135" s="267" t="s">
        <v>207</v>
      </c>
      <c r="D135" s="259"/>
      <c r="E135" s="260"/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198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5">
      <c r="A136" s="219"/>
      <c r="B136" s="220"/>
      <c r="C136" s="267" t="s">
        <v>208</v>
      </c>
      <c r="D136" s="259"/>
      <c r="E136" s="260"/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198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19"/>
      <c r="B137" s="220"/>
      <c r="C137" s="267" t="s">
        <v>209</v>
      </c>
      <c r="D137" s="259"/>
      <c r="E137" s="260"/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198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19"/>
      <c r="B138" s="220"/>
      <c r="C138" s="267" t="s">
        <v>259</v>
      </c>
      <c r="D138" s="259"/>
      <c r="E138" s="260"/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198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19"/>
      <c r="B139" s="220"/>
      <c r="C139" s="267" t="s">
        <v>260</v>
      </c>
      <c r="D139" s="259"/>
      <c r="E139" s="260">
        <v>6.15</v>
      </c>
      <c r="F139" s="222"/>
      <c r="G139" s="22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198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19"/>
      <c r="B140" s="220"/>
      <c r="C140" s="268" t="s">
        <v>203</v>
      </c>
      <c r="D140" s="261"/>
      <c r="E140" s="262">
        <v>6.15</v>
      </c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198</v>
      </c>
      <c r="AH140" s="212">
        <v>1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5">
      <c r="A141" s="234">
        <v>14</v>
      </c>
      <c r="B141" s="235" t="s">
        <v>261</v>
      </c>
      <c r="C141" s="252" t="s">
        <v>262</v>
      </c>
      <c r="D141" s="236" t="s">
        <v>191</v>
      </c>
      <c r="E141" s="237">
        <v>6.15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9" t="s">
        <v>239</v>
      </c>
      <c r="S141" s="239" t="s">
        <v>183</v>
      </c>
      <c r="T141" s="240" t="s">
        <v>183</v>
      </c>
      <c r="U141" s="222">
        <v>0.88400000000000001</v>
      </c>
      <c r="V141" s="222">
        <f>ROUND(E141*U141,2)</f>
        <v>5.44</v>
      </c>
      <c r="W141" s="222"/>
      <c r="X141" s="222" t="s">
        <v>193</v>
      </c>
      <c r="Y141" s="222" t="s">
        <v>144</v>
      </c>
      <c r="Z141" s="212"/>
      <c r="AA141" s="212"/>
      <c r="AB141" s="212"/>
      <c r="AC141" s="212"/>
      <c r="AD141" s="212"/>
      <c r="AE141" s="212"/>
      <c r="AF141" s="212"/>
      <c r="AG141" s="212" t="s">
        <v>194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5">
      <c r="A142" s="219"/>
      <c r="B142" s="220"/>
      <c r="C142" s="267" t="s">
        <v>197</v>
      </c>
      <c r="D142" s="259"/>
      <c r="E142" s="260"/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198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5">
      <c r="A143" s="219"/>
      <c r="B143" s="220"/>
      <c r="C143" s="267" t="s">
        <v>230</v>
      </c>
      <c r="D143" s="259"/>
      <c r="E143" s="260"/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198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5">
      <c r="A144" s="219"/>
      <c r="B144" s="220"/>
      <c r="C144" s="267" t="s">
        <v>207</v>
      </c>
      <c r="D144" s="259"/>
      <c r="E144" s="260"/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198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19"/>
      <c r="B145" s="220"/>
      <c r="C145" s="267" t="s">
        <v>208</v>
      </c>
      <c r="D145" s="259"/>
      <c r="E145" s="260"/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198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5">
      <c r="A146" s="219"/>
      <c r="B146" s="220"/>
      <c r="C146" s="267" t="s">
        <v>209</v>
      </c>
      <c r="D146" s="259"/>
      <c r="E146" s="260"/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198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5">
      <c r="A147" s="219"/>
      <c r="B147" s="220"/>
      <c r="C147" s="267" t="s">
        <v>259</v>
      </c>
      <c r="D147" s="259"/>
      <c r="E147" s="260"/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198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19"/>
      <c r="B148" s="220"/>
      <c r="C148" s="267" t="s">
        <v>260</v>
      </c>
      <c r="D148" s="259"/>
      <c r="E148" s="260">
        <v>6.15</v>
      </c>
      <c r="F148" s="222"/>
      <c r="G148" s="222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198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19"/>
      <c r="B149" s="220"/>
      <c r="C149" s="268" t="s">
        <v>203</v>
      </c>
      <c r="D149" s="261"/>
      <c r="E149" s="262">
        <v>6.15</v>
      </c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22"/>
      <c r="Z149" s="212"/>
      <c r="AA149" s="212"/>
      <c r="AB149" s="212"/>
      <c r="AC149" s="212"/>
      <c r="AD149" s="212"/>
      <c r="AE149" s="212"/>
      <c r="AF149" s="212"/>
      <c r="AG149" s="212" t="s">
        <v>198</v>
      </c>
      <c r="AH149" s="212">
        <v>1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x14ac:dyDescent="0.25">
      <c r="A150" s="224" t="s">
        <v>136</v>
      </c>
      <c r="B150" s="225" t="s">
        <v>80</v>
      </c>
      <c r="C150" s="251" t="s">
        <v>81</v>
      </c>
      <c r="D150" s="226"/>
      <c r="E150" s="227"/>
      <c r="F150" s="228"/>
      <c r="G150" s="228">
        <f>SUMIF(AG151:AG160,"&lt;&gt;NOR",G151:G160)</f>
        <v>0</v>
      </c>
      <c r="H150" s="228"/>
      <c r="I150" s="228">
        <f>SUM(I151:I160)</f>
        <v>0</v>
      </c>
      <c r="J150" s="228"/>
      <c r="K150" s="228">
        <f>SUM(K151:K160)</f>
        <v>0</v>
      </c>
      <c r="L150" s="228"/>
      <c r="M150" s="228">
        <f>SUM(M151:M160)</f>
        <v>0</v>
      </c>
      <c r="N150" s="227"/>
      <c r="O150" s="227">
        <f>SUM(O151:O160)</f>
        <v>26.990000000000002</v>
      </c>
      <c r="P150" s="227"/>
      <c r="Q150" s="227">
        <f>SUM(Q151:Q160)</f>
        <v>0</v>
      </c>
      <c r="R150" s="228"/>
      <c r="S150" s="228"/>
      <c r="T150" s="229"/>
      <c r="U150" s="223"/>
      <c r="V150" s="223">
        <f>SUM(V151:V160)</f>
        <v>24.95</v>
      </c>
      <c r="W150" s="223"/>
      <c r="X150" s="223"/>
      <c r="Y150" s="223"/>
      <c r="AG150" t="s">
        <v>137</v>
      </c>
    </row>
    <row r="151" spans="1:60" outlineLevel="1" x14ac:dyDescent="0.25">
      <c r="A151" s="234">
        <v>15</v>
      </c>
      <c r="B151" s="235" t="s">
        <v>263</v>
      </c>
      <c r="C151" s="252" t="s">
        <v>264</v>
      </c>
      <c r="D151" s="236" t="s">
        <v>191</v>
      </c>
      <c r="E151" s="237">
        <v>1.7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7">
        <v>1.9205000000000001</v>
      </c>
      <c r="O151" s="237">
        <f>ROUND(E151*N151,2)</f>
        <v>3.26</v>
      </c>
      <c r="P151" s="237">
        <v>0</v>
      </c>
      <c r="Q151" s="237">
        <f>ROUND(E151*P151,2)</f>
        <v>0</v>
      </c>
      <c r="R151" s="239" t="s">
        <v>265</v>
      </c>
      <c r="S151" s="239" t="s">
        <v>183</v>
      </c>
      <c r="T151" s="240" t="s">
        <v>183</v>
      </c>
      <c r="U151" s="222">
        <v>1.2310000000000001</v>
      </c>
      <c r="V151" s="222">
        <f>ROUND(E151*U151,2)</f>
        <v>2.09</v>
      </c>
      <c r="W151" s="222"/>
      <c r="X151" s="222" t="s">
        <v>193</v>
      </c>
      <c r="Y151" s="222" t="s">
        <v>144</v>
      </c>
      <c r="Z151" s="212"/>
      <c r="AA151" s="212"/>
      <c r="AB151" s="212"/>
      <c r="AC151" s="212"/>
      <c r="AD151" s="212"/>
      <c r="AE151" s="212"/>
      <c r="AF151" s="212"/>
      <c r="AG151" s="212" t="s">
        <v>194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5">
      <c r="A152" s="219"/>
      <c r="B152" s="220"/>
      <c r="C152" s="253" t="s">
        <v>266</v>
      </c>
      <c r="D152" s="242"/>
      <c r="E152" s="242"/>
      <c r="F152" s="242"/>
      <c r="G152" s="24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147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5">
      <c r="A153" s="234">
        <v>16</v>
      </c>
      <c r="B153" s="235" t="s">
        <v>267</v>
      </c>
      <c r="C153" s="252" t="s">
        <v>268</v>
      </c>
      <c r="D153" s="236" t="s">
        <v>191</v>
      </c>
      <c r="E153" s="237">
        <v>13.5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1.665</v>
      </c>
      <c r="O153" s="237">
        <f>ROUND(E153*N153,2)</f>
        <v>22.48</v>
      </c>
      <c r="P153" s="237">
        <v>0</v>
      </c>
      <c r="Q153" s="237">
        <f>ROUND(E153*P153,2)</f>
        <v>0</v>
      </c>
      <c r="R153" s="239" t="s">
        <v>265</v>
      </c>
      <c r="S153" s="239" t="s">
        <v>183</v>
      </c>
      <c r="T153" s="240" t="s">
        <v>183</v>
      </c>
      <c r="U153" s="222">
        <v>0.92</v>
      </c>
      <c r="V153" s="222">
        <f>ROUND(E153*U153,2)</f>
        <v>12.42</v>
      </c>
      <c r="W153" s="222"/>
      <c r="X153" s="222" t="s">
        <v>193</v>
      </c>
      <c r="Y153" s="222" t="s">
        <v>144</v>
      </c>
      <c r="Z153" s="212"/>
      <c r="AA153" s="212"/>
      <c r="AB153" s="212"/>
      <c r="AC153" s="212"/>
      <c r="AD153" s="212"/>
      <c r="AE153" s="212"/>
      <c r="AF153" s="212"/>
      <c r="AG153" s="212" t="s">
        <v>194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2" x14ac:dyDescent="0.25">
      <c r="A154" s="219"/>
      <c r="B154" s="220"/>
      <c r="C154" s="266" t="s">
        <v>269</v>
      </c>
      <c r="D154" s="265"/>
      <c r="E154" s="265"/>
      <c r="F154" s="265"/>
      <c r="G154" s="265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196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5">
      <c r="A155" s="244">
        <v>17</v>
      </c>
      <c r="B155" s="245" t="s">
        <v>270</v>
      </c>
      <c r="C155" s="255" t="s">
        <v>271</v>
      </c>
      <c r="D155" s="246" t="s">
        <v>272</v>
      </c>
      <c r="E155" s="247">
        <v>110.5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21</v>
      </c>
      <c r="M155" s="249">
        <f>G155*(1+L155/100)</f>
        <v>0</v>
      </c>
      <c r="N155" s="247">
        <v>1.0500000000000001E-2</v>
      </c>
      <c r="O155" s="247">
        <f>ROUND(E155*N155,2)</f>
        <v>1.1599999999999999</v>
      </c>
      <c r="P155" s="247">
        <v>0</v>
      </c>
      <c r="Q155" s="247">
        <f>ROUND(E155*P155,2)</f>
        <v>0</v>
      </c>
      <c r="R155" s="249" t="s">
        <v>265</v>
      </c>
      <c r="S155" s="249" t="s">
        <v>183</v>
      </c>
      <c r="T155" s="250" t="s">
        <v>183</v>
      </c>
      <c r="U155" s="222">
        <v>0.05</v>
      </c>
      <c r="V155" s="222">
        <f>ROUND(E155*U155,2)</f>
        <v>5.53</v>
      </c>
      <c r="W155" s="222"/>
      <c r="X155" s="222" t="s">
        <v>193</v>
      </c>
      <c r="Y155" s="222" t="s">
        <v>144</v>
      </c>
      <c r="Z155" s="212"/>
      <c r="AA155" s="212"/>
      <c r="AB155" s="212"/>
      <c r="AC155" s="212"/>
      <c r="AD155" s="212"/>
      <c r="AE155" s="212"/>
      <c r="AF155" s="212"/>
      <c r="AG155" s="212" t="s">
        <v>194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0.399999999999999" outlineLevel="1" x14ac:dyDescent="0.25">
      <c r="A156" s="244">
        <v>18</v>
      </c>
      <c r="B156" s="245" t="s">
        <v>273</v>
      </c>
      <c r="C156" s="255" t="s">
        <v>274</v>
      </c>
      <c r="D156" s="246" t="s">
        <v>272</v>
      </c>
      <c r="E156" s="247">
        <v>121.5</v>
      </c>
      <c r="F156" s="248"/>
      <c r="G156" s="249">
        <f>ROUND(E156*F156,2)</f>
        <v>0</v>
      </c>
      <c r="H156" s="248"/>
      <c r="I156" s="249">
        <f>ROUND(E156*H156,2)</f>
        <v>0</v>
      </c>
      <c r="J156" s="248"/>
      <c r="K156" s="249">
        <f>ROUND(E156*J156,2)</f>
        <v>0</v>
      </c>
      <c r="L156" s="249">
        <v>21</v>
      </c>
      <c r="M156" s="249">
        <f>G156*(1+L156/100)</f>
        <v>0</v>
      </c>
      <c r="N156" s="247">
        <v>4.8000000000000001E-4</v>
      </c>
      <c r="O156" s="247">
        <f>ROUND(E156*N156,2)</f>
        <v>0.06</v>
      </c>
      <c r="P156" s="247">
        <v>0</v>
      </c>
      <c r="Q156" s="247">
        <f>ROUND(E156*P156,2)</f>
        <v>0</v>
      </c>
      <c r="R156" s="249" t="s">
        <v>249</v>
      </c>
      <c r="S156" s="249" t="s">
        <v>183</v>
      </c>
      <c r="T156" s="250" t="s">
        <v>183</v>
      </c>
      <c r="U156" s="222">
        <v>0</v>
      </c>
      <c r="V156" s="222">
        <f>ROUND(E156*U156,2)</f>
        <v>0</v>
      </c>
      <c r="W156" s="222"/>
      <c r="X156" s="222" t="s">
        <v>250</v>
      </c>
      <c r="Y156" s="222" t="s">
        <v>144</v>
      </c>
      <c r="Z156" s="212"/>
      <c r="AA156" s="212"/>
      <c r="AB156" s="212"/>
      <c r="AC156" s="212"/>
      <c r="AD156" s="212"/>
      <c r="AE156" s="212"/>
      <c r="AF156" s="212"/>
      <c r="AG156" s="212" t="s">
        <v>251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5">
      <c r="A157" s="234">
        <v>19</v>
      </c>
      <c r="B157" s="235" t="s">
        <v>275</v>
      </c>
      <c r="C157" s="252" t="s">
        <v>276</v>
      </c>
      <c r="D157" s="236" t="s">
        <v>228</v>
      </c>
      <c r="E157" s="237">
        <v>65.5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7">
        <v>1.7000000000000001E-4</v>
      </c>
      <c r="O157" s="237">
        <f>ROUND(E157*N157,2)</f>
        <v>0.01</v>
      </c>
      <c r="P157" s="237">
        <v>0</v>
      </c>
      <c r="Q157" s="237">
        <f>ROUND(E157*P157,2)</f>
        <v>0</v>
      </c>
      <c r="R157" s="239" t="s">
        <v>265</v>
      </c>
      <c r="S157" s="239" t="s">
        <v>183</v>
      </c>
      <c r="T157" s="240" t="s">
        <v>183</v>
      </c>
      <c r="U157" s="222">
        <v>7.4999999999999997E-2</v>
      </c>
      <c r="V157" s="222">
        <f>ROUND(E157*U157,2)</f>
        <v>4.91</v>
      </c>
      <c r="W157" s="222"/>
      <c r="X157" s="222" t="s">
        <v>193</v>
      </c>
      <c r="Y157" s="222" t="s">
        <v>144</v>
      </c>
      <c r="Z157" s="212"/>
      <c r="AA157" s="212"/>
      <c r="AB157" s="212"/>
      <c r="AC157" s="212"/>
      <c r="AD157" s="212"/>
      <c r="AE157" s="212"/>
      <c r="AF157" s="212"/>
      <c r="AG157" s="212" t="s">
        <v>194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5">
      <c r="A158" s="219"/>
      <c r="B158" s="220"/>
      <c r="C158" s="266" t="s">
        <v>277</v>
      </c>
      <c r="D158" s="265"/>
      <c r="E158" s="265"/>
      <c r="F158" s="265"/>
      <c r="G158" s="265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196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0.399999999999999" outlineLevel="1" x14ac:dyDescent="0.25">
      <c r="A159" s="234">
        <v>20</v>
      </c>
      <c r="B159" s="235" t="s">
        <v>278</v>
      </c>
      <c r="C159" s="252" t="s">
        <v>279</v>
      </c>
      <c r="D159" s="236" t="s">
        <v>228</v>
      </c>
      <c r="E159" s="237">
        <v>65.5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7">
        <v>2.9999999999999997E-4</v>
      </c>
      <c r="O159" s="237">
        <f>ROUND(E159*N159,2)</f>
        <v>0.02</v>
      </c>
      <c r="P159" s="237">
        <v>0</v>
      </c>
      <c r="Q159" s="237">
        <f>ROUND(E159*P159,2)</f>
        <v>0</v>
      </c>
      <c r="R159" s="239" t="s">
        <v>249</v>
      </c>
      <c r="S159" s="239" t="s">
        <v>183</v>
      </c>
      <c r="T159" s="240" t="s">
        <v>183</v>
      </c>
      <c r="U159" s="222">
        <v>0</v>
      </c>
      <c r="V159" s="222">
        <f>ROUND(E159*U159,2)</f>
        <v>0</v>
      </c>
      <c r="W159" s="222"/>
      <c r="X159" s="222" t="s">
        <v>250</v>
      </c>
      <c r="Y159" s="222" t="s">
        <v>144</v>
      </c>
      <c r="Z159" s="212"/>
      <c r="AA159" s="212"/>
      <c r="AB159" s="212"/>
      <c r="AC159" s="212"/>
      <c r="AD159" s="212"/>
      <c r="AE159" s="212"/>
      <c r="AF159" s="212"/>
      <c r="AG159" s="212" t="s">
        <v>251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5">
      <c r="A160" s="219"/>
      <c r="B160" s="220"/>
      <c r="C160" s="267" t="s">
        <v>280</v>
      </c>
      <c r="D160" s="259"/>
      <c r="E160" s="260">
        <v>65.5</v>
      </c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198</v>
      </c>
      <c r="AH160" s="212">
        <v>5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x14ac:dyDescent="0.25">
      <c r="A161" s="224" t="s">
        <v>136</v>
      </c>
      <c r="B161" s="225" t="s">
        <v>82</v>
      </c>
      <c r="C161" s="251" t="s">
        <v>83</v>
      </c>
      <c r="D161" s="226"/>
      <c r="E161" s="227"/>
      <c r="F161" s="228"/>
      <c r="G161" s="228">
        <f>SUMIF(AG162:AG178,"&lt;&gt;NOR",G162:G178)</f>
        <v>0</v>
      </c>
      <c r="H161" s="228"/>
      <c r="I161" s="228">
        <f>SUM(I162:I178)</f>
        <v>0</v>
      </c>
      <c r="J161" s="228"/>
      <c r="K161" s="228">
        <f>SUM(K162:K178)</f>
        <v>0</v>
      </c>
      <c r="L161" s="228"/>
      <c r="M161" s="228">
        <f>SUM(M162:M178)</f>
        <v>0</v>
      </c>
      <c r="N161" s="227"/>
      <c r="O161" s="227">
        <f>SUM(O162:O178)</f>
        <v>0</v>
      </c>
      <c r="P161" s="227"/>
      <c r="Q161" s="227">
        <f>SUM(Q162:Q178)</f>
        <v>0</v>
      </c>
      <c r="R161" s="228"/>
      <c r="S161" s="228"/>
      <c r="T161" s="229"/>
      <c r="U161" s="223"/>
      <c r="V161" s="223">
        <f>SUM(V162:V178)</f>
        <v>50.13</v>
      </c>
      <c r="W161" s="223"/>
      <c r="X161" s="223"/>
      <c r="Y161" s="223"/>
      <c r="AG161" t="s">
        <v>137</v>
      </c>
    </row>
    <row r="162" spans="1:60" outlineLevel="1" x14ac:dyDescent="0.25">
      <c r="A162" s="234">
        <v>21</v>
      </c>
      <c r="B162" s="235" t="s">
        <v>281</v>
      </c>
      <c r="C162" s="252" t="s">
        <v>282</v>
      </c>
      <c r="D162" s="236" t="s">
        <v>228</v>
      </c>
      <c r="E162" s="237">
        <v>1253.1600000000001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7">
        <v>0</v>
      </c>
      <c r="O162" s="237">
        <f>ROUND(E162*N162,2)</f>
        <v>0</v>
      </c>
      <c r="P162" s="237">
        <v>0</v>
      </c>
      <c r="Q162" s="237">
        <f>ROUND(E162*P162,2)</f>
        <v>0</v>
      </c>
      <c r="R162" s="239" t="s">
        <v>283</v>
      </c>
      <c r="S162" s="239" t="s">
        <v>183</v>
      </c>
      <c r="T162" s="240" t="s">
        <v>183</v>
      </c>
      <c r="U162" s="222">
        <v>0.04</v>
      </c>
      <c r="V162" s="222">
        <f>ROUND(E162*U162,2)</f>
        <v>50.13</v>
      </c>
      <c r="W162" s="222"/>
      <c r="X162" s="222" t="s">
        <v>193</v>
      </c>
      <c r="Y162" s="222" t="s">
        <v>144</v>
      </c>
      <c r="Z162" s="212"/>
      <c r="AA162" s="212"/>
      <c r="AB162" s="212"/>
      <c r="AC162" s="212"/>
      <c r="AD162" s="212"/>
      <c r="AE162" s="212"/>
      <c r="AF162" s="212"/>
      <c r="AG162" s="212" t="s">
        <v>194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2" x14ac:dyDescent="0.25">
      <c r="A163" s="219"/>
      <c r="B163" s="220"/>
      <c r="C163" s="266" t="s">
        <v>284</v>
      </c>
      <c r="D163" s="265"/>
      <c r="E163" s="265"/>
      <c r="F163" s="265"/>
      <c r="G163" s="265"/>
      <c r="H163" s="222"/>
      <c r="I163" s="222"/>
      <c r="J163" s="222"/>
      <c r="K163" s="222"/>
      <c r="L163" s="222"/>
      <c r="M163" s="222"/>
      <c r="N163" s="221"/>
      <c r="O163" s="221"/>
      <c r="P163" s="221"/>
      <c r="Q163" s="221"/>
      <c r="R163" s="222"/>
      <c r="S163" s="222"/>
      <c r="T163" s="222"/>
      <c r="U163" s="222"/>
      <c r="V163" s="222"/>
      <c r="W163" s="222"/>
      <c r="X163" s="222"/>
      <c r="Y163" s="222"/>
      <c r="Z163" s="212"/>
      <c r="AA163" s="212"/>
      <c r="AB163" s="212"/>
      <c r="AC163" s="212"/>
      <c r="AD163" s="212"/>
      <c r="AE163" s="212"/>
      <c r="AF163" s="212"/>
      <c r="AG163" s="212" t="s">
        <v>196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41" t="str">
        <f>C163</f>
        <v>Rozrušení pláně dozerem. Pokládka pojiva. Zafrézování pojiva do podkladu. Úprava pláně do požadované nivelety. Zhutnění pláně. Bez dodávky pojiva.</v>
      </c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5">
      <c r="A164" s="219"/>
      <c r="B164" s="220"/>
      <c r="C164" s="254" t="s">
        <v>285</v>
      </c>
      <c r="D164" s="243"/>
      <c r="E164" s="243"/>
      <c r="F164" s="243"/>
      <c r="G164" s="243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22"/>
      <c r="Z164" s="212"/>
      <c r="AA164" s="212"/>
      <c r="AB164" s="212"/>
      <c r="AC164" s="212"/>
      <c r="AD164" s="212"/>
      <c r="AE164" s="212"/>
      <c r="AF164" s="212"/>
      <c r="AG164" s="212" t="s">
        <v>147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5">
      <c r="A165" s="219"/>
      <c r="B165" s="220"/>
      <c r="C165" s="267" t="s">
        <v>286</v>
      </c>
      <c r="D165" s="259"/>
      <c r="E165" s="260"/>
      <c r="F165" s="222"/>
      <c r="G165" s="22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198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19"/>
      <c r="B166" s="220"/>
      <c r="C166" s="267" t="s">
        <v>197</v>
      </c>
      <c r="D166" s="259"/>
      <c r="E166" s="260"/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198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19"/>
      <c r="B167" s="220"/>
      <c r="C167" s="267" t="s">
        <v>230</v>
      </c>
      <c r="D167" s="259"/>
      <c r="E167" s="260"/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198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19"/>
      <c r="B168" s="220"/>
      <c r="C168" s="267" t="s">
        <v>214</v>
      </c>
      <c r="D168" s="259"/>
      <c r="E168" s="260"/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198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19"/>
      <c r="B169" s="220"/>
      <c r="C169" s="267" t="s">
        <v>201</v>
      </c>
      <c r="D169" s="259"/>
      <c r="E169" s="260"/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22"/>
      <c r="Z169" s="212"/>
      <c r="AA169" s="212"/>
      <c r="AB169" s="212"/>
      <c r="AC169" s="212"/>
      <c r="AD169" s="212"/>
      <c r="AE169" s="212"/>
      <c r="AF169" s="212"/>
      <c r="AG169" s="212" t="s">
        <v>198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5">
      <c r="A170" s="219"/>
      <c r="B170" s="220"/>
      <c r="C170" s="267" t="s">
        <v>231</v>
      </c>
      <c r="D170" s="259"/>
      <c r="E170" s="260">
        <v>973.8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198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19"/>
      <c r="B171" s="220"/>
      <c r="C171" s="268" t="s">
        <v>203</v>
      </c>
      <c r="D171" s="261"/>
      <c r="E171" s="262">
        <v>973.8</v>
      </c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198</v>
      </c>
      <c r="AH171" s="212">
        <v>1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19"/>
      <c r="B172" s="220"/>
      <c r="C172" s="267" t="s">
        <v>197</v>
      </c>
      <c r="D172" s="259"/>
      <c r="E172" s="260"/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198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19"/>
      <c r="B173" s="220"/>
      <c r="C173" s="267" t="s">
        <v>230</v>
      </c>
      <c r="D173" s="259"/>
      <c r="E173" s="260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198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5">
      <c r="A174" s="219"/>
      <c r="B174" s="220"/>
      <c r="C174" s="267" t="s">
        <v>204</v>
      </c>
      <c r="D174" s="259"/>
      <c r="E174" s="260"/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198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5">
      <c r="A175" s="219"/>
      <c r="B175" s="220"/>
      <c r="C175" s="267" t="s">
        <v>205</v>
      </c>
      <c r="D175" s="259"/>
      <c r="E175" s="260"/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22"/>
      <c r="Z175" s="212"/>
      <c r="AA175" s="212"/>
      <c r="AB175" s="212"/>
      <c r="AC175" s="212"/>
      <c r="AD175" s="212"/>
      <c r="AE175" s="212"/>
      <c r="AF175" s="212"/>
      <c r="AG175" s="212" t="s">
        <v>198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5">
      <c r="A176" s="219"/>
      <c r="B176" s="220"/>
      <c r="C176" s="267" t="s">
        <v>232</v>
      </c>
      <c r="D176" s="259"/>
      <c r="E176" s="260">
        <v>70.5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198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5">
      <c r="A177" s="219"/>
      <c r="B177" s="220"/>
      <c r="C177" s="268" t="s">
        <v>203</v>
      </c>
      <c r="D177" s="261"/>
      <c r="E177" s="262">
        <v>70.5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22"/>
      <c r="Z177" s="212"/>
      <c r="AA177" s="212"/>
      <c r="AB177" s="212"/>
      <c r="AC177" s="212"/>
      <c r="AD177" s="212"/>
      <c r="AE177" s="212"/>
      <c r="AF177" s="212"/>
      <c r="AG177" s="212" t="s">
        <v>198</v>
      </c>
      <c r="AH177" s="212">
        <v>1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5">
      <c r="A178" s="219"/>
      <c r="B178" s="220"/>
      <c r="C178" s="269" t="s">
        <v>211</v>
      </c>
      <c r="D178" s="263"/>
      <c r="E178" s="264">
        <v>208.86</v>
      </c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22"/>
      <c r="Z178" s="212"/>
      <c r="AA178" s="212"/>
      <c r="AB178" s="212"/>
      <c r="AC178" s="212"/>
      <c r="AD178" s="212"/>
      <c r="AE178" s="212"/>
      <c r="AF178" s="212"/>
      <c r="AG178" s="212" t="s">
        <v>198</v>
      </c>
      <c r="AH178" s="212">
        <v>4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x14ac:dyDescent="0.25">
      <c r="A179" s="224" t="s">
        <v>136</v>
      </c>
      <c r="B179" s="225" t="s">
        <v>84</v>
      </c>
      <c r="C179" s="251" t="s">
        <v>85</v>
      </c>
      <c r="D179" s="226"/>
      <c r="E179" s="227"/>
      <c r="F179" s="228"/>
      <c r="G179" s="228">
        <f>SUMIF(AG180:AG242,"&lt;&gt;NOR",G180:G242)</f>
        <v>0</v>
      </c>
      <c r="H179" s="228"/>
      <c r="I179" s="228">
        <f>SUM(I180:I242)</f>
        <v>0</v>
      </c>
      <c r="J179" s="228"/>
      <c r="K179" s="228">
        <f>SUM(K180:K242)</f>
        <v>0</v>
      </c>
      <c r="L179" s="228"/>
      <c r="M179" s="228">
        <f>SUM(M180:M242)</f>
        <v>0</v>
      </c>
      <c r="N179" s="227"/>
      <c r="O179" s="227">
        <f>SUM(O180:O242)</f>
        <v>1478.35</v>
      </c>
      <c r="P179" s="227"/>
      <c r="Q179" s="227">
        <f>SUM(Q180:Q242)</f>
        <v>0</v>
      </c>
      <c r="R179" s="228"/>
      <c r="S179" s="228"/>
      <c r="T179" s="229"/>
      <c r="U179" s="223"/>
      <c r="V179" s="223">
        <f>SUM(V180:V242)</f>
        <v>268.14999999999998</v>
      </c>
      <c r="W179" s="223"/>
      <c r="X179" s="223"/>
      <c r="Y179" s="223"/>
      <c r="AG179" t="s">
        <v>137</v>
      </c>
    </row>
    <row r="180" spans="1:60" ht="20.399999999999999" outlineLevel="1" x14ac:dyDescent="0.25">
      <c r="A180" s="234">
        <v>22</v>
      </c>
      <c r="B180" s="235" t="s">
        <v>287</v>
      </c>
      <c r="C180" s="252" t="s">
        <v>288</v>
      </c>
      <c r="D180" s="236" t="s">
        <v>228</v>
      </c>
      <c r="E180" s="237">
        <v>973.8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7">
        <v>0.12966</v>
      </c>
      <c r="O180" s="237">
        <f>ROUND(E180*N180,2)</f>
        <v>126.26</v>
      </c>
      <c r="P180" s="237">
        <v>0</v>
      </c>
      <c r="Q180" s="237">
        <f>ROUND(E180*P180,2)</f>
        <v>0</v>
      </c>
      <c r="R180" s="239" t="s">
        <v>283</v>
      </c>
      <c r="S180" s="239" t="s">
        <v>183</v>
      </c>
      <c r="T180" s="240" t="s">
        <v>183</v>
      </c>
      <c r="U180" s="222">
        <v>7.1999999999999995E-2</v>
      </c>
      <c r="V180" s="222">
        <f>ROUND(E180*U180,2)</f>
        <v>70.11</v>
      </c>
      <c r="W180" s="222"/>
      <c r="X180" s="222" t="s">
        <v>193</v>
      </c>
      <c r="Y180" s="222" t="s">
        <v>144</v>
      </c>
      <c r="Z180" s="212"/>
      <c r="AA180" s="212"/>
      <c r="AB180" s="212"/>
      <c r="AC180" s="212"/>
      <c r="AD180" s="212"/>
      <c r="AE180" s="212"/>
      <c r="AF180" s="212"/>
      <c r="AG180" s="212" t="s">
        <v>194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25">
      <c r="A181" s="219"/>
      <c r="B181" s="220"/>
      <c r="C181" s="267" t="s">
        <v>197</v>
      </c>
      <c r="D181" s="259"/>
      <c r="E181" s="260"/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198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5">
      <c r="A182" s="219"/>
      <c r="B182" s="220"/>
      <c r="C182" s="267" t="s">
        <v>230</v>
      </c>
      <c r="D182" s="259"/>
      <c r="E182" s="260"/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22"/>
      <c r="Z182" s="212"/>
      <c r="AA182" s="212"/>
      <c r="AB182" s="212"/>
      <c r="AC182" s="212"/>
      <c r="AD182" s="212"/>
      <c r="AE182" s="212"/>
      <c r="AF182" s="212"/>
      <c r="AG182" s="212" t="s">
        <v>198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5">
      <c r="A183" s="219"/>
      <c r="B183" s="220"/>
      <c r="C183" s="267" t="s">
        <v>214</v>
      </c>
      <c r="D183" s="259"/>
      <c r="E183" s="260"/>
      <c r="F183" s="222"/>
      <c r="G183" s="222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198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19"/>
      <c r="B184" s="220"/>
      <c r="C184" s="267" t="s">
        <v>201</v>
      </c>
      <c r="D184" s="259"/>
      <c r="E184" s="260"/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198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19"/>
      <c r="B185" s="220"/>
      <c r="C185" s="267" t="s">
        <v>231</v>
      </c>
      <c r="D185" s="259"/>
      <c r="E185" s="260">
        <v>973.8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198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5">
      <c r="A186" s="219"/>
      <c r="B186" s="220"/>
      <c r="C186" s="268" t="s">
        <v>203</v>
      </c>
      <c r="D186" s="261"/>
      <c r="E186" s="262">
        <v>973.8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198</v>
      </c>
      <c r="AH186" s="212">
        <v>1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5">
      <c r="A187" s="234">
        <v>23</v>
      </c>
      <c r="B187" s="235" t="s">
        <v>289</v>
      </c>
      <c r="C187" s="252" t="s">
        <v>290</v>
      </c>
      <c r="D187" s="236" t="s">
        <v>228</v>
      </c>
      <c r="E187" s="237">
        <v>973.8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7">
        <v>5.0000000000000001E-4</v>
      </c>
      <c r="O187" s="237">
        <f>ROUND(E187*N187,2)</f>
        <v>0.49</v>
      </c>
      <c r="P187" s="237">
        <v>0</v>
      </c>
      <c r="Q187" s="237">
        <f>ROUND(E187*P187,2)</f>
        <v>0</v>
      </c>
      <c r="R187" s="239" t="s">
        <v>283</v>
      </c>
      <c r="S187" s="239" t="s">
        <v>183</v>
      </c>
      <c r="T187" s="240" t="s">
        <v>183</v>
      </c>
      <c r="U187" s="222">
        <v>2E-3</v>
      </c>
      <c r="V187" s="222">
        <f>ROUND(E187*U187,2)</f>
        <v>1.95</v>
      </c>
      <c r="W187" s="222"/>
      <c r="X187" s="222" t="s">
        <v>193</v>
      </c>
      <c r="Y187" s="222" t="s">
        <v>144</v>
      </c>
      <c r="Z187" s="212"/>
      <c r="AA187" s="212"/>
      <c r="AB187" s="212"/>
      <c r="AC187" s="212"/>
      <c r="AD187" s="212"/>
      <c r="AE187" s="212"/>
      <c r="AF187" s="212"/>
      <c r="AG187" s="212" t="s">
        <v>194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5">
      <c r="A188" s="219"/>
      <c r="B188" s="220"/>
      <c r="C188" s="266" t="s">
        <v>291</v>
      </c>
      <c r="D188" s="265"/>
      <c r="E188" s="265"/>
      <c r="F188" s="265"/>
      <c r="G188" s="265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22"/>
      <c r="Z188" s="212"/>
      <c r="AA188" s="212"/>
      <c r="AB188" s="212"/>
      <c r="AC188" s="212"/>
      <c r="AD188" s="212"/>
      <c r="AE188" s="212"/>
      <c r="AF188" s="212"/>
      <c r="AG188" s="212" t="s">
        <v>196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5">
      <c r="A189" s="219"/>
      <c r="B189" s="220"/>
      <c r="C189" s="267" t="s">
        <v>197</v>
      </c>
      <c r="D189" s="259"/>
      <c r="E189" s="260"/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198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5">
      <c r="A190" s="219"/>
      <c r="B190" s="220"/>
      <c r="C190" s="267" t="s">
        <v>230</v>
      </c>
      <c r="D190" s="259"/>
      <c r="E190" s="260"/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22"/>
      <c r="Z190" s="212"/>
      <c r="AA190" s="212"/>
      <c r="AB190" s="212"/>
      <c r="AC190" s="212"/>
      <c r="AD190" s="212"/>
      <c r="AE190" s="212"/>
      <c r="AF190" s="212"/>
      <c r="AG190" s="212" t="s">
        <v>198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5">
      <c r="A191" s="219"/>
      <c r="B191" s="220"/>
      <c r="C191" s="267" t="s">
        <v>214</v>
      </c>
      <c r="D191" s="259"/>
      <c r="E191" s="260"/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198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5">
      <c r="A192" s="219"/>
      <c r="B192" s="220"/>
      <c r="C192" s="267" t="s">
        <v>201</v>
      </c>
      <c r="D192" s="259"/>
      <c r="E192" s="260"/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198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5">
      <c r="A193" s="219"/>
      <c r="B193" s="220"/>
      <c r="C193" s="267" t="s">
        <v>231</v>
      </c>
      <c r="D193" s="259"/>
      <c r="E193" s="260">
        <v>973.8</v>
      </c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22"/>
      <c r="Z193" s="212"/>
      <c r="AA193" s="212"/>
      <c r="AB193" s="212"/>
      <c r="AC193" s="212"/>
      <c r="AD193" s="212"/>
      <c r="AE193" s="212"/>
      <c r="AF193" s="212"/>
      <c r="AG193" s="212" t="s">
        <v>198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5">
      <c r="A194" s="219"/>
      <c r="B194" s="220"/>
      <c r="C194" s="268" t="s">
        <v>203</v>
      </c>
      <c r="D194" s="261"/>
      <c r="E194" s="262">
        <v>973.8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198</v>
      </c>
      <c r="AH194" s="212">
        <v>1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20.399999999999999" outlineLevel="1" x14ac:dyDescent="0.25">
      <c r="A195" s="234">
        <v>24</v>
      </c>
      <c r="B195" s="235" t="s">
        <v>292</v>
      </c>
      <c r="C195" s="252" t="s">
        <v>293</v>
      </c>
      <c r="D195" s="236" t="s">
        <v>228</v>
      </c>
      <c r="E195" s="237">
        <v>973.8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7">
        <v>0.15559000000000001</v>
      </c>
      <c r="O195" s="237">
        <f>ROUND(E195*N195,2)</f>
        <v>151.51</v>
      </c>
      <c r="P195" s="237">
        <v>0</v>
      </c>
      <c r="Q195" s="237">
        <f>ROUND(E195*P195,2)</f>
        <v>0</v>
      </c>
      <c r="R195" s="239" t="s">
        <v>283</v>
      </c>
      <c r="S195" s="239" t="s">
        <v>183</v>
      </c>
      <c r="T195" s="240" t="s">
        <v>183</v>
      </c>
      <c r="U195" s="222">
        <v>8.2000000000000003E-2</v>
      </c>
      <c r="V195" s="222">
        <f>ROUND(E195*U195,2)</f>
        <v>79.849999999999994</v>
      </c>
      <c r="W195" s="222"/>
      <c r="X195" s="222" t="s">
        <v>193</v>
      </c>
      <c r="Y195" s="222" t="s">
        <v>144</v>
      </c>
      <c r="Z195" s="212"/>
      <c r="AA195" s="212"/>
      <c r="AB195" s="212"/>
      <c r="AC195" s="212"/>
      <c r="AD195" s="212"/>
      <c r="AE195" s="212"/>
      <c r="AF195" s="212"/>
      <c r="AG195" s="212" t="s">
        <v>194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2" x14ac:dyDescent="0.25">
      <c r="A196" s="219"/>
      <c r="B196" s="220"/>
      <c r="C196" s="267" t="s">
        <v>197</v>
      </c>
      <c r="D196" s="259"/>
      <c r="E196" s="260"/>
      <c r="F196" s="222"/>
      <c r="G196" s="222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198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5">
      <c r="A197" s="219"/>
      <c r="B197" s="220"/>
      <c r="C197" s="267" t="s">
        <v>230</v>
      </c>
      <c r="D197" s="259"/>
      <c r="E197" s="260"/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198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5">
      <c r="A198" s="219"/>
      <c r="B198" s="220"/>
      <c r="C198" s="267" t="s">
        <v>214</v>
      </c>
      <c r="D198" s="259"/>
      <c r="E198" s="260"/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198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5">
      <c r="A199" s="219"/>
      <c r="B199" s="220"/>
      <c r="C199" s="267" t="s">
        <v>201</v>
      </c>
      <c r="D199" s="259"/>
      <c r="E199" s="260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198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5">
      <c r="A200" s="219"/>
      <c r="B200" s="220"/>
      <c r="C200" s="267" t="s">
        <v>231</v>
      </c>
      <c r="D200" s="259"/>
      <c r="E200" s="260">
        <v>973.8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22"/>
      <c r="Z200" s="212"/>
      <c r="AA200" s="212"/>
      <c r="AB200" s="212"/>
      <c r="AC200" s="212"/>
      <c r="AD200" s="212"/>
      <c r="AE200" s="212"/>
      <c r="AF200" s="212"/>
      <c r="AG200" s="212" t="s">
        <v>198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5">
      <c r="A201" s="219"/>
      <c r="B201" s="220"/>
      <c r="C201" s="268" t="s">
        <v>203</v>
      </c>
      <c r="D201" s="261"/>
      <c r="E201" s="262">
        <v>973.8</v>
      </c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22"/>
      <c r="Z201" s="212"/>
      <c r="AA201" s="212"/>
      <c r="AB201" s="212"/>
      <c r="AC201" s="212"/>
      <c r="AD201" s="212"/>
      <c r="AE201" s="212"/>
      <c r="AF201" s="212"/>
      <c r="AG201" s="212" t="s">
        <v>198</v>
      </c>
      <c r="AH201" s="212">
        <v>1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5">
      <c r="A202" s="234">
        <v>25</v>
      </c>
      <c r="B202" s="235" t="s">
        <v>289</v>
      </c>
      <c r="C202" s="252" t="s">
        <v>290</v>
      </c>
      <c r="D202" s="236" t="s">
        <v>228</v>
      </c>
      <c r="E202" s="237">
        <v>973.8</v>
      </c>
      <c r="F202" s="238"/>
      <c r="G202" s="239">
        <f>ROUND(E202*F202,2)</f>
        <v>0</v>
      </c>
      <c r="H202" s="238"/>
      <c r="I202" s="239">
        <f>ROUND(E202*H202,2)</f>
        <v>0</v>
      </c>
      <c r="J202" s="238"/>
      <c r="K202" s="239">
        <f>ROUND(E202*J202,2)</f>
        <v>0</v>
      </c>
      <c r="L202" s="239">
        <v>21</v>
      </c>
      <c r="M202" s="239">
        <f>G202*(1+L202/100)</f>
        <v>0</v>
      </c>
      <c r="N202" s="237">
        <v>5.0000000000000001E-4</v>
      </c>
      <c r="O202" s="237">
        <f>ROUND(E202*N202,2)</f>
        <v>0.49</v>
      </c>
      <c r="P202" s="237">
        <v>0</v>
      </c>
      <c r="Q202" s="237">
        <f>ROUND(E202*P202,2)</f>
        <v>0</v>
      </c>
      <c r="R202" s="239" t="s">
        <v>283</v>
      </c>
      <c r="S202" s="239" t="s">
        <v>183</v>
      </c>
      <c r="T202" s="240" t="s">
        <v>183</v>
      </c>
      <c r="U202" s="222">
        <v>2E-3</v>
      </c>
      <c r="V202" s="222">
        <f>ROUND(E202*U202,2)</f>
        <v>1.95</v>
      </c>
      <c r="W202" s="222"/>
      <c r="X202" s="222" t="s">
        <v>193</v>
      </c>
      <c r="Y202" s="222" t="s">
        <v>144</v>
      </c>
      <c r="Z202" s="212"/>
      <c r="AA202" s="212"/>
      <c r="AB202" s="212"/>
      <c r="AC202" s="212"/>
      <c r="AD202" s="212"/>
      <c r="AE202" s="212"/>
      <c r="AF202" s="212"/>
      <c r="AG202" s="212" t="s">
        <v>194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2" x14ac:dyDescent="0.25">
      <c r="A203" s="219"/>
      <c r="B203" s="220"/>
      <c r="C203" s="266" t="s">
        <v>291</v>
      </c>
      <c r="D203" s="265"/>
      <c r="E203" s="265"/>
      <c r="F203" s="265"/>
      <c r="G203" s="265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196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5">
      <c r="A204" s="219"/>
      <c r="B204" s="220"/>
      <c r="C204" s="267" t="s">
        <v>197</v>
      </c>
      <c r="D204" s="259"/>
      <c r="E204" s="260"/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22"/>
      <c r="Z204" s="212"/>
      <c r="AA204" s="212"/>
      <c r="AB204" s="212"/>
      <c r="AC204" s="212"/>
      <c r="AD204" s="212"/>
      <c r="AE204" s="212"/>
      <c r="AF204" s="212"/>
      <c r="AG204" s="212" t="s">
        <v>198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5">
      <c r="A205" s="219"/>
      <c r="B205" s="220"/>
      <c r="C205" s="267" t="s">
        <v>230</v>
      </c>
      <c r="D205" s="259"/>
      <c r="E205" s="260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198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5">
      <c r="A206" s="219"/>
      <c r="B206" s="220"/>
      <c r="C206" s="267" t="s">
        <v>214</v>
      </c>
      <c r="D206" s="259"/>
      <c r="E206" s="260"/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198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5">
      <c r="A207" s="219"/>
      <c r="B207" s="220"/>
      <c r="C207" s="267" t="s">
        <v>201</v>
      </c>
      <c r="D207" s="259"/>
      <c r="E207" s="260"/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22"/>
      <c r="Z207" s="212"/>
      <c r="AA207" s="212"/>
      <c r="AB207" s="212"/>
      <c r="AC207" s="212"/>
      <c r="AD207" s="212"/>
      <c r="AE207" s="212"/>
      <c r="AF207" s="212"/>
      <c r="AG207" s="212" t="s">
        <v>198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5">
      <c r="A208" s="219"/>
      <c r="B208" s="220"/>
      <c r="C208" s="267" t="s">
        <v>231</v>
      </c>
      <c r="D208" s="259"/>
      <c r="E208" s="260">
        <v>973.8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198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5">
      <c r="A209" s="219"/>
      <c r="B209" s="220"/>
      <c r="C209" s="268" t="s">
        <v>203</v>
      </c>
      <c r="D209" s="261"/>
      <c r="E209" s="262">
        <v>973.8</v>
      </c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198</v>
      </c>
      <c r="AH209" s="212">
        <v>1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0.399999999999999" outlineLevel="1" x14ac:dyDescent="0.25">
      <c r="A210" s="234">
        <v>26</v>
      </c>
      <c r="B210" s="235" t="s">
        <v>294</v>
      </c>
      <c r="C210" s="252" t="s">
        <v>295</v>
      </c>
      <c r="D210" s="236" t="s">
        <v>228</v>
      </c>
      <c r="E210" s="237">
        <v>973.8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7">
        <v>0.15826000000000001</v>
      </c>
      <c r="O210" s="237">
        <f>ROUND(E210*N210,2)</f>
        <v>154.11000000000001</v>
      </c>
      <c r="P210" s="237">
        <v>0</v>
      </c>
      <c r="Q210" s="237">
        <f>ROUND(E210*P210,2)</f>
        <v>0</v>
      </c>
      <c r="R210" s="239" t="s">
        <v>283</v>
      </c>
      <c r="S210" s="239" t="s">
        <v>183</v>
      </c>
      <c r="T210" s="240" t="s">
        <v>183</v>
      </c>
      <c r="U210" s="222">
        <v>5.6000000000000001E-2</v>
      </c>
      <c r="V210" s="222">
        <f>ROUND(E210*U210,2)</f>
        <v>54.53</v>
      </c>
      <c r="W210" s="222"/>
      <c r="X210" s="222" t="s">
        <v>193</v>
      </c>
      <c r="Y210" s="222" t="s">
        <v>144</v>
      </c>
      <c r="Z210" s="212"/>
      <c r="AA210" s="212"/>
      <c r="AB210" s="212"/>
      <c r="AC210" s="212"/>
      <c r="AD210" s="212"/>
      <c r="AE210" s="212"/>
      <c r="AF210" s="212"/>
      <c r="AG210" s="212" t="s">
        <v>194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5">
      <c r="A211" s="219"/>
      <c r="B211" s="220"/>
      <c r="C211" s="266" t="s">
        <v>296</v>
      </c>
      <c r="D211" s="265"/>
      <c r="E211" s="265"/>
      <c r="F211" s="265"/>
      <c r="G211" s="265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22"/>
      <c r="Z211" s="212"/>
      <c r="AA211" s="212"/>
      <c r="AB211" s="212"/>
      <c r="AC211" s="212"/>
      <c r="AD211" s="212"/>
      <c r="AE211" s="212"/>
      <c r="AF211" s="212"/>
      <c r="AG211" s="212" t="s">
        <v>196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5">
      <c r="A212" s="219"/>
      <c r="B212" s="220"/>
      <c r="C212" s="267" t="s">
        <v>197</v>
      </c>
      <c r="D212" s="259"/>
      <c r="E212" s="260"/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198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5">
      <c r="A213" s="219"/>
      <c r="B213" s="220"/>
      <c r="C213" s="267" t="s">
        <v>230</v>
      </c>
      <c r="D213" s="259"/>
      <c r="E213" s="260"/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198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5">
      <c r="A214" s="219"/>
      <c r="B214" s="220"/>
      <c r="C214" s="267" t="s">
        <v>214</v>
      </c>
      <c r="D214" s="259"/>
      <c r="E214" s="260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22"/>
      <c r="Z214" s="212"/>
      <c r="AA214" s="212"/>
      <c r="AB214" s="212"/>
      <c r="AC214" s="212"/>
      <c r="AD214" s="212"/>
      <c r="AE214" s="212"/>
      <c r="AF214" s="212"/>
      <c r="AG214" s="212" t="s">
        <v>198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5">
      <c r="A215" s="219"/>
      <c r="B215" s="220"/>
      <c r="C215" s="267" t="s">
        <v>201</v>
      </c>
      <c r="D215" s="259"/>
      <c r="E215" s="260"/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198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5">
      <c r="A216" s="219"/>
      <c r="B216" s="220"/>
      <c r="C216" s="267" t="s">
        <v>231</v>
      </c>
      <c r="D216" s="259"/>
      <c r="E216" s="260">
        <v>973.8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198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5">
      <c r="A217" s="219"/>
      <c r="B217" s="220"/>
      <c r="C217" s="268" t="s">
        <v>203</v>
      </c>
      <c r="D217" s="261"/>
      <c r="E217" s="262">
        <v>973.8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22"/>
      <c r="Z217" s="212"/>
      <c r="AA217" s="212"/>
      <c r="AB217" s="212"/>
      <c r="AC217" s="212"/>
      <c r="AD217" s="212"/>
      <c r="AE217" s="212"/>
      <c r="AF217" s="212"/>
      <c r="AG217" s="212" t="s">
        <v>198</v>
      </c>
      <c r="AH217" s="212">
        <v>1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5">
      <c r="A218" s="234">
        <v>27</v>
      </c>
      <c r="B218" s="235" t="s">
        <v>289</v>
      </c>
      <c r="C218" s="252" t="s">
        <v>290</v>
      </c>
      <c r="D218" s="236" t="s">
        <v>228</v>
      </c>
      <c r="E218" s="237">
        <v>973.8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7">
        <v>5.0000000000000001E-4</v>
      </c>
      <c r="O218" s="237">
        <f>ROUND(E218*N218,2)</f>
        <v>0.49</v>
      </c>
      <c r="P218" s="237">
        <v>0</v>
      </c>
      <c r="Q218" s="237">
        <f>ROUND(E218*P218,2)</f>
        <v>0</v>
      </c>
      <c r="R218" s="239" t="s">
        <v>283</v>
      </c>
      <c r="S218" s="239" t="s">
        <v>183</v>
      </c>
      <c r="T218" s="240" t="s">
        <v>183</v>
      </c>
      <c r="U218" s="222">
        <v>2E-3</v>
      </c>
      <c r="V218" s="222">
        <f>ROUND(E218*U218,2)</f>
        <v>1.95</v>
      </c>
      <c r="W218" s="222"/>
      <c r="X218" s="222" t="s">
        <v>193</v>
      </c>
      <c r="Y218" s="222" t="s">
        <v>144</v>
      </c>
      <c r="Z218" s="212"/>
      <c r="AA218" s="212"/>
      <c r="AB218" s="212"/>
      <c r="AC218" s="212"/>
      <c r="AD218" s="212"/>
      <c r="AE218" s="212"/>
      <c r="AF218" s="212"/>
      <c r="AG218" s="212" t="s">
        <v>194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2" x14ac:dyDescent="0.25">
      <c r="A219" s="219"/>
      <c r="B219" s="220"/>
      <c r="C219" s="266" t="s">
        <v>291</v>
      </c>
      <c r="D219" s="265"/>
      <c r="E219" s="265"/>
      <c r="F219" s="265"/>
      <c r="G219" s="265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196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2" x14ac:dyDescent="0.25">
      <c r="A220" s="219"/>
      <c r="B220" s="220"/>
      <c r="C220" s="267" t="s">
        <v>197</v>
      </c>
      <c r="D220" s="259"/>
      <c r="E220" s="260"/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198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5">
      <c r="A221" s="219"/>
      <c r="B221" s="220"/>
      <c r="C221" s="267" t="s">
        <v>230</v>
      </c>
      <c r="D221" s="259"/>
      <c r="E221" s="260"/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22"/>
      <c r="Z221" s="212"/>
      <c r="AA221" s="212"/>
      <c r="AB221" s="212"/>
      <c r="AC221" s="212"/>
      <c r="AD221" s="212"/>
      <c r="AE221" s="212"/>
      <c r="AF221" s="212"/>
      <c r="AG221" s="212" t="s">
        <v>198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5">
      <c r="A222" s="219"/>
      <c r="B222" s="220"/>
      <c r="C222" s="267" t="s">
        <v>214</v>
      </c>
      <c r="D222" s="259"/>
      <c r="E222" s="260"/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198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5">
      <c r="A223" s="219"/>
      <c r="B223" s="220"/>
      <c r="C223" s="267" t="s">
        <v>201</v>
      </c>
      <c r="D223" s="259"/>
      <c r="E223" s="260"/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22"/>
      <c r="Z223" s="212"/>
      <c r="AA223" s="212"/>
      <c r="AB223" s="212"/>
      <c r="AC223" s="212"/>
      <c r="AD223" s="212"/>
      <c r="AE223" s="212"/>
      <c r="AF223" s="212"/>
      <c r="AG223" s="212" t="s">
        <v>198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5">
      <c r="A224" s="219"/>
      <c r="B224" s="220"/>
      <c r="C224" s="267" t="s">
        <v>231</v>
      </c>
      <c r="D224" s="259"/>
      <c r="E224" s="260">
        <v>973.8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198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5">
      <c r="A225" s="219"/>
      <c r="B225" s="220"/>
      <c r="C225" s="268" t="s">
        <v>203</v>
      </c>
      <c r="D225" s="261"/>
      <c r="E225" s="262">
        <v>973.8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22"/>
      <c r="Z225" s="212"/>
      <c r="AA225" s="212"/>
      <c r="AB225" s="212"/>
      <c r="AC225" s="212"/>
      <c r="AD225" s="212"/>
      <c r="AE225" s="212"/>
      <c r="AF225" s="212"/>
      <c r="AG225" s="212" t="s">
        <v>198</v>
      </c>
      <c r="AH225" s="212">
        <v>1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5">
      <c r="A226" s="234">
        <v>28</v>
      </c>
      <c r="B226" s="235" t="s">
        <v>297</v>
      </c>
      <c r="C226" s="252" t="s">
        <v>298</v>
      </c>
      <c r="D226" s="236" t="s">
        <v>228</v>
      </c>
      <c r="E226" s="237">
        <v>1090.6559999999999</v>
      </c>
      <c r="F226" s="238"/>
      <c r="G226" s="239">
        <f>ROUND(E226*F226,2)</f>
        <v>0</v>
      </c>
      <c r="H226" s="238"/>
      <c r="I226" s="239">
        <f>ROUND(E226*H226,2)</f>
        <v>0</v>
      </c>
      <c r="J226" s="238"/>
      <c r="K226" s="239">
        <f>ROUND(E226*J226,2)</f>
        <v>0</v>
      </c>
      <c r="L226" s="239">
        <v>21</v>
      </c>
      <c r="M226" s="239">
        <f>G226*(1+L226/100)</f>
        <v>0</v>
      </c>
      <c r="N226" s="237">
        <v>0.38313999999999998</v>
      </c>
      <c r="O226" s="237">
        <f>ROUND(E226*N226,2)</f>
        <v>417.87</v>
      </c>
      <c r="P226" s="237">
        <v>0</v>
      </c>
      <c r="Q226" s="237">
        <f>ROUND(E226*P226,2)</f>
        <v>0</v>
      </c>
      <c r="R226" s="239" t="s">
        <v>283</v>
      </c>
      <c r="S226" s="239" t="s">
        <v>183</v>
      </c>
      <c r="T226" s="240" t="s">
        <v>183</v>
      </c>
      <c r="U226" s="222">
        <v>2.5999999999999999E-2</v>
      </c>
      <c r="V226" s="222">
        <f>ROUND(E226*U226,2)</f>
        <v>28.36</v>
      </c>
      <c r="W226" s="222"/>
      <c r="X226" s="222" t="s">
        <v>193</v>
      </c>
      <c r="Y226" s="222" t="s">
        <v>144</v>
      </c>
      <c r="Z226" s="212"/>
      <c r="AA226" s="212"/>
      <c r="AB226" s="212"/>
      <c r="AC226" s="212"/>
      <c r="AD226" s="212"/>
      <c r="AE226" s="212"/>
      <c r="AF226" s="212"/>
      <c r="AG226" s="212" t="s">
        <v>194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2" x14ac:dyDescent="0.25">
      <c r="A227" s="219"/>
      <c r="B227" s="220"/>
      <c r="C227" s="266" t="s">
        <v>299</v>
      </c>
      <c r="D227" s="265"/>
      <c r="E227" s="265"/>
      <c r="F227" s="265"/>
      <c r="G227" s="265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196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2" x14ac:dyDescent="0.25">
      <c r="A228" s="219"/>
      <c r="B228" s="220"/>
      <c r="C228" s="267" t="s">
        <v>197</v>
      </c>
      <c r="D228" s="259"/>
      <c r="E228" s="260"/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198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5">
      <c r="A229" s="219"/>
      <c r="B229" s="220"/>
      <c r="C229" s="267" t="s">
        <v>230</v>
      </c>
      <c r="D229" s="259"/>
      <c r="E229" s="260"/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198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5">
      <c r="A230" s="219"/>
      <c r="B230" s="220"/>
      <c r="C230" s="267" t="s">
        <v>214</v>
      </c>
      <c r="D230" s="259"/>
      <c r="E230" s="260"/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198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5">
      <c r="A231" s="219"/>
      <c r="B231" s="220"/>
      <c r="C231" s="267" t="s">
        <v>201</v>
      </c>
      <c r="D231" s="259"/>
      <c r="E231" s="260"/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22"/>
      <c r="Z231" s="212"/>
      <c r="AA231" s="212"/>
      <c r="AB231" s="212"/>
      <c r="AC231" s="212"/>
      <c r="AD231" s="212"/>
      <c r="AE231" s="212"/>
      <c r="AF231" s="212"/>
      <c r="AG231" s="212" t="s">
        <v>198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19"/>
      <c r="B232" s="220"/>
      <c r="C232" s="267" t="s">
        <v>231</v>
      </c>
      <c r="D232" s="259"/>
      <c r="E232" s="260">
        <v>973.8</v>
      </c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198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5">
      <c r="A233" s="219"/>
      <c r="B233" s="220"/>
      <c r="C233" s="268" t="s">
        <v>203</v>
      </c>
      <c r="D233" s="261"/>
      <c r="E233" s="262">
        <v>973.8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198</v>
      </c>
      <c r="AH233" s="212">
        <v>1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5">
      <c r="A234" s="219"/>
      <c r="B234" s="220"/>
      <c r="C234" s="269" t="s">
        <v>300</v>
      </c>
      <c r="D234" s="263"/>
      <c r="E234" s="264">
        <v>116.85599999999999</v>
      </c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198</v>
      </c>
      <c r="AH234" s="212">
        <v>4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ht="20.399999999999999" outlineLevel="1" x14ac:dyDescent="0.25">
      <c r="A235" s="234">
        <v>29</v>
      </c>
      <c r="B235" s="235" t="s">
        <v>301</v>
      </c>
      <c r="C235" s="252" t="s">
        <v>302</v>
      </c>
      <c r="D235" s="236" t="s">
        <v>228</v>
      </c>
      <c r="E235" s="237">
        <v>1090.6559999999999</v>
      </c>
      <c r="F235" s="238"/>
      <c r="G235" s="239">
        <f>ROUND(E235*F235,2)</f>
        <v>0</v>
      </c>
      <c r="H235" s="238"/>
      <c r="I235" s="239">
        <f>ROUND(E235*H235,2)</f>
        <v>0</v>
      </c>
      <c r="J235" s="238"/>
      <c r="K235" s="239">
        <f>ROUND(E235*J235,2)</f>
        <v>0</v>
      </c>
      <c r="L235" s="239">
        <v>21</v>
      </c>
      <c r="M235" s="239">
        <f>G235*(1+L235/100)</f>
        <v>0</v>
      </c>
      <c r="N235" s="237">
        <v>0.57499999999999996</v>
      </c>
      <c r="O235" s="237">
        <f>ROUND(E235*N235,2)</f>
        <v>627.13</v>
      </c>
      <c r="P235" s="237">
        <v>0</v>
      </c>
      <c r="Q235" s="237">
        <f>ROUND(E235*P235,2)</f>
        <v>0</v>
      </c>
      <c r="R235" s="239" t="s">
        <v>283</v>
      </c>
      <c r="S235" s="239" t="s">
        <v>183</v>
      </c>
      <c r="T235" s="240" t="s">
        <v>183</v>
      </c>
      <c r="U235" s="222">
        <v>2.7E-2</v>
      </c>
      <c r="V235" s="222">
        <f>ROUND(E235*U235,2)</f>
        <v>29.45</v>
      </c>
      <c r="W235" s="222"/>
      <c r="X235" s="222" t="s">
        <v>193</v>
      </c>
      <c r="Y235" s="222" t="s">
        <v>144</v>
      </c>
      <c r="Z235" s="212"/>
      <c r="AA235" s="212"/>
      <c r="AB235" s="212"/>
      <c r="AC235" s="212"/>
      <c r="AD235" s="212"/>
      <c r="AE235" s="212"/>
      <c r="AF235" s="212"/>
      <c r="AG235" s="212" t="s">
        <v>194</v>
      </c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2" x14ac:dyDescent="0.25">
      <c r="A236" s="219"/>
      <c r="B236" s="220"/>
      <c r="C236" s="267" t="s">
        <v>197</v>
      </c>
      <c r="D236" s="259"/>
      <c r="E236" s="260"/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22"/>
      <c r="Z236" s="212"/>
      <c r="AA236" s="212"/>
      <c r="AB236" s="212"/>
      <c r="AC236" s="212"/>
      <c r="AD236" s="212"/>
      <c r="AE236" s="212"/>
      <c r="AF236" s="212"/>
      <c r="AG236" s="212" t="s">
        <v>198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5">
      <c r="A237" s="219"/>
      <c r="B237" s="220"/>
      <c r="C237" s="267" t="s">
        <v>230</v>
      </c>
      <c r="D237" s="259"/>
      <c r="E237" s="260"/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22"/>
      <c r="Z237" s="212"/>
      <c r="AA237" s="212"/>
      <c r="AB237" s="212"/>
      <c r="AC237" s="212"/>
      <c r="AD237" s="212"/>
      <c r="AE237" s="212"/>
      <c r="AF237" s="212"/>
      <c r="AG237" s="212" t="s">
        <v>198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5">
      <c r="A238" s="219"/>
      <c r="B238" s="220"/>
      <c r="C238" s="267" t="s">
        <v>214</v>
      </c>
      <c r="D238" s="259"/>
      <c r="E238" s="260"/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198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5">
      <c r="A239" s="219"/>
      <c r="B239" s="220"/>
      <c r="C239" s="267" t="s">
        <v>201</v>
      </c>
      <c r="D239" s="259"/>
      <c r="E239" s="260"/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198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5">
      <c r="A240" s="219"/>
      <c r="B240" s="220"/>
      <c r="C240" s="267" t="s">
        <v>231</v>
      </c>
      <c r="D240" s="259"/>
      <c r="E240" s="260">
        <v>973.8</v>
      </c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22"/>
      <c r="Z240" s="212"/>
      <c r="AA240" s="212"/>
      <c r="AB240" s="212"/>
      <c r="AC240" s="212"/>
      <c r="AD240" s="212"/>
      <c r="AE240" s="212"/>
      <c r="AF240" s="212"/>
      <c r="AG240" s="212" t="s">
        <v>198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5">
      <c r="A241" s="219"/>
      <c r="B241" s="220"/>
      <c r="C241" s="268" t="s">
        <v>203</v>
      </c>
      <c r="D241" s="261"/>
      <c r="E241" s="262">
        <v>973.8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198</v>
      </c>
      <c r="AH241" s="212">
        <v>1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5">
      <c r="A242" s="219"/>
      <c r="B242" s="220"/>
      <c r="C242" s="269" t="s">
        <v>300</v>
      </c>
      <c r="D242" s="263"/>
      <c r="E242" s="264">
        <v>116.85599999999999</v>
      </c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198</v>
      </c>
      <c r="AH242" s="212">
        <v>4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x14ac:dyDescent="0.25">
      <c r="A243" s="224" t="s">
        <v>136</v>
      </c>
      <c r="B243" s="225" t="s">
        <v>86</v>
      </c>
      <c r="C243" s="251" t="s">
        <v>87</v>
      </c>
      <c r="D243" s="226"/>
      <c r="E243" s="227"/>
      <c r="F243" s="228"/>
      <c r="G243" s="228">
        <f>SUMIF(AG244:AG284,"&lt;&gt;NOR",G244:G284)</f>
        <v>0</v>
      </c>
      <c r="H243" s="228"/>
      <c r="I243" s="228">
        <f>SUM(I244:I284)</f>
        <v>0</v>
      </c>
      <c r="J243" s="228"/>
      <c r="K243" s="228">
        <f>SUM(K244:K284)</f>
        <v>0</v>
      </c>
      <c r="L243" s="228"/>
      <c r="M243" s="228">
        <f>SUM(M244:M284)</f>
        <v>0</v>
      </c>
      <c r="N243" s="227"/>
      <c r="O243" s="227">
        <f>SUM(O244:O284)</f>
        <v>42.480000000000004</v>
      </c>
      <c r="P243" s="227"/>
      <c r="Q243" s="227">
        <f>SUM(Q244:Q284)</f>
        <v>0</v>
      </c>
      <c r="R243" s="228"/>
      <c r="S243" s="228"/>
      <c r="T243" s="229"/>
      <c r="U243" s="223"/>
      <c r="V243" s="223">
        <f>SUM(V244:V284)</f>
        <v>76.989999999999995</v>
      </c>
      <c r="W243" s="223"/>
      <c r="X243" s="223"/>
      <c r="Y243" s="223"/>
      <c r="AG243" t="s">
        <v>137</v>
      </c>
    </row>
    <row r="244" spans="1:60" outlineLevel="1" x14ac:dyDescent="0.25">
      <c r="A244" s="234">
        <v>30</v>
      </c>
      <c r="B244" s="235" t="s">
        <v>303</v>
      </c>
      <c r="C244" s="252" t="s">
        <v>304</v>
      </c>
      <c r="D244" s="236" t="s">
        <v>228</v>
      </c>
      <c r="E244" s="237">
        <v>70.5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21</v>
      </c>
      <c r="M244" s="239">
        <f>G244*(1+L244/100)</f>
        <v>0</v>
      </c>
      <c r="N244" s="237">
        <v>7.3899999999999993E-2</v>
      </c>
      <c r="O244" s="237">
        <f>ROUND(E244*N244,2)</f>
        <v>5.21</v>
      </c>
      <c r="P244" s="237">
        <v>0</v>
      </c>
      <c r="Q244" s="237">
        <f>ROUND(E244*P244,2)</f>
        <v>0</v>
      </c>
      <c r="R244" s="239" t="s">
        <v>283</v>
      </c>
      <c r="S244" s="239" t="s">
        <v>183</v>
      </c>
      <c r="T244" s="240" t="s">
        <v>183</v>
      </c>
      <c r="U244" s="222">
        <v>0.45</v>
      </c>
      <c r="V244" s="222">
        <f>ROUND(E244*U244,2)</f>
        <v>31.73</v>
      </c>
      <c r="W244" s="222"/>
      <c r="X244" s="222" t="s">
        <v>193</v>
      </c>
      <c r="Y244" s="222" t="s">
        <v>144</v>
      </c>
      <c r="Z244" s="212"/>
      <c r="AA244" s="212"/>
      <c r="AB244" s="212"/>
      <c r="AC244" s="212"/>
      <c r="AD244" s="212"/>
      <c r="AE244" s="212"/>
      <c r="AF244" s="212"/>
      <c r="AG244" s="212" t="s">
        <v>194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ht="21" outlineLevel="2" x14ac:dyDescent="0.25">
      <c r="A245" s="219"/>
      <c r="B245" s="220"/>
      <c r="C245" s="266" t="s">
        <v>305</v>
      </c>
      <c r="D245" s="265"/>
      <c r="E245" s="265"/>
      <c r="F245" s="265"/>
      <c r="G245" s="265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196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41" t="str">
        <f>C245</f>
        <v>s provedením lože z kameniva drceného, s vyplněním spár, s dvojitým hutněním a se smetením přebytečného materiálu na krajnici. S dodáním hmot pro lože a výplň spár.</v>
      </c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5">
      <c r="A246" s="219"/>
      <c r="B246" s="220"/>
      <c r="C246" s="254" t="s">
        <v>306</v>
      </c>
      <c r="D246" s="243"/>
      <c r="E246" s="243"/>
      <c r="F246" s="243"/>
      <c r="G246" s="243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22"/>
      <c r="Z246" s="212"/>
      <c r="AA246" s="212"/>
      <c r="AB246" s="212"/>
      <c r="AC246" s="212"/>
      <c r="AD246" s="212"/>
      <c r="AE246" s="212"/>
      <c r="AF246" s="212"/>
      <c r="AG246" s="212" t="s">
        <v>147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2" x14ac:dyDescent="0.25">
      <c r="A247" s="219"/>
      <c r="B247" s="220"/>
      <c r="C247" s="267" t="s">
        <v>197</v>
      </c>
      <c r="D247" s="259"/>
      <c r="E247" s="260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198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5">
      <c r="A248" s="219"/>
      <c r="B248" s="220"/>
      <c r="C248" s="267" t="s">
        <v>230</v>
      </c>
      <c r="D248" s="259"/>
      <c r="E248" s="260"/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198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5">
      <c r="A249" s="219"/>
      <c r="B249" s="220"/>
      <c r="C249" s="267" t="s">
        <v>204</v>
      </c>
      <c r="D249" s="259"/>
      <c r="E249" s="260"/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198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5">
      <c r="A250" s="219"/>
      <c r="B250" s="220"/>
      <c r="C250" s="267" t="s">
        <v>205</v>
      </c>
      <c r="D250" s="259"/>
      <c r="E250" s="260"/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22"/>
      <c r="Z250" s="212"/>
      <c r="AA250" s="212"/>
      <c r="AB250" s="212"/>
      <c r="AC250" s="212"/>
      <c r="AD250" s="212"/>
      <c r="AE250" s="212"/>
      <c r="AF250" s="212"/>
      <c r="AG250" s="212" t="s">
        <v>198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5">
      <c r="A251" s="219"/>
      <c r="B251" s="220"/>
      <c r="C251" s="267" t="s">
        <v>232</v>
      </c>
      <c r="D251" s="259"/>
      <c r="E251" s="260">
        <v>70.5</v>
      </c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198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5">
      <c r="A252" s="219"/>
      <c r="B252" s="220"/>
      <c r="C252" s="268" t="s">
        <v>203</v>
      </c>
      <c r="D252" s="261"/>
      <c r="E252" s="262">
        <v>70.5</v>
      </c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198</v>
      </c>
      <c r="AH252" s="212">
        <v>1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5">
      <c r="A253" s="234">
        <v>31</v>
      </c>
      <c r="B253" s="235" t="s">
        <v>307</v>
      </c>
      <c r="C253" s="252" t="s">
        <v>308</v>
      </c>
      <c r="D253" s="236" t="s">
        <v>228</v>
      </c>
      <c r="E253" s="237">
        <v>77.55</v>
      </c>
      <c r="F253" s="238"/>
      <c r="G253" s="239">
        <f>ROUND(E253*F253,2)</f>
        <v>0</v>
      </c>
      <c r="H253" s="238"/>
      <c r="I253" s="239">
        <f>ROUND(E253*H253,2)</f>
        <v>0</v>
      </c>
      <c r="J253" s="238"/>
      <c r="K253" s="239">
        <f>ROUND(E253*J253,2)</f>
        <v>0</v>
      </c>
      <c r="L253" s="239">
        <v>21</v>
      </c>
      <c r="M253" s="239">
        <f>G253*(1+L253/100)</f>
        <v>0</v>
      </c>
      <c r="N253" s="237">
        <v>0.129</v>
      </c>
      <c r="O253" s="237">
        <f>ROUND(E253*N253,2)</f>
        <v>10</v>
      </c>
      <c r="P253" s="237">
        <v>0</v>
      </c>
      <c r="Q253" s="237">
        <f>ROUND(E253*P253,2)</f>
        <v>0</v>
      </c>
      <c r="R253" s="239" t="s">
        <v>249</v>
      </c>
      <c r="S253" s="239" t="s">
        <v>183</v>
      </c>
      <c r="T253" s="240" t="s">
        <v>183</v>
      </c>
      <c r="U253" s="222">
        <v>0</v>
      </c>
      <c r="V253" s="222">
        <f>ROUND(E253*U253,2)</f>
        <v>0</v>
      </c>
      <c r="W253" s="222"/>
      <c r="X253" s="222" t="s">
        <v>250</v>
      </c>
      <c r="Y253" s="222" t="s">
        <v>144</v>
      </c>
      <c r="Z253" s="212"/>
      <c r="AA253" s="212"/>
      <c r="AB253" s="212"/>
      <c r="AC253" s="212"/>
      <c r="AD253" s="212"/>
      <c r="AE253" s="212"/>
      <c r="AF253" s="212"/>
      <c r="AG253" s="212" t="s">
        <v>251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5">
      <c r="A254" s="219"/>
      <c r="B254" s="220"/>
      <c r="C254" s="267" t="s">
        <v>197</v>
      </c>
      <c r="D254" s="259"/>
      <c r="E254" s="260"/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22"/>
      <c r="Z254" s="212"/>
      <c r="AA254" s="212"/>
      <c r="AB254" s="212"/>
      <c r="AC254" s="212"/>
      <c r="AD254" s="212"/>
      <c r="AE254" s="212"/>
      <c r="AF254" s="212"/>
      <c r="AG254" s="212" t="s">
        <v>198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5">
      <c r="A255" s="219"/>
      <c r="B255" s="220"/>
      <c r="C255" s="267" t="s">
        <v>230</v>
      </c>
      <c r="D255" s="259"/>
      <c r="E255" s="260"/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22"/>
      <c r="Z255" s="212"/>
      <c r="AA255" s="212"/>
      <c r="AB255" s="212"/>
      <c r="AC255" s="212"/>
      <c r="AD255" s="212"/>
      <c r="AE255" s="212"/>
      <c r="AF255" s="212"/>
      <c r="AG255" s="212" t="s">
        <v>198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5">
      <c r="A256" s="219"/>
      <c r="B256" s="220"/>
      <c r="C256" s="267" t="s">
        <v>204</v>
      </c>
      <c r="D256" s="259"/>
      <c r="E256" s="260"/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198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5">
      <c r="A257" s="219"/>
      <c r="B257" s="220"/>
      <c r="C257" s="267" t="s">
        <v>205</v>
      </c>
      <c r="D257" s="259"/>
      <c r="E257" s="260"/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198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5">
      <c r="A258" s="219"/>
      <c r="B258" s="220"/>
      <c r="C258" s="267" t="s">
        <v>232</v>
      </c>
      <c r="D258" s="259"/>
      <c r="E258" s="260">
        <v>70.5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198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5">
      <c r="A259" s="219"/>
      <c r="B259" s="220"/>
      <c r="C259" s="268" t="s">
        <v>203</v>
      </c>
      <c r="D259" s="261"/>
      <c r="E259" s="262">
        <v>70.5</v>
      </c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22"/>
      <c r="Z259" s="212"/>
      <c r="AA259" s="212"/>
      <c r="AB259" s="212"/>
      <c r="AC259" s="212"/>
      <c r="AD259" s="212"/>
      <c r="AE259" s="212"/>
      <c r="AF259" s="212"/>
      <c r="AG259" s="212" t="s">
        <v>198</v>
      </c>
      <c r="AH259" s="212">
        <v>1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5">
      <c r="A260" s="219"/>
      <c r="B260" s="220"/>
      <c r="C260" s="269" t="s">
        <v>309</v>
      </c>
      <c r="D260" s="263"/>
      <c r="E260" s="264">
        <v>7.05</v>
      </c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22"/>
      <c r="Z260" s="212"/>
      <c r="AA260" s="212"/>
      <c r="AB260" s="212"/>
      <c r="AC260" s="212"/>
      <c r="AD260" s="212"/>
      <c r="AE260" s="212"/>
      <c r="AF260" s="212"/>
      <c r="AG260" s="212" t="s">
        <v>198</v>
      </c>
      <c r="AH260" s="212">
        <v>4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5">
      <c r="A261" s="234">
        <v>32</v>
      </c>
      <c r="B261" s="235" t="s">
        <v>310</v>
      </c>
      <c r="C261" s="252" t="s">
        <v>311</v>
      </c>
      <c r="D261" s="236" t="s">
        <v>272</v>
      </c>
      <c r="E261" s="237">
        <v>101.9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7">
        <v>3.3E-4</v>
      </c>
      <c r="O261" s="237">
        <f>ROUND(E261*N261,2)</f>
        <v>0.03</v>
      </c>
      <c r="P261" s="237">
        <v>0</v>
      </c>
      <c r="Q261" s="237">
        <f>ROUND(E261*P261,2)</f>
        <v>0</v>
      </c>
      <c r="R261" s="239" t="s">
        <v>283</v>
      </c>
      <c r="S261" s="239" t="s">
        <v>183</v>
      </c>
      <c r="T261" s="240" t="s">
        <v>183</v>
      </c>
      <c r="U261" s="222">
        <v>0.41</v>
      </c>
      <c r="V261" s="222">
        <f>ROUND(E261*U261,2)</f>
        <v>41.78</v>
      </c>
      <c r="W261" s="222"/>
      <c r="X261" s="222" t="s">
        <v>193</v>
      </c>
      <c r="Y261" s="222" t="s">
        <v>144</v>
      </c>
      <c r="Z261" s="212"/>
      <c r="AA261" s="212"/>
      <c r="AB261" s="212"/>
      <c r="AC261" s="212"/>
      <c r="AD261" s="212"/>
      <c r="AE261" s="212"/>
      <c r="AF261" s="212"/>
      <c r="AG261" s="212" t="s">
        <v>194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2" x14ac:dyDescent="0.25">
      <c r="A262" s="219"/>
      <c r="B262" s="220"/>
      <c r="C262" s="267" t="s">
        <v>197</v>
      </c>
      <c r="D262" s="259"/>
      <c r="E262" s="260"/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22"/>
      <c r="Z262" s="212"/>
      <c r="AA262" s="212"/>
      <c r="AB262" s="212"/>
      <c r="AC262" s="212"/>
      <c r="AD262" s="212"/>
      <c r="AE262" s="212"/>
      <c r="AF262" s="212"/>
      <c r="AG262" s="212" t="s">
        <v>198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5">
      <c r="A263" s="219"/>
      <c r="B263" s="220"/>
      <c r="C263" s="267" t="s">
        <v>230</v>
      </c>
      <c r="D263" s="259"/>
      <c r="E263" s="260"/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198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5">
      <c r="A264" s="219"/>
      <c r="B264" s="220"/>
      <c r="C264" s="267" t="s">
        <v>312</v>
      </c>
      <c r="D264" s="259"/>
      <c r="E264" s="260"/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198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5">
      <c r="A265" s="219"/>
      <c r="B265" s="220"/>
      <c r="C265" s="267" t="s">
        <v>313</v>
      </c>
      <c r="D265" s="259"/>
      <c r="E265" s="260">
        <v>36.299999999999997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198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5">
      <c r="A266" s="219"/>
      <c r="B266" s="220"/>
      <c r="C266" s="267" t="s">
        <v>314</v>
      </c>
      <c r="D266" s="259"/>
      <c r="E266" s="260"/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198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5">
      <c r="A267" s="219"/>
      <c r="B267" s="220"/>
      <c r="C267" s="267" t="s">
        <v>315</v>
      </c>
      <c r="D267" s="259"/>
      <c r="E267" s="260">
        <v>65.599999999999994</v>
      </c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22"/>
      <c r="Z267" s="212"/>
      <c r="AA267" s="212"/>
      <c r="AB267" s="212"/>
      <c r="AC267" s="212"/>
      <c r="AD267" s="212"/>
      <c r="AE267" s="212"/>
      <c r="AF267" s="212"/>
      <c r="AG267" s="212" t="s">
        <v>198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5">
      <c r="A268" s="219"/>
      <c r="B268" s="220"/>
      <c r="C268" s="268" t="s">
        <v>203</v>
      </c>
      <c r="D268" s="261"/>
      <c r="E268" s="262">
        <v>101.9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198</v>
      </c>
      <c r="AH268" s="212">
        <v>1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20.399999999999999" outlineLevel="1" x14ac:dyDescent="0.25">
      <c r="A269" s="234">
        <v>33</v>
      </c>
      <c r="B269" s="235" t="s">
        <v>316</v>
      </c>
      <c r="C269" s="252" t="s">
        <v>317</v>
      </c>
      <c r="D269" s="236" t="s">
        <v>228</v>
      </c>
      <c r="E269" s="237">
        <v>78.959999999999994</v>
      </c>
      <c r="F269" s="238"/>
      <c r="G269" s="239">
        <f>ROUND(E269*F269,2)</f>
        <v>0</v>
      </c>
      <c r="H269" s="238"/>
      <c r="I269" s="239">
        <f>ROUND(E269*H269,2)</f>
        <v>0</v>
      </c>
      <c r="J269" s="238"/>
      <c r="K269" s="239">
        <f>ROUND(E269*J269,2)</f>
        <v>0</v>
      </c>
      <c r="L269" s="239">
        <v>21</v>
      </c>
      <c r="M269" s="239">
        <f>G269*(1+L269/100)</f>
        <v>0</v>
      </c>
      <c r="N269" s="237">
        <v>0.115</v>
      </c>
      <c r="O269" s="237">
        <f>ROUND(E269*N269,2)</f>
        <v>9.08</v>
      </c>
      <c r="P269" s="237">
        <v>0</v>
      </c>
      <c r="Q269" s="237">
        <f>ROUND(E269*P269,2)</f>
        <v>0</v>
      </c>
      <c r="R269" s="239" t="s">
        <v>283</v>
      </c>
      <c r="S269" s="239" t="s">
        <v>183</v>
      </c>
      <c r="T269" s="240" t="s">
        <v>183</v>
      </c>
      <c r="U269" s="222">
        <v>2.1000000000000001E-2</v>
      </c>
      <c r="V269" s="222">
        <f>ROUND(E269*U269,2)</f>
        <v>1.66</v>
      </c>
      <c r="W269" s="222"/>
      <c r="X269" s="222" t="s">
        <v>193</v>
      </c>
      <c r="Y269" s="222" t="s">
        <v>144</v>
      </c>
      <c r="Z269" s="212"/>
      <c r="AA269" s="212"/>
      <c r="AB269" s="212"/>
      <c r="AC269" s="212"/>
      <c r="AD269" s="212"/>
      <c r="AE269" s="212"/>
      <c r="AF269" s="212"/>
      <c r="AG269" s="212" t="s">
        <v>194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2" x14ac:dyDescent="0.25">
      <c r="A270" s="219"/>
      <c r="B270" s="220"/>
      <c r="C270" s="267" t="s">
        <v>197</v>
      </c>
      <c r="D270" s="259"/>
      <c r="E270" s="260"/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198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5">
      <c r="A271" s="219"/>
      <c r="B271" s="220"/>
      <c r="C271" s="267" t="s">
        <v>230</v>
      </c>
      <c r="D271" s="259"/>
      <c r="E271" s="260"/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22"/>
      <c r="Z271" s="212"/>
      <c r="AA271" s="212"/>
      <c r="AB271" s="212"/>
      <c r="AC271" s="212"/>
      <c r="AD271" s="212"/>
      <c r="AE271" s="212"/>
      <c r="AF271" s="212"/>
      <c r="AG271" s="212" t="s">
        <v>198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5">
      <c r="A272" s="219"/>
      <c r="B272" s="220"/>
      <c r="C272" s="267" t="s">
        <v>204</v>
      </c>
      <c r="D272" s="259"/>
      <c r="E272" s="260"/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22"/>
      <c r="Z272" s="212"/>
      <c r="AA272" s="212"/>
      <c r="AB272" s="212"/>
      <c r="AC272" s="212"/>
      <c r="AD272" s="212"/>
      <c r="AE272" s="212"/>
      <c r="AF272" s="212"/>
      <c r="AG272" s="212" t="s">
        <v>198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5">
      <c r="A273" s="219"/>
      <c r="B273" s="220"/>
      <c r="C273" s="267" t="s">
        <v>205</v>
      </c>
      <c r="D273" s="259"/>
      <c r="E273" s="260"/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22"/>
      <c r="Z273" s="212"/>
      <c r="AA273" s="212"/>
      <c r="AB273" s="212"/>
      <c r="AC273" s="212"/>
      <c r="AD273" s="212"/>
      <c r="AE273" s="212"/>
      <c r="AF273" s="212"/>
      <c r="AG273" s="212" t="s">
        <v>198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5">
      <c r="A274" s="219"/>
      <c r="B274" s="220"/>
      <c r="C274" s="267" t="s">
        <v>232</v>
      </c>
      <c r="D274" s="259"/>
      <c r="E274" s="260">
        <v>70.5</v>
      </c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22"/>
      <c r="Z274" s="212"/>
      <c r="AA274" s="212"/>
      <c r="AB274" s="212"/>
      <c r="AC274" s="212"/>
      <c r="AD274" s="212"/>
      <c r="AE274" s="212"/>
      <c r="AF274" s="212"/>
      <c r="AG274" s="212" t="s">
        <v>198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5">
      <c r="A275" s="219"/>
      <c r="B275" s="220"/>
      <c r="C275" s="268" t="s">
        <v>203</v>
      </c>
      <c r="D275" s="261"/>
      <c r="E275" s="262">
        <v>70.5</v>
      </c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22"/>
      <c r="Z275" s="212"/>
      <c r="AA275" s="212"/>
      <c r="AB275" s="212"/>
      <c r="AC275" s="212"/>
      <c r="AD275" s="212"/>
      <c r="AE275" s="212"/>
      <c r="AF275" s="212"/>
      <c r="AG275" s="212" t="s">
        <v>198</v>
      </c>
      <c r="AH275" s="212">
        <v>1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5">
      <c r="A276" s="219"/>
      <c r="B276" s="220"/>
      <c r="C276" s="269" t="s">
        <v>300</v>
      </c>
      <c r="D276" s="263"/>
      <c r="E276" s="264">
        <v>8.4600000000000009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22"/>
      <c r="Z276" s="212"/>
      <c r="AA276" s="212"/>
      <c r="AB276" s="212"/>
      <c r="AC276" s="212"/>
      <c r="AD276" s="212"/>
      <c r="AE276" s="212"/>
      <c r="AF276" s="212"/>
      <c r="AG276" s="212" t="s">
        <v>198</v>
      </c>
      <c r="AH276" s="212">
        <v>4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ht="20.399999999999999" outlineLevel="1" x14ac:dyDescent="0.25">
      <c r="A277" s="234">
        <v>34</v>
      </c>
      <c r="B277" s="235" t="s">
        <v>318</v>
      </c>
      <c r="C277" s="252" t="s">
        <v>319</v>
      </c>
      <c r="D277" s="236" t="s">
        <v>228</v>
      </c>
      <c r="E277" s="237">
        <v>78.959999999999994</v>
      </c>
      <c r="F277" s="238"/>
      <c r="G277" s="239">
        <f>ROUND(E277*F277,2)</f>
        <v>0</v>
      </c>
      <c r="H277" s="238"/>
      <c r="I277" s="239">
        <f>ROUND(E277*H277,2)</f>
        <v>0</v>
      </c>
      <c r="J277" s="238"/>
      <c r="K277" s="239">
        <f>ROUND(E277*J277,2)</f>
        <v>0</v>
      </c>
      <c r="L277" s="239">
        <v>21</v>
      </c>
      <c r="M277" s="239">
        <f>G277*(1+L277/100)</f>
        <v>0</v>
      </c>
      <c r="N277" s="237">
        <v>0.23</v>
      </c>
      <c r="O277" s="237">
        <f>ROUND(E277*N277,2)</f>
        <v>18.16</v>
      </c>
      <c r="P277" s="237">
        <v>0</v>
      </c>
      <c r="Q277" s="237">
        <f>ROUND(E277*P277,2)</f>
        <v>0</v>
      </c>
      <c r="R277" s="239" t="s">
        <v>283</v>
      </c>
      <c r="S277" s="239" t="s">
        <v>183</v>
      </c>
      <c r="T277" s="240" t="s">
        <v>183</v>
      </c>
      <c r="U277" s="222">
        <v>2.3E-2</v>
      </c>
      <c r="V277" s="222">
        <f>ROUND(E277*U277,2)</f>
        <v>1.82</v>
      </c>
      <c r="W277" s="222"/>
      <c r="X277" s="222" t="s">
        <v>193</v>
      </c>
      <c r="Y277" s="222" t="s">
        <v>144</v>
      </c>
      <c r="Z277" s="212"/>
      <c r="AA277" s="212"/>
      <c r="AB277" s="212"/>
      <c r="AC277" s="212"/>
      <c r="AD277" s="212"/>
      <c r="AE277" s="212"/>
      <c r="AF277" s="212"/>
      <c r="AG277" s="212" t="s">
        <v>194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 x14ac:dyDescent="0.25">
      <c r="A278" s="219"/>
      <c r="B278" s="220"/>
      <c r="C278" s="267" t="s">
        <v>197</v>
      </c>
      <c r="D278" s="259"/>
      <c r="E278" s="260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198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5">
      <c r="A279" s="219"/>
      <c r="B279" s="220"/>
      <c r="C279" s="267" t="s">
        <v>230</v>
      </c>
      <c r="D279" s="259"/>
      <c r="E279" s="260"/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22"/>
      <c r="Z279" s="212"/>
      <c r="AA279" s="212"/>
      <c r="AB279" s="212"/>
      <c r="AC279" s="212"/>
      <c r="AD279" s="212"/>
      <c r="AE279" s="212"/>
      <c r="AF279" s="212"/>
      <c r="AG279" s="212" t="s">
        <v>198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5">
      <c r="A280" s="219"/>
      <c r="B280" s="220"/>
      <c r="C280" s="267" t="s">
        <v>204</v>
      </c>
      <c r="D280" s="259"/>
      <c r="E280" s="260"/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22"/>
      <c r="Z280" s="212"/>
      <c r="AA280" s="212"/>
      <c r="AB280" s="212"/>
      <c r="AC280" s="212"/>
      <c r="AD280" s="212"/>
      <c r="AE280" s="212"/>
      <c r="AF280" s="212"/>
      <c r="AG280" s="212" t="s">
        <v>198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5">
      <c r="A281" s="219"/>
      <c r="B281" s="220"/>
      <c r="C281" s="267" t="s">
        <v>205</v>
      </c>
      <c r="D281" s="259"/>
      <c r="E281" s="260"/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22"/>
      <c r="Z281" s="212"/>
      <c r="AA281" s="212"/>
      <c r="AB281" s="212"/>
      <c r="AC281" s="212"/>
      <c r="AD281" s="212"/>
      <c r="AE281" s="212"/>
      <c r="AF281" s="212"/>
      <c r="AG281" s="212" t="s">
        <v>198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5">
      <c r="A282" s="219"/>
      <c r="B282" s="220"/>
      <c r="C282" s="267" t="s">
        <v>232</v>
      </c>
      <c r="D282" s="259"/>
      <c r="E282" s="260">
        <v>70.5</v>
      </c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22"/>
      <c r="Z282" s="212"/>
      <c r="AA282" s="212"/>
      <c r="AB282" s="212"/>
      <c r="AC282" s="212"/>
      <c r="AD282" s="212"/>
      <c r="AE282" s="212"/>
      <c r="AF282" s="212"/>
      <c r="AG282" s="212" t="s">
        <v>198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5">
      <c r="A283" s="219"/>
      <c r="B283" s="220"/>
      <c r="C283" s="268" t="s">
        <v>203</v>
      </c>
      <c r="D283" s="261"/>
      <c r="E283" s="262">
        <v>70.5</v>
      </c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22"/>
      <c r="Z283" s="212"/>
      <c r="AA283" s="212"/>
      <c r="AB283" s="212"/>
      <c r="AC283" s="212"/>
      <c r="AD283" s="212"/>
      <c r="AE283" s="212"/>
      <c r="AF283" s="212"/>
      <c r="AG283" s="212" t="s">
        <v>198</v>
      </c>
      <c r="AH283" s="212">
        <v>1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5">
      <c r="A284" s="219"/>
      <c r="B284" s="220"/>
      <c r="C284" s="269" t="s">
        <v>300</v>
      </c>
      <c r="D284" s="263"/>
      <c r="E284" s="264">
        <v>8.4600000000000009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22"/>
      <c r="Z284" s="212"/>
      <c r="AA284" s="212"/>
      <c r="AB284" s="212"/>
      <c r="AC284" s="212"/>
      <c r="AD284" s="212"/>
      <c r="AE284" s="212"/>
      <c r="AF284" s="212"/>
      <c r="AG284" s="212" t="s">
        <v>198</v>
      </c>
      <c r="AH284" s="212">
        <v>4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x14ac:dyDescent="0.25">
      <c r="A285" s="224" t="s">
        <v>136</v>
      </c>
      <c r="B285" s="225" t="s">
        <v>88</v>
      </c>
      <c r="C285" s="251" t="s">
        <v>89</v>
      </c>
      <c r="D285" s="226"/>
      <c r="E285" s="227"/>
      <c r="F285" s="228"/>
      <c r="G285" s="228">
        <f>SUMIF(AG286:AG292,"&lt;&gt;NOR",G286:G292)</f>
        <v>0</v>
      </c>
      <c r="H285" s="228"/>
      <c r="I285" s="228">
        <f>SUM(I286:I292)</f>
        <v>0</v>
      </c>
      <c r="J285" s="228"/>
      <c r="K285" s="228">
        <f>SUM(K286:K292)</f>
        <v>0</v>
      </c>
      <c r="L285" s="228"/>
      <c r="M285" s="228">
        <f>SUM(M286:M292)</f>
        <v>0</v>
      </c>
      <c r="N285" s="227"/>
      <c r="O285" s="227">
        <f>SUM(O286:O292)</f>
        <v>23.46</v>
      </c>
      <c r="P285" s="227"/>
      <c r="Q285" s="227">
        <f>SUM(Q286:Q292)</f>
        <v>0</v>
      </c>
      <c r="R285" s="228"/>
      <c r="S285" s="228"/>
      <c r="T285" s="229"/>
      <c r="U285" s="223"/>
      <c r="V285" s="223">
        <f>SUM(V286:V292)</f>
        <v>48</v>
      </c>
      <c r="W285" s="223"/>
      <c r="X285" s="223"/>
      <c r="Y285" s="223"/>
      <c r="AG285" t="s">
        <v>137</v>
      </c>
    </row>
    <row r="286" spans="1:60" ht="20.399999999999999" outlineLevel="1" x14ac:dyDescent="0.25">
      <c r="A286" s="234">
        <v>35</v>
      </c>
      <c r="B286" s="235" t="s">
        <v>320</v>
      </c>
      <c r="C286" s="252" t="s">
        <v>321</v>
      </c>
      <c r="D286" s="236" t="s">
        <v>272</v>
      </c>
      <c r="E286" s="237">
        <v>66.3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7">
        <v>0.35381000000000001</v>
      </c>
      <c r="O286" s="237">
        <f>ROUND(E286*N286,2)</f>
        <v>23.46</v>
      </c>
      <c r="P286" s="237">
        <v>0</v>
      </c>
      <c r="Q286" s="237">
        <f>ROUND(E286*P286,2)</f>
        <v>0</v>
      </c>
      <c r="R286" s="239" t="s">
        <v>322</v>
      </c>
      <c r="S286" s="239" t="s">
        <v>183</v>
      </c>
      <c r="T286" s="240" t="s">
        <v>183</v>
      </c>
      <c r="U286" s="222">
        <v>0.72394999999999998</v>
      </c>
      <c r="V286" s="222">
        <f>ROUND(E286*U286,2)</f>
        <v>48</v>
      </c>
      <c r="W286" s="222"/>
      <c r="X286" s="222" t="s">
        <v>323</v>
      </c>
      <c r="Y286" s="222" t="s">
        <v>144</v>
      </c>
      <c r="Z286" s="212"/>
      <c r="AA286" s="212"/>
      <c r="AB286" s="212"/>
      <c r="AC286" s="212"/>
      <c r="AD286" s="212"/>
      <c r="AE286" s="212"/>
      <c r="AF286" s="212"/>
      <c r="AG286" s="212" t="s">
        <v>324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2" x14ac:dyDescent="0.25">
      <c r="A287" s="219"/>
      <c r="B287" s="220"/>
      <c r="C287" s="266" t="s">
        <v>325</v>
      </c>
      <c r="D287" s="265"/>
      <c r="E287" s="265"/>
      <c r="F287" s="265"/>
      <c r="G287" s="265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196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2" x14ac:dyDescent="0.25">
      <c r="A288" s="219"/>
      <c r="B288" s="220"/>
      <c r="C288" s="254" t="s">
        <v>326</v>
      </c>
      <c r="D288" s="243"/>
      <c r="E288" s="243"/>
      <c r="F288" s="243"/>
      <c r="G288" s="243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147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2" x14ac:dyDescent="0.25">
      <c r="A289" s="219"/>
      <c r="B289" s="220"/>
      <c r="C289" s="267" t="s">
        <v>197</v>
      </c>
      <c r="D289" s="259"/>
      <c r="E289" s="260"/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22"/>
      <c r="Z289" s="212"/>
      <c r="AA289" s="212"/>
      <c r="AB289" s="212"/>
      <c r="AC289" s="212"/>
      <c r="AD289" s="212"/>
      <c r="AE289" s="212"/>
      <c r="AF289" s="212"/>
      <c r="AG289" s="212" t="s">
        <v>198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5">
      <c r="A290" s="219"/>
      <c r="B290" s="220"/>
      <c r="C290" s="267" t="s">
        <v>230</v>
      </c>
      <c r="D290" s="259"/>
      <c r="E290" s="260"/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198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5">
      <c r="A291" s="219"/>
      <c r="B291" s="220"/>
      <c r="C291" s="267" t="s">
        <v>327</v>
      </c>
      <c r="D291" s="259"/>
      <c r="E291" s="260">
        <v>66.3</v>
      </c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198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5">
      <c r="A292" s="219"/>
      <c r="B292" s="220"/>
      <c r="C292" s="268" t="s">
        <v>203</v>
      </c>
      <c r="D292" s="261"/>
      <c r="E292" s="262">
        <v>66.3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198</v>
      </c>
      <c r="AH292" s="212">
        <v>1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x14ac:dyDescent="0.25">
      <c r="A293" s="215" t="s">
        <v>136</v>
      </c>
      <c r="B293" s="216" t="s">
        <v>90</v>
      </c>
      <c r="C293" s="257" t="s">
        <v>91</v>
      </c>
      <c r="D293" s="230"/>
      <c r="E293" s="231"/>
      <c r="F293" s="232"/>
      <c r="G293" s="232">
        <f>SUMIF(AG294:AG301,"&lt;&gt;NOR",G294:G301)</f>
        <v>0</v>
      </c>
      <c r="H293" s="232"/>
      <c r="I293" s="232">
        <f>SUM(I294:I301)</f>
        <v>0</v>
      </c>
      <c r="J293" s="232"/>
      <c r="K293" s="232">
        <f>SUM(K294:K301)</f>
        <v>0</v>
      </c>
      <c r="L293" s="232"/>
      <c r="M293" s="232">
        <f>SUM(M294:M301)</f>
        <v>0</v>
      </c>
      <c r="N293" s="231"/>
      <c r="O293" s="231">
        <f>SUM(O294:O301)</f>
        <v>0</v>
      </c>
      <c r="P293" s="231"/>
      <c r="Q293" s="231">
        <f>SUM(Q294:Q301)</f>
        <v>0</v>
      </c>
      <c r="R293" s="232"/>
      <c r="S293" s="232"/>
      <c r="T293" s="233"/>
      <c r="U293" s="223"/>
      <c r="V293" s="223">
        <f>SUM(V294:V301)</f>
        <v>0</v>
      </c>
      <c r="W293" s="223"/>
      <c r="X293" s="223"/>
      <c r="Y293" s="223"/>
      <c r="AG293" t="s">
        <v>137</v>
      </c>
    </row>
    <row r="294" spans="1:60" outlineLevel="1" x14ac:dyDescent="0.25">
      <c r="A294" s="219"/>
      <c r="B294" s="220"/>
      <c r="C294" s="253" t="s">
        <v>328</v>
      </c>
      <c r="D294" s="242"/>
      <c r="E294" s="242"/>
      <c r="F294" s="242"/>
      <c r="G294" s="24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147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41" t="str">
        <f>C294</f>
        <v>trubní rozvody, trativody, deštová kanalizace je obsahem rozpočtu: 3.01 - Areálová dešťová kanalizace</v>
      </c>
      <c r="BB294" s="212"/>
      <c r="BC294" s="212"/>
      <c r="BD294" s="212"/>
      <c r="BE294" s="212"/>
      <c r="BF294" s="212"/>
      <c r="BG294" s="212"/>
      <c r="BH294" s="212"/>
    </row>
    <row r="295" spans="1:60" ht="20.399999999999999" outlineLevel="1" x14ac:dyDescent="0.25">
      <c r="A295" s="234">
        <v>36</v>
      </c>
      <c r="B295" s="235" t="s">
        <v>329</v>
      </c>
      <c r="C295" s="252" t="s">
        <v>330</v>
      </c>
      <c r="D295" s="236" t="s">
        <v>272</v>
      </c>
      <c r="E295" s="237">
        <v>15.5</v>
      </c>
      <c r="F295" s="238"/>
      <c r="G295" s="239">
        <f>ROUND(E295*F295,2)</f>
        <v>0</v>
      </c>
      <c r="H295" s="238"/>
      <c r="I295" s="239">
        <f>ROUND(E295*H295,2)</f>
        <v>0</v>
      </c>
      <c r="J295" s="238"/>
      <c r="K295" s="239">
        <f>ROUND(E295*J295,2)</f>
        <v>0</v>
      </c>
      <c r="L295" s="239">
        <v>21</v>
      </c>
      <c r="M295" s="239">
        <f>G295*(1+L295/100)</f>
        <v>0</v>
      </c>
      <c r="N295" s="237">
        <v>0</v>
      </c>
      <c r="O295" s="237">
        <f>ROUND(E295*N295,2)</f>
        <v>0</v>
      </c>
      <c r="P295" s="237">
        <v>0</v>
      </c>
      <c r="Q295" s="237">
        <f>ROUND(E295*P295,2)</f>
        <v>0</v>
      </c>
      <c r="R295" s="239"/>
      <c r="S295" s="239" t="s">
        <v>141</v>
      </c>
      <c r="T295" s="240" t="s">
        <v>142</v>
      </c>
      <c r="U295" s="222">
        <v>0</v>
      </c>
      <c r="V295" s="222">
        <f>ROUND(E295*U295,2)</f>
        <v>0</v>
      </c>
      <c r="W295" s="222"/>
      <c r="X295" s="222" t="s">
        <v>193</v>
      </c>
      <c r="Y295" s="222" t="s">
        <v>144</v>
      </c>
      <c r="Z295" s="212"/>
      <c r="AA295" s="212"/>
      <c r="AB295" s="212"/>
      <c r="AC295" s="212"/>
      <c r="AD295" s="212"/>
      <c r="AE295" s="212"/>
      <c r="AF295" s="212"/>
      <c r="AG295" s="212" t="s">
        <v>331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2" x14ac:dyDescent="0.25">
      <c r="A296" s="219"/>
      <c r="B296" s="220"/>
      <c r="C296" s="253" t="s">
        <v>332</v>
      </c>
      <c r="D296" s="242"/>
      <c r="E296" s="242"/>
      <c r="F296" s="242"/>
      <c r="G296" s="24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147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41" t="str">
        <f>C296</f>
        <v>včetně kotvících, ukončovacích a spojovacích prvků, příslušenství, značení, doplňků a povrchové úpravy</v>
      </c>
      <c r="BB296" s="212"/>
      <c r="BC296" s="212"/>
      <c r="BD296" s="212"/>
      <c r="BE296" s="212"/>
      <c r="BF296" s="212"/>
      <c r="BG296" s="212"/>
      <c r="BH296" s="212"/>
    </row>
    <row r="297" spans="1:60" outlineLevel="2" x14ac:dyDescent="0.25">
      <c r="A297" s="219"/>
      <c r="B297" s="220"/>
      <c r="C297" s="267" t="s">
        <v>197</v>
      </c>
      <c r="D297" s="259"/>
      <c r="E297" s="260"/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22"/>
      <c r="Z297" s="212"/>
      <c r="AA297" s="212"/>
      <c r="AB297" s="212"/>
      <c r="AC297" s="212"/>
      <c r="AD297" s="212"/>
      <c r="AE297" s="212"/>
      <c r="AF297" s="212"/>
      <c r="AG297" s="212" t="s">
        <v>198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5">
      <c r="A298" s="219"/>
      <c r="B298" s="220"/>
      <c r="C298" s="267" t="s">
        <v>230</v>
      </c>
      <c r="D298" s="259"/>
      <c r="E298" s="260"/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198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5">
      <c r="A299" s="219"/>
      <c r="B299" s="220"/>
      <c r="C299" s="267" t="s">
        <v>333</v>
      </c>
      <c r="D299" s="259"/>
      <c r="E299" s="260"/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198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5">
      <c r="A300" s="219"/>
      <c r="B300" s="220"/>
      <c r="C300" s="267" t="s">
        <v>334</v>
      </c>
      <c r="D300" s="259"/>
      <c r="E300" s="260">
        <v>15.5</v>
      </c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198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5">
      <c r="A301" s="219"/>
      <c r="B301" s="220"/>
      <c r="C301" s="268" t="s">
        <v>203</v>
      </c>
      <c r="D301" s="261"/>
      <c r="E301" s="262">
        <v>15.5</v>
      </c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22"/>
      <c r="Z301" s="212"/>
      <c r="AA301" s="212"/>
      <c r="AB301" s="212"/>
      <c r="AC301" s="212"/>
      <c r="AD301" s="212"/>
      <c r="AE301" s="212"/>
      <c r="AF301" s="212"/>
      <c r="AG301" s="212" t="s">
        <v>198</v>
      </c>
      <c r="AH301" s="212">
        <v>1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x14ac:dyDescent="0.25">
      <c r="A302" s="224" t="s">
        <v>136</v>
      </c>
      <c r="B302" s="225" t="s">
        <v>94</v>
      </c>
      <c r="C302" s="251" t="s">
        <v>95</v>
      </c>
      <c r="D302" s="226"/>
      <c r="E302" s="227"/>
      <c r="F302" s="228"/>
      <c r="G302" s="228">
        <f>SUMIF(AG303:AG376,"&lt;&gt;NOR",G303:G376)</f>
        <v>0</v>
      </c>
      <c r="H302" s="228"/>
      <c r="I302" s="228">
        <f>SUM(I303:I376)</f>
        <v>0</v>
      </c>
      <c r="J302" s="228"/>
      <c r="K302" s="228">
        <f>SUM(K303:K376)</f>
        <v>0</v>
      </c>
      <c r="L302" s="228"/>
      <c r="M302" s="228">
        <f>SUM(M303:M376)</f>
        <v>0</v>
      </c>
      <c r="N302" s="227"/>
      <c r="O302" s="227">
        <f>SUM(O303:O376)</f>
        <v>83.050000000000011</v>
      </c>
      <c r="P302" s="227"/>
      <c r="Q302" s="227">
        <f>SUM(Q303:Q376)</f>
        <v>0</v>
      </c>
      <c r="R302" s="228"/>
      <c r="S302" s="228"/>
      <c r="T302" s="229"/>
      <c r="U302" s="223"/>
      <c r="V302" s="223">
        <f>SUM(V303:V376)</f>
        <v>119.33</v>
      </c>
      <c r="W302" s="223"/>
      <c r="X302" s="223"/>
      <c r="Y302" s="223"/>
      <c r="AG302" t="s">
        <v>137</v>
      </c>
    </row>
    <row r="303" spans="1:60" ht="30.6" outlineLevel="1" x14ac:dyDescent="0.25">
      <c r="A303" s="234">
        <v>37</v>
      </c>
      <c r="B303" s="235" t="s">
        <v>335</v>
      </c>
      <c r="C303" s="252" t="s">
        <v>336</v>
      </c>
      <c r="D303" s="236" t="s">
        <v>272</v>
      </c>
      <c r="E303" s="237">
        <v>130</v>
      </c>
      <c r="F303" s="238"/>
      <c r="G303" s="239">
        <f>ROUND(E303*F303,2)</f>
        <v>0</v>
      </c>
      <c r="H303" s="238"/>
      <c r="I303" s="239">
        <f>ROUND(E303*H303,2)</f>
        <v>0</v>
      </c>
      <c r="J303" s="238"/>
      <c r="K303" s="239">
        <f>ROUND(E303*J303,2)</f>
        <v>0</v>
      </c>
      <c r="L303" s="239">
        <v>21</v>
      </c>
      <c r="M303" s="239">
        <f>G303*(1+L303/100)</f>
        <v>0</v>
      </c>
      <c r="N303" s="237">
        <v>0.26879999999999998</v>
      </c>
      <c r="O303" s="237">
        <f>ROUND(E303*N303,2)</f>
        <v>34.94</v>
      </c>
      <c r="P303" s="237">
        <v>0</v>
      </c>
      <c r="Q303" s="237">
        <f>ROUND(E303*P303,2)</f>
        <v>0</v>
      </c>
      <c r="R303" s="239" t="s">
        <v>283</v>
      </c>
      <c r="S303" s="239" t="s">
        <v>183</v>
      </c>
      <c r="T303" s="240" t="s">
        <v>183</v>
      </c>
      <c r="U303" s="222">
        <v>0.27200000000000002</v>
      </c>
      <c r="V303" s="222">
        <f>ROUND(E303*U303,2)</f>
        <v>35.36</v>
      </c>
      <c r="W303" s="222"/>
      <c r="X303" s="222" t="s">
        <v>193</v>
      </c>
      <c r="Y303" s="222" t="s">
        <v>144</v>
      </c>
      <c r="Z303" s="212"/>
      <c r="AA303" s="212"/>
      <c r="AB303" s="212"/>
      <c r="AC303" s="212"/>
      <c r="AD303" s="212"/>
      <c r="AE303" s="212"/>
      <c r="AF303" s="212"/>
      <c r="AG303" s="212" t="s">
        <v>194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2" x14ac:dyDescent="0.25">
      <c r="A304" s="219"/>
      <c r="B304" s="220"/>
      <c r="C304" s="266" t="s">
        <v>337</v>
      </c>
      <c r="D304" s="265"/>
      <c r="E304" s="265"/>
      <c r="F304" s="265"/>
      <c r="G304" s="265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196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2" x14ac:dyDescent="0.25">
      <c r="A305" s="219"/>
      <c r="B305" s="220"/>
      <c r="C305" s="267" t="s">
        <v>197</v>
      </c>
      <c r="D305" s="259"/>
      <c r="E305" s="260"/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198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5">
      <c r="A306" s="219"/>
      <c r="B306" s="220"/>
      <c r="C306" s="267" t="s">
        <v>230</v>
      </c>
      <c r="D306" s="259"/>
      <c r="E306" s="260"/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22"/>
      <c r="Z306" s="212"/>
      <c r="AA306" s="212"/>
      <c r="AB306" s="212"/>
      <c r="AC306" s="212"/>
      <c r="AD306" s="212"/>
      <c r="AE306" s="212"/>
      <c r="AF306" s="212"/>
      <c r="AG306" s="212" t="s">
        <v>198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5">
      <c r="A307" s="219"/>
      <c r="B307" s="220"/>
      <c r="C307" s="267" t="s">
        <v>338</v>
      </c>
      <c r="D307" s="259"/>
      <c r="E307" s="260"/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198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5">
      <c r="A308" s="219"/>
      <c r="B308" s="220"/>
      <c r="C308" s="267" t="s">
        <v>339</v>
      </c>
      <c r="D308" s="259"/>
      <c r="E308" s="260">
        <v>130</v>
      </c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198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5">
      <c r="A309" s="219"/>
      <c r="B309" s="220"/>
      <c r="C309" s="268" t="s">
        <v>203</v>
      </c>
      <c r="D309" s="261"/>
      <c r="E309" s="262">
        <v>130</v>
      </c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198</v>
      </c>
      <c r="AH309" s="212">
        <v>1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ht="30.6" outlineLevel="1" x14ac:dyDescent="0.25">
      <c r="A310" s="234">
        <v>38</v>
      </c>
      <c r="B310" s="235" t="s">
        <v>340</v>
      </c>
      <c r="C310" s="252" t="s">
        <v>341</v>
      </c>
      <c r="D310" s="236" t="s">
        <v>272</v>
      </c>
      <c r="E310" s="237">
        <v>14.2</v>
      </c>
      <c r="F310" s="238"/>
      <c r="G310" s="239">
        <f>ROUND(E310*F310,2)</f>
        <v>0</v>
      </c>
      <c r="H310" s="238"/>
      <c r="I310" s="239">
        <f>ROUND(E310*H310,2)</f>
        <v>0</v>
      </c>
      <c r="J310" s="238"/>
      <c r="K310" s="239">
        <f>ROUND(E310*J310,2)</f>
        <v>0</v>
      </c>
      <c r="L310" s="239">
        <v>21</v>
      </c>
      <c r="M310" s="239">
        <f>G310*(1+L310/100)</f>
        <v>0</v>
      </c>
      <c r="N310" s="237">
        <v>0.19520000000000001</v>
      </c>
      <c r="O310" s="237">
        <f>ROUND(E310*N310,2)</f>
        <v>2.77</v>
      </c>
      <c r="P310" s="237">
        <v>0</v>
      </c>
      <c r="Q310" s="237">
        <f>ROUND(E310*P310,2)</f>
        <v>0</v>
      </c>
      <c r="R310" s="239" t="s">
        <v>283</v>
      </c>
      <c r="S310" s="239" t="s">
        <v>183</v>
      </c>
      <c r="T310" s="240" t="s">
        <v>183</v>
      </c>
      <c r="U310" s="222">
        <v>0.27200000000000002</v>
      </c>
      <c r="V310" s="222">
        <f>ROUND(E310*U310,2)</f>
        <v>3.86</v>
      </c>
      <c r="W310" s="222"/>
      <c r="X310" s="222" t="s">
        <v>193</v>
      </c>
      <c r="Y310" s="222" t="s">
        <v>144</v>
      </c>
      <c r="Z310" s="212"/>
      <c r="AA310" s="212"/>
      <c r="AB310" s="212"/>
      <c r="AC310" s="212"/>
      <c r="AD310" s="212"/>
      <c r="AE310" s="212"/>
      <c r="AF310" s="212"/>
      <c r="AG310" s="212" t="s">
        <v>194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2" x14ac:dyDescent="0.25">
      <c r="A311" s="219"/>
      <c r="B311" s="220"/>
      <c r="C311" s="266" t="s">
        <v>337</v>
      </c>
      <c r="D311" s="265"/>
      <c r="E311" s="265"/>
      <c r="F311" s="265"/>
      <c r="G311" s="265"/>
      <c r="H311" s="222"/>
      <c r="I311" s="222"/>
      <c r="J311" s="222"/>
      <c r="K311" s="222"/>
      <c r="L311" s="222"/>
      <c r="M311" s="222"/>
      <c r="N311" s="221"/>
      <c r="O311" s="221"/>
      <c r="P311" s="221"/>
      <c r="Q311" s="221"/>
      <c r="R311" s="222"/>
      <c r="S311" s="222"/>
      <c r="T311" s="222"/>
      <c r="U311" s="222"/>
      <c r="V311" s="222"/>
      <c r="W311" s="222"/>
      <c r="X311" s="222"/>
      <c r="Y311" s="222"/>
      <c r="Z311" s="212"/>
      <c r="AA311" s="212"/>
      <c r="AB311" s="212"/>
      <c r="AC311" s="212"/>
      <c r="AD311" s="212"/>
      <c r="AE311" s="212"/>
      <c r="AF311" s="212"/>
      <c r="AG311" s="212" t="s">
        <v>196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2" x14ac:dyDescent="0.25">
      <c r="A312" s="219"/>
      <c r="B312" s="220"/>
      <c r="C312" s="267" t="s">
        <v>197</v>
      </c>
      <c r="D312" s="259"/>
      <c r="E312" s="260"/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198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5">
      <c r="A313" s="219"/>
      <c r="B313" s="220"/>
      <c r="C313" s="267" t="s">
        <v>230</v>
      </c>
      <c r="D313" s="259"/>
      <c r="E313" s="260"/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198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5">
      <c r="A314" s="219"/>
      <c r="B314" s="220"/>
      <c r="C314" s="267" t="s">
        <v>342</v>
      </c>
      <c r="D314" s="259"/>
      <c r="E314" s="260"/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22"/>
      <c r="Z314" s="212"/>
      <c r="AA314" s="212"/>
      <c r="AB314" s="212"/>
      <c r="AC314" s="212"/>
      <c r="AD314" s="212"/>
      <c r="AE314" s="212"/>
      <c r="AF314" s="212"/>
      <c r="AG314" s="212" t="s">
        <v>198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5">
      <c r="A315" s="219"/>
      <c r="B315" s="220"/>
      <c r="C315" s="267" t="s">
        <v>343</v>
      </c>
      <c r="D315" s="259"/>
      <c r="E315" s="260">
        <v>14.2</v>
      </c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22"/>
      <c r="Z315" s="212"/>
      <c r="AA315" s="212"/>
      <c r="AB315" s="212"/>
      <c r="AC315" s="212"/>
      <c r="AD315" s="212"/>
      <c r="AE315" s="212"/>
      <c r="AF315" s="212"/>
      <c r="AG315" s="212" t="s">
        <v>198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5">
      <c r="A316" s="219"/>
      <c r="B316" s="220"/>
      <c r="C316" s="268" t="s">
        <v>203</v>
      </c>
      <c r="D316" s="261"/>
      <c r="E316" s="262">
        <v>14.2</v>
      </c>
      <c r="F316" s="222"/>
      <c r="G316" s="222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22"/>
      <c r="Z316" s="212"/>
      <c r="AA316" s="212"/>
      <c r="AB316" s="212"/>
      <c r="AC316" s="212"/>
      <c r="AD316" s="212"/>
      <c r="AE316" s="212"/>
      <c r="AF316" s="212"/>
      <c r="AG316" s="212" t="s">
        <v>198</v>
      </c>
      <c r="AH316" s="212">
        <v>1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ht="30.6" outlineLevel="1" x14ac:dyDescent="0.25">
      <c r="A317" s="234">
        <v>39</v>
      </c>
      <c r="B317" s="235" t="s">
        <v>344</v>
      </c>
      <c r="C317" s="252" t="s">
        <v>345</v>
      </c>
      <c r="D317" s="236" t="s">
        <v>272</v>
      </c>
      <c r="E317" s="237">
        <v>14.7</v>
      </c>
      <c r="F317" s="238"/>
      <c r="G317" s="239">
        <f>ROUND(E317*F317,2)</f>
        <v>0</v>
      </c>
      <c r="H317" s="238"/>
      <c r="I317" s="239">
        <f>ROUND(E317*H317,2)</f>
        <v>0</v>
      </c>
      <c r="J317" s="238"/>
      <c r="K317" s="239">
        <f>ROUND(E317*J317,2)</f>
        <v>0</v>
      </c>
      <c r="L317" s="239">
        <v>21</v>
      </c>
      <c r="M317" s="239">
        <f>G317*(1+L317/100)</f>
        <v>0</v>
      </c>
      <c r="N317" s="237">
        <v>0.28123999999999999</v>
      </c>
      <c r="O317" s="237">
        <f>ROUND(E317*N317,2)</f>
        <v>4.13</v>
      </c>
      <c r="P317" s="237">
        <v>0</v>
      </c>
      <c r="Q317" s="237">
        <f>ROUND(E317*P317,2)</f>
        <v>0</v>
      </c>
      <c r="R317" s="239" t="s">
        <v>283</v>
      </c>
      <c r="S317" s="239" t="s">
        <v>183</v>
      </c>
      <c r="T317" s="240" t="s">
        <v>183</v>
      </c>
      <c r="U317" s="222">
        <v>0.27200000000000002</v>
      </c>
      <c r="V317" s="222">
        <f>ROUND(E317*U317,2)</f>
        <v>4</v>
      </c>
      <c r="W317" s="222"/>
      <c r="X317" s="222" t="s">
        <v>193</v>
      </c>
      <c r="Y317" s="222" t="s">
        <v>144</v>
      </c>
      <c r="Z317" s="212"/>
      <c r="AA317" s="212"/>
      <c r="AB317" s="212"/>
      <c r="AC317" s="212"/>
      <c r="AD317" s="212"/>
      <c r="AE317" s="212"/>
      <c r="AF317" s="212"/>
      <c r="AG317" s="212" t="s">
        <v>194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2" x14ac:dyDescent="0.25">
      <c r="A318" s="219"/>
      <c r="B318" s="220"/>
      <c r="C318" s="266" t="s">
        <v>337</v>
      </c>
      <c r="D318" s="265"/>
      <c r="E318" s="265"/>
      <c r="F318" s="265"/>
      <c r="G318" s="265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22"/>
      <c r="Z318" s="212"/>
      <c r="AA318" s="212"/>
      <c r="AB318" s="212"/>
      <c r="AC318" s="212"/>
      <c r="AD318" s="212"/>
      <c r="AE318" s="212"/>
      <c r="AF318" s="212"/>
      <c r="AG318" s="212" t="s">
        <v>196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2" x14ac:dyDescent="0.25">
      <c r="A319" s="219"/>
      <c r="B319" s="220"/>
      <c r="C319" s="267" t="s">
        <v>197</v>
      </c>
      <c r="D319" s="259"/>
      <c r="E319" s="260"/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22"/>
      <c r="Z319" s="212"/>
      <c r="AA319" s="212"/>
      <c r="AB319" s="212"/>
      <c r="AC319" s="212"/>
      <c r="AD319" s="212"/>
      <c r="AE319" s="212"/>
      <c r="AF319" s="212"/>
      <c r="AG319" s="212" t="s">
        <v>198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3" x14ac:dyDescent="0.25">
      <c r="A320" s="219"/>
      <c r="B320" s="220"/>
      <c r="C320" s="267" t="s">
        <v>230</v>
      </c>
      <c r="D320" s="259"/>
      <c r="E320" s="260"/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22"/>
      <c r="Z320" s="212"/>
      <c r="AA320" s="212"/>
      <c r="AB320" s="212"/>
      <c r="AC320" s="212"/>
      <c r="AD320" s="212"/>
      <c r="AE320" s="212"/>
      <c r="AF320" s="212"/>
      <c r="AG320" s="212" t="s">
        <v>198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5">
      <c r="A321" s="219"/>
      <c r="B321" s="220"/>
      <c r="C321" s="267" t="s">
        <v>346</v>
      </c>
      <c r="D321" s="259"/>
      <c r="E321" s="260"/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22"/>
      <c r="Z321" s="212"/>
      <c r="AA321" s="212"/>
      <c r="AB321" s="212"/>
      <c r="AC321" s="212"/>
      <c r="AD321" s="212"/>
      <c r="AE321" s="212"/>
      <c r="AF321" s="212"/>
      <c r="AG321" s="212" t="s">
        <v>198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5">
      <c r="A322" s="219"/>
      <c r="B322" s="220"/>
      <c r="C322" s="267" t="s">
        <v>347</v>
      </c>
      <c r="D322" s="259"/>
      <c r="E322" s="260"/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22"/>
      <c r="Z322" s="212"/>
      <c r="AA322" s="212"/>
      <c r="AB322" s="212"/>
      <c r="AC322" s="212"/>
      <c r="AD322" s="212"/>
      <c r="AE322" s="212"/>
      <c r="AF322" s="212"/>
      <c r="AG322" s="212" t="s">
        <v>198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5">
      <c r="A323" s="219"/>
      <c r="B323" s="220"/>
      <c r="C323" s="267" t="s">
        <v>348</v>
      </c>
      <c r="D323" s="259"/>
      <c r="E323" s="260">
        <v>2.8</v>
      </c>
      <c r="F323" s="222"/>
      <c r="G323" s="222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22"/>
      <c r="Z323" s="212"/>
      <c r="AA323" s="212"/>
      <c r="AB323" s="212"/>
      <c r="AC323" s="212"/>
      <c r="AD323" s="212"/>
      <c r="AE323" s="212"/>
      <c r="AF323" s="212"/>
      <c r="AG323" s="212" t="s">
        <v>198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5">
      <c r="A324" s="219"/>
      <c r="B324" s="220"/>
      <c r="C324" s="267" t="s">
        <v>349</v>
      </c>
      <c r="D324" s="259"/>
      <c r="E324" s="260"/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22"/>
      <c r="Z324" s="212"/>
      <c r="AA324" s="212"/>
      <c r="AB324" s="212"/>
      <c r="AC324" s="212"/>
      <c r="AD324" s="212"/>
      <c r="AE324" s="212"/>
      <c r="AF324" s="212"/>
      <c r="AG324" s="212" t="s">
        <v>198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5">
      <c r="A325" s="219"/>
      <c r="B325" s="220"/>
      <c r="C325" s="267" t="s">
        <v>350</v>
      </c>
      <c r="D325" s="259"/>
      <c r="E325" s="260"/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22"/>
      <c r="Z325" s="212"/>
      <c r="AA325" s="212"/>
      <c r="AB325" s="212"/>
      <c r="AC325" s="212"/>
      <c r="AD325" s="212"/>
      <c r="AE325" s="212"/>
      <c r="AF325" s="212"/>
      <c r="AG325" s="212" t="s">
        <v>198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5">
      <c r="A326" s="219"/>
      <c r="B326" s="220"/>
      <c r="C326" s="267" t="s">
        <v>351</v>
      </c>
      <c r="D326" s="259"/>
      <c r="E326" s="260">
        <v>1.6</v>
      </c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22"/>
      <c r="Z326" s="212"/>
      <c r="AA326" s="212"/>
      <c r="AB326" s="212"/>
      <c r="AC326" s="212"/>
      <c r="AD326" s="212"/>
      <c r="AE326" s="212"/>
      <c r="AF326" s="212"/>
      <c r="AG326" s="212" t="s">
        <v>198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5">
      <c r="A327" s="219"/>
      <c r="B327" s="220"/>
      <c r="C327" s="267" t="s">
        <v>352</v>
      </c>
      <c r="D327" s="259"/>
      <c r="E327" s="260"/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22"/>
      <c r="Z327" s="212"/>
      <c r="AA327" s="212"/>
      <c r="AB327" s="212"/>
      <c r="AC327" s="212"/>
      <c r="AD327" s="212"/>
      <c r="AE327" s="212"/>
      <c r="AF327" s="212"/>
      <c r="AG327" s="212" t="s">
        <v>198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5">
      <c r="A328" s="219"/>
      <c r="B328" s="220"/>
      <c r="C328" s="267" t="s">
        <v>353</v>
      </c>
      <c r="D328" s="259"/>
      <c r="E328" s="260"/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22"/>
      <c r="Z328" s="212"/>
      <c r="AA328" s="212"/>
      <c r="AB328" s="212"/>
      <c r="AC328" s="212"/>
      <c r="AD328" s="212"/>
      <c r="AE328" s="212"/>
      <c r="AF328" s="212"/>
      <c r="AG328" s="212" t="s">
        <v>198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5">
      <c r="A329" s="219"/>
      <c r="B329" s="220"/>
      <c r="C329" s="267" t="s">
        <v>354</v>
      </c>
      <c r="D329" s="259"/>
      <c r="E329" s="260">
        <v>10.3</v>
      </c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22"/>
      <c r="Z329" s="212"/>
      <c r="AA329" s="212"/>
      <c r="AB329" s="212"/>
      <c r="AC329" s="212"/>
      <c r="AD329" s="212"/>
      <c r="AE329" s="212"/>
      <c r="AF329" s="212"/>
      <c r="AG329" s="212" t="s">
        <v>198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5">
      <c r="A330" s="219"/>
      <c r="B330" s="220"/>
      <c r="C330" s="268" t="s">
        <v>203</v>
      </c>
      <c r="D330" s="261"/>
      <c r="E330" s="262">
        <v>14.7</v>
      </c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22"/>
      <c r="Z330" s="212"/>
      <c r="AA330" s="212"/>
      <c r="AB330" s="212"/>
      <c r="AC330" s="212"/>
      <c r="AD330" s="212"/>
      <c r="AE330" s="212"/>
      <c r="AF330" s="212"/>
      <c r="AG330" s="212" t="s">
        <v>198</v>
      </c>
      <c r="AH330" s="212">
        <v>1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ht="20.399999999999999" outlineLevel="1" x14ac:dyDescent="0.25">
      <c r="A331" s="234">
        <v>40</v>
      </c>
      <c r="B331" s="235" t="s">
        <v>355</v>
      </c>
      <c r="C331" s="252" t="s">
        <v>356</v>
      </c>
      <c r="D331" s="236" t="s">
        <v>272</v>
      </c>
      <c r="E331" s="237">
        <v>36.299999999999997</v>
      </c>
      <c r="F331" s="238"/>
      <c r="G331" s="239">
        <f>ROUND(E331*F331,2)</f>
        <v>0</v>
      </c>
      <c r="H331" s="238"/>
      <c r="I331" s="239">
        <f>ROUND(E331*H331,2)</f>
        <v>0</v>
      </c>
      <c r="J331" s="238"/>
      <c r="K331" s="239">
        <f>ROUND(E331*J331,2)</f>
        <v>0</v>
      </c>
      <c r="L331" s="239">
        <v>21</v>
      </c>
      <c r="M331" s="239">
        <f>G331*(1+L331/100)</f>
        <v>0</v>
      </c>
      <c r="N331" s="237">
        <v>0.19289999999999999</v>
      </c>
      <c r="O331" s="237">
        <f>ROUND(E331*N331,2)</f>
        <v>7</v>
      </c>
      <c r="P331" s="237">
        <v>0</v>
      </c>
      <c r="Q331" s="237">
        <f>ROUND(E331*P331,2)</f>
        <v>0</v>
      </c>
      <c r="R331" s="239" t="s">
        <v>283</v>
      </c>
      <c r="S331" s="239" t="s">
        <v>183</v>
      </c>
      <c r="T331" s="240" t="s">
        <v>183</v>
      </c>
      <c r="U331" s="222">
        <v>0.16200000000000001</v>
      </c>
      <c r="V331" s="222">
        <f>ROUND(E331*U331,2)</f>
        <v>5.88</v>
      </c>
      <c r="W331" s="222"/>
      <c r="X331" s="222" t="s">
        <v>193</v>
      </c>
      <c r="Y331" s="222" t="s">
        <v>144</v>
      </c>
      <c r="Z331" s="212"/>
      <c r="AA331" s="212"/>
      <c r="AB331" s="212"/>
      <c r="AC331" s="212"/>
      <c r="AD331" s="212"/>
      <c r="AE331" s="212"/>
      <c r="AF331" s="212"/>
      <c r="AG331" s="212" t="s">
        <v>194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2" x14ac:dyDescent="0.25">
      <c r="A332" s="219"/>
      <c r="B332" s="220"/>
      <c r="C332" s="266" t="s">
        <v>357</v>
      </c>
      <c r="D332" s="265"/>
      <c r="E332" s="265"/>
      <c r="F332" s="265"/>
      <c r="G332" s="265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22"/>
      <c r="Z332" s="212"/>
      <c r="AA332" s="212"/>
      <c r="AB332" s="212"/>
      <c r="AC332" s="212"/>
      <c r="AD332" s="212"/>
      <c r="AE332" s="212"/>
      <c r="AF332" s="212"/>
      <c r="AG332" s="212" t="s">
        <v>196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2" x14ac:dyDescent="0.25">
      <c r="A333" s="219"/>
      <c r="B333" s="220"/>
      <c r="C333" s="267" t="s">
        <v>197</v>
      </c>
      <c r="D333" s="259"/>
      <c r="E333" s="260"/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22"/>
      <c r="Z333" s="212"/>
      <c r="AA333" s="212"/>
      <c r="AB333" s="212"/>
      <c r="AC333" s="212"/>
      <c r="AD333" s="212"/>
      <c r="AE333" s="212"/>
      <c r="AF333" s="212"/>
      <c r="AG333" s="212" t="s">
        <v>198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5">
      <c r="A334" s="219"/>
      <c r="B334" s="220"/>
      <c r="C334" s="267" t="s">
        <v>230</v>
      </c>
      <c r="D334" s="259"/>
      <c r="E334" s="260"/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22"/>
      <c r="Z334" s="212"/>
      <c r="AA334" s="212"/>
      <c r="AB334" s="212"/>
      <c r="AC334" s="212"/>
      <c r="AD334" s="212"/>
      <c r="AE334" s="212"/>
      <c r="AF334" s="212"/>
      <c r="AG334" s="212" t="s">
        <v>198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5">
      <c r="A335" s="219"/>
      <c r="B335" s="220"/>
      <c r="C335" s="267" t="s">
        <v>358</v>
      </c>
      <c r="D335" s="259"/>
      <c r="E335" s="260"/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22"/>
      <c r="Z335" s="212"/>
      <c r="AA335" s="212"/>
      <c r="AB335" s="212"/>
      <c r="AC335" s="212"/>
      <c r="AD335" s="212"/>
      <c r="AE335" s="212"/>
      <c r="AF335" s="212"/>
      <c r="AG335" s="212" t="s">
        <v>198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5">
      <c r="A336" s="219"/>
      <c r="B336" s="220"/>
      <c r="C336" s="267" t="s">
        <v>313</v>
      </c>
      <c r="D336" s="259"/>
      <c r="E336" s="260">
        <v>36.299999999999997</v>
      </c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22"/>
      <c r="Z336" s="212"/>
      <c r="AA336" s="212"/>
      <c r="AB336" s="212"/>
      <c r="AC336" s="212"/>
      <c r="AD336" s="212"/>
      <c r="AE336" s="212"/>
      <c r="AF336" s="212"/>
      <c r="AG336" s="212" t="s">
        <v>198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5">
      <c r="A337" s="219"/>
      <c r="B337" s="220"/>
      <c r="C337" s="268" t="s">
        <v>203</v>
      </c>
      <c r="D337" s="261"/>
      <c r="E337" s="262">
        <v>36.299999999999997</v>
      </c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22"/>
      <c r="Z337" s="212"/>
      <c r="AA337" s="212"/>
      <c r="AB337" s="212"/>
      <c r="AC337" s="212"/>
      <c r="AD337" s="212"/>
      <c r="AE337" s="212"/>
      <c r="AF337" s="212"/>
      <c r="AG337" s="212" t="s">
        <v>198</v>
      </c>
      <c r="AH337" s="212">
        <v>1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ht="20.399999999999999" outlineLevel="1" x14ac:dyDescent="0.25">
      <c r="A338" s="234">
        <v>41</v>
      </c>
      <c r="B338" s="235" t="s">
        <v>359</v>
      </c>
      <c r="C338" s="252" t="s">
        <v>360</v>
      </c>
      <c r="D338" s="236" t="s">
        <v>272</v>
      </c>
      <c r="E338" s="237">
        <v>65.599999999999994</v>
      </c>
      <c r="F338" s="238"/>
      <c r="G338" s="239">
        <f>ROUND(E338*F338,2)</f>
        <v>0</v>
      </c>
      <c r="H338" s="238"/>
      <c r="I338" s="239">
        <f>ROUND(E338*H338,2)</f>
        <v>0</v>
      </c>
      <c r="J338" s="238"/>
      <c r="K338" s="239">
        <f>ROUND(E338*J338,2)</f>
        <v>0</v>
      </c>
      <c r="L338" s="239">
        <v>21</v>
      </c>
      <c r="M338" s="239">
        <f>G338*(1+L338/100)</f>
        <v>0</v>
      </c>
      <c r="N338" s="237">
        <v>0.12472</v>
      </c>
      <c r="O338" s="237">
        <f>ROUND(E338*N338,2)</f>
        <v>8.18</v>
      </c>
      <c r="P338" s="237">
        <v>0</v>
      </c>
      <c r="Q338" s="237">
        <f>ROUND(E338*P338,2)</f>
        <v>0</v>
      </c>
      <c r="R338" s="239" t="s">
        <v>283</v>
      </c>
      <c r="S338" s="239" t="s">
        <v>183</v>
      </c>
      <c r="T338" s="240" t="s">
        <v>183</v>
      </c>
      <c r="U338" s="222">
        <v>0.14000000000000001</v>
      </c>
      <c r="V338" s="222">
        <f>ROUND(E338*U338,2)</f>
        <v>9.18</v>
      </c>
      <c r="W338" s="222"/>
      <c r="X338" s="222" t="s">
        <v>193</v>
      </c>
      <c r="Y338" s="222" t="s">
        <v>144</v>
      </c>
      <c r="Z338" s="212"/>
      <c r="AA338" s="212"/>
      <c r="AB338" s="212"/>
      <c r="AC338" s="212"/>
      <c r="AD338" s="212"/>
      <c r="AE338" s="212"/>
      <c r="AF338" s="212"/>
      <c r="AG338" s="212" t="s">
        <v>194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2" x14ac:dyDescent="0.25">
      <c r="A339" s="219"/>
      <c r="B339" s="220"/>
      <c r="C339" s="266" t="s">
        <v>357</v>
      </c>
      <c r="D339" s="265"/>
      <c r="E339" s="265"/>
      <c r="F339" s="265"/>
      <c r="G339" s="265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22"/>
      <c r="Z339" s="212"/>
      <c r="AA339" s="212"/>
      <c r="AB339" s="212"/>
      <c r="AC339" s="212"/>
      <c r="AD339" s="212"/>
      <c r="AE339" s="212"/>
      <c r="AF339" s="212"/>
      <c r="AG339" s="212" t="s">
        <v>196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2" x14ac:dyDescent="0.25">
      <c r="A340" s="219"/>
      <c r="B340" s="220"/>
      <c r="C340" s="267" t="s">
        <v>197</v>
      </c>
      <c r="D340" s="259"/>
      <c r="E340" s="260"/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22"/>
      <c r="Z340" s="212"/>
      <c r="AA340" s="212"/>
      <c r="AB340" s="212"/>
      <c r="AC340" s="212"/>
      <c r="AD340" s="212"/>
      <c r="AE340" s="212"/>
      <c r="AF340" s="212"/>
      <c r="AG340" s="212" t="s">
        <v>198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5">
      <c r="A341" s="219"/>
      <c r="B341" s="220"/>
      <c r="C341" s="267" t="s">
        <v>230</v>
      </c>
      <c r="D341" s="259"/>
      <c r="E341" s="260"/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22"/>
      <c r="Z341" s="212"/>
      <c r="AA341" s="212"/>
      <c r="AB341" s="212"/>
      <c r="AC341" s="212"/>
      <c r="AD341" s="212"/>
      <c r="AE341" s="212"/>
      <c r="AF341" s="212"/>
      <c r="AG341" s="212" t="s">
        <v>198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5">
      <c r="A342" s="219"/>
      <c r="B342" s="220"/>
      <c r="C342" s="267" t="s">
        <v>361</v>
      </c>
      <c r="D342" s="259"/>
      <c r="E342" s="260"/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22"/>
      <c r="Z342" s="212"/>
      <c r="AA342" s="212"/>
      <c r="AB342" s="212"/>
      <c r="AC342" s="212"/>
      <c r="AD342" s="212"/>
      <c r="AE342" s="212"/>
      <c r="AF342" s="212"/>
      <c r="AG342" s="212" t="s">
        <v>198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5">
      <c r="A343" s="219"/>
      <c r="B343" s="220"/>
      <c r="C343" s="267" t="s">
        <v>315</v>
      </c>
      <c r="D343" s="259"/>
      <c r="E343" s="260">
        <v>65.599999999999994</v>
      </c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22"/>
      <c r="Z343" s="212"/>
      <c r="AA343" s="212"/>
      <c r="AB343" s="212"/>
      <c r="AC343" s="212"/>
      <c r="AD343" s="212"/>
      <c r="AE343" s="212"/>
      <c r="AF343" s="212"/>
      <c r="AG343" s="212" t="s">
        <v>198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5">
      <c r="A344" s="219"/>
      <c r="B344" s="220"/>
      <c r="C344" s="268" t="s">
        <v>203</v>
      </c>
      <c r="D344" s="261"/>
      <c r="E344" s="262">
        <v>65.599999999999994</v>
      </c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22"/>
      <c r="Z344" s="212"/>
      <c r="AA344" s="212"/>
      <c r="AB344" s="212"/>
      <c r="AC344" s="212"/>
      <c r="AD344" s="212"/>
      <c r="AE344" s="212"/>
      <c r="AF344" s="212"/>
      <c r="AG344" s="212" t="s">
        <v>198</v>
      </c>
      <c r="AH344" s="212">
        <v>1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ht="20.399999999999999" outlineLevel="1" x14ac:dyDescent="0.25">
      <c r="A345" s="234">
        <v>42</v>
      </c>
      <c r="B345" s="235" t="s">
        <v>362</v>
      </c>
      <c r="C345" s="252" t="s">
        <v>363</v>
      </c>
      <c r="D345" s="236" t="s">
        <v>272</v>
      </c>
      <c r="E345" s="237">
        <v>229.2</v>
      </c>
      <c r="F345" s="238"/>
      <c r="G345" s="239">
        <f>ROUND(E345*F345,2)</f>
        <v>0</v>
      </c>
      <c r="H345" s="238"/>
      <c r="I345" s="239">
        <f>ROUND(E345*H345,2)</f>
        <v>0</v>
      </c>
      <c r="J345" s="238"/>
      <c r="K345" s="239">
        <f>ROUND(E345*J345,2)</f>
        <v>0</v>
      </c>
      <c r="L345" s="239">
        <v>21</v>
      </c>
      <c r="M345" s="239">
        <f>G345*(1+L345/100)</f>
        <v>0</v>
      </c>
      <c r="N345" s="237">
        <v>0.11359</v>
      </c>
      <c r="O345" s="237">
        <f>ROUND(E345*N345,2)</f>
        <v>26.03</v>
      </c>
      <c r="P345" s="237">
        <v>0</v>
      </c>
      <c r="Q345" s="237">
        <f>ROUND(E345*P345,2)</f>
        <v>0</v>
      </c>
      <c r="R345" s="239" t="s">
        <v>283</v>
      </c>
      <c r="S345" s="239" t="s">
        <v>183</v>
      </c>
      <c r="T345" s="240" t="s">
        <v>183</v>
      </c>
      <c r="U345" s="222">
        <v>0.26</v>
      </c>
      <c r="V345" s="222">
        <f>ROUND(E345*U345,2)</f>
        <v>59.59</v>
      </c>
      <c r="W345" s="222"/>
      <c r="X345" s="222" t="s">
        <v>193</v>
      </c>
      <c r="Y345" s="222" t="s">
        <v>144</v>
      </c>
      <c r="Z345" s="212"/>
      <c r="AA345" s="212"/>
      <c r="AB345" s="212"/>
      <c r="AC345" s="212"/>
      <c r="AD345" s="212"/>
      <c r="AE345" s="212"/>
      <c r="AF345" s="212"/>
      <c r="AG345" s="212" t="s">
        <v>194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2" x14ac:dyDescent="0.25">
      <c r="A346" s="219"/>
      <c r="B346" s="220"/>
      <c r="C346" s="267" t="s">
        <v>197</v>
      </c>
      <c r="D346" s="259"/>
      <c r="E346" s="260"/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22"/>
      <c r="Z346" s="212"/>
      <c r="AA346" s="212"/>
      <c r="AB346" s="212"/>
      <c r="AC346" s="212"/>
      <c r="AD346" s="212"/>
      <c r="AE346" s="212"/>
      <c r="AF346" s="212"/>
      <c r="AG346" s="212" t="s">
        <v>198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5">
      <c r="A347" s="219"/>
      <c r="B347" s="220"/>
      <c r="C347" s="267" t="s">
        <v>230</v>
      </c>
      <c r="D347" s="259"/>
      <c r="E347" s="260"/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22"/>
      <c r="Z347" s="212"/>
      <c r="AA347" s="212"/>
      <c r="AB347" s="212"/>
      <c r="AC347" s="212"/>
      <c r="AD347" s="212"/>
      <c r="AE347" s="212"/>
      <c r="AF347" s="212"/>
      <c r="AG347" s="212" t="s">
        <v>198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5">
      <c r="A348" s="219"/>
      <c r="B348" s="220"/>
      <c r="C348" s="267" t="s">
        <v>364</v>
      </c>
      <c r="D348" s="259"/>
      <c r="E348" s="260"/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22"/>
      <c r="Z348" s="212"/>
      <c r="AA348" s="212"/>
      <c r="AB348" s="212"/>
      <c r="AC348" s="212"/>
      <c r="AD348" s="212"/>
      <c r="AE348" s="212"/>
      <c r="AF348" s="212"/>
      <c r="AG348" s="212" t="s">
        <v>198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5">
      <c r="A349" s="219"/>
      <c r="B349" s="220"/>
      <c r="C349" s="267" t="s">
        <v>365</v>
      </c>
      <c r="D349" s="259"/>
      <c r="E349" s="260">
        <v>229.2</v>
      </c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22"/>
      <c r="Z349" s="212"/>
      <c r="AA349" s="212"/>
      <c r="AB349" s="212"/>
      <c r="AC349" s="212"/>
      <c r="AD349" s="212"/>
      <c r="AE349" s="212"/>
      <c r="AF349" s="212"/>
      <c r="AG349" s="212" t="s">
        <v>198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5">
      <c r="A350" s="219"/>
      <c r="B350" s="220"/>
      <c r="C350" s="268" t="s">
        <v>203</v>
      </c>
      <c r="D350" s="261"/>
      <c r="E350" s="262">
        <v>229.2</v>
      </c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22"/>
      <c r="Z350" s="212"/>
      <c r="AA350" s="212"/>
      <c r="AB350" s="212"/>
      <c r="AC350" s="212"/>
      <c r="AD350" s="212"/>
      <c r="AE350" s="212"/>
      <c r="AF350" s="212"/>
      <c r="AG350" s="212" t="s">
        <v>198</v>
      </c>
      <c r="AH350" s="212">
        <v>1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ht="20.399999999999999" outlineLevel="1" x14ac:dyDescent="0.25">
      <c r="A351" s="234">
        <v>43</v>
      </c>
      <c r="B351" s="235" t="s">
        <v>366</v>
      </c>
      <c r="C351" s="252" t="s">
        <v>367</v>
      </c>
      <c r="D351" s="236" t="s">
        <v>272</v>
      </c>
      <c r="E351" s="237">
        <v>30</v>
      </c>
      <c r="F351" s="238"/>
      <c r="G351" s="239">
        <f>ROUND(E351*F351,2)</f>
        <v>0</v>
      </c>
      <c r="H351" s="238"/>
      <c r="I351" s="239">
        <f>ROUND(E351*H351,2)</f>
        <v>0</v>
      </c>
      <c r="J351" s="238"/>
      <c r="K351" s="239">
        <f>ROUND(E351*J351,2)</f>
        <v>0</v>
      </c>
      <c r="L351" s="239">
        <v>21</v>
      </c>
      <c r="M351" s="239">
        <f>G351*(1+L351/100)</f>
        <v>0</v>
      </c>
      <c r="N351" s="237">
        <v>0</v>
      </c>
      <c r="O351" s="237">
        <f>ROUND(E351*N351,2)</f>
        <v>0</v>
      </c>
      <c r="P351" s="237">
        <v>0</v>
      </c>
      <c r="Q351" s="237">
        <f>ROUND(E351*P351,2)</f>
        <v>0</v>
      </c>
      <c r="R351" s="239" t="s">
        <v>283</v>
      </c>
      <c r="S351" s="239" t="s">
        <v>183</v>
      </c>
      <c r="T351" s="240" t="s">
        <v>183</v>
      </c>
      <c r="U351" s="222">
        <v>1.2E-2</v>
      </c>
      <c r="V351" s="222">
        <f>ROUND(E351*U351,2)</f>
        <v>0.36</v>
      </c>
      <c r="W351" s="222"/>
      <c r="X351" s="222" t="s">
        <v>193</v>
      </c>
      <c r="Y351" s="222" t="s">
        <v>144</v>
      </c>
      <c r="Z351" s="212"/>
      <c r="AA351" s="212"/>
      <c r="AB351" s="212"/>
      <c r="AC351" s="212"/>
      <c r="AD351" s="212"/>
      <c r="AE351" s="212"/>
      <c r="AF351" s="212"/>
      <c r="AG351" s="212" t="s">
        <v>194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2" x14ac:dyDescent="0.25">
      <c r="A352" s="219"/>
      <c r="B352" s="220"/>
      <c r="C352" s="266" t="s">
        <v>368</v>
      </c>
      <c r="D352" s="265"/>
      <c r="E352" s="265"/>
      <c r="F352" s="265"/>
      <c r="G352" s="265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22"/>
      <c r="Z352" s="212"/>
      <c r="AA352" s="212"/>
      <c r="AB352" s="212"/>
      <c r="AC352" s="212"/>
      <c r="AD352" s="212"/>
      <c r="AE352" s="212"/>
      <c r="AF352" s="212"/>
      <c r="AG352" s="212" t="s">
        <v>196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2" x14ac:dyDescent="0.25">
      <c r="A353" s="219"/>
      <c r="B353" s="220"/>
      <c r="C353" s="267" t="s">
        <v>197</v>
      </c>
      <c r="D353" s="259"/>
      <c r="E353" s="260"/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22"/>
      <c r="Z353" s="212"/>
      <c r="AA353" s="212"/>
      <c r="AB353" s="212"/>
      <c r="AC353" s="212"/>
      <c r="AD353" s="212"/>
      <c r="AE353" s="212"/>
      <c r="AF353" s="212"/>
      <c r="AG353" s="212" t="s">
        <v>198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5">
      <c r="A354" s="219"/>
      <c r="B354" s="220"/>
      <c r="C354" s="267" t="s">
        <v>230</v>
      </c>
      <c r="D354" s="259"/>
      <c r="E354" s="260"/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22"/>
      <c r="Z354" s="212"/>
      <c r="AA354" s="212"/>
      <c r="AB354" s="212"/>
      <c r="AC354" s="212"/>
      <c r="AD354" s="212"/>
      <c r="AE354" s="212"/>
      <c r="AF354" s="212"/>
      <c r="AG354" s="212" t="s">
        <v>198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5">
      <c r="A355" s="219"/>
      <c r="B355" s="220"/>
      <c r="C355" s="267" t="s">
        <v>369</v>
      </c>
      <c r="D355" s="259"/>
      <c r="E355" s="260"/>
      <c r="F355" s="222"/>
      <c r="G355" s="222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22"/>
      <c r="Z355" s="212"/>
      <c r="AA355" s="212"/>
      <c r="AB355" s="212"/>
      <c r="AC355" s="212"/>
      <c r="AD355" s="212"/>
      <c r="AE355" s="212"/>
      <c r="AF355" s="212"/>
      <c r="AG355" s="212" t="s">
        <v>198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5">
      <c r="A356" s="219"/>
      <c r="B356" s="220"/>
      <c r="C356" s="267" t="s">
        <v>370</v>
      </c>
      <c r="D356" s="259"/>
      <c r="E356" s="260">
        <v>30</v>
      </c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22"/>
      <c r="Z356" s="212"/>
      <c r="AA356" s="212"/>
      <c r="AB356" s="212"/>
      <c r="AC356" s="212"/>
      <c r="AD356" s="212"/>
      <c r="AE356" s="212"/>
      <c r="AF356" s="212"/>
      <c r="AG356" s="212" t="s">
        <v>198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5">
      <c r="A357" s="219"/>
      <c r="B357" s="220"/>
      <c r="C357" s="268" t="s">
        <v>203</v>
      </c>
      <c r="D357" s="261"/>
      <c r="E357" s="262">
        <v>30</v>
      </c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22"/>
      <c r="Z357" s="212"/>
      <c r="AA357" s="212"/>
      <c r="AB357" s="212"/>
      <c r="AC357" s="212"/>
      <c r="AD357" s="212"/>
      <c r="AE357" s="212"/>
      <c r="AF357" s="212"/>
      <c r="AG357" s="212" t="s">
        <v>198</v>
      </c>
      <c r="AH357" s="212">
        <v>1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ht="30.6" outlineLevel="1" x14ac:dyDescent="0.25">
      <c r="A358" s="234">
        <v>44</v>
      </c>
      <c r="B358" s="235" t="s">
        <v>371</v>
      </c>
      <c r="C358" s="252" t="s">
        <v>372</v>
      </c>
      <c r="D358" s="236" t="s">
        <v>272</v>
      </c>
      <c r="E358" s="237">
        <v>30</v>
      </c>
      <c r="F358" s="238"/>
      <c r="G358" s="239">
        <f>ROUND(E358*F358,2)</f>
        <v>0</v>
      </c>
      <c r="H358" s="238"/>
      <c r="I358" s="239">
        <f>ROUND(E358*H358,2)</f>
        <v>0</v>
      </c>
      <c r="J358" s="238"/>
      <c r="K358" s="239">
        <f>ROUND(E358*J358,2)</f>
        <v>0</v>
      </c>
      <c r="L358" s="239">
        <v>21</v>
      </c>
      <c r="M358" s="239">
        <f>G358*(1+L358/100)</f>
        <v>0</v>
      </c>
      <c r="N358" s="237">
        <v>1.2999999999999999E-4</v>
      </c>
      <c r="O358" s="237">
        <f>ROUND(E358*N358,2)</f>
        <v>0</v>
      </c>
      <c r="P358" s="237">
        <v>0</v>
      </c>
      <c r="Q358" s="237">
        <f>ROUND(E358*P358,2)</f>
        <v>0</v>
      </c>
      <c r="R358" s="239" t="s">
        <v>283</v>
      </c>
      <c r="S358" s="239" t="s">
        <v>183</v>
      </c>
      <c r="T358" s="240" t="s">
        <v>183</v>
      </c>
      <c r="U358" s="222">
        <v>2.1999999999999999E-2</v>
      </c>
      <c r="V358" s="222">
        <f>ROUND(E358*U358,2)</f>
        <v>0.66</v>
      </c>
      <c r="W358" s="222"/>
      <c r="X358" s="222" t="s">
        <v>193</v>
      </c>
      <c r="Y358" s="222" t="s">
        <v>144</v>
      </c>
      <c r="Z358" s="212"/>
      <c r="AA358" s="212"/>
      <c r="AB358" s="212"/>
      <c r="AC358" s="212"/>
      <c r="AD358" s="212"/>
      <c r="AE358" s="212"/>
      <c r="AF358" s="212"/>
      <c r="AG358" s="212" t="s">
        <v>194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2" x14ac:dyDescent="0.25">
      <c r="A359" s="219"/>
      <c r="B359" s="220"/>
      <c r="C359" s="267" t="s">
        <v>197</v>
      </c>
      <c r="D359" s="259"/>
      <c r="E359" s="260"/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22"/>
      <c r="Z359" s="212"/>
      <c r="AA359" s="212"/>
      <c r="AB359" s="212"/>
      <c r="AC359" s="212"/>
      <c r="AD359" s="212"/>
      <c r="AE359" s="212"/>
      <c r="AF359" s="212"/>
      <c r="AG359" s="212" t="s">
        <v>198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5">
      <c r="A360" s="219"/>
      <c r="B360" s="220"/>
      <c r="C360" s="267" t="s">
        <v>230</v>
      </c>
      <c r="D360" s="259"/>
      <c r="E360" s="260"/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22"/>
      <c r="Z360" s="212"/>
      <c r="AA360" s="212"/>
      <c r="AB360" s="212"/>
      <c r="AC360" s="212"/>
      <c r="AD360" s="212"/>
      <c r="AE360" s="212"/>
      <c r="AF360" s="212"/>
      <c r="AG360" s="212" t="s">
        <v>198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5">
      <c r="A361" s="219"/>
      <c r="B361" s="220"/>
      <c r="C361" s="267" t="s">
        <v>369</v>
      </c>
      <c r="D361" s="259"/>
      <c r="E361" s="260"/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22"/>
      <c r="Z361" s="212"/>
      <c r="AA361" s="212"/>
      <c r="AB361" s="212"/>
      <c r="AC361" s="212"/>
      <c r="AD361" s="212"/>
      <c r="AE361" s="212"/>
      <c r="AF361" s="212"/>
      <c r="AG361" s="212" t="s">
        <v>198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5">
      <c r="A362" s="219"/>
      <c r="B362" s="220"/>
      <c r="C362" s="267" t="s">
        <v>370</v>
      </c>
      <c r="D362" s="259"/>
      <c r="E362" s="260">
        <v>30</v>
      </c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22"/>
      <c r="Z362" s="212"/>
      <c r="AA362" s="212"/>
      <c r="AB362" s="212"/>
      <c r="AC362" s="212"/>
      <c r="AD362" s="212"/>
      <c r="AE362" s="212"/>
      <c r="AF362" s="212"/>
      <c r="AG362" s="212" t="s">
        <v>198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5">
      <c r="A363" s="219"/>
      <c r="B363" s="220"/>
      <c r="C363" s="268" t="s">
        <v>203</v>
      </c>
      <c r="D363" s="261"/>
      <c r="E363" s="262">
        <v>30</v>
      </c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22"/>
      <c r="Z363" s="212"/>
      <c r="AA363" s="212"/>
      <c r="AB363" s="212"/>
      <c r="AC363" s="212"/>
      <c r="AD363" s="212"/>
      <c r="AE363" s="212"/>
      <c r="AF363" s="212"/>
      <c r="AG363" s="212" t="s">
        <v>198</v>
      </c>
      <c r="AH363" s="212">
        <v>1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ht="20.399999999999999" outlineLevel="1" x14ac:dyDescent="0.25">
      <c r="A364" s="234">
        <v>45</v>
      </c>
      <c r="B364" s="235" t="s">
        <v>373</v>
      </c>
      <c r="C364" s="252" t="s">
        <v>374</v>
      </c>
      <c r="D364" s="236" t="s">
        <v>228</v>
      </c>
      <c r="E364" s="237">
        <v>1</v>
      </c>
      <c r="F364" s="238"/>
      <c r="G364" s="239">
        <f>ROUND(E364*F364,2)</f>
        <v>0</v>
      </c>
      <c r="H364" s="238"/>
      <c r="I364" s="239">
        <f>ROUND(E364*H364,2)</f>
        <v>0</v>
      </c>
      <c r="J364" s="238"/>
      <c r="K364" s="239">
        <f>ROUND(E364*J364,2)</f>
        <v>0</v>
      </c>
      <c r="L364" s="239">
        <v>21</v>
      </c>
      <c r="M364" s="239">
        <f>G364*(1+L364/100)</f>
        <v>0</v>
      </c>
      <c r="N364" s="237">
        <v>0</v>
      </c>
      <c r="O364" s="237">
        <f>ROUND(E364*N364,2)</f>
        <v>0</v>
      </c>
      <c r="P364" s="237">
        <v>0</v>
      </c>
      <c r="Q364" s="237">
        <f>ROUND(E364*P364,2)</f>
        <v>0</v>
      </c>
      <c r="R364" s="239" t="s">
        <v>283</v>
      </c>
      <c r="S364" s="239" t="s">
        <v>183</v>
      </c>
      <c r="T364" s="240" t="s">
        <v>183</v>
      </c>
      <c r="U364" s="222">
        <v>0.125</v>
      </c>
      <c r="V364" s="222">
        <f>ROUND(E364*U364,2)</f>
        <v>0.13</v>
      </c>
      <c r="W364" s="222"/>
      <c r="X364" s="222" t="s">
        <v>193</v>
      </c>
      <c r="Y364" s="222" t="s">
        <v>144</v>
      </c>
      <c r="Z364" s="212"/>
      <c r="AA364" s="212"/>
      <c r="AB364" s="212"/>
      <c r="AC364" s="212"/>
      <c r="AD364" s="212"/>
      <c r="AE364" s="212"/>
      <c r="AF364" s="212"/>
      <c r="AG364" s="212" t="s">
        <v>194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2" x14ac:dyDescent="0.25">
      <c r="A365" s="219"/>
      <c r="B365" s="220"/>
      <c r="C365" s="266" t="s">
        <v>368</v>
      </c>
      <c r="D365" s="265"/>
      <c r="E365" s="265"/>
      <c r="F365" s="265"/>
      <c r="G365" s="265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22"/>
      <c r="Z365" s="212"/>
      <c r="AA365" s="212"/>
      <c r="AB365" s="212"/>
      <c r="AC365" s="212"/>
      <c r="AD365" s="212"/>
      <c r="AE365" s="212"/>
      <c r="AF365" s="212"/>
      <c r="AG365" s="212" t="s">
        <v>196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2" x14ac:dyDescent="0.25">
      <c r="A366" s="219"/>
      <c r="B366" s="220"/>
      <c r="C366" s="267" t="s">
        <v>197</v>
      </c>
      <c r="D366" s="259"/>
      <c r="E366" s="260"/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22"/>
      <c r="Z366" s="212"/>
      <c r="AA366" s="212"/>
      <c r="AB366" s="212"/>
      <c r="AC366" s="212"/>
      <c r="AD366" s="212"/>
      <c r="AE366" s="212"/>
      <c r="AF366" s="212"/>
      <c r="AG366" s="212" t="s">
        <v>198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5">
      <c r="A367" s="219"/>
      <c r="B367" s="220"/>
      <c r="C367" s="267" t="s">
        <v>230</v>
      </c>
      <c r="D367" s="259"/>
      <c r="E367" s="260"/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22"/>
      <c r="Z367" s="212"/>
      <c r="AA367" s="212"/>
      <c r="AB367" s="212"/>
      <c r="AC367" s="212"/>
      <c r="AD367" s="212"/>
      <c r="AE367" s="212"/>
      <c r="AF367" s="212"/>
      <c r="AG367" s="212" t="s">
        <v>198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 x14ac:dyDescent="0.25">
      <c r="A368" s="219"/>
      <c r="B368" s="220"/>
      <c r="C368" s="267" t="s">
        <v>375</v>
      </c>
      <c r="D368" s="259"/>
      <c r="E368" s="260"/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22"/>
      <c r="Z368" s="212"/>
      <c r="AA368" s="212"/>
      <c r="AB368" s="212"/>
      <c r="AC368" s="212"/>
      <c r="AD368" s="212"/>
      <c r="AE368" s="212"/>
      <c r="AF368" s="212"/>
      <c r="AG368" s="212" t="s">
        <v>198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5">
      <c r="A369" s="219"/>
      <c r="B369" s="220"/>
      <c r="C369" s="267" t="s">
        <v>376</v>
      </c>
      <c r="D369" s="259"/>
      <c r="E369" s="260">
        <v>1</v>
      </c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22"/>
      <c r="Z369" s="212"/>
      <c r="AA369" s="212"/>
      <c r="AB369" s="212"/>
      <c r="AC369" s="212"/>
      <c r="AD369" s="212"/>
      <c r="AE369" s="212"/>
      <c r="AF369" s="212"/>
      <c r="AG369" s="212" t="s">
        <v>198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5">
      <c r="A370" s="219"/>
      <c r="B370" s="220"/>
      <c r="C370" s="268" t="s">
        <v>203</v>
      </c>
      <c r="D370" s="261"/>
      <c r="E370" s="262">
        <v>1</v>
      </c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22"/>
      <c r="Z370" s="212"/>
      <c r="AA370" s="212"/>
      <c r="AB370" s="212"/>
      <c r="AC370" s="212"/>
      <c r="AD370" s="212"/>
      <c r="AE370" s="212"/>
      <c r="AF370" s="212"/>
      <c r="AG370" s="212" t="s">
        <v>198</v>
      </c>
      <c r="AH370" s="212">
        <v>1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ht="30.6" outlineLevel="1" x14ac:dyDescent="0.25">
      <c r="A371" s="234">
        <v>46</v>
      </c>
      <c r="B371" s="235" t="s">
        <v>377</v>
      </c>
      <c r="C371" s="252" t="s">
        <v>378</v>
      </c>
      <c r="D371" s="236" t="s">
        <v>228</v>
      </c>
      <c r="E371" s="237">
        <v>1</v>
      </c>
      <c r="F371" s="238"/>
      <c r="G371" s="239">
        <f>ROUND(E371*F371,2)</f>
        <v>0</v>
      </c>
      <c r="H371" s="238"/>
      <c r="I371" s="239">
        <f>ROUND(E371*H371,2)</f>
        <v>0</v>
      </c>
      <c r="J371" s="238"/>
      <c r="K371" s="239">
        <f>ROUND(E371*J371,2)</f>
        <v>0</v>
      </c>
      <c r="L371" s="239">
        <v>21</v>
      </c>
      <c r="M371" s="239">
        <f>G371*(1+L371/100)</f>
        <v>0</v>
      </c>
      <c r="N371" s="237">
        <v>1.08E-3</v>
      </c>
      <c r="O371" s="237">
        <f>ROUND(E371*N371,2)</f>
        <v>0</v>
      </c>
      <c r="P371" s="237">
        <v>0</v>
      </c>
      <c r="Q371" s="237">
        <f>ROUND(E371*P371,2)</f>
        <v>0</v>
      </c>
      <c r="R371" s="239" t="s">
        <v>283</v>
      </c>
      <c r="S371" s="239" t="s">
        <v>183</v>
      </c>
      <c r="T371" s="240" t="s">
        <v>183</v>
      </c>
      <c r="U371" s="222">
        <v>0.311</v>
      </c>
      <c r="V371" s="222">
        <f>ROUND(E371*U371,2)</f>
        <v>0.31</v>
      </c>
      <c r="W371" s="222"/>
      <c r="X371" s="222" t="s">
        <v>193</v>
      </c>
      <c r="Y371" s="222" t="s">
        <v>144</v>
      </c>
      <c r="Z371" s="212"/>
      <c r="AA371" s="212"/>
      <c r="AB371" s="212"/>
      <c r="AC371" s="212"/>
      <c r="AD371" s="212"/>
      <c r="AE371" s="212"/>
      <c r="AF371" s="212"/>
      <c r="AG371" s="212" t="s">
        <v>194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2" x14ac:dyDescent="0.25">
      <c r="A372" s="219"/>
      <c r="B372" s="220"/>
      <c r="C372" s="267" t="s">
        <v>197</v>
      </c>
      <c r="D372" s="259"/>
      <c r="E372" s="260"/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22"/>
      <c r="Z372" s="212"/>
      <c r="AA372" s="212"/>
      <c r="AB372" s="212"/>
      <c r="AC372" s="212"/>
      <c r="AD372" s="212"/>
      <c r="AE372" s="212"/>
      <c r="AF372" s="212"/>
      <c r="AG372" s="212" t="s">
        <v>198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5">
      <c r="A373" s="219"/>
      <c r="B373" s="220"/>
      <c r="C373" s="267" t="s">
        <v>230</v>
      </c>
      <c r="D373" s="259"/>
      <c r="E373" s="260"/>
      <c r="F373" s="222"/>
      <c r="G373" s="222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22"/>
      <c r="Z373" s="212"/>
      <c r="AA373" s="212"/>
      <c r="AB373" s="212"/>
      <c r="AC373" s="212"/>
      <c r="AD373" s="212"/>
      <c r="AE373" s="212"/>
      <c r="AF373" s="212"/>
      <c r="AG373" s="212" t="s">
        <v>198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 x14ac:dyDescent="0.25">
      <c r="A374" s="219"/>
      <c r="B374" s="220"/>
      <c r="C374" s="267" t="s">
        <v>375</v>
      </c>
      <c r="D374" s="259"/>
      <c r="E374" s="260"/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22"/>
      <c r="Z374" s="212"/>
      <c r="AA374" s="212"/>
      <c r="AB374" s="212"/>
      <c r="AC374" s="212"/>
      <c r="AD374" s="212"/>
      <c r="AE374" s="212"/>
      <c r="AF374" s="212"/>
      <c r="AG374" s="212" t="s">
        <v>198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 x14ac:dyDescent="0.25">
      <c r="A375" s="219"/>
      <c r="B375" s="220"/>
      <c r="C375" s="267" t="s">
        <v>376</v>
      </c>
      <c r="D375" s="259"/>
      <c r="E375" s="260">
        <v>1</v>
      </c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22"/>
      <c r="Z375" s="212"/>
      <c r="AA375" s="212"/>
      <c r="AB375" s="212"/>
      <c r="AC375" s="212"/>
      <c r="AD375" s="212"/>
      <c r="AE375" s="212"/>
      <c r="AF375" s="212"/>
      <c r="AG375" s="212" t="s">
        <v>198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5">
      <c r="A376" s="219"/>
      <c r="B376" s="220"/>
      <c r="C376" s="268" t="s">
        <v>203</v>
      </c>
      <c r="D376" s="261"/>
      <c r="E376" s="262">
        <v>1</v>
      </c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22"/>
      <c r="Z376" s="212"/>
      <c r="AA376" s="212"/>
      <c r="AB376" s="212"/>
      <c r="AC376" s="212"/>
      <c r="AD376" s="212"/>
      <c r="AE376" s="212"/>
      <c r="AF376" s="212"/>
      <c r="AG376" s="212" t="s">
        <v>198</v>
      </c>
      <c r="AH376" s="212">
        <v>1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x14ac:dyDescent="0.25">
      <c r="A377" s="224" t="s">
        <v>136</v>
      </c>
      <c r="B377" s="225" t="s">
        <v>96</v>
      </c>
      <c r="C377" s="251" t="s">
        <v>97</v>
      </c>
      <c r="D377" s="226"/>
      <c r="E377" s="227"/>
      <c r="F377" s="228"/>
      <c r="G377" s="228">
        <f>SUMIF(AG378:AG393,"&lt;&gt;NOR",G378:G393)</f>
        <v>0</v>
      </c>
      <c r="H377" s="228"/>
      <c r="I377" s="228">
        <f>SUM(I378:I393)</f>
        <v>0</v>
      </c>
      <c r="J377" s="228"/>
      <c r="K377" s="228">
        <f>SUM(K378:K393)</f>
        <v>0</v>
      </c>
      <c r="L377" s="228"/>
      <c r="M377" s="228">
        <f>SUM(M378:M393)</f>
        <v>0</v>
      </c>
      <c r="N377" s="227"/>
      <c r="O377" s="227">
        <f>SUM(O378:O393)</f>
        <v>0</v>
      </c>
      <c r="P377" s="227"/>
      <c r="Q377" s="227">
        <f>SUM(Q378:Q393)</f>
        <v>0</v>
      </c>
      <c r="R377" s="228"/>
      <c r="S377" s="228"/>
      <c r="T377" s="229"/>
      <c r="U377" s="223"/>
      <c r="V377" s="223">
        <f>SUM(V378:V393)</f>
        <v>202.15</v>
      </c>
      <c r="W377" s="223"/>
      <c r="X377" s="223"/>
      <c r="Y377" s="223"/>
      <c r="AG377" t="s">
        <v>137</v>
      </c>
    </row>
    <row r="378" spans="1:60" ht="30.6" outlineLevel="1" x14ac:dyDescent="0.25">
      <c r="A378" s="234">
        <v>47</v>
      </c>
      <c r="B378" s="235" t="s">
        <v>379</v>
      </c>
      <c r="C378" s="252" t="s">
        <v>380</v>
      </c>
      <c r="D378" s="236" t="s">
        <v>228</v>
      </c>
      <c r="E378" s="237">
        <v>1454.3</v>
      </c>
      <c r="F378" s="238"/>
      <c r="G378" s="239">
        <f>ROUND(E378*F378,2)</f>
        <v>0</v>
      </c>
      <c r="H378" s="238"/>
      <c r="I378" s="239">
        <f>ROUND(E378*H378,2)</f>
        <v>0</v>
      </c>
      <c r="J378" s="238"/>
      <c r="K378" s="239">
        <f>ROUND(E378*J378,2)</f>
        <v>0</v>
      </c>
      <c r="L378" s="239">
        <v>21</v>
      </c>
      <c r="M378" s="239">
        <f>G378*(1+L378/100)</f>
        <v>0</v>
      </c>
      <c r="N378" s="237">
        <v>0</v>
      </c>
      <c r="O378" s="237">
        <f>ROUND(E378*N378,2)</f>
        <v>0</v>
      </c>
      <c r="P378" s="237">
        <v>0</v>
      </c>
      <c r="Q378" s="237">
        <f>ROUND(E378*P378,2)</f>
        <v>0</v>
      </c>
      <c r="R378" s="239" t="s">
        <v>381</v>
      </c>
      <c r="S378" s="239" t="s">
        <v>183</v>
      </c>
      <c r="T378" s="240" t="s">
        <v>183</v>
      </c>
      <c r="U378" s="222">
        <v>0.13900000000000001</v>
      </c>
      <c r="V378" s="222">
        <f>ROUND(E378*U378,2)</f>
        <v>202.15</v>
      </c>
      <c r="W378" s="222"/>
      <c r="X378" s="222" t="s">
        <v>193</v>
      </c>
      <c r="Y378" s="222" t="s">
        <v>144</v>
      </c>
      <c r="Z378" s="212"/>
      <c r="AA378" s="212"/>
      <c r="AB378" s="212"/>
      <c r="AC378" s="212"/>
      <c r="AD378" s="212"/>
      <c r="AE378" s="212"/>
      <c r="AF378" s="212"/>
      <c r="AG378" s="212" t="s">
        <v>194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2" x14ac:dyDescent="0.25">
      <c r="A379" s="219"/>
      <c r="B379" s="220"/>
      <c r="C379" s="267" t="s">
        <v>197</v>
      </c>
      <c r="D379" s="259"/>
      <c r="E379" s="260"/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22"/>
      <c r="Z379" s="212"/>
      <c r="AA379" s="212"/>
      <c r="AB379" s="212"/>
      <c r="AC379" s="212"/>
      <c r="AD379" s="212"/>
      <c r="AE379" s="212"/>
      <c r="AF379" s="212"/>
      <c r="AG379" s="212" t="s">
        <v>198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5">
      <c r="A380" s="219"/>
      <c r="B380" s="220"/>
      <c r="C380" s="267" t="s">
        <v>230</v>
      </c>
      <c r="D380" s="259"/>
      <c r="E380" s="260"/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22"/>
      <c r="Z380" s="212"/>
      <c r="AA380" s="212"/>
      <c r="AB380" s="212"/>
      <c r="AC380" s="212"/>
      <c r="AD380" s="212"/>
      <c r="AE380" s="212"/>
      <c r="AF380" s="212"/>
      <c r="AG380" s="212" t="s">
        <v>198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5">
      <c r="A381" s="219"/>
      <c r="B381" s="220"/>
      <c r="C381" s="267" t="s">
        <v>214</v>
      </c>
      <c r="D381" s="259"/>
      <c r="E381" s="260"/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22"/>
      <c r="Z381" s="212"/>
      <c r="AA381" s="212"/>
      <c r="AB381" s="212"/>
      <c r="AC381" s="212"/>
      <c r="AD381" s="212"/>
      <c r="AE381" s="212"/>
      <c r="AF381" s="212"/>
      <c r="AG381" s="212" t="s">
        <v>198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 x14ac:dyDescent="0.25">
      <c r="A382" s="219"/>
      <c r="B382" s="220"/>
      <c r="C382" s="267" t="s">
        <v>201</v>
      </c>
      <c r="D382" s="259"/>
      <c r="E382" s="260"/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22"/>
      <c r="Z382" s="212"/>
      <c r="AA382" s="212"/>
      <c r="AB382" s="212"/>
      <c r="AC382" s="212"/>
      <c r="AD382" s="212"/>
      <c r="AE382" s="212"/>
      <c r="AF382" s="212"/>
      <c r="AG382" s="212" t="s">
        <v>198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5">
      <c r="A383" s="219"/>
      <c r="B383" s="220"/>
      <c r="C383" s="267" t="s">
        <v>231</v>
      </c>
      <c r="D383" s="259"/>
      <c r="E383" s="260">
        <v>973.8</v>
      </c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22"/>
      <c r="Z383" s="212"/>
      <c r="AA383" s="212"/>
      <c r="AB383" s="212"/>
      <c r="AC383" s="212"/>
      <c r="AD383" s="212"/>
      <c r="AE383" s="212"/>
      <c r="AF383" s="212"/>
      <c r="AG383" s="212" t="s">
        <v>198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5">
      <c r="A384" s="219"/>
      <c r="B384" s="220"/>
      <c r="C384" s="268" t="s">
        <v>203</v>
      </c>
      <c r="D384" s="261"/>
      <c r="E384" s="262">
        <v>973.8</v>
      </c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22"/>
      <c r="Z384" s="212"/>
      <c r="AA384" s="212"/>
      <c r="AB384" s="212"/>
      <c r="AC384" s="212"/>
      <c r="AD384" s="212"/>
      <c r="AE384" s="212"/>
      <c r="AF384" s="212"/>
      <c r="AG384" s="212" t="s">
        <v>198</v>
      </c>
      <c r="AH384" s="212">
        <v>1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3" x14ac:dyDescent="0.25">
      <c r="A385" s="219"/>
      <c r="B385" s="220"/>
      <c r="C385" s="267" t="s">
        <v>204</v>
      </c>
      <c r="D385" s="259"/>
      <c r="E385" s="260"/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22"/>
      <c r="Z385" s="212"/>
      <c r="AA385" s="212"/>
      <c r="AB385" s="212"/>
      <c r="AC385" s="212"/>
      <c r="AD385" s="212"/>
      <c r="AE385" s="212"/>
      <c r="AF385" s="212"/>
      <c r="AG385" s="212" t="s">
        <v>198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5">
      <c r="A386" s="219"/>
      <c r="B386" s="220"/>
      <c r="C386" s="267" t="s">
        <v>205</v>
      </c>
      <c r="D386" s="259"/>
      <c r="E386" s="260"/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22"/>
      <c r="Z386" s="212"/>
      <c r="AA386" s="212"/>
      <c r="AB386" s="212"/>
      <c r="AC386" s="212"/>
      <c r="AD386" s="212"/>
      <c r="AE386" s="212"/>
      <c r="AF386" s="212"/>
      <c r="AG386" s="212" t="s">
        <v>198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5">
      <c r="A387" s="219"/>
      <c r="B387" s="220"/>
      <c r="C387" s="267" t="s">
        <v>232</v>
      </c>
      <c r="D387" s="259"/>
      <c r="E387" s="260">
        <v>70.5</v>
      </c>
      <c r="F387" s="222"/>
      <c r="G387" s="222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22"/>
      <c r="Z387" s="212"/>
      <c r="AA387" s="212"/>
      <c r="AB387" s="212"/>
      <c r="AC387" s="212"/>
      <c r="AD387" s="212"/>
      <c r="AE387" s="212"/>
      <c r="AF387" s="212"/>
      <c r="AG387" s="212" t="s">
        <v>198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5">
      <c r="A388" s="219"/>
      <c r="B388" s="220"/>
      <c r="C388" s="268" t="s">
        <v>203</v>
      </c>
      <c r="D388" s="261"/>
      <c r="E388" s="262">
        <v>70.5</v>
      </c>
      <c r="F388" s="222"/>
      <c r="G388" s="222"/>
      <c r="H388" s="222"/>
      <c r="I388" s="222"/>
      <c r="J388" s="222"/>
      <c r="K388" s="222"/>
      <c r="L388" s="222"/>
      <c r="M388" s="222"/>
      <c r="N388" s="221"/>
      <c r="O388" s="221"/>
      <c r="P388" s="221"/>
      <c r="Q388" s="221"/>
      <c r="R388" s="222"/>
      <c r="S388" s="222"/>
      <c r="T388" s="222"/>
      <c r="U388" s="222"/>
      <c r="V388" s="222"/>
      <c r="W388" s="222"/>
      <c r="X388" s="222"/>
      <c r="Y388" s="222"/>
      <c r="Z388" s="212"/>
      <c r="AA388" s="212"/>
      <c r="AB388" s="212"/>
      <c r="AC388" s="212"/>
      <c r="AD388" s="212"/>
      <c r="AE388" s="212"/>
      <c r="AF388" s="212"/>
      <c r="AG388" s="212" t="s">
        <v>198</v>
      </c>
      <c r="AH388" s="212">
        <v>1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5">
      <c r="A389" s="219"/>
      <c r="B389" s="220"/>
      <c r="C389" s="267" t="s">
        <v>207</v>
      </c>
      <c r="D389" s="259"/>
      <c r="E389" s="260"/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22"/>
      <c r="Z389" s="212"/>
      <c r="AA389" s="212"/>
      <c r="AB389" s="212"/>
      <c r="AC389" s="212"/>
      <c r="AD389" s="212"/>
      <c r="AE389" s="212"/>
      <c r="AF389" s="212"/>
      <c r="AG389" s="212" t="s">
        <v>198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5">
      <c r="A390" s="219"/>
      <c r="B390" s="220"/>
      <c r="C390" s="267" t="s">
        <v>208</v>
      </c>
      <c r="D390" s="259"/>
      <c r="E390" s="260"/>
      <c r="F390" s="222"/>
      <c r="G390" s="222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22"/>
      <c r="Z390" s="212"/>
      <c r="AA390" s="212"/>
      <c r="AB390" s="212"/>
      <c r="AC390" s="212"/>
      <c r="AD390" s="212"/>
      <c r="AE390" s="212"/>
      <c r="AF390" s="212"/>
      <c r="AG390" s="212" t="s">
        <v>198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5">
      <c r="A391" s="219"/>
      <c r="B391" s="220"/>
      <c r="C391" s="267" t="s">
        <v>209</v>
      </c>
      <c r="D391" s="259"/>
      <c r="E391" s="260"/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22"/>
      <c r="Z391" s="212"/>
      <c r="AA391" s="212"/>
      <c r="AB391" s="212"/>
      <c r="AC391" s="212"/>
      <c r="AD391" s="212"/>
      <c r="AE391" s="212"/>
      <c r="AF391" s="212"/>
      <c r="AG391" s="212" t="s">
        <v>198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5">
      <c r="A392" s="219"/>
      <c r="B392" s="220"/>
      <c r="C392" s="267" t="s">
        <v>233</v>
      </c>
      <c r="D392" s="259"/>
      <c r="E392" s="260">
        <v>410</v>
      </c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22"/>
      <c r="Z392" s="212"/>
      <c r="AA392" s="212"/>
      <c r="AB392" s="212"/>
      <c r="AC392" s="212"/>
      <c r="AD392" s="212"/>
      <c r="AE392" s="212"/>
      <c r="AF392" s="212"/>
      <c r="AG392" s="212" t="s">
        <v>198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 x14ac:dyDescent="0.25">
      <c r="A393" s="219"/>
      <c r="B393" s="220"/>
      <c r="C393" s="268" t="s">
        <v>203</v>
      </c>
      <c r="D393" s="261"/>
      <c r="E393" s="262">
        <v>410</v>
      </c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22"/>
      <c r="Z393" s="212"/>
      <c r="AA393" s="212"/>
      <c r="AB393" s="212"/>
      <c r="AC393" s="212"/>
      <c r="AD393" s="212"/>
      <c r="AE393" s="212"/>
      <c r="AF393" s="212"/>
      <c r="AG393" s="212" t="s">
        <v>198</v>
      </c>
      <c r="AH393" s="212">
        <v>1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x14ac:dyDescent="0.25">
      <c r="A394" s="224" t="s">
        <v>136</v>
      </c>
      <c r="B394" s="225" t="s">
        <v>98</v>
      </c>
      <c r="C394" s="251" t="s">
        <v>99</v>
      </c>
      <c r="D394" s="226"/>
      <c r="E394" s="227"/>
      <c r="F394" s="228"/>
      <c r="G394" s="228">
        <f>SUMIF(AG395:AG396,"&lt;&gt;NOR",G395:G396)</f>
        <v>0</v>
      </c>
      <c r="H394" s="228"/>
      <c r="I394" s="228">
        <f>SUM(I395:I396)</f>
        <v>0</v>
      </c>
      <c r="J394" s="228"/>
      <c r="K394" s="228">
        <f>SUM(K395:K396)</f>
        <v>0</v>
      </c>
      <c r="L394" s="228"/>
      <c r="M394" s="228">
        <f>SUM(M395:M396)</f>
        <v>0</v>
      </c>
      <c r="N394" s="227"/>
      <c r="O394" s="227">
        <f>SUM(O395:O396)</f>
        <v>0</v>
      </c>
      <c r="P394" s="227"/>
      <c r="Q394" s="227">
        <f>SUM(Q395:Q396)</f>
        <v>0</v>
      </c>
      <c r="R394" s="228"/>
      <c r="S394" s="228"/>
      <c r="T394" s="229"/>
      <c r="U394" s="223"/>
      <c r="V394" s="223">
        <f>SUM(V395:V396)</f>
        <v>636.05999999999995</v>
      </c>
      <c r="W394" s="223"/>
      <c r="X394" s="223"/>
      <c r="Y394" s="223"/>
      <c r="AG394" t="s">
        <v>137</v>
      </c>
    </row>
    <row r="395" spans="1:60" outlineLevel="1" x14ac:dyDescent="0.25">
      <c r="A395" s="234">
        <v>48</v>
      </c>
      <c r="B395" s="235" t="s">
        <v>382</v>
      </c>
      <c r="C395" s="252" t="s">
        <v>383</v>
      </c>
      <c r="D395" s="236" t="s">
        <v>384</v>
      </c>
      <c r="E395" s="237">
        <v>1630.91839</v>
      </c>
      <c r="F395" s="238"/>
      <c r="G395" s="239">
        <f>ROUND(E395*F395,2)</f>
        <v>0</v>
      </c>
      <c r="H395" s="238"/>
      <c r="I395" s="239">
        <f>ROUND(E395*H395,2)</f>
        <v>0</v>
      </c>
      <c r="J395" s="238"/>
      <c r="K395" s="239">
        <f>ROUND(E395*J395,2)</f>
        <v>0</v>
      </c>
      <c r="L395" s="239">
        <v>21</v>
      </c>
      <c r="M395" s="239">
        <f>G395*(1+L395/100)</f>
        <v>0</v>
      </c>
      <c r="N395" s="237">
        <v>0</v>
      </c>
      <c r="O395" s="237">
        <f>ROUND(E395*N395,2)</f>
        <v>0</v>
      </c>
      <c r="P395" s="237">
        <v>0</v>
      </c>
      <c r="Q395" s="237">
        <f>ROUND(E395*P395,2)</f>
        <v>0</v>
      </c>
      <c r="R395" s="239" t="s">
        <v>283</v>
      </c>
      <c r="S395" s="239" t="s">
        <v>183</v>
      </c>
      <c r="T395" s="240" t="s">
        <v>385</v>
      </c>
      <c r="U395" s="222">
        <v>0.39</v>
      </c>
      <c r="V395" s="222">
        <f>ROUND(E395*U395,2)</f>
        <v>636.05999999999995</v>
      </c>
      <c r="W395" s="222"/>
      <c r="X395" s="222" t="s">
        <v>386</v>
      </c>
      <c r="Y395" s="222" t="s">
        <v>144</v>
      </c>
      <c r="Z395" s="212"/>
      <c r="AA395" s="212"/>
      <c r="AB395" s="212"/>
      <c r="AC395" s="212"/>
      <c r="AD395" s="212"/>
      <c r="AE395" s="212"/>
      <c r="AF395" s="212"/>
      <c r="AG395" s="212" t="s">
        <v>387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2" x14ac:dyDescent="0.25">
      <c r="A396" s="219"/>
      <c r="B396" s="220"/>
      <c r="C396" s="266" t="s">
        <v>388</v>
      </c>
      <c r="D396" s="265"/>
      <c r="E396" s="265"/>
      <c r="F396" s="265"/>
      <c r="G396" s="265"/>
      <c r="H396" s="222"/>
      <c r="I396" s="222"/>
      <c r="J396" s="222"/>
      <c r="K396" s="222"/>
      <c r="L396" s="222"/>
      <c r="M396" s="222"/>
      <c r="N396" s="221"/>
      <c r="O396" s="221"/>
      <c r="P396" s="221"/>
      <c r="Q396" s="221"/>
      <c r="R396" s="222"/>
      <c r="S396" s="222"/>
      <c r="T396" s="222"/>
      <c r="U396" s="222"/>
      <c r="V396" s="222"/>
      <c r="W396" s="222"/>
      <c r="X396" s="222"/>
      <c r="Y396" s="222"/>
      <c r="Z396" s="212"/>
      <c r="AA396" s="212"/>
      <c r="AB396" s="212"/>
      <c r="AC396" s="212"/>
      <c r="AD396" s="212"/>
      <c r="AE396" s="212"/>
      <c r="AF396" s="212"/>
      <c r="AG396" s="212" t="s">
        <v>196</v>
      </c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x14ac:dyDescent="0.25">
      <c r="A397" s="3"/>
      <c r="B397" s="4"/>
      <c r="C397" s="256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AE397">
        <v>12</v>
      </c>
      <c r="AF397">
        <v>21</v>
      </c>
      <c r="AG397" t="s">
        <v>122</v>
      </c>
    </row>
    <row r="398" spans="1:60" x14ac:dyDescent="0.25">
      <c r="A398" s="215"/>
      <c r="B398" s="216" t="s">
        <v>29</v>
      </c>
      <c r="C398" s="257"/>
      <c r="D398" s="217"/>
      <c r="E398" s="218"/>
      <c r="F398" s="218"/>
      <c r="G398" s="233">
        <f>G8+G150+G161+G179+G243+G285+G293+G302+G377+G394</f>
        <v>0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AE398">
        <f>SUMIF(L7:L396,AE397,G7:G396)</f>
        <v>0</v>
      </c>
      <c r="AF398">
        <f>SUMIF(L7:L396,AF397,G7:G396)</f>
        <v>0</v>
      </c>
      <c r="AG398" t="s">
        <v>186</v>
      </c>
    </row>
    <row r="399" spans="1:60" x14ac:dyDescent="0.25">
      <c r="C399" s="258"/>
      <c r="D399" s="10"/>
      <c r="AG399" t="s">
        <v>187</v>
      </c>
    </row>
    <row r="400" spans="1:60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eimoGXL8MYYB003c2hsbCx1eQFHzcaokhMRPPpXj6s3czQNBys0OGex4SeSKA6CSUMR2yjI5l4jNx7pG6c52Q==" saltValue="P0aw0fi+zFtPno7MqWdG3Q==" spinCount="100000" sheet="1" formatRows="0"/>
  <mergeCells count="38">
    <mergeCell ref="C365:G365"/>
    <mergeCell ref="C396:G396"/>
    <mergeCell ref="C304:G304"/>
    <mergeCell ref="C311:G311"/>
    <mergeCell ref="C318:G318"/>
    <mergeCell ref="C332:G332"/>
    <mergeCell ref="C339:G339"/>
    <mergeCell ref="C352:G352"/>
    <mergeCell ref="C245:G245"/>
    <mergeCell ref="C246:G246"/>
    <mergeCell ref="C287:G287"/>
    <mergeCell ref="C288:G288"/>
    <mergeCell ref="C294:G294"/>
    <mergeCell ref="C296:G296"/>
    <mergeCell ref="C164:G164"/>
    <mergeCell ref="C188:G188"/>
    <mergeCell ref="C203:G203"/>
    <mergeCell ref="C211:G211"/>
    <mergeCell ref="C219:G219"/>
    <mergeCell ref="C227:G227"/>
    <mergeCell ref="C106:G106"/>
    <mergeCell ref="C124:G124"/>
    <mergeCell ref="C152:G152"/>
    <mergeCell ref="C154:G154"/>
    <mergeCell ref="C158:G158"/>
    <mergeCell ref="C163:G163"/>
    <mergeCell ref="C46:G46"/>
    <mergeCell ref="C51:G51"/>
    <mergeCell ref="C61:G61"/>
    <mergeCell ref="C79:G79"/>
    <mergeCell ref="C88:G88"/>
    <mergeCell ref="C97:G97"/>
    <mergeCell ref="A1:G1"/>
    <mergeCell ref="C2:G2"/>
    <mergeCell ref="C3:G3"/>
    <mergeCell ref="C4:G4"/>
    <mergeCell ref="C10:G10"/>
    <mergeCell ref="C28:G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D921D-F80F-4237-9DF7-B5C0BEBC8EC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188</v>
      </c>
      <c r="B1" s="197"/>
      <c r="C1" s="197"/>
      <c r="D1" s="197"/>
      <c r="E1" s="197"/>
      <c r="F1" s="197"/>
      <c r="G1" s="197"/>
      <c r="AG1" t="s">
        <v>109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5.05" customHeight="1" x14ac:dyDescent="0.25">
      <c r="A3" s="198" t="s">
        <v>8</v>
      </c>
      <c r="B3" s="49" t="s">
        <v>54</v>
      </c>
      <c r="C3" s="201" t="s">
        <v>55</v>
      </c>
      <c r="D3" s="199"/>
      <c r="E3" s="199"/>
      <c r="F3" s="199"/>
      <c r="G3" s="200"/>
      <c r="AC3" s="176" t="s">
        <v>110</v>
      </c>
      <c r="AG3" t="s">
        <v>112</v>
      </c>
    </row>
    <row r="4" spans="1:60" ht="25.05" customHeight="1" x14ac:dyDescent="0.25">
      <c r="A4" s="202" t="s">
        <v>9</v>
      </c>
      <c r="B4" s="203" t="s">
        <v>56</v>
      </c>
      <c r="C4" s="204" t="s">
        <v>57</v>
      </c>
      <c r="D4" s="205"/>
      <c r="E4" s="205"/>
      <c r="F4" s="205"/>
      <c r="G4" s="206"/>
      <c r="AG4" t="s">
        <v>113</v>
      </c>
    </row>
    <row r="5" spans="1:60" x14ac:dyDescent="0.25">
      <c r="D5" s="10"/>
    </row>
    <row r="6" spans="1:60" ht="39.6" x14ac:dyDescent="0.25">
      <c r="A6" s="208" t="s">
        <v>114</v>
      </c>
      <c r="B6" s="210" t="s">
        <v>115</v>
      </c>
      <c r="C6" s="210" t="s">
        <v>116</v>
      </c>
      <c r="D6" s="209" t="s">
        <v>117</v>
      </c>
      <c r="E6" s="208" t="s">
        <v>118</v>
      </c>
      <c r="F6" s="207" t="s">
        <v>119</v>
      </c>
      <c r="G6" s="208" t="s">
        <v>29</v>
      </c>
      <c r="H6" s="211" t="s">
        <v>30</v>
      </c>
      <c r="I6" s="211" t="s">
        <v>120</v>
      </c>
      <c r="J6" s="211" t="s">
        <v>31</v>
      </c>
      <c r="K6" s="211" t="s">
        <v>121</v>
      </c>
      <c r="L6" s="211" t="s">
        <v>122</v>
      </c>
      <c r="M6" s="211" t="s">
        <v>123</v>
      </c>
      <c r="N6" s="211" t="s">
        <v>124</v>
      </c>
      <c r="O6" s="211" t="s">
        <v>125</v>
      </c>
      <c r="P6" s="211" t="s">
        <v>126</v>
      </c>
      <c r="Q6" s="211" t="s">
        <v>127</v>
      </c>
      <c r="R6" s="211" t="s">
        <v>128</v>
      </c>
      <c r="S6" s="211" t="s">
        <v>129</v>
      </c>
      <c r="T6" s="211" t="s">
        <v>130</v>
      </c>
      <c r="U6" s="211" t="s">
        <v>131</v>
      </c>
      <c r="V6" s="211" t="s">
        <v>132</v>
      </c>
      <c r="W6" s="211" t="s">
        <v>133</v>
      </c>
      <c r="X6" s="211" t="s">
        <v>134</v>
      </c>
      <c r="Y6" s="211" t="s">
        <v>135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4" t="s">
        <v>136</v>
      </c>
      <c r="B8" s="225" t="s">
        <v>78</v>
      </c>
      <c r="C8" s="251" t="s">
        <v>79</v>
      </c>
      <c r="D8" s="226"/>
      <c r="E8" s="227"/>
      <c r="F8" s="228"/>
      <c r="G8" s="228">
        <f>SUMIF(AG9:AG40,"&lt;&gt;NOR",G9:G40)</f>
        <v>0</v>
      </c>
      <c r="H8" s="228"/>
      <c r="I8" s="228">
        <f>SUM(I9:I40)</f>
        <v>0</v>
      </c>
      <c r="J8" s="228"/>
      <c r="K8" s="228">
        <f>SUM(K9:K40)</f>
        <v>0</v>
      </c>
      <c r="L8" s="228"/>
      <c r="M8" s="228">
        <f>SUM(M9:M40)</f>
        <v>0</v>
      </c>
      <c r="N8" s="227"/>
      <c r="O8" s="227">
        <f>SUM(O9:O40)</f>
        <v>0</v>
      </c>
      <c r="P8" s="227"/>
      <c r="Q8" s="227">
        <f>SUM(Q9:Q40)</f>
        <v>0</v>
      </c>
      <c r="R8" s="228"/>
      <c r="S8" s="228"/>
      <c r="T8" s="229"/>
      <c r="U8" s="223"/>
      <c r="V8" s="223">
        <f>SUM(V9:V40)</f>
        <v>0.19000000000000003</v>
      </c>
      <c r="W8" s="223"/>
      <c r="X8" s="223"/>
      <c r="Y8" s="223"/>
      <c r="AG8" t="s">
        <v>137</v>
      </c>
    </row>
    <row r="9" spans="1:60" outlineLevel="1" x14ac:dyDescent="0.25">
      <c r="A9" s="234">
        <v>1</v>
      </c>
      <c r="B9" s="235" t="s">
        <v>389</v>
      </c>
      <c r="C9" s="252" t="s">
        <v>390</v>
      </c>
      <c r="D9" s="236" t="s">
        <v>191</v>
      </c>
      <c r="E9" s="237">
        <v>0.51200000000000001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192</v>
      </c>
      <c r="S9" s="239" t="s">
        <v>183</v>
      </c>
      <c r="T9" s="240" t="s">
        <v>183</v>
      </c>
      <c r="U9" s="222">
        <v>0.26666000000000001</v>
      </c>
      <c r="V9" s="222">
        <f>ROUND(E9*U9,2)</f>
        <v>0.14000000000000001</v>
      </c>
      <c r="W9" s="222"/>
      <c r="X9" s="222" t="s">
        <v>193</v>
      </c>
      <c r="Y9" s="222" t="s">
        <v>144</v>
      </c>
      <c r="Z9" s="212"/>
      <c r="AA9" s="212"/>
      <c r="AB9" s="212"/>
      <c r="AC9" s="212"/>
      <c r="AD9" s="212"/>
      <c r="AE9" s="212"/>
      <c r="AF9" s="212"/>
      <c r="AG9" s="212" t="s">
        <v>194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1" outlineLevel="2" x14ac:dyDescent="0.25">
      <c r="A10" s="219"/>
      <c r="B10" s="220"/>
      <c r="C10" s="266" t="s">
        <v>391</v>
      </c>
      <c r="D10" s="265"/>
      <c r="E10" s="265"/>
      <c r="F10" s="265"/>
      <c r="G10" s="265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1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67" t="s">
        <v>392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198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67" t="s">
        <v>393</v>
      </c>
      <c r="D12" s="259"/>
      <c r="E12" s="260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198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67" t="s">
        <v>394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198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67" t="s">
        <v>395</v>
      </c>
      <c r="D14" s="259"/>
      <c r="E14" s="260"/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198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67" t="s">
        <v>396</v>
      </c>
      <c r="D15" s="259"/>
      <c r="E15" s="260">
        <v>0.51200000000000001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198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19"/>
      <c r="B16" s="220"/>
      <c r="C16" s="268" t="s">
        <v>203</v>
      </c>
      <c r="D16" s="261"/>
      <c r="E16" s="262">
        <v>0.51200000000000001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198</v>
      </c>
      <c r="AH16" s="212">
        <v>1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34">
        <v>2</v>
      </c>
      <c r="B17" s="235" t="s">
        <v>215</v>
      </c>
      <c r="C17" s="252" t="s">
        <v>216</v>
      </c>
      <c r="D17" s="236" t="s">
        <v>191</v>
      </c>
      <c r="E17" s="237">
        <v>3.9245000000000001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9" t="s">
        <v>192</v>
      </c>
      <c r="S17" s="239" t="s">
        <v>183</v>
      </c>
      <c r="T17" s="240" t="s">
        <v>183</v>
      </c>
      <c r="U17" s="222">
        <v>1.0999999999999999E-2</v>
      </c>
      <c r="V17" s="222">
        <f>ROUND(E17*U17,2)</f>
        <v>0.04</v>
      </c>
      <c r="W17" s="222"/>
      <c r="X17" s="222" t="s">
        <v>193</v>
      </c>
      <c r="Y17" s="222" t="s">
        <v>144</v>
      </c>
      <c r="Z17" s="212"/>
      <c r="AA17" s="212"/>
      <c r="AB17" s="212"/>
      <c r="AC17" s="212"/>
      <c r="AD17" s="212"/>
      <c r="AE17" s="212"/>
      <c r="AF17" s="212"/>
      <c r="AG17" s="212" t="s">
        <v>194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19"/>
      <c r="B18" s="220"/>
      <c r="C18" s="266" t="s">
        <v>217</v>
      </c>
      <c r="D18" s="265"/>
      <c r="E18" s="265"/>
      <c r="F18" s="265"/>
      <c r="G18" s="265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196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19"/>
      <c r="B19" s="220"/>
      <c r="C19" s="267" t="s">
        <v>218</v>
      </c>
      <c r="D19" s="259"/>
      <c r="E19" s="260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198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19"/>
      <c r="B20" s="220"/>
      <c r="C20" s="267" t="s">
        <v>397</v>
      </c>
      <c r="D20" s="259"/>
      <c r="E20" s="260">
        <v>0.51200000000000001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198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19"/>
      <c r="B21" s="220"/>
      <c r="C21" s="268" t="s">
        <v>203</v>
      </c>
      <c r="D21" s="261"/>
      <c r="E21" s="262">
        <v>0.51200000000000001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198</v>
      </c>
      <c r="AH21" s="212">
        <v>1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19"/>
      <c r="B22" s="220"/>
      <c r="C22" s="267" t="s">
        <v>398</v>
      </c>
      <c r="D22" s="259"/>
      <c r="E22" s="260">
        <v>3.4125000000000001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198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.399999999999999" outlineLevel="1" x14ac:dyDescent="0.25">
      <c r="A23" s="234">
        <v>3</v>
      </c>
      <c r="B23" s="235" t="s">
        <v>220</v>
      </c>
      <c r="C23" s="252" t="s">
        <v>221</v>
      </c>
      <c r="D23" s="236" t="s">
        <v>191</v>
      </c>
      <c r="E23" s="237">
        <v>39.244999999999997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 t="s">
        <v>192</v>
      </c>
      <c r="S23" s="239" t="s">
        <v>183</v>
      </c>
      <c r="T23" s="240" t="s">
        <v>183</v>
      </c>
      <c r="U23" s="222">
        <v>0</v>
      </c>
      <c r="V23" s="222">
        <f>ROUND(E23*U23,2)</f>
        <v>0</v>
      </c>
      <c r="W23" s="222"/>
      <c r="X23" s="222" t="s">
        <v>193</v>
      </c>
      <c r="Y23" s="222" t="s">
        <v>144</v>
      </c>
      <c r="Z23" s="212"/>
      <c r="AA23" s="212"/>
      <c r="AB23" s="212"/>
      <c r="AC23" s="212"/>
      <c r="AD23" s="212"/>
      <c r="AE23" s="212"/>
      <c r="AF23" s="212"/>
      <c r="AG23" s="212" t="s">
        <v>194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5">
      <c r="A24" s="219"/>
      <c r="B24" s="220"/>
      <c r="C24" s="266" t="s">
        <v>217</v>
      </c>
      <c r="D24" s="265"/>
      <c r="E24" s="265"/>
      <c r="F24" s="265"/>
      <c r="G24" s="265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196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19"/>
      <c r="B25" s="220"/>
      <c r="C25" s="267" t="s">
        <v>218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198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19"/>
      <c r="B26" s="220"/>
      <c r="C26" s="267" t="s">
        <v>399</v>
      </c>
      <c r="D26" s="259"/>
      <c r="E26" s="260">
        <v>3.9245000000000001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198</v>
      </c>
      <c r="AH26" s="212">
        <v>5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19"/>
      <c r="B27" s="220"/>
      <c r="C27" s="268" t="s">
        <v>203</v>
      </c>
      <c r="D27" s="261"/>
      <c r="E27" s="262">
        <v>3.9245000000000001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198</v>
      </c>
      <c r="AH27" s="212">
        <v>1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19"/>
      <c r="B28" s="220"/>
      <c r="C28" s="269" t="s">
        <v>223</v>
      </c>
      <c r="D28" s="263"/>
      <c r="E28" s="264">
        <v>35.320500000000003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198</v>
      </c>
      <c r="AH28" s="212">
        <v>4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34">
        <v>4</v>
      </c>
      <c r="B29" s="235" t="s">
        <v>224</v>
      </c>
      <c r="C29" s="252" t="s">
        <v>225</v>
      </c>
      <c r="D29" s="236" t="s">
        <v>191</v>
      </c>
      <c r="E29" s="237">
        <v>3.9245000000000001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9" t="s">
        <v>192</v>
      </c>
      <c r="S29" s="239" t="s">
        <v>183</v>
      </c>
      <c r="T29" s="240" t="s">
        <v>183</v>
      </c>
      <c r="U29" s="222">
        <v>0</v>
      </c>
      <c r="V29" s="222">
        <f>ROUND(E29*U29,2)</f>
        <v>0</v>
      </c>
      <c r="W29" s="222"/>
      <c r="X29" s="222" t="s">
        <v>193</v>
      </c>
      <c r="Y29" s="222" t="s">
        <v>144</v>
      </c>
      <c r="Z29" s="212"/>
      <c r="AA29" s="212"/>
      <c r="AB29" s="212"/>
      <c r="AC29" s="212"/>
      <c r="AD29" s="212"/>
      <c r="AE29" s="212"/>
      <c r="AF29" s="212"/>
      <c r="AG29" s="212" t="s">
        <v>194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19"/>
      <c r="B30" s="220"/>
      <c r="C30" s="267" t="s">
        <v>218</v>
      </c>
      <c r="D30" s="259"/>
      <c r="E30" s="260"/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198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19"/>
      <c r="B31" s="220"/>
      <c r="C31" s="267" t="s">
        <v>399</v>
      </c>
      <c r="D31" s="259"/>
      <c r="E31" s="260">
        <v>3.9245000000000001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198</v>
      </c>
      <c r="AH31" s="212">
        <v>5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19"/>
      <c r="B32" s="220"/>
      <c r="C32" s="268" t="s">
        <v>203</v>
      </c>
      <c r="D32" s="261"/>
      <c r="E32" s="262">
        <v>3.9245000000000001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198</v>
      </c>
      <c r="AH32" s="212">
        <v>1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34">
        <v>5</v>
      </c>
      <c r="B33" s="235" t="s">
        <v>400</v>
      </c>
      <c r="C33" s="252" t="s">
        <v>401</v>
      </c>
      <c r="D33" s="236" t="s">
        <v>228</v>
      </c>
      <c r="E33" s="237">
        <v>0.64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9" t="s">
        <v>192</v>
      </c>
      <c r="S33" s="239" t="s">
        <v>183</v>
      </c>
      <c r="T33" s="240" t="s">
        <v>183</v>
      </c>
      <c r="U33" s="222">
        <v>1.7999999999999999E-2</v>
      </c>
      <c r="V33" s="222">
        <f>ROUND(E33*U33,2)</f>
        <v>0.01</v>
      </c>
      <c r="W33" s="222"/>
      <c r="X33" s="222" t="s">
        <v>193</v>
      </c>
      <c r="Y33" s="222" t="s">
        <v>144</v>
      </c>
      <c r="Z33" s="212"/>
      <c r="AA33" s="212"/>
      <c r="AB33" s="212"/>
      <c r="AC33" s="212"/>
      <c r="AD33" s="212"/>
      <c r="AE33" s="212"/>
      <c r="AF33" s="212"/>
      <c r="AG33" s="212" t="s">
        <v>194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19"/>
      <c r="B34" s="220"/>
      <c r="C34" s="266" t="s">
        <v>402</v>
      </c>
      <c r="D34" s="265"/>
      <c r="E34" s="265"/>
      <c r="F34" s="265"/>
      <c r="G34" s="265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196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19"/>
      <c r="B35" s="220"/>
      <c r="C35" s="267" t="s">
        <v>392</v>
      </c>
      <c r="D35" s="259"/>
      <c r="E35" s="260"/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198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19"/>
      <c r="B36" s="220"/>
      <c r="C36" s="267" t="s">
        <v>393</v>
      </c>
      <c r="D36" s="259"/>
      <c r="E36" s="260"/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198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19"/>
      <c r="B37" s="220"/>
      <c r="C37" s="267" t="s">
        <v>394</v>
      </c>
      <c r="D37" s="259"/>
      <c r="E37" s="260"/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198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67" t="s">
        <v>395</v>
      </c>
      <c r="D38" s="259"/>
      <c r="E38" s="260"/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198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19"/>
      <c r="B39" s="220"/>
      <c r="C39" s="267" t="s">
        <v>403</v>
      </c>
      <c r="D39" s="259"/>
      <c r="E39" s="260">
        <v>0.64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198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19"/>
      <c r="B40" s="220"/>
      <c r="C40" s="268" t="s">
        <v>203</v>
      </c>
      <c r="D40" s="261"/>
      <c r="E40" s="262">
        <v>0.64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198</v>
      </c>
      <c r="AH40" s="212">
        <v>1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5">
      <c r="A41" s="224" t="s">
        <v>136</v>
      </c>
      <c r="B41" s="225" t="s">
        <v>80</v>
      </c>
      <c r="C41" s="251" t="s">
        <v>81</v>
      </c>
      <c r="D41" s="226"/>
      <c r="E41" s="227"/>
      <c r="F41" s="228"/>
      <c r="G41" s="228">
        <f>SUMIF(AG42:AG48,"&lt;&gt;NOR",G42:G48)</f>
        <v>0</v>
      </c>
      <c r="H41" s="228"/>
      <c r="I41" s="228">
        <f>SUM(I42:I48)</f>
        <v>0</v>
      </c>
      <c r="J41" s="228"/>
      <c r="K41" s="228">
        <f>SUM(K42:K48)</f>
        <v>0</v>
      </c>
      <c r="L41" s="228"/>
      <c r="M41" s="228">
        <f>SUM(M42:M48)</f>
        <v>0</v>
      </c>
      <c r="N41" s="227"/>
      <c r="O41" s="227">
        <f>SUM(O42:O48)</f>
        <v>1.29</v>
      </c>
      <c r="P41" s="227"/>
      <c r="Q41" s="227">
        <f>SUM(Q42:Q48)</f>
        <v>0</v>
      </c>
      <c r="R41" s="228"/>
      <c r="S41" s="228"/>
      <c r="T41" s="229"/>
      <c r="U41" s="223"/>
      <c r="V41" s="223">
        <f>SUM(V42:V48)</f>
        <v>0.24</v>
      </c>
      <c r="W41" s="223"/>
      <c r="X41" s="223"/>
      <c r="Y41" s="223"/>
      <c r="AG41" t="s">
        <v>137</v>
      </c>
    </row>
    <row r="42" spans="1:60" outlineLevel="1" x14ac:dyDescent="0.25">
      <c r="A42" s="234">
        <v>6</v>
      </c>
      <c r="B42" s="235" t="s">
        <v>404</v>
      </c>
      <c r="C42" s="252" t="s">
        <v>405</v>
      </c>
      <c r="D42" s="236" t="s">
        <v>191</v>
      </c>
      <c r="E42" s="237">
        <v>0.51200000000000001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2.5249999999999999</v>
      </c>
      <c r="O42" s="237">
        <f>ROUND(E42*N42,2)</f>
        <v>1.29</v>
      </c>
      <c r="P42" s="237">
        <v>0</v>
      </c>
      <c r="Q42" s="237">
        <f>ROUND(E42*P42,2)</f>
        <v>0</v>
      </c>
      <c r="R42" s="239" t="s">
        <v>381</v>
      </c>
      <c r="S42" s="239" t="s">
        <v>183</v>
      </c>
      <c r="T42" s="240" t="s">
        <v>183</v>
      </c>
      <c r="U42" s="222">
        <v>0.47699999999999998</v>
      </c>
      <c r="V42" s="222">
        <f>ROUND(E42*U42,2)</f>
        <v>0.24</v>
      </c>
      <c r="W42" s="222"/>
      <c r="X42" s="222" t="s">
        <v>193</v>
      </c>
      <c r="Y42" s="222" t="s">
        <v>144</v>
      </c>
      <c r="Z42" s="212"/>
      <c r="AA42" s="212"/>
      <c r="AB42" s="212"/>
      <c r="AC42" s="212"/>
      <c r="AD42" s="212"/>
      <c r="AE42" s="212"/>
      <c r="AF42" s="212"/>
      <c r="AG42" s="212" t="s">
        <v>194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19"/>
      <c r="B43" s="220"/>
      <c r="C43" s="267" t="s">
        <v>392</v>
      </c>
      <c r="D43" s="259"/>
      <c r="E43" s="260"/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19"/>
      <c r="B44" s="220"/>
      <c r="C44" s="267" t="s">
        <v>393</v>
      </c>
      <c r="D44" s="259"/>
      <c r="E44" s="260"/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198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19"/>
      <c r="B45" s="220"/>
      <c r="C45" s="267" t="s">
        <v>394</v>
      </c>
      <c r="D45" s="259"/>
      <c r="E45" s="260"/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198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19"/>
      <c r="B46" s="220"/>
      <c r="C46" s="267" t="s">
        <v>395</v>
      </c>
      <c r="D46" s="259"/>
      <c r="E46" s="260"/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198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19"/>
      <c r="B47" s="220"/>
      <c r="C47" s="267" t="s">
        <v>396</v>
      </c>
      <c r="D47" s="259"/>
      <c r="E47" s="260">
        <v>0.51200000000000001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198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19"/>
      <c r="B48" s="220"/>
      <c r="C48" s="268" t="s">
        <v>203</v>
      </c>
      <c r="D48" s="261"/>
      <c r="E48" s="262">
        <v>0.51200000000000001</v>
      </c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198</v>
      </c>
      <c r="AH48" s="212">
        <v>1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x14ac:dyDescent="0.25">
      <c r="A49" s="224" t="s">
        <v>136</v>
      </c>
      <c r="B49" s="225" t="s">
        <v>92</v>
      </c>
      <c r="C49" s="251" t="s">
        <v>93</v>
      </c>
      <c r="D49" s="226"/>
      <c r="E49" s="227"/>
      <c r="F49" s="228"/>
      <c r="G49" s="228">
        <f>SUMIF(AG50:AG54,"&lt;&gt;NOR",G50:G54)</f>
        <v>0</v>
      </c>
      <c r="H49" s="228"/>
      <c r="I49" s="228">
        <f>SUM(I50:I54)</f>
        <v>0</v>
      </c>
      <c r="J49" s="228"/>
      <c r="K49" s="228">
        <f>SUM(K50:K54)</f>
        <v>0</v>
      </c>
      <c r="L49" s="228"/>
      <c r="M49" s="228">
        <f>SUM(M50:M54)</f>
        <v>0</v>
      </c>
      <c r="N49" s="227"/>
      <c r="O49" s="227">
        <f>SUM(O50:O54)</f>
        <v>0</v>
      </c>
      <c r="P49" s="227"/>
      <c r="Q49" s="227">
        <f>SUM(Q50:Q54)</f>
        <v>0</v>
      </c>
      <c r="R49" s="228"/>
      <c r="S49" s="228"/>
      <c r="T49" s="229"/>
      <c r="U49" s="223"/>
      <c r="V49" s="223">
        <f>SUM(V50:V54)</f>
        <v>5</v>
      </c>
      <c r="W49" s="223"/>
      <c r="X49" s="223"/>
      <c r="Y49" s="223"/>
      <c r="AG49" t="s">
        <v>137</v>
      </c>
    </row>
    <row r="50" spans="1:60" outlineLevel="1" x14ac:dyDescent="0.25">
      <c r="A50" s="234">
        <v>7</v>
      </c>
      <c r="B50" s="235" t="s">
        <v>406</v>
      </c>
      <c r="C50" s="252" t="s">
        <v>407</v>
      </c>
      <c r="D50" s="236" t="s">
        <v>408</v>
      </c>
      <c r="E50" s="237">
        <v>5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9" t="s">
        <v>409</v>
      </c>
      <c r="S50" s="239" t="s">
        <v>183</v>
      </c>
      <c r="T50" s="240" t="s">
        <v>183</v>
      </c>
      <c r="U50" s="222">
        <v>1</v>
      </c>
      <c r="V50" s="222">
        <f>ROUND(E50*U50,2)</f>
        <v>5</v>
      </c>
      <c r="W50" s="222"/>
      <c r="X50" s="222" t="s">
        <v>410</v>
      </c>
      <c r="Y50" s="222" t="s">
        <v>144</v>
      </c>
      <c r="Z50" s="212"/>
      <c r="AA50" s="212"/>
      <c r="AB50" s="212"/>
      <c r="AC50" s="212"/>
      <c r="AD50" s="212"/>
      <c r="AE50" s="212"/>
      <c r="AF50" s="212"/>
      <c r="AG50" s="212" t="s">
        <v>411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5">
      <c r="A51" s="219"/>
      <c r="B51" s="220"/>
      <c r="C51" s="253" t="s">
        <v>412</v>
      </c>
      <c r="D51" s="242"/>
      <c r="E51" s="242"/>
      <c r="F51" s="242"/>
      <c r="G51" s="24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147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41" t="str">
        <f>C51</f>
        <v>položka bude čerpána pouze se svolením zástupce investora, a její čerpání zapsáno do stavebního deníku s výčtem hodin</v>
      </c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19"/>
      <c r="B52" s="220"/>
      <c r="C52" s="267" t="s">
        <v>413</v>
      </c>
      <c r="D52" s="259"/>
      <c r="E52" s="260"/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67" t="s">
        <v>82</v>
      </c>
      <c r="D53" s="259"/>
      <c r="E53" s="260">
        <v>5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68" t="s">
        <v>203</v>
      </c>
      <c r="D54" s="261"/>
      <c r="E54" s="262">
        <v>5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198</v>
      </c>
      <c r="AH54" s="212">
        <v>1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5">
      <c r="A55" s="224" t="s">
        <v>136</v>
      </c>
      <c r="B55" s="225" t="s">
        <v>98</v>
      </c>
      <c r="C55" s="251" t="s">
        <v>99</v>
      </c>
      <c r="D55" s="226"/>
      <c r="E55" s="227"/>
      <c r="F55" s="228"/>
      <c r="G55" s="228">
        <f>SUMIF(AG56:AG57,"&lt;&gt;NOR",G56:G57)</f>
        <v>0</v>
      </c>
      <c r="H55" s="228"/>
      <c r="I55" s="228">
        <f>SUM(I56:I57)</f>
        <v>0</v>
      </c>
      <c r="J55" s="228"/>
      <c r="K55" s="228">
        <f>SUM(K56:K57)</f>
        <v>0</v>
      </c>
      <c r="L55" s="228"/>
      <c r="M55" s="228">
        <f>SUM(M56:M57)</f>
        <v>0</v>
      </c>
      <c r="N55" s="227"/>
      <c r="O55" s="227">
        <f>SUM(O56:O57)</f>
        <v>0</v>
      </c>
      <c r="P55" s="227"/>
      <c r="Q55" s="227">
        <f>SUM(Q56:Q57)</f>
        <v>0</v>
      </c>
      <c r="R55" s="228"/>
      <c r="S55" s="228"/>
      <c r="T55" s="229"/>
      <c r="U55" s="223"/>
      <c r="V55" s="223">
        <f>SUM(V56:V57)</f>
        <v>0.5</v>
      </c>
      <c r="W55" s="223"/>
      <c r="X55" s="223"/>
      <c r="Y55" s="223"/>
      <c r="AG55" t="s">
        <v>137</v>
      </c>
    </row>
    <row r="56" spans="1:60" outlineLevel="1" x14ac:dyDescent="0.25">
      <c r="A56" s="234">
        <v>8</v>
      </c>
      <c r="B56" s="235" t="s">
        <v>382</v>
      </c>
      <c r="C56" s="252" t="s">
        <v>383</v>
      </c>
      <c r="D56" s="236" t="s">
        <v>384</v>
      </c>
      <c r="E56" s="237">
        <v>1.2927999999999999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9" t="s">
        <v>283</v>
      </c>
      <c r="S56" s="239" t="s">
        <v>183</v>
      </c>
      <c r="T56" s="240" t="s">
        <v>183</v>
      </c>
      <c r="U56" s="222">
        <v>0.39</v>
      </c>
      <c r="V56" s="222">
        <f>ROUND(E56*U56,2)</f>
        <v>0.5</v>
      </c>
      <c r="W56" s="222"/>
      <c r="X56" s="222" t="s">
        <v>193</v>
      </c>
      <c r="Y56" s="222" t="s">
        <v>144</v>
      </c>
      <c r="Z56" s="212"/>
      <c r="AA56" s="212"/>
      <c r="AB56" s="212"/>
      <c r="AC56" s="212"/>
      <c r="AD56" s="212"/>
      <c r="AE56" s="212"/>
      <c r="AF56" s="212"/>
      <c r="AG56" s="212" t="s">
        <v>414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19"/>
      <c r="B57" s="220"/>
      <c r="C57" s="266" t="s">
        <v>388</v>
      </c>
      <c r="D57" s="265"/>
      <c r="E57" s="265"/>
      <c r="F57" s="265"/>
      <c r="G57" s="265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5">
      <c r="A58" s="224" t="s">
        <v>136</v>
      </c>
      <c r="B58" s="225" t="s">
        <v>100</v>
      </c>
      <c r="C58" s="251" t="s">
        <v>101</v>
      </c>
      <c r="D58" s="226"/>
      <c r="E58" s="227"/>
      <c r="F58" s="228"/>
      <c r="G58" s="228">
        <f>SUMIF(AG59:AG72,"&lt;&gt;NOR",G59:G72)</f>
        <v>0</v>
      </c>
      <c r="H58" s="228"/>
      <c r="I58" s="228">
        <f>SUM(I59:I72)</f>
        <v>0</v>
      </c>
      <c r="J58" s="228"/>
      <c r="K58" s="228">
        <f>SUM(K59:K72)</f>
        <v>0</v>
      </c>
      <c r="L58" s="228"/>
      <c r="M58" s="228">
        <f>SUM(M59:M72)</f>
        <v>0</v>
      </c>
      <c r="N58" s="227"/>
      <c r="O58" s="227">
        <f>SUM(O59:O72)</f>
        <v>0</v>
      </c>
      <c r="P58" s="227"/>
      <c r="Q58" s="227">
        <f>SUM(Q59:Q72)</f>
        <v>0</v>
      </c>
      <c r="R58" s="228"/>
      <c r="S58" s="228"/>
      <c r="T58" s="229"/>
      <c r="U58" s="223"/>
      <c r="V58" s="223">
        <f>SUM(V59:V72)</f>
        <v>0</v>
      </c>
      <c r="W58" s="223"/>
      <c r="X58" s="223"/>
      <c r="Y58" s="223"/>
      <c r="AG58" t="s">
        <v>137</v>
      </c>
    </row>
    <row r="59" spans="1:60" outlineLevel="1" x14ac:dyDescent="0.25">
      <c r="A59" s="234">
        <v>9</v>
      </c>
      <c r="B59" s="235" t="s">
        <v>415</v>
      </c>
      <c r="C59" s="252" t="s">
        <v>416</v>
      </c>
      <c r="D59" s="236" t="s">
        <v>417</v>
      </c>
      <c r="E59" s="237">
        <v>124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9"/>
      <c r="S59" s="239" t="s">
        <v>141</v>
      </c>
      <c r="T59" s="240" t="s">
        <v>142</v>
      </c>
      <c r="U59" s="222">
        <v>0</v>
      </c>
      <c r="V59" s="222">
        <f>ROUND(E59*U59,2)</f>
        <v>0</v>
      </c>
      <c r="W59" s="222"/>
      <c r="X59" s="222" t="s">
        <v>193</v>
      </c>
      <c r="Y59" s="222" t="s">
        <v>144</v>
      </c>
      <c r="Z59" s="212"/>
      <c r="AA59" s="212"/>
      <c r="AB59" s="212"/>
      <c r="AC59" s="212"/>
      <c r="AD59" s="212"/>
      <c r="AE59" s="212"/>
      <c r="AF59" s="212"/>
      <c r="AG59" s="212" t="s">
        <v>331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5">
      <c r="A60" s="219"/>
      <c r="B60" s="220"/>
      <c r="C60" s="253" t="s">
        <v>418</v>
      </c>
      <c r="D60" s="242"/>
      <c r="E60" s="242"/>
      <c r="F60" s="242"/>
      <c r="G60" s="24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147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41" t="str">
        <f>C60</f>
        <v>včetně kotvících, ukončovacích a spojovacích prvků, svařování, nosné podkonstrukce, příslušenství, značení, doplňků a povrchové úpravy</v>
      </c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34">
        <v>10</v>
      </c>
      <c r="B61" s="235" t="s">
        <v>419</v>
      </c>
      <c r="C61" s="252" t="s">
        <v>420</v>
      </c>
      <c r="D61" s="236" t="s">
        <v>417</v>
      </c>
      <c r="E61" s="237">
        <v>4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9"/>
      <c r="S61" s="239" t="s">
        <v>141</v>
      </c>
      <c r="T61" s="240" t="s">
        <v>142</v>
      </c>
      <c r="U61" s="222">
        <v>0</v>
      </c>
      <c r="V61" s="222">
        <f>ROUND(E61*U61,2)</f>
        <v>0</v>
      </c>
      <c r="W61" s="222"/>
      <c r="X61" s="222" t="s">
        <v>193</v>
      </c>
      <c r="Y61" s="222" t="s">
        <v>144</v>
      </c>
      <c r="Z61" s="212"/>
      <c r="AA61" s="212"/>
      <c r="AB61" s="212"/>
      <c r="AC61" s="212"/>
      <c r="AD61" s="212"/>
      <c r="AE61" s="212"/>
      <c r="AF61" s="212"/>
      <c r="AG61" s="212" t="s">
        <v>331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5">
      <c r="A62" s="219"/>
      <c r="B62" s="220"/>
      <c r="C62" s="253" t="s">
        <v>418</v>
      </c>
      <c r="D62" s="242"/>
      <c r="E62" s="242"/>
      <c r="F62" s="242"/>
      <c r="G62" s="24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147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41" t="str">
        <f>C62</f>
        <v>včetně kotvících, ukončovacích a spojovacích prvků, svařování, nosné podkonstrukce, příslušenství, značení, doplňků a povrchové úpravy</v>
      </c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34">
        <v>11</v>
      </c>
      <c r="B63" s="235" t="s">
        <v>421</v>
      </c>
      <c r="C63" s="252" t="s">
        <v>422</v>
      </c>
      <c r="D63" s="236" t="s">
        <v>417</v>
      </c>
      <c r="E63" s="237">
        <v>53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9"/>
      <c r="S63" s="239" t="s">
        <v>141</v>
      </c>
      <c r="T63" s="240" t="s">
        <v>142</v>
      </c>
      <c r="U63" s="222">
        <v>0</v>
      </c>
      <c r="V63" s="222">
        <f>ROUND(E63*U63,2)</f>
        <v>0</v>
      </c>
      <c r="W63" s="222"/>
      <c r="X63" s="222" t="s">
        <v>193</v>
      </c>
      <c r="Y63" s="222" t="s">
        <v>144</v>
      </c>
      <c r="Z63" s="212"/>
      <c r="AA63" s="212"/>
      <c r="AB63" s="212"/>
      <c r="AC63" s="212"/>
      <c r="AD63" s="212"/>
      <c r="AE63" s="212"/>
      <c r="AF63" s="212"/>
      <c r="AG63" s="212" t="s">
        <v>331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5">
      <c r="A64" s="219"/>
      <c r="B64" s="220"/>
      <c r="C64" s="253" t="s">
        <v>418</v>
      </c>
      <c r="D64" s="242"/>
      <c r="E64" s="242"/>
      <c r="F64" s="242"/>
      <c r="G64" s="24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147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41" t="str">
        <f>C64</f>
        <v>včetně kotvících, ukončovacích a spojovacích prvků, svařování, nosné podkonstrukce, příslušenství, značení, doplňků a povrchové úpravy</v>
      </c>
      <c r="BB64" s="212"/>
      <c r="BC64" s="212"/>
      <c r="BD64" s="212"/>
      <c r="BE64" s="212"/>
      <c r="BF64" s="212"/>
      <c r="BG64" s="212"/>
      <c r="BH64" s="212"/>
    </row>
    <row r="65" spans="1:60" ht="20.399999999999999" outlineLevel="1" x14ac:dyDescent="0.25">
      <c r="A65" s="234">
        <v>12</v>
      </c>
      <c r="B65" s="235" t="s">
        <v>423</v>
      </c>
      <c r="C65" s="252" t="s">
        <v>424</v>
      </c>
      <c r="D65" s="236" t="s">
        <v>417</v>
      </c>
      <c r="E65" s="237">
        <v>1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9"/>
      <c r="S65" s="239" t="s">
        <v>141</v>
      </c>
      <c r="T65" s="240" t="s">
        <v>142</v>
      </c>
      <c r="U65" s="222">
        <v>0</v>
      </c>
      <c r="V65" s="222">
        <f>ROUND(E65*U65,2)</f>
        <v>0</v>
      </c>
      <c r="W65" s="222"/>
      <c r="X65" s="222" t="s">
        <v>193</v>
      </c>
      <c r="Y65" s="222" t="s">
        <v>144</v>
      </c>
      <c r="Z65" s="212"/>
      <c r="AA65" s="212"/>
      <c r="AB65" s="212"/>
      <c r="AC65" s="212"/>
      <c r="AD65" s="212"/>
      <c r="AE65" s="212"/>
      <c r="AF65" s="212"/>
      <c r="AG65" s="212" t="s">
        <v>331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1" outlineLevel="2" x14ac:dyDescent="0.25">
      <c r="A66" s="219"/>
      <c r="B66" s="220"/>
      <c r="C66" s="253" t="s">
        <v>425</v>
      </c>
      <c r="D66" s="242"/>
      <c r="E66" s="242"/>
      <c r="F66" s="242"/>
      <c r="G66" s="24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147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41" t="str">
        <f>C66</f>
        <v>včetně kotvících, ukončovacích a spojovacích prvků, svařování, nosné podkonstrukce, příslušenství, značení, doplňků, povrchové úpravy, ovaldačů, dopojení a oživení ovládání</v>
      </c>
      <c r="BB66" s="212"/>
      <c r="BC66" s="212"/>
      <c r="BD66" s="212"/>
      <c r="BE66" s="212"/>
      <c r="BF66" s="212"/>
      <c r="BG66" s="212"/>
      <c r="BH66" s="212"/>
    </row>
    <row r="67" spans="1:60" ht="20.399999999999999" outlineLevel="1" x14ac:dyDescent="0.25">
      <c r="A67" s="234">
        <v>13</v>
      </c>
      <c r="B67" s="235" t="s">
        <v>426</v>
      </c>
      <c r="C67" s="252" t="s">
        <v>427</v>
      </c>
      <c r="D67" s="236" t="s">
        <v>417</v>
      </c>
      <c r="E67" s="237">
        <v>1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9"/>
      <c r="S67" s="239" t="s">
        <v>141</v>
      </c>
      <c r="T67" s="240" t="s">
        <v>142</v>
      </c>
      <c r="U67" s="222">
        <v>0</v>
      </c>
      <c r="V67" s="222">
        <f>ROUND(E67*U67,2)</f>
        <v>0</v>
      </c>
      <c r="W67" s="222"/>
      <c r="X67" s="222" t="s">
        <v>193</v>
      </c>
      <c r="Y67" s="222" t="s">
        <v>144</v>
      </c>
      <c r="Z67" s="212"/>
      <c r="AA67" s="212"/>
      <c r="AB67" s="212"/>
      <c r="AC67" s="212"/>
      <c r="AD67" s="212"/>
      <c r="AE67" s="212"/>
      <c r="AF67" s="212"/>
      <c r="AG67" s="212" t="s">
        <v>331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1" outlineLevel="2" x14ac:dyDescent="0.25">
      <c r="A68" s="219"/>
      <c r="B68" s="220"/>
      <c r="C68" s="253" t="s">
        <v>425</v>
      </c>
      <c r="D68" s="242"/>
      <c r="E68" s="242"/>
      <c r="F68" s="242"/>
      <c r="G68" s="24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147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41" t="str">
        <f>C68</f>
        <v>včetně kotvících, ukončovacích a spojovacích prvků, svařování, nosné podkonstrukce, příslušenství, značení, doplňků, povrchové úpravy, ovaldačů, dopojení a oživení ovládání</v>
      </c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34">
        <v>14</v>
      </c>
      <c r="B69" s="235" t="s">
        <v>428</v>
      </c>
      <c r="C69" s="252" t="s">
        <v>429</v>
      </c>
      <c r="D69" s="236" t="s">
        <v>417</v>
      </c>
      <c r="E69" s="237">
        <v>1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9"/>
      <c r="S69" s="239" t="s">
        <v>141</v>
      </c>
      <c r="T69" s="240" t="s">
        <v>142</v>
      </c>
      <c r="U69" s="222">
        <v>0</v>
      </c>
      <c r="V69" s="222">
        <f>ROUND(E69*U69,2)</f>
        <v>0</v>
      </c>
      <c r="W69" s="222"/>
      <c r="X69" s="222" t="s">
        <v>193</v>
      </c>
      <c r="Y69" s="222" t="s">
        <v>144</v>
      </c>
      <c r="Z69" s="212"/>
      <c r="AA69" s="212"/>
      <c r="AB69" s="212"/>
      <c r="AC69" s="212"/>
      <c r="AD69" s="212"/>
      <c r="AE69" s="212"/>
      <c r="AF69" s="212"/>
      <c r="AG69" s="212" t="s">
        <v>331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5">
      <c r="A70" s="219"/>
      <c r="B70" s="220"/>
      <c r="C70" s="253" t="s">
        <v>418</v>
      </c>
      <c r="D70" s="242"/>
      <c r="E70" s="242"/>
      <c r="F70" s="242"/>
      <c r="G70" s="24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147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41" t="str">
        <f>C70</f>
        <v>včetně kotvících, ukončovacích a spojovacích prvků, svařování, nosné podkonstrukce, příslušenství, značení, doplňků a povrchové úpravy</v>
      </c>
      <c r="BB70" s="212"/>
      <c r="BC70" s="212"/>
      <c r="BD70" s="212"/>
      <c r="BE70" s="212"/>
      <c r="BF70" s="212"/>
      <c r="BG70" s="212"/>
      <c r="BH70" s="212"/>
    </row>
    <row r="71" spans="1:60" ht="20.399999999999999" outlineLevel="1" x14ac:dyDescent="0.25">
      <c r="A71" s="234">
        <v>15</v>
      </c>
      <c r="B71" s="235" t="s">
        <v>430</v>
      </c>
      <c r="C71" s="252" t="s">
        <v>431</v>
      </c>
      <c r="D71" s="236" t="s">
        <v>417</v>
      </c>
      <c r="E71" s="237">
        <v>53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9"/>
      <c r="S71" s="239" t="s">
        <v>141</v>
      </c>
      <c r="T71" s="240" t="s">
        <v>142</v>
      </c>
      <c r="U71" s="222">
        <v>0</v>
      </c>
      <c r="V71" s="222">
        <f>ROUND(E71*U71,2)</f>
        <v>0</v>
      </c>
      <c r="W71" s="222"/>
      <c r="X71" s="222" t="s">
        <v>193</v>
      </c>
      <c r="Y71" s="222" t="s">
        <v>144</v>
      </c>
      <c r="Z71" s="212"/>
      <c r="AA71" s="212"/>
      <c r="AB71" s="212"/>
      <c r="AC71" s="212"/>
      <c r="AD71" s="212"/>
      <c r="AE71" s="212"/>
      <c r="AF71" s="212"/>
      <c r="AG71" s="212" t="s">
        <v>331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19"/>
      <c r="B72" s="220"/>
      <c r="C72" s="253" t="s">
        <v>418</v>
      </c>
      <c r="D72" s="242"/>
      <c r="E72" s="242"/>
      <c r="F72" s="242"/>
      <c r="G72" s="24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147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41" t="str">
        <f>C72</f>
        <v>včetně kotvících, ukončovacích a spojovacích prvků, svařování, nosné podkonstrukce, příslušenství, značení, doplňků a povrchové úpravy</v>
      </c>
      <c r="BB72" s="212"/>
      <c r="BC72" s="212"/>
      <c r="BD72" s="212"/>
      <c r="BE72" s="212"/>
      <c r="BF72" s="212"/>
      <c r="BG72" s="212"/>
      <c r="BH72" s="212"/>
    </row>
    <row r="73" spans="1:60" x14ac:dyDescent="0.25">
      <c r="A73" s="224" t="s">
        <v>136</v>
      </c>
      <c r="B73" s="225" t="s">
        <v>104</v>
      </c>
      <c r="C73" s="251" t="s">
        <v>105</v>
      </c>
      <c r="D73" s="226"/>
      <c r="E73" s="227"/>
      <c r="F73" s="228"/>
      <c r="G73" s="228">
        <f>SUMIF(AG74:AG83,"&lt;&gt;NOR",G74:G83)</f>
        <v>0</v>
      </c>
      <c r="H73" s="228"/>
      <c r="I73" s="228">
        <f>SUM(I74:I83)</f>
        <v>0</v>
      </c>
      <c r="J73" s="228"/>
      <c r="K73" s="228">
        <f>SUM(K74:K83)</f>
        <v>0</v>
      </c>
      <c r="L73" s="228"/>
      <c r="M73" s="228">
        <f>SUM(M74:M83)</f>
        <v>0</v>
      </c>
      <c r="N73" s="227"/>
      <c r="O73" s="227">
        <f>SUM(O74:O83)</f>
        <v>5.0999999999999996</v>
      </c>
      <c r="P73" s="227"/>
      <c r="Q73" s="227">
        <f>SUM(Q74:Q83)</f>
        <v>0</v>
      </c>
      <c r="R73" s="228"/>
      <c r="S73" s="228"/>
      <c r="T73" s="229"/>
      <c r="U73" s="223"/>
      <c r="V73" s="223">
        <f>SUM(V74:V83)</f>
        <v>14.5</v>
      </c>
      <c r="W73" s="223"/>
      <c r="X73" s="223"/>
      <c r="Y73" s="223"/>
      <c r="AG73" t="s">
        <v>137</v>
      </c>
    </row>
    <row r="74" spans="1:60" outlineLevel="1" x14ac:dyDescent="0.25">
      <c r="A74" s="234">
        <v>16</v>
      </c>
      <c r="B74" s="235" t="s">
        <v>432</v>
      </c>
      <c r="C74" s="252" t="s">
        <v>433</v>
      </c>
      <c r="D74" s="236" t="s">
        <v>272</v>
      </c>
      <c r="E74" s="237">
        <v>64.8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9"/>
      <c r="S74" s="239" t="s">
        <v>183</v>
      </c>
      <c r="T74" s="240" t="s">
        <v>183</v>
      </c>
      <c r="U74" s="222">
        <v>6.132E-2</v>
      </c>
      <c r="V74" s="222">
        <f>ROUND(E74*U74,2)</f>
        <v>3.97</v>
      </c>
      <c r="W74" s="222"/>
      <c r="X74" s="222" t="s">
        <v>193</v>
      </c>
      <c r="Y74" s="222" t="s">
        <v>144</v>
      </c>
      <c r="Z74" s="212"/>
      <c r="AA74" s="212"/>
      <c r="AB74" s="212"/>
      <c r="AC74" s="212"/>
      <c r="AD74" s="212"/>
      <c r="AE74" s="212"/>
      <c r="AF74" s="212"/>
      <c r="AG74" s="212" t="s">
        <v>194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5">
      <c r="A75" s="219"/>
      <c r="B75" s="220"/>
      <c r="C75" s="267" t="s">
        <v>434</v>
      </c>
      <c r="D75" s="259"/>
      <c r="E75" s="260">
        <v>64.8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34">
        <v>17</v>
      </c>
      <c r="B76" s="235" t="s">
        <v>435</v>
      </c>
      <c r="C76" s="252" t="s">
        <v>436</v>
      </c>
      <c r="D76" s="236" t="s">
        <v>272</v>
      </c>
      <c r="E76" s="237">
        <v>64.8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7.8750000000000001E-2</v>
      </c>
      <c r="O76" s="237">
        <f>ROUND(E76*N76,2)</f>
        <v>5.0999999999999996</v>
      </c>
      <c r="P76" s="237">
        <v>0</v>
      </c>
      <c r="Q76" s="237">
        <f>ROUND(E76*P76,2)</f>
        <v>0</v>
      </c>
      <c r="R76" s="239"/>
      <c r="S76" s="239" t="s">
        <v>183</v>
      </c>
      <c r="T76" s="240" t="s">
        <v>183</v>
      </c>
      <c r="U76" s="222">
        <v>3.7699999999999997E-2</v>
      </c>
      <c r="V76" s="222">
        <f>ROUND(E76*U76,2)</f>
        <v>2.44</v>
      </c>
      <c r="W76" s="222"/>
      <c r="X76" s="222" t="s">
        <v>193</v>
      </c>
      <c r="Y76" s="222" t="s">
        <v>144</v>
      </c>
      <c r="Z76" s="212"/>
      <c r="AA76" s="212"/>
      <c r="AB76" s="212"/>
      <c r="AC76" s="212"/>
      <c r="AD76" s="212"/>
      <c r="AE76" s="212"/>
      <c r="AF76" s="212"/>
      <c r="AG76" s="212" t="s">
        <v>194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5">
      <c r="A77" s="219"/>
      <c r="B77" s="220"/>
      <c r="C77" s="267" t="s">
        <v>437</v>
      </c>
      <c r="D77" s="259"/>
      <c r="E77" s="260">
        <v>64.8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198</v>
      </c>
      <c r="AH77" s="212">
        <v>5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34">
        <v>18</v>
      </c>
      <c r="B78" s="235" t="s">
        <v>438</v>
      </c>
      <c r="C78" s="252" t="s">
        <v>439</v>
      </c>
      <c r="D78" s="236" t="s">
        <v>272</v>
      </c>
      <c r="E78" s="237">
        <v>73.48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7">
        <v>6.0000000000000002E-5</v>
      </c>
      <c r="O78" s="237">
        <f>ROUND(E78*N78,2)</f>
        <v>0</v>
      </c>
      <c r="P78" s="237">
        <v>0</v>
      </c>
      <c r="Q78" s="237">
        <f>ROUND(E78*P78,2)</f>
        <v>0</v>
      </c>
      <c r="R78" s="239"/>
      <c r="S78" s="239" t="s">
        <v>183</v>
      </c>
      <c r="T78" s="240" t="s">
        <v>183</v>
      </c>
      <c r="U78" s="222">
        <v>2.5999999999999999E-2</v>
      </c>
      <c r="V78" s="222">
        <f>ROUND(E78*U78,2)</f>
        <v>1.91</v>
      </c>
      <c r="W78" s="222"/>
      <c r="X78" s="222" t="s">
        <v>193</v>
      </c>
      <c r="Y78" s="222" t="s">
        <v>144</v>
      </c>
      <c r="Z78" s="212"/>
      <c r="AA78" s="212"/>
      <c r="AB78" s="212"/>
      <c r="AC78" s="212"/>
      <c r="AD78" s="212"/>
      <c r="AE78" s="212"/>
      <c r="AF78" s="212"/>
      <c r="AG78" s="212" t="s">
        <v>194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5">
      <c r="A79" s="219"/>
      <c r="B79" s="220"/>
      <c r="C79" s="267" t="s">
        <v>440</v>
      </c>
      <c r="D79" s="259"/>
      <c r="E79" s="260">
        <v>73.48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198</v>
      </c>
      <c r="AH79" s="212">
        <v>5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5">
      <c r="A80" s="234">
        <v>19</v>
      </c>
      <c r="B80" s="235" t="s">
        <v>441</v>
      </c>
      <c r="C80" s="252" t="s">
        <v>442</v>
      </c>
      <c r="D80" s="236" t="s">
        <v>443</v>
      </c>
      <c r="E80" s="237">
        <v>7.3480000000000004E-2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1.124E-2</v>
      </c>
      <c r="O80" s="237">
        <f>ROUND(E80*N80,2)</f>
        <v>0</v>
      </c>
      <c r="P80" s="237">
        <v>0</v>
      </c>
      <c r="Q80" s="237">
        <f>ROUND(E80*P80,2)</f>
        <v>0</v>
      </c>
      <c r="R80" s="239"/>
      <c r="S80" s="239" t="s">
        <v>183</v>
      </c>
      <c r="T80" s="240" t="s">
        <v>183</v>
      </c>
      <c r="U80" s="222">
        <v>3.8210000000000002</v>
      </c>
      <c r="V80" s="222">
        <f>ROUND(E80*U80,2)</f>
        <v>0.28000000000000003</v>
      </c>
      <c r="W80" s="222"/>
      <c r="X80" s="222" t="s">
        <v>193</v>
      </c>
      <c r="Y80" s="222" t="s">
        <v>144</v>
      </c>
      <c r="Z80" s="212"/>
      <c r="AA80" s="212"/>
      <c r="AB80" s="212"/>
      <c r="AC80" s="212"/>
      <c r="AD80" s="212"/>
      <c r="AE80" s="212"/>
      <c r="AF80" s="212"/>
      <c r="AG80" s="212" t="s">
        <v>194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5">
      <c r="A81" s="219"/>
      <c r="B81" s="220"/>
      <c r="C81" s="267" t="s">
        <v>444</v>
      </c>
      <c r="D81" s="259"/>
      <c r="E81" s="260">
        <v>7.3480000000000004E-2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198</v>
      </c>
      <c r="AH81" s="212">
        <v>5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34">
        <v>20</v>
      </c>
      <c r="B82" s="235" t="s">
        <v>445</v>
      </c>
      <c r="C82" s="252" t="s">
        <v>446</v>
      </c>
      <c r="D82" s="236" t="s">
        <v>272</v>
      </c>
      <c r="E82" s="237">
        <v>64.8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9"/>
      <c r="S82" s="239" t="s">
        <v>183</v>
      </c>
      <c r="T82" s="240" t="s">
        <v>183</v>
      </c>
      <c r="U82" s="222">
        <v>9.0999999999999998E-2</v>
      </c>
      <c r="V82" s="222">
        <f>ROUND(E82*U82,2)</f>
        <v>5.9</v>
      </c>
      <c r="W82" s="222"/>
      <c r="X82" s="222" t="s">
        <v>193</v>
      </c>
      <c r="Y82" s="222" t="s">
        <v>144</v>
      </c>
      <c r="Z82" s="212"/>
      <c r="AA82" s="212"/>
      <c r="AB82" s="212"/>
      <c r="AC82" s="212"/>
      <c r="AD82" s="212"/>
      <c r="AE82" s="212"/>
      <c r="AF82" s="212"/>
      <c r="AG82" s="212" t="s">
        <v>194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5">
      <c r="A83" s="219"/>
      <c r="B83" s="220"/>
      <c r="C83" s="267" t="s">
        <v>437</v>
      </c>
      <c r="D83" s="259"/>
      <c r="E83" s="260">
        <v>64.8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198</v>
      </c>
      <c r="AH83" s="212">
        <v>5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x14ac:dyDescent="0.25">
      <c r="A84" s="224" t="s">
        <v>136</v>
      </c>
      <c r="B84" s="225" t="s">
        <v>102</v>
      </c>
      <c r="C84" s="251" t="s">
        <v>103</v>
      </c>
      <c r="D84" s="226"/>
      <c r="E84" s="227"/>
      <c r="F84" s="228"/>
      <c r="G84" s="228">
        <f>SUMIF(AG85:AG94,"&lt;&gt;NOR",G85:G94)</f>
        <v>0</v>
      </c>
      <c r="H84" s="228"/>
      <c r="I84" s="228">
        <f>SUM(I85:I94)</f>
        <v>0</v>
      </c>
      <c r="J84" s="228"/>
      <c r="K84" s="228">
        <f>SUM(K85:K94)</f>
        <v>0</v>
      </c>
      <c r="L84" s="228"/>
      <c r="M84" s="228">
        <f>SUM(M85:M94)</f>
        <v>0</v>
      </c>
      <c r="N84" s="227"/>
      <c r="O84" s="227">
        <f>SUM(O85:O94)</f>
        <v>0.04</v>
      </c>
      <c r="P84" s="227"/>
      <c r="Q84" s="227">
        <f>SUM(Q85:Q94)</f>
        <v>0</v>
      </c>
      <c r="R84" s="228"/>
      <c r="S84" s="228"/>
      <c r="T84" s="229"/>
      <c r="U84" s="223"/>
      <c r="V84" s="223">
        <f>SUM(V85:V94)</f>
        <v>11.690000000000001</v>
      </c>
      <c r="W84" s="223"/>
      <c r="X84" s="223"/>
      <c r="Y84" s="223"/>
      <c r="AG84" t="s">
        <v>137</v>
      </c>
    </row>
    <row r="85" spans="1:60" outlineLevel="1" x14ac:dyDescent="0.25">
      <c r="A85" s="234">
        <v>21</v>
      </c>
      <c r="B85" s="235" t="s">
        <v>447</v>
      </c>
      <c r="C85" s="252" t="s">
        <v>448</v>
      </c>
      <c r="D85" s="236" t="s">
        <v>272</v>
      </c>
      <c r="E85" s="237">
        <v>66.8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9" t="s">
        <v>102</v>
      </c>
      <c r="S85" s="239" t="s">
        <v>183</v>
      </c>
      <c r="T85" s="240" t="s">
        <v>183</v>
      </c>
      <c r="U85" s="222">
        <v>0.11600000000000001</v>
      </c>
      <c r="V85" s="222">
        <f>ROUND(E85*U85,2)</f>
        <v>7.75</v>
      </c>
      <c r="W85" s="222"/>
      <c r="X85" s="222" t="s">
        <v>193</v>
      </c>
      <c r="Y85" s="222" t="s">
        <v>144</v>
      </c>
      <c r="Z85" s="212"/>
      <c r="AA85" s="212"/>
      <c r="AB85" s="212"/>
      <c r="AC85" s="212"/>
      <c r="AD85" s="212"/>
      <c r="AE85" s="212"/>
      <c r="AF85" s="212"/>
      <c r="AG85" s="212" t="s">
        <v>194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5">
      <c r="A86" s="219"/>
      <c r="B86" s="220"/>
      <c r="C86" s="253" t="s">
        <v>449</v>
      </c>
      <c r="D86" s="242"/>
      <c r="E86" s="242"/>
      <c r="F86" s="242"/>
      <c r="G86" s="24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147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5">
      <c r="A87" s="219"/>
      <c r="B87" s="220"/>
      <c r="C87" s="267" t="s">
        <v>437</v>
      </c>
      <c r="D87" s="259"/>
      <c r="E87" s="260">
        <v>64.8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198</v>
      </c>
      <c r="AH87" s="212">
        <v>5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19"/>
      <c r="B88" s="220"/>
      <c r="C88" s="267" t="s">
        <v>450</v>
      </c>
      <c r="D88" s="259"/>
      <c r="E88" s="260">
        <v>2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198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40.799999999999997" outlineLevel="1" x14ac:dyDescent="0.25">
      <c r="A89" s="234">
        <v>22</v>
      </c>
      <c r="B89" s="235" t="s">
        <v>451</v>
      </c>
      <c r="C89" s="252" t="s">
        <v>452</v>
      </c>
      <c r="D89" s="236" t="s">
        <v>272</v>
      </c>
      <c r="E89" s="237">
        <v>66.8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3.6999999999999999E-4</v>
      </c>
      <c r="O89" s="237">
        <f>ROUND(E89*N89,2)</f>
        <v>0.02</v>
      </c>
      <c r="P89" s="237">
        <v>0</v>
      </c>
      <c r="Q89" s="237">
        <f>ROUND(E89*P89,2)</f>
        <v>0</v>
      </c>
      <c r="R89" s="239" t="s">
        <v>249</v>
      </c>
      <c r="S89" s="239" t="s">
        <v>183</v>
      </c>
      <c r="T89" s="240" t="s">
        <v>183</v>
      </c>
      <c r="U89" s="222">
        <v>0</v>
      </c>
      <c r="V89" s="222">
        <f>ROUND(E89*U89,2)</f>
        <v>0</v>
      </c>
      <c r="W89" s="222"/>
      <c r="X89" s="222" t="s">
        <v>250</v>
      </c>
      <c r="Y89" s="222" t="s">
        <v>144</v>
      </c>
      <c r="Z89" s="212"/>
      <c r="AA89" s="212"/>
      <c r="AB89" s="212"/>
      <c r="AC89" s="212"/>
      <c r="AD89" s="212"/>
      <c r="AE89" s="212"/>
      <c r="AF89" s="212"/>
      <c r="AG89" s="212" t="s">
        <v>251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5">
      <c r="A90" s="219"/>
      <c r="B90" s="220"/>
      <c r="C90" s="267" t="s">
        <v>453</v>
      </c>
      <c r="D90" s="259"/>
      <c r="E90" s="260">
        <v>66.8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198</v>
      </c>
      <c r="AH90" s="212">
        <v>5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44">
        <v>23</v>
      </c>
      <c r="B91" s="245" t="s">
        <v>454</v>
      </c>
      <c r="C91" s="255" t="s">
        <v>455</v>
      </c>
      <c r="D91" s="246" t="s">
        <v>456</v>
      </c>
      <c r="E91" s="247">
        <v>4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21</v>
      </c>
      <c r="M91" s="249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9" t="s">
        <v>102</v>
      </c>
      <c r="S91" s="249" t="s">
        <v>183</v>
      </c>
      <c r="T91" s="250" t="s">
        <v>183</v>
      </c>
      <c r="U91" s="222">
        <v>5.0500000000000003E-2</v>
      </c>
      <c r="V91" s="222">
        <f>ROUND(E91*U91,2)</f>
        <v>0.2</v>
      </c>
      <c r="W91" s="222"/>
      <c r="X91" s="222" t="s">
        <v>193</v>
      </c>
      <c r="Y91" s="222" t="s">
        <v>144</v>
      </c>
      <c r="Z91" s="212"/>
      <c r="AA91" s="212"/>
      <c r="AB91" s="212"/>
      <c r="AC91" s="212"/>
      <c r="AD91" s="212"/>
      <c r="AE91" s="212"/>
      <c r="AF91" s="212"/>
      <c r="AG91" s="212" t="s">
        <v>194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34">
        <v>24</v>
      </c>
      <c r="B92" s="235" t="s">
        <v>457</v>
      </c>
      <c r="C92" s="252" t="s">
        <v>458</v>
      </c>
      <c r="D92" s="236" t="s">
        <v>272</v>
      </c>
      <c r="E92" s="237">
        <v>73.48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7">
        <v>2.1000000000000001E-4</v>
      </c>
      <c r="O92" s="237">
        <f>ROUND(E92*N92,2)</f>
        <v>0.02</v>
      </c>
      <c r="P92" s="237">
        <v>0</v>
      </c>
      <c r="Q92" s="237">
        <f>ROUND(E92*P92,2)</f>
        <v>0</v>
      </c>
      <c r="R92" s="239" t="s">
        <v>102</v>
      </c>
      <c r="S92" s="239" t="s">
        <v>183</v>
      </c>
      <c r="T92" s="240" t="s">
        <v>183</v>
      </c>
      <c r="U92" s="222">
        <v>5.0959999999999998E-2</v>
      </c>
      <c r="V92" s="222">
        <f>ROUND(E92*U92,2)</f>
        <v>3.74</v>
      </c>
      <c r="W92" s="222"/>
      <c r="X92" s="222" t="s">
        <v>193</v>
      </c>
      <c r="Y92" s="222" t="s">
        <v>144</v>
      </c>
      <c r="Z92" s="212"/>
      <c r="AA92" s="212"/>
      <c r="AB92" s="212"/>
      <c r="AC92" s="212"/>
      <c r="AD92" s="212"/>
      <c r="AE92" s="212"/>
      <c r="AF92" s="212"/>
      <c r="AG92" s="212" t="s">
        <v>194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5">
      <c r="A93" s="219"/>
      <c r="B93" s="220"/>
      <c r="C93" s="253" t="s">
        <v>459</v>
      </c>
      <c r="D93" s="242"/>
      <c r="E93" s="242"/>
      <c r="F93" s="242"/>
      <c r="G93" s="24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147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5">
      <c r="A94" s="219"/>
      <c r="B94" s="220"/>
      <c r="C94" s="267" t="s">
        <v>460</v>
      </c>
      <c r="D94" s="259"/>
      <c r="E94" s="260">
        <v>73.48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198</v>
      </c>
      <c r="AH94" s="212">
        <v>5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5">
      <c r="A95" s="3"/>
      <c r="B95" s="4"/>
      <c r="C95" s="256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12</v>
      </c>
      <c r="AF95">
        <v>21</v>
      </c>
      <c r="AG95" t="s">
        <v>122</v>
      </c>
    </row>
    <row r="96" spans="1:60" x14ac:dyDescent="0.25">
      <c r="A96" s="215"/>
      <c r="B96" s="216" t="s">
        <v>29</v>
      </c>
      <c r="C96" s="257"/>
      <c r="D96" s="217"/>
      <c r="E96" s="218"/>
      <c r="F96" s="218"/>
      <c r="G96" s="233">
        <f>G8+G41+G49+G55+G58+G73+G84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186</v>
      </c>
    </row>
    <row r="97" spans="3:33" x14ac:dyDescent="0.25">
      <c r="C97" s="258"/>
      <c r="D97" s="10"/>
      <c r="AG97" t="s">
        <v>187</v>
      </c>
    </row>
    <row r="98" spans="3:33" x14ac:dyDescent="0.25">
      <c r="D98" s="10"/>
    </row>
    <row r="99" spans="3:33" x14ac:dyDescent="0.25">
      <c r="D99" s="10"/>
    </row>
    <row r="100" spans="3:33" x14ac:dyDescent="0.25">
      <c r="D100" s="10"/>
    </row>
    <row r="101" spans="3:33" x14ac:dyDescent="0.25">
      <c r="D101" s="10"/>
    </row>
    <row r="102" spans="3:33" x14ac:dyDescent="0.25">
      <c r="D102" s="10"/>
    </row>
    <row r="103" spans="3:33" x14ac:dyDescent="0.25">
      <c r="D103" s="10"/>
    </row>
    <row r="104" spans="3:33" x14ac:dyDescent="0.25">
      <c r="D104" s="10"/>
    </row>
    <row r="105" spans="3:33" x14ac:dyDescent="0.25">
      <c r="D105" s="10"/>
    </row>
    <row r="106" spans="3:33" x14ac:dyDescent="0.25">
      <c r="D106" s="10"/>
    </row>
    <row r="107" spans="3:33" x14ac:dyDescent="0.25">
      <c r="D107" s="10"/>
    </row>
    <row r="108" spans="3:33" x14ac:dyDescent="0.25">
      <c r="D108" s="10"/>
    </row>
    <row r="109" spans="3:33" x14ac:dyDescent="0.25">
      <c r="D109" s="10"/>
    </row>
    <row r="110" spans="3:33" x14ac:dyDescent="0.25">
      <c r="D110" s="10"/>
    </row>
    <row r="111" spans="3:33" x14ac:dyDescent="0.25">
      <c r="D111" s="10"/>
    </row>
    <row r="112" spans="3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u7wB/r75UKnOQJdrD7Bxc/cjipAG9APsQXAF8KB50PEngW4A2nxvRKxlivWW/MnP1UZinmWbR/t956PSuscSA==" saltValue="B0CJD3YVL3LIDbZpEhH/JQ==" spinCount="100000" sheet="1" formatRows="0"/>
  <mergeCells count="19">
    <mergeCell ref="C93:G93"/>
    <mergeCell ref="C64:G64"/>
    <mergeCell ref="C66:G66"/>
    <mergeCell ref="C68:G68"/>
    <mergeCell ref="C70:G70"/>
    <mergeCell ref="C72:G72"/>
    <mergeCell ref="C86:G86"/>
    <mergeCell ref="C24:G24"/>
    <mergeCell ref="C34:G34"/>
    <mergeCell ref="C51:G51"/>
    <mergeCell ref="C57:G57"/>
    <mergeCell ref="C60:G60"/>
    <mergeCell ref="C62:G62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596B-2277-40D0-AD0B-3DA778DC8C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188</v>
      </c>
      <c r="B1" s="197"/>
      <c r="C1" s="197"/>
      <c r="D1" s="197"/>
      <c r="E1" s="197"/>
      <c r="F1" s="197"/>
      <c r="G1" s="197"/>
      <c r="AG1" t="s">
        <v>109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5.05" customHeight="1" x14ac:dyDescent="0.25">
      <c r="A3" s="198" t="s">
        <v>8</v>
      </c>
      <c r="B3" s="49" t="s">
        <v>58</v>
      </c>
      <c r="C3" s="201" t="s">
        <v>59</v>
      </c>
      <c r="D3" s="199"/>
      <c r="E3" s="199"/>
      <c r="F3" s="199"/>
      <c r="G3" s="200"/>
      <c r="AC3" s="176" t="s">
        <v>110</v>
      </c>
      <c r="AG3" t="s">
        <v>112</v>
      </c>
    </row>
    <row r="4" spans="1:60" ht="25.05" customHeight="1" x14ac:dyDescent="0.25">
      <c r="A4" s="202" t="s">
        <v>9</v>
      </c>
      <c r="B4" s="203" t="s">
        <v>60</v>
      </c>
      <c r="C4" s="204" t="s">
        <v>61</v>
      </c>
      <c r="D4" s="205"/>
      <c r="E4" s="205"/>
      <c r="F4" s="205"/>
      <c r="G4" s="206"/>
      <c r="AG4" t="s">
        <v>113</v>
      </c>
    </row>
    <row r="5" spans="1:60" x14ac:dyDescent="0.25">
      <c r="D5" s="10"/>
    </row>
    <row r="6" spans="1:60" ht="39.6" x14ac:dyDescent="0.25">
      <c r="A6" s="208" t="s">
        <v>114</v>
      </c>
      <c r="B6" s="210" t="s">
        <v>115</v>
      </c>
      <c r="C6" s="210" t="s">
        <v>116</v>
      </c>
      <c r="D6" s="209" t="s">
        <v>117</v>
      </c>
      <c r="E6" s="208" t="s">
        <v>118</v>
      </c>
      <c r="F6" s="207" t="s">
        <v>119</v>
      </c>
      <c r="G6" s="208" t="s">
        <v>29</v>
      </c>
      <c r="H6" s="211" t="s">
        <v>30</v>
      </c>
      <c r="I6" s="211" t="s">
        <v>120</v>
      </c>
      <c r="J6" s="211" t="s">
        <v>31</v>
      </c>
      <c r="K6" s="211" t="s">
        <v>121</v>
      </c>
      <c r="L6" s="211" t="s">
        <v>122</v>
      </c>
      <c r="M6" s="211" t="s">
        <v>123</v>
      </c>
      <c r="N6" s="211" t="s">
        <v>124</v>
      </c>
      <c r="O6" s="211" t="s">
        <v>125</v>
      </c>
      <c r="P6" s="211" t="s">
        <v>126</v>
      </c>
      <c r="Q6" s="211" t="s">
        <v>127</v>
      </c>
      <c r="R6" s="211" t="s">
        <v>128</v>
      </c>
      <c r="S6" s="211" t="s">
        <v>129</v>
      </c>
      <c r="T6" s="211" t="s">
        <v>130</v>
      </c>
      <c r="U6" s="211" t="s">
        <v>131</v>
      </c>
      <c r="V6" s="211" t="s">
        <v>132</v>
      </c>
      <c r="W6" s="211" t="s">
        <v>133</v>
      </c>
      <c r="X6" s="211" t="s">
        <v>134</v>
      </c>
      <c r="Y6" s="211" t="s">
        <v>135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4" t="s">
        <v>136</v>
      </c>
      <c r="B8" s="225" t="s">
        <v>78</v>
      </c>
      <c r="C8" s="251" t="s">
        <v>79</v>
      </c>
      <c r="D8" s="226"/>
      <c r="E8" s="227"/>
      <c r="F8" s="228"/>
      <c r="G8" s="228">
        <f>SUMIF(AG9:AG86,"&lt;&gt;NOR",G9:G86)</f>
        <v>0</v>
      </c>
      <c r="H8" s="228"/>
      <c r="I8" s="228">
        <f>SUM(I9:I86)</f>
        <v>0</v>
      </c>
      <c r="J8" s="228"/>
      <c r="K8" s="228">
        <f>SUM(K9:K86)</f>
        <v>0</v>
      </c>
      <c r="L8" s="228"/>
      <c r="M8" s="228">
        <f>SUM(M9:M86)</f>
        <v>0</v>
      </c>
      <c r="N8" s="227"/>
      <c r="O8" s="227">
        <f>SUM(O9:O86)</f>
        <v>0</v>
      </c>
      <c r="P8" s="227"/>
      <c r="Q8" s="227">
        <f>SUM(Q9:Q86)</f>
        <v>0</v>
      </c>
      <c r="R8" s="228"/>
      <c r="S8" s="228"/>
      <c r="T8" s="229"/>
      <c r="U8" s="223"/>
      <c r="V8" s="223">
        <f>SUM(V9:V86)</f>
        <v>2.8499999999999992</v>
      </c>
      <c r="W8" s="223"/>
      <c r="X8" s="223"/>
      <c r="Y8" s="223"/>
      <c r="AG8" t="s">
        <v>137</v>
      </c>
    </row>
    <row r="9" spans="1:60" outlineLevel="1" x14ac:dyDescent="0.25">
      <c r="A9" s="234">
        <v>1</v>
      </c>
      <c r="B9" s="235" t="s">
        <v>389</v>
      </c>
      <c r="C9" s="252" t="s">
        <v>390</v>
      </c>
      <c r="D9" s="236" t="s">
        <v>191</v>
      </c>
      <c r="E9" s="237">
        <v>2.3759999999999999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192</v>
      </c>
      <c r="S9" s="239" t="s">
        <v>183</v>
      </c>
      <c r="T9" s="240" t="s">
        <v>183</v>
      </c>
      <c r="U9" s="222">
        <v>0.26666000000000001</v>
      </c>
      <c r="V9" s="222">
        <f>ROUND(E9*U9,2)</f>
        <v>0.63</v>
      </c>
      <c r="W9" s="222"/>
      <c r="X9" s="222" t="s">
        <v>193</v>
      </c>
      <c r="Y9" s="222" t="s">
        <v>144</v>
      </c>
      <c r="Z9" s="212"/>
      <c r="AA9" s="212"/>
      <c r="AB9" s="212"/>
      <c r="AC9" s="212"/>
      <c r="AD9" s="212"/>
      <c r="AE9" s="212"/>
      <c r="AF9" s="212"/>
      <c r="AG9" s="212" t="s">
        <v>194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1" outlineLevel="2" x14ac:dyDescent="0.25">
      <c r="A10" s="219"/>
      <c r="B10" s="220"/>
      <c r="C10" s="266" t="s">
        <v>391</v>
      </c>
      <c r="D10" s="265"/>
      <c r="E10" s="265"/>
      <c r="F10" s="265"/>
      <c r="G10" s="265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1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67" t="s">
        <v>461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198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67" t="s">
        <v>462</v>
      </c>
      <c r="D12" s="259"/>
      <c r="E12" s="260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198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67" t="s">
        <v>463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198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67" t="s">
        <v>464</v>
      </c>
      <c r="D14" s="259"/>
      <c r="E14" s="260">
        <v>0.14000000000000001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198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67" t="s">
        <v>464</v>
      </c>
      <c r="D15" s="259"/>
      <c r="E15" s="260">
        <v>0.14000000000000001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198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19"/>
      <c r="B16" s="220"/>
      <c r="C16" s="267" t="s">
        <v>465</v>
      </c>
      <c r="D16" s="259"/>
      <c r="E16" s="260">
        <v>0.22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198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19"/>
      <c r="B17" s="220"/>
      <c r="C17" s="267" t="s">
        <v>464</v>
      </c>
      <c r="D17" s="259"/>
      <c r="E17" s="260">
        <v>0.14000000000000001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198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19"/>
      <c r="B18" s="220"/>
      <c r="C18" s="267" t="s">
        <v>464</v>
      </c>
      <c r="D18" s="259"/>
      <c r="E18" s="260">
        <v>0.14000000000000001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198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19"/>
      <c r="B19" s="220"/>
      <c r="C19" s="268" t="s">
        <v>203</v>
      </c>
      <c r="D19" s="261"/>
      <c r="E19" s="262">
        <v>0.79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198</v>
      </c>
      <c r="AH19" s="212">
        <v>1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19"/>
      <c r="B20" s="220"/>
      <c r="C20" s="267" t="s">
        <v>466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198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19"/>
      <c r="B21" s="220"/>
      <c r="C21" s="267" t="s">
        <v>467</v>
      </c>
      <c r="D21" s="259"/>
      <c r="E21" s="260">
        <v>0.28999999999999998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198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19"/>
      <c r="B22" s="220"/>
      <c r="C22" s="267" t="s">
        <v>467</v>
      </c>
      <c r="D22" s="259"/>
      <c r="E22" s="260">
        <v>0.28999999999999998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198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19"/>
      <c r="B23" s="220"/>
      <c r="C23" s="267" t="s">
        <v>468</v>
      </c>
      <c r="D23" s="259"/>
      <c r="E23" s="260">
        <v>0.43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198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19"/>
      <c r="B24" s="220"/>
      <c r="C24" s="267" t="s">
        <v>467</v>
      </c>
      <c r="D24" s="259"/>
      <c r="E24" s="260">
        <v>0.28999999999999998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198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19"/>
      <c r="B25" s="220"/>
      <c r="C25" s="267" t="s">
        <v>467</v>
      </c>
      <c r="D25" s="259"/>
      <c r="E25" s="260">
        <v>0.28999999999999998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198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19"/>
      <c r="B26" s="220"/>
      <c r="C26" s="268" t="s">
        <v>203</v>
      </c>
      <c r="D26" s="261"/>
      <c r="E26" s="262">
        <v>1.58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198</v>
      </c>
      <c r="AH26" s="212">
        <v>1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34">
        <v>2</v>
      </c>
      <c r="B27" s="235" t="s">
        <v>469</v>
      </c>
      <c r="C27" s="252" t="s">
        <v>470</v>
      </c>
      <c r="D27" s="236" t="s">
        <v>191</v>
      </c>
      <c r="E27" s="237">
        <v>3.96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 t="s">
        <v>192</v>
      </c>
      <c r="S27" s="239" t="s">
        <v>183</v>
      </c>
      <c r="T27" s="240" t="s">
        <v>183</v>
      </c>
      <c r="U27" s="222">
        <v>7.3999999999999996E-2</v>
      </c>
      <c r="V27" s="222">
        <f>ROUND(E27*U27,2)</f>
        <v>0.28999999999999998</v>
      </c>
      <c r="W27" s="222"/>
      <c r="X27" s="222" t="s">
        <v>193</v>
      </c>
      <c r="Y27" s="222" t="s">
        <v>144</v>
      </c>
      <c r="Z27" s="212"/>
      <c r="AA27" s="212"/>
      <c r="AB27" s="212"/>
      <c r="AC27" s="212"/>
      <c r="AD27" s="212"/>
      <c r="AE27" s="212"/>
      <c r="AF27" s="212"/>
      <c r="AG27" s="212" t="s">
        <v>194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19"/>
      <c r="B28" s="220"/>
      <c r="C28" s="266" t="s">
        <v>217</v>
      </c>
      <c r="D28" s="265"/>
      <c r="E28" s="265"/>
      <c r="F28" s="265"/>
      <c r="G28" s="265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196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19"/>
      <c r="B29" s="220"/>
      <c r="C29" s="267" t="s">
        <v>471</v>
      </c>
      <c r="D29" s="259"/>
      <c r="E29" s="260"/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198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19"/>
      <c r="B30" s="220"/>
      <c r="C30" s="267" t="s">
        <v>472</v>
      </c>
      <c r="D30" s="259"/>
      <c r="E30" s="260">
        <v>2.38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198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19"/>
      <c r="B31" s="220"/>
      <c r="C31" s="268" t="s">
        <v>203</v>
      </c>
      <c r="D31" s="261"/>
      <c r="E31" s="262">
        <v>2.38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198</v>
      </c>
      <c r="AH31" s="212">
        <v>1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19"/>
      <c r="B32" s="220"/>
      <c r="C32" s="267" t="s">
        <v>473</v>
      </c>
      <c r="D32" s="259"/>
      <c r="E32" s="260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198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19"/>
      <c r="B33" s="220"/>
      <c r="C33" s="267" t="s">
        <v>474</v>
      </c>
      <c r="D33" s="259"/>
      <c r="E33" s="260">
        <v>1.58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198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68" t="s">
        <v>203</v>
      </c>
      <c r="D34" s="261"/>
      <c r="E34" s="262">
        <v>1.58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198</v>
      </c>
      <c r="AH34" s="212">
        <v>1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.399999999999999" outlineLevel="1" x14ac:dyDescent="0.25">
      <c r="A35" s="234">
        <v>3</v>
      </c>
      <c r="B35" s="235" t="s">
        <v>475</v>
      </c>
      <c r="C35" s="252" t="s">
        <v>476</v>
      </c>
      <c r="D35" s="236" t="s">
        <v>191</v>
      </c>
      <c r="E35" s="237">
        <v>2.3759999999999999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 t="s">
        <v>192</v>
      </c>
      <c r="S35" s="239" t="s">
        <v>183</v>
      </c>
      <c r="T35" s="240" t="s">
        <v>183</v>
      </c>
      <c r="U35" s="222">
        <v>0.65200000000000002</v>
      </c>
      <c r="V35" s="222">
        <f>ROUND(E35*U35,2)</f>
        <v>1.55</v>
      </c>
      <c r="W35" s="222"/>
      <c r="X35" s="222" t="s">
        <v>193</v>
      </c>
      <c r="Y35" s="222" t="s">
        <v>144</v>
      </c>
      <c r="Z35" s="212"/>
      <c r="AA35" s="212"/>
      <c r="AB35" s="212"/>
      <c r="AC35" s="212"/>
      <c r="AD35" s="212"/>
      <c r="AE35" s="212"/>
      <c r="AF35" s="212"/>
      <c r="AG35" s="212" t="s">
        <v>414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19"/>
      <c r="B36" s="220"/>
      <c r="C36" s="267" t="s">
        <v>473</v>
      </c>
      <c r="D36" s="259"/>
      <c r="E36" s="260"/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198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19"/>
      <c r="B37" s="220"/>
      <c r="C37" s="267" t="s">
        <v>474</v>
      </c>
      <c r="D37" s="259"/>
      <c r="E37" s="260">
        <v>1.58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198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68" t="s">
        <v>203</v>
      </c>
      <c r="D38" s="261"/>
      <c r="E38" s="262">
        <v>1.58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198</v>
      </c>
      <c r="AH38" s="212">
        <v>1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19"/>
      <c r="B39" s="220"/>
      <c r="C39" s="267" t="s">
        <v>477</v>
      </c>
      <c r="D39" s="259"/>
      <c r="E39" s="260"/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198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19"/>
      <c r="B40" s="220"/>
      <c r="C40" s="267" t="s">
        <v>478</v>
      </c>
      <c r="D40" s="259"/>
      <c r="E40" s="260">
        <v>0.79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19"/>
      <c r="B41" s="220"/>
      <c r="C41" s="268" t="s">
        <v>203</v>
      </c>
      <c r="D41" s="261"/>
      <c r="E41" s="262">
        <v>0.79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198</v>
      </c>
      <c r="AH41" s="212">
        <v>1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.399999999999999" outlineLevel="1" x14ac:dyDescent="0.25">
      <c r="A42" s="234">
        <v>4</v>
      </c>
      <c r="B42" s="235" t="s">
        <v>479</v>
      </c>
      <c r="C42" s="252" t="s">
        <v>480</v>
      </c>
      <c r="D42" s="236" t="s">
        <v>191</v>
      </c>
      <c r="E42" s="237">
        <v>2.3759999999999999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9" t="s">
        <v>192</v>
      </c>
      <c r="S42" s="239" t="s">
        <v>183</v>
      </c>
      <c r="T42" s="240" t="s">
        <v>183</v>
      </c>
      <c r="U42" s="222">
        <v>8.9999999999999993E-3</v>
      </c>
      <c r="V42" s="222">
        <f>ROUND(E42*U42,2)</f>
        <v>0.02</v>
      </c>
      <c r="W42" s="222"/>
      <c r="X42" s="222" t="s">
        <v>193</v>
      </c>
      <c r="Y42" s="222" t="s">
        <v>144</v>
      </c>
      <c r="Z42" s="212"/>
      <c r="AA42" s="212"/>
      <c r="AB42" s="212"/>
      <c r="AC42" s="212"/>
      <c r="AD42" s="212"/>
      <c r="AE42" s="212"/>
      <c r="AF42" s="212"/>
      <c r="AG42" s="212" t="s">
        <v>194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19"/>
      <c r="B43" s="220"/>
      <c r="C43" s="267" t="s">
        <v>471</v>
      </c>
      <c r="D43" s="259"/>
      <c r="E43" s="260"/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19"/>
      <c r="B44" s="220"/>
      <c r="C44" s="267" t="s">
        <v>472</v>
      </c>
      <c r="D44" s="259"/>
      <c r="E44" s="260">
        <v>2.38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198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19"/>
      <c r="B45" s="220"/>
      <c r="C45" s="268" t="s">
        <v>203</v>
      </c>
      <c r="D45" s="261"/>
      <c r="E45" s="262">
        <v>2.38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198</v>
      </c>
      <c r="AH45" s="212">
        <v>1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34">
        <v>5</v>
      </c>
      <c r="B46" s="235" t="s">
        <v>481</v>
      </c>
      <c r="C46" s="252" t="s">
        <v>482</v>
      </c>
      <c r="D46" s="236" t="s">
        <v>191</v>
      </c>
      <c r="E46" s="237">
        <v>1.5840000000000001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 t="s">
        <v>192</v>
      </c>
      <c r="S46" s="239" t="s">
        <v>183</v>
      </c>
      <c r="T46" s="240" t="s">
        <v>183</v>
      </c>
      <c r="U46" s="222">
        <v>0.20200000000000001</v>
      </c>
      <c r="V46" s="222">
        <f>ROUND(E46*U46,2)</f>
        <v>0.32</v>
      </c>
      <c r="W46" s="222"/>
      <c r="X46" s="222" t="s">
        <v>193</v>
      </c>
      <c r="Y46" s="222" t="s">
        <v>144</v>
      </c>
      <c r="Z46" s="212"/>
      <c r="AA46" s="212"/>
      <c r="AB46" s="212"/>
      <c r="AC46" s="212"/>
      <c r="AD46" s="212"/>
      <c r="AE46" s="212"/>
      <c r="AF46" s="212"/>
      <c r="AG46" s="212" t="s">
        <v>414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5">
      <c r="A47" s="219"/>
      <c r="B47" s="220"/>
      <c r="C47" s="266" t="s">
        <v>483</v>
      </c>
      <c r="D47" s="265"/>
      <c r="E47" s="265"/>
      <c r="F47" s="265"/>
      <c r="G47" s="265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196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19"/>
      <c r="B48" s="220"/>
      <c r="C48" s="254" t="s">
        <v>484</v>
      </c>
      <c r="D48" s="243"/>
      <c r="E48" s="243"/>
      <c r="F48" s="243"/>
      <c r="G48" s="243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147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5">
      <c r="A49" s="219"/>
      <c r="B49" s="220"/>
      <c r="C49" s="267" t="s">
        <v>461</v>
      </c>
      <c r="D49" s="259"/>
      <c r="E49" s="260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198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67" t="s">
        <v>462</v>
      </c>
      <c r="D50" s="259"/>
      <c r="E50" s="260"/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198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19"/>
      <c r="B51" s="220"/>
      <c r="C51" s="267" t="s">
        <v>466</v>
      </c>
      <c r="D51" s="259"/>
      <c r="E51" s="260"/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19"/>
      <c r="B52" s="220"/>
      <c r="C52" s="267" t="s">
        <v>467</v>
      </c>
      <c r="D52" s="259"/>
      <c r="E52" s="260">
        <v>0.28999999999999998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198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67" t="s">
        <v>467</v>
      </c>
      <c r="D53" s="259"/>
      <c r="E53" s="260">
        <v>0.28999999999999998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198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67" t="s">
        <v>468</v>
      </c>
      <c r="D54" s="259"/>
      <c r="E54" s="260">
        <v>0.43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198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67" t="s">
        <v>467</v>
      </c>
      <c r="D55" s="259"/>
      <c r="E55" s="260">
        <v>0.28999999999999998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19"/>
      <c r="B56" s="220"/>
      <c r="C56" s="267" t="s">
        <v>467</v>
      </c>
      <c r="D56" s="259"/>
      <c r="E56" s="260">
        <v>0.28999999999999998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198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19"/>
      <c r="B57" s="220"/>
      <c r="C57" s="268" t="s">
        <v>203</v>
      </c>
      <c r="D57" s="261"/>
      <c r="E57" s="262">
        <v>1.58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198</v>
      </c>
      <c r="AH57" s="212">
        <v>1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34">
        <v>6</v>
      </c>
      <c r="B58" s="235" t="s">
        <v>215</v>
      </c>
      <c r="C58" s="252" t="s">
        <v>216</v>
      </c>
      <c r="D58" s="236" t="s">
        <v>191</v>
      </c>
      <c r="E58" s="237">
        <v>0.79200000000000004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9" t="s">
        <v>192</v>
      </c>
      <c r="S58" s="239" t="s">
        <v>183</v>
      </c>
      <c r="T58" s="240" t="s">
        <v>183</v>
      </c>
      <c r="U58" s="222">
        <v>1.0999999999999999E-2</v>
      </c>
      <c r="V58" s="222">
        <f>ROUND(E58*U58,2)</f>
        <v>0.01</v>
      </c>
      <c r="W58" s="222"/>
      <c r="X58" s="222" t="s">
        <v>193</v>
      </c>
      <c r="Y58" s="222" t="s">
        <v>144</v>
      </c>
      <c r="Z58" s="212"/>
      <c r="AA58" s="212"/>
      <c r="AB58" s="212"/>
      <c r="AC58" s="212"/>
      <c r="AD58" s="212"/>
      <c r="AE58" s="212"/>
      <c r="AF58" s="212"/>
      <c r="AG58" s="212" t="s">
        <v>194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5">
      <c r="A59" s="219"/>
      <c r="B59" s="220"/>
      <c r="C59" s="266" t="s">
        <v>217</v>
      </c>
      <c r="D59" s="265"/>
      <c r="E59" s="265"/>
      <c r="F59" s="265"/>
      <c r="G59" s="265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196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5">
      <c r="A60" s="219"/>
      <c r="B60" s="220"/>
      <c r="C60" s="267" t="s">
        <v>471</v>
      </c>
      <c r="D60" s="259"/>
      <c r="E60" s="260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198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19"/>
      <c r="B61" s="220"/>
      <c r="C61" s="267" t="s">
        <v>472</v>
      </c>
      <c r="D61" s="259"/>
      <c r="E61" s="260">
        <v>2.38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198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19"/>
      <c r="B62" s="220"/>
      <c r="C62" s="268" t="s">
        <v>203</v>
      </c>
      <c r="D62" s="261"/>
      <c r="E62" s="262">
        <v>2.38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198</v>
      </c>
      <c r="AH62" s="212">
        <v>1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19"/>
      <c r="B63" s="220"/>
      <c r="C63" s="267" t="s">
        <v>485</v>
      </c>
      <c r="D63" s="259"/>
      <c r="E63" s="260"/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198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19"/>
      <c r="B64" s="220"/>
      <c r="C64" s="267" t="s">
        <v>486</v>
      </c>
      <c r="D64" s="259"/>
      <c r="E64" s="260">
        <v>-1.58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198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68" t="s">
        <v>203</v>
      </c>
      <c r="D65" s="261"/>
      <c r="E65" s="262">
        <v>-1.58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198</v>
      </c>
      <c r="AH65" s="212">
        <v>1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.399999999999999" outlineLevel="1" x14ac:dyDescent="0.25">
      <c r="A66" s="234">
        <v>7</v>
      </c>
      <c r="B66" s="235" t="s">
        <v>220</v>
      </c>
      <c r="C66" s="252" t="s">
        <v>221</v>
      </c>
      <c r="D66" s="236" t="s">
        <v>191</v>
      </c>
      <c r="E66" s="237">
        <v>7.92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 t="s">
        <v>192</v>
      </c>
      <c r="S66" s="239" t="s">
        <v>183</v>
      </c>
      <c r="T66" s="240" t="s">
        <v>183</v>
      </c>
      <c r="U66" s="222">
        <v>0</v>
      </c>
      <c r="V66" s="222">
        <f>ROUND(E66*U66,2)</f>
        <v>0</v>
      </c>
      <c r="W66" s="222"/>
      <c r="X66" s="222" t="s">
        <v>193</v>
      </c>
      <c r="Y66" s="222" t="s">
        <v>144</v>
      </c>
      <c r="Z66" s="212"/>
      <c r="AA66" s="212"/>
      <c r="AB66" s="212"/>
      <c r="AC66" s="212"/>
      <c r="AD66" s="212"/>
      <c r="AE66" s="212"/>
      <c r="AF66" s="212"/>
      <c r="AG66" s="212" t="s">
        <v>194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5">
      <c r="A67" s="219"/>
      <c r="B67" s="220"/>
      <c r="C67" s="266" t="s">
        <v>217</v>
      </c>
      <c r="D67" s="265"/>
      <c r="E67" s="265"/>
      <c r="F67" s="265"/>
      <c r="G67" s="265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196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19"/>
      <c r="B68" s="220"/>
      <c r="C68" s="267" t="s">
        <v>218</v>
      </c>
      <c r="D68" s="259"/>
      <c r="E68" s="260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198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19"/>
      <c r="B69" s="220"/>
      <c r="C69" s="267" t="s">
        <v>478</v>
      </c>
      <c r="D69" s="259"/>
      <c r="E69" s="260">
        <v>0.79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198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19"/>
      <c r="B70" s="220"/>
      <c r="C70" s="268" t="s">
        <v>203</v>
      </c>
      <c r="D70" s="261"/>
      <c r="E70" s="262">
        <v>0.79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198</v>
      </c>
      <c r="AH70" s="212">
        <v>1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19"/>
      <c r="B71" s="220"/>
      <c r="C71" s="269" t="s">
        <v>223</v>
      </c>
      <c r="D71" s="263"/>
      <c r="E71" s="264">
        <v>7.13</v>
      </c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198</v>
      </c>
      <c r="AH71" s="212">
        <v>4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34">
        <v>8</v>
      </c>
      <c r="B72" s="235" t="s">
        <v>224</v>
      </c>
      <c r="C72" s="252" t="s">
        <v>225</v>
      </c>
      <c r="D72" s="236" t="s">
        <v>191</v>
      </c>
      <c r="E72" s="237">
        <v>0.79200000000000004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9" t="s">
        <v>192</v>
      </c>
      <c r="S72" s="239" t="s">
        <v>183</v>
      </c>
      <c r="T72" s="240" t="s">
        <v>183</v>
      </c>
      <c r="U72" s="222">
        <v>0</v>
      </c>
      <c r="V72" s="222">
        <f>ROUND(E72*U72,2)</f>
        <v>0</v>
      </c>
      <c r="W72" s="222"/>
      <c r="X72" s="222" t="s">
        <v>193</v>
      </c>
      <c r="Y72" s="222" t="s">
        <v>144</v>
      </c>
      <c r="Z72" s="212"/>
      <c r="AA72" s="212"/>
      <c r="AB72" s="212"/>
      <c r="AC72" s="212"/>
      <c r="AD72" s="212"/>
      <c r="AE72" s="212"/>
      <c r="AF72" s="212"/>
      <c r="AG72" s="212" t="s">
        <v>194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5">
      <c r="A73" s="219"/>
      <c r="B73" s="220"/>
      <c r="C73" s="267" t="s">
        <v>218</v>
      </c>
      <c r="D73" s="259"/>
      <c r="E73" s="260"/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198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19"/>
      <c r="B74" s="220"/>
      <c r="C74" s="267" t="s">
        <v>478</v>
      </c>
      <c r="D74" s="259"/>
      <c r="E74" s="260">
        <v>0.79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198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19"/>
      <c r="B75" s="220"/>
      <c r="C75" s="268" t="s">
        <v>203</v>
      </c>
      <c r="D75" s="261"/>
      <c r="E75" s="262">
        <v>0.79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198</v>
      </c>
      <c r="AH75" s="212">
        <v>1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34">
        <v>9</v>
      </c>
      <c r="B76" s="235" t="s">
        <v>400</v>
      </c>
      <c r="C76" s="252" t="s">
        <v>401</v>
      </c>
      <c r="D76" s="236" t="s">
        <v>228</v>
      </c>
      <c r="E76" s="237">
        <v>1.76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9" t="s">
        <v>192</v>
      </c>
      <c r="S76" s="239" t="s">
        <v>183</v>
      </c>
      <c r="T76" s="240" t="s">
        <v>183</v>
      </c>
      <c r="U76" s="222">
        <v>1.7999999999999999E-2</v>
      </c>
      <c r="V76" s="222">
        <f>ROUND(E76*U76,2)</f>
        <v>0.03</v>
      </c>
      <c r="W76" s="222"/>
      <c r="X76" s="222" t="s">
        <v>193</v>
      </c>
      <c r="Y76" s="222" t="s">
        <v>144</v>
      </c>
      <c r="Z76" s="212"/>
      <c r="AA76" s="212"/>
      <c r="AB76" s="212"/>
      <c r="AC76" s="212"/>
      <c r="AD76" s="212"/>
      <c r="AE76" s="212"/>
      <c r="AF76" s="212"/>
      <c r="AG76" s="212" t="s">
        <v>194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5">
      <c r="A77" s="219"/>
      <c r="B77" s="220"/>
      <c r="C77" s="266" t="s">
        <v>402</v>
      </c>
      <c r="D77" s="265"/>
      <c r="E77" s="265"/>
      <c r="F77" s="265"/>
      <c r="G77" s="265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196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5">
      <c r="A78" s="219"/>
      <c r="B78" s="220"/>
      <c r="C78" s="267" t="s">
        <v>461</v>
      </c>
      <c r="D78" s="259"/>
      <c r="E78" s="260"/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198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19"/>
      <c r="B79" s="220"/>
      <c r="C79" s="267" t="s">
        <v>462</v>
      </c>
      <c r="D79" s="259"/>
      <c r="E79" s="260"/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198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19"/>
      <c r="B80" s="220"/>
      <c r="C80" s="267" t="s">
        <v>463</v>
      </c>
      <c r="D80" s="259"/>
      <c r="E80" s="260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198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19"/>
      <c r="B81" s="220"/>
      <c r="C81" s="267" t="s">
        <v>487</v>
      </c>
      <c r="D81" s="259"/>
      <c r="E81" s="260">
        <v>0.32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198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19"/>
      <c r="B82" s="220"/>
      <c r="C82" s="267" t="s">
        <v>487</v>
      </c>
      <c r="D82" s="259"/>
      <c r="E82" s="260">
        <v>0.32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198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19"/>
      <c r="B83" s="220"/>
      <c r="C83" s="267" t="s">
        <v>488</v>
      </c>
      <c r="D83" s="259"/>
      <c r="E83" s="260">
        <v>0.48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198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19"/>
      <c r="B84" s="220"/>
      <c r="C84" s="267" t="s">
        <v>487</v>
      </c>
      <c r="D84" s="259"/>
      <c r="E84" s="260">
        <v>0.32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198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19"/>
      <c r="B85" s="220"/>
      <c r="C85" s="267" t="s">
        <v>487</v>
      </c>
      <c r="D85" s="259"/>
      <c r="E85" s="260">
        <v>0.32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198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19"/>
      <c r="B86" s="220"/>
      <c r="C86" s="268" t="s">
        <v>203</v>
      </c>
      <c r="D86" s="261"/>
      <c r="E86" s="262">
        <v>1.76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198</v>
      </c>
      <c r="AH86" s="212">
        <v>1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x14ac:dyDescent="0.25">
      <c r="A87" s="224" t="s">
        <v>136</v>
      </c>
      <c r="B87" s="225" t="s">
        <v>80</v>
      </c>
      <c r="C87" s="251" t="s">
        <v>81</v>
      </c>
      <c r="D87" s="226"/>
      <c r="E87" s="227"/>
      <c r="F87" s="228"/>
      <c r="G87" s="228">
        <f>SUMIF(AG88:AG136,"&lt;&gt;NOR",G88:G136)</f>
        <v>0</v>
      </c>
      <c r="H87" s="228"/>
      <c r="I87" s="228">
        <f>SUM(I88:I136)</f>
        <v>0</v>
      </c>
      <c r="J87" s="228"/>
      <c r="K87" s="228">
        <f>SUM(K88:K136)</f>
        <v>0</v>
      </c>
      <c r="L87" s="228"/>
      <c r="M87" s="228">
        <f>SUM(M88:M136)</f>
        <v>0</v>
      </c>
      <c r="N87" s="227"/>
      <c r="O87" s="227">
        <f>SUM(O88:O136)</f>
        <v>2.11</v>
      </c>
      <c r="P87" s="227"/>
      <c r="Q87" s="227">
        <f>SUM(Q88:Q136)</f>
        <v>0</v>
      </c>
      <c r="R87" s="228"/>
      <c r="S87" s="228"/>
      <c r="T87" s="229"/>
      <c r="U87" s="223"/>
      <c r="V87" s="223">
        <f>SUM(V88:V136)</f>
        <v>11.299999999999999</v>
      </c>
      <c r="W87" s="223"/>
      <c r="X87" s="223"/>
      <c r="Y87" s="223"/>
      <c r="AG87" t="s">
        <v>137</v>
      </c>
    </row>
    <row r="88" spans="1:60" outlineLevel="1" x14ac:dyDescent="0.25">
      <c r="A88" s="234">
        <v>10</v>
      </c>
      <c r="B88" s="235" t="s">
        <v>489</v>
      </c>
      <c r="C88" s="252" t="s">
        <v>490</v>
      </c>
      <c r="D88" s="236" t="s">
        <v>191</v>
      </c>
      <c r="E88" s="237">
        <v>0.70399999999999996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7">
        <v>2.5249999999999999</v>
      </c>
      <c r="O88" s="237">
        <f>ROUND(E88*N88,2)</f>
        <v>1.78</v>
      </c>
      <c r="P88" s="237">
        <v>0</v>
      </c>
      <c r="Q88" s="237">
        <f>ROUND(E88*P88,2)</f>
        <v>0</v>
      </c>
      <c r="R88" s="239" t="s">
        <v>381</v>
      </c>
      <c r="S88" s="239" t="s">
        <v>183</v>
      </c>
      <c r="T88" s="240" t="s">
        <v>183</v>
      </c>
      <c r="U88" s="222">
        <v>0.48</v>
      </c>
      <c r="V88" s="222">
        <f>ROUND(E88*U88,2)</f>
        <v>0.34</v>
      </c>
      <c r="W88" s="222"/>
      <c r="X88" s="222" t="s">
        <v>193</v>
      </c>
      <c r="Y88" s="222" t="s">
        <v>144</v>
      </c>
      <c r="Z88" s="212"/>
      <c r="AA88" s="212"/>
      <c r="AB88" s="212"/>
      <c r="AC88" s="212"/>
      <c r="AD88" s="212"/>
      <c r="AE88" s="212"/>
      <c r="AF88" s="212"/>
      <c r="AG88" s="212" t="s">
        <v>194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5">
      <c r="A89" s="219"/>
      <c r="B89" s="220"/>
      <c r="C89" s="266" t="s">
        <v>491</v>
      </c>
      <c r="D89" s="265"/>
      <c r="E89" s="265"/>
      <c r="F89" s="265"/>
      <c r="G89" s="265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196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5">
      <c r="A90" s="219"/>
      <c r="B90" s="220"/>
      <c r="C90" s="267" t="s">
        <v>461</v>
      </c>
      <c r="D90" s="259"/>
      <c r="E90" s="260"/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198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19"/>
      <c r="B91" s="220"/>
      <c r="C91" s="267" t="s">
        <v>462</v>
      </c>
      <c r="D91" s="259"/>
      <c r="E91" s="260"/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198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19"/>
      <c r="B92" s="220"/>
      <c r="C92" s="267" t="s">
        <v>463</v>
      </c>
      <c r="D92" s="259"/>
      <c r="E92" s="260"/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198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19"/>
      <c r="B93" s="220"/>
      <c r="C93" s="267" t="s">
        <v>492</v>
      </c>
      <c r="D93" s="259"/>
      <c r="E93" s="260">
        <v>0.13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198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19"/>
      <c r="B94" s="220"/>
      <c r="C94" s="267" t="s">
        <v>492</v>
      </c>
      <c r="D94" s="259"/>
      <c r="E94" s="260">
        <v>0.13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198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19"/>
      <c r="B95" s="220"/>
      <c r="C95" s="267" t="s">
        <v>493</v>
      </c>
      <c r="D95" s="259"/>
      <c r="E95" s="260">
        <v>0.19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198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19"/>
      <c r="B96" s="220"/>
      <c r="C96" s="267" t="s">
        <v>492</v>
      </c>
      <c r="D96" s="259"/>
      <c r="E96" s="260">
        <v>0.13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198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19"/>
      <c r="B97" s="220"/>
      <c r="C97" s="267" t="s">
        <v>492</v>
      </c>
      <c r="D97" s="259"/>
      <c r="E97" s="260">
        <v>0.13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198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68" t="s">
        <v>203</v>
      </c>
      <c r="D98" s="261"/>
      <c r="E98" s="262">
        <v>0.7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198</v>
      </c>
      <c r="AH98" s="212">
        <v>1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34">
        <v>11</v>
      </c>
      <c r="B99" s="235" t="s">
        <v>494</v>
      </c>
      <c r="C99" s="252" t="s">
        <v>495</v>
      </c>
      <c r="D99" s="236" t="s">
        <v>228</v>
      </c>
      <c r="E99" s="237">
        <v>7.28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7">
        <v>3.9149999999999997E-2</v>
      </c>
      <c r="O99" s="237">
        <f>ROUND(E99*N99,2)</f>
        <v>0.28999999999999998</v>
      </c>
      <c r="P99" s="237">
        <v>0</v>
      </c>
      <c r="Q99" s="237">
        <f>ROUND(E99*P99,2)</f>
        <v>0</v>
      </c>
      <c r="R99" s="239" t="s">
        <v>381</v>
      </c>
      <c r="S99" s="239" t="s">
        <v>183</v>
      </c>
      <c r="T99" s="240" t="s">
        <v>183</v>
      </c>
      <c r="U99" s="222">
        <v>1.05</v>
      </c>
      <c r="V99" s="222">
        <f>ROUND(E99*U99,2)</f>
        <v>7.64</v>
      </c>
      <c r="W99" s="222"/>
      <c r="X99" s="222" t="s">
        <v>193</v>
      </c>
      <c r="Y99" s="222" t="s">
        <v>144</v>
      </c>
      <c r="Z99" s="212"/>
      <c r="AA99" s="212"/>
      <c r="AB99" s="212"/>
      <c r="AC99" s="212"/>
      <c r="AD99" s="212"/>
      <c r="AE99" s="212"/>
      <c r="AF99" s="212"/>
      <c r="AG99" s="212" t="s">
        <v>194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1" outlineLevel="2" x14ac:dyDescent="0.25">
      <c r="A100" s="219"/>
      <c r="B100" s="220"/>
      <c r="C100" s="266" t="s">
        <v>496</v>
      </c>
      <c r="D100" s="265"/>
      <c r="E100" s="265"/>
      <c r="F100" s="265"/>
      <c r="G100" s="265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196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41" t="str">
        <f>C100</f>
        <v>svislé nebo šikmé (odkloněné), půdorysně přímé nebo zalomené, stěn základových pasů ve volných nebo zapažených jámách, rýhách, šachtách, včetně případných vzpěr,</v>
      </c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5">
      <c r="A101" s="219"/>
      <c r="B101" s="220"/>
      <c r="C101" s="267" t="s">
        <v>461</v>
      </c>
      <c r="D101" s="259"/>
      <c r="E101" s="260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198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19"/>
      <c r="B102" s="220"/>
      <c r="C102" s="267" t="s">
        <v>462</v>
      </c>
      <c r="D102" s="259"/>
      <c r="E102" s="260"/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198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19"/>
      <c r="B103" s="220"/>
      <c r="C103" s="267" t="s">
        <v>463</v>
      </c>
      <c r="D103" s="259"/>
      <c r="E103" s="260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198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19"/>
      <c r="B104" s="220"/>
      <c r="C104" s="267" t="s">
        <v>497</v>
      </c>
      <c r="D104" s="259"/>
      <c r="E104" s="260">
        <v>1.44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198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19"/>
      <c r="B105" s="220"/>
      <c r="C105" s="267" t="s">
        <v>497</v>
      </c>
      <c r="D105" s="259"/>
      <c r="E105" s="260">
        <v>1.44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198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19"/>
      <c r="B106" s="220"/>
      <c r="C106" s="267" t="s">
        <v>498</v>
      </c>
      <c r="D106" s="259"/>
      <c r="E106" s="260">
        <v>1.52</v>
      </c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198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19"/>
      <c r="B107" s="220"/>
      <c r="C107" s="267" t="s">
        <v>497</v>
      </c>
      <c r="D107" s="259"/>
      <c r="E107" s="260">
        <v>1.44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198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67" t="s">
        <v>497</v>
      </c>
      <c r="D108" s="259"/>
      <c r="E108" s="260">
        <v>1.44</v>
      </c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198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19"/>
      <c r="B109" s="220"/>
      <c r="C109" s="268" t="s">
        <v>203</v>
      </c>
      <c r="D109" s="261"/>
      <c r="E109" s="262">
        <v>7.28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198</v>
      </c>
      <c r="AH109" s="212">
        <v>1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5">
      <c r="A110" s="234">
        <v>12</v>
      </c>
      <c r="B110" s="235" t="s">
        <v>499</v>
      </c>
      <c r="C110" s="252" t="s">
        <v>500</v>
      </c>
      <c r="D110" s="236" t="s">
        <v>228</v>
      </c>
      <c r="E110" s="237">
        <v>7.28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9" t="s">
        <v>381</v>
      </c>
      <c r="S110" s="239" t="s">
        <v>183</v>
      </c>
      <c r="T110" s="240" t="s">
        <v>183</v>
      </c>
      <c r="U110" s="222">
        <v>0.32</v>
      </c>
      <c r="V110" s="222">
        <f>ROUND(E110*U110,2)</f>
        <v>2.33</v>
      </c>
      <c r="W110" s="222"/>
      <c r="X110" s="222" t="s">
        <v>193</v>
      </c>
      <c r="Y110" s="222" t="s">
        <v>144</v>
      </c>
      <c r="Z110" s="212"/>
      <c r="AA110" s="212"/>
      <c r="AB110" s="212"/>
      <c r="AC110" s="212"/>
      <c r="AD110" s="212"/>
      <c r="AE110" s="212"/>
      <c r="AF110" s="212"/>
      <c r="AG110" s="212" t="s">
        <v>194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1" outlineLevel="2" x14ac:dyDescent="0.25">
      <c r="A111" s="219"/>
      <c r="B111" s="220"/>
      <c r="C111" s="266" t="s">
        <v>496</v>
      </c>
      <c r="D111" s="265"/>
      <c r="E111" s="265"/>
      <c r="F111" s="265"/>
      <c r="G111" s="265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196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41" t="str">
        <f>C111</f>
        <v>svislé nebo šikmé (odkloněné), půdorysně přímé nebo zalomené, stěn základových pasů ve volných nebo zapažených jámách, rýhách, šachtách, včetně případných vzpěr,</v>
      </c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5">
      <c r="A112" s="219"/>
      <c r="B112" s="220"/>
      <c r="C112" s="254" t="s">
        <v>501</v>
      </c>
      <c r="D112" s="243"/>
      <c r="E112" s="243"/>
      <c r="F112" s="243"/>
      <c r="G112" s="243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147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5">
      <c r="A113" s="219"/>
      <c r="B113" s="220"/>
      <c r="C113" s="267" t="s">
        <v>461</v>
      </c>
      <c r="D113" s="259"/>
      <c r="E113" s="260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198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19"/>
      <c r="B114" s="220"/>
      <c r="C114" s="267" t="s">
        <v>462</v>
      </c>
      <c r="D114" s="259"/>
      <c r="E114" s="260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198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19"/>
      <c r="B115" s="220"/>
      <c r="C115" s="267" t="s">
        <v>463</v>
      </c>
      <c r="D115" s="259"/>
      <c r="E115" s="260"/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198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7" t="s">
        <v>497</v>
      </c>
      <c r="D116" s="259"/>
      <c r="E116" s="260">
        <v>1.44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198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7" t="s">
        <v>497</v>
      </c>
      <c r="D117" s="259"/>
      <c r="E117" s="260">
        <v>1.44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198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7" t="s">
        <v>498</v>
      </c>
      <c r="D118" s="259"/>
      <c r="E118" s="260">
        <v>1.52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198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7" t="s">
        <v>497</v>
      </c>
      <c r="D119" s="259"/>
      <c r="E119" s="260">
        <v>1.44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198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67" t="s">
        <v>497</v>
      </c>
      <c r="D120" s="259"/>
      <c r="E120" s="260">
        <v>1.44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198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19"/>
      <c r="B121" s="220"/>
      <c r="C121" s="268" t="s">
        <v>203</v>
      </c>
      <c r="D121" s="261"/>
      <c r="E121" s="262">
        <v>7.28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198</v>
      </c>
      <c r="AH121" s="212">
        <v>1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30.6" outlineLevel="1" x14ac:dyDescent="0.25">
      <c r="A122" s="234">
        <v>13</v>
      </c>
      <c r="B122" s="235" t="s">
        <v>502</v>
      </c>
      <c r="C122" s="252" t="s">
        <v>503</v>
      </c>
      <c r="D122" s="236" t="s">
        <v>384</v>
      </c>
      <c r="E122" s="237">
        <v>4.224E-2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7">
        <v>1.0249299999999999</v>
      </c>
      <c r="O122" s="237">
        <f>ROUND(E122*N122,2)</f>
        <v>0.04</v>
      </c>
      <c r="P122" s="237">
        <v>0</v>
      </c>
      <c r="Q122" s="237">
        <f>ROUND(E122*P122,2)</f>
        <v>0</v>
      </c>
      <c r="R122" s="239" t="s">
        <v>504</v>
      </c>
      <c r="S122" s="239" t="s">
        <v>183</v>
      </c>
      <c r="T122" s="240" t="s">
        <v>183</v>
      </c>
      <c r="U122" s="222">
        <v>23.530999999999999</v>
      </c>
      <c r="V122" s="222">
        <f>ROUND(E122*U122,2)</f>
        <v>0.99</v>
      </c>
      <c r="W122" s="222"/>
      <c r="X122" s="222" t="s">
        <v>193</v>
      </c>
      <c r="Y122" s="222" t="s">
        <v>144</v>
      </c>
      <c r="Z122" s="212"/>
      <c r="AA122" s="212"/>
      <c r="AB122" s="212"/>
      <c r="AC122" s="212"/>
      <c r="AD122" s="212"/>
      <c r="AE122" s="212"/>
      <c r="AF122" s="212"/>
      <c r="AG122" s="212" t="s">
        <v>194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5">
      <c r="A123" s="219"/>
      <c r="B123" s="220"/>
      <c r="C123" s="274" t="s">
        <v>505</v>
      </c>
      <c r="D123" s="270"/>
      <c r="E123" s="271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198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75" t="s">
        <v>506</v>
      </c>
      <c r="D124" s="270"/>
      <c r="E124" s="271"/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198</v>
      </c>
      <c r="AH124" s="212">
        <v>2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19"/>
      <c r="B125" s="220"/>
      <c r="C125" s="275" t="s">
        <v>507</v>
      </c>
      <c r="D125" s="270"/>
      <c r="E125" s="271"/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198</v>
      </c>
      <c r="AH125" s="212">
        <v>2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19"/>
      <c r="B126" s="220"/>
      <c r="C126" s="275" t="s">
        <v>508</v>
      </c>
      <c r="D126" s="270"/>
      <c r="E126" s="271"/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198</v>
      </c>
      <c r="AH126" s="212">
        <v>2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19"/>
      <c r="B127" s="220"/>
      <c r="C127" s="275" t="s">
        <v>509</v>
      </c>
      <c r="D127" s="270"/>
      <c r="E127" s="271">
        <v>0.13</v>
      </c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198</v>
      </c>
      <c r="AH127" s="212">
        <v>2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19"/>
      <c r="B128" s="220"/>
      <c r="C128" s="275" t="s">
        <v>509</v>
      </c>
      <c r="D128" s="270"/>
      <c r="E128" s="271">
        <v>0.13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198</v>
      </c>
      <c r="AH128" s="212">
        <v>2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19"/>
      <c r="B129" s="220"/>
      <c r="C129" s="275" t="s">
        <v>510</v>
      </c>
      <c r="D129" s="270"/>
      <c r="E129" s="271">
        <v>0.19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198</v>
      </c>
      <c r="AH129" s="212">
        <v>2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19"/>
      <c r="B130" s="220"/>
      <c r="C130" s="275" t="s">
        <v>509</v>
      </c>
      <c r="D130" s="270"/>
      <c r="E130" s="271">
        <v>0.13</v>
      </c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198</v>
      </c>
      <c r="AH130" s="212">
        <v>2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19"/>
      <c r="B131" s="220"/>
      <c r="C131" s="275" t="s">
        <v>509</v>
      </c>
      <c r="D131" s="270"/>
      <c r="E131" s="271">
        <v>0.13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198</v>
      </c>
      <c r="AH131" s="212">
        <v>2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19"/>
      <c r="B132" s="220"/>
      <c r="C132" s="276" t="s">
        <v>511</v>
      </c>
      <c r="D132" s="272"/>
      <c r="E132" s="273">
        <v>0.7</v>
      </c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198</v>
      </c>
      <c r="AH132" s="212">
        <v>3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19"/>
      <c r="B133" s="220"/>
      <c r="C133" s="274" t="s">
        <v>512</v>
      </c>
      <c r="D133" s="270"/>
      <c r="E133" s="271"/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198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67" t="s">
        <v>513</v>
      </c>
      <c r="D134" s="259"/>
      <c r="E134" s="260"/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198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19"/>
      <c r="B135" s="220"/>
      <c r="C135" s="267" t="s">
        <v>514</v>
      </c>
      <c r="D135" s="259"/>
      <c r="E135" s="260">
        <v>0.04</v>
      </c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198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5">
      <c r="A136" s="219"/>
      <c r="B136" s="220"/>
      <c r="C136" s="268" t="s">
        <v>203</v>
      </c>
      <c r="D136" s="261"/>
      <c r="E136" s="262">
        <v>0.04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198</v>
      </c>
      <c r="AH136" s="212">
        <v>1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x14ac:dyDescent="0.25">
      <c r="A137" s="224" t="s">
        <v>136</v>
      </c>
      <c r="B137" s="225" t="s">
        <v>92</v>
      </c>
      <c r="C137" s="251" t="s">
        <v>93</v>
      </c>
      <c r="D137" s="226"/>
      <c r="E137" s="227"/>
      <c r="F137" s="228"/>
      <c r="G137" s="228">
        <f>SUMIF(AG138:AG142,"&lt;&gt;NOR",G138:G142)</f>
        <v>0</v>
      </c>
      <c r="H137" s="228"/>
      <c r="I137" s="228">
        <f>SUM(I138:I142)</f>
        <v>0</v>
      </c>
      <c r="J137" s="228"/>
      <c r="K137" s="228">
        <f>SUM(K138:K142)</f>
        <v>0</v>
      </c>
      <c r="L137" s="228"/>
      <c r="M137" s="228">
        <f>SUM(M138:M142)</f>
        <v>0</v>
      </c>
      <c r="N137" s="227"/>
      <c r="O137" s="227">
        <f>SUM(O138:O142)</f>
        <v>0</v>
      </c>
      <c r="P137" s="227"/>
      <c r="Q137" s="227">
        <f>SUM(Q138:Q142)</f>
        <v>0</v>
      </c>
      <c r="R137" s="228"/>
      <c r="S137" s="228"/>
      <c r="T137" s="229"/>
      <c r="U137" s="223"/>
      <c r="V137" s="223">
        <f>SUM(V138:V142)</f>
        <v>5</v>
      </c>
      <c r="W137" s="223"/>
      <c r="X137" s="223"/>
      <c r="Y137" s="223"/>
      <c r="AG137" t="s">
        <v>137</v>
      </c>
    </row>
    <row r="138" spans="1:60" outlineLevel="1" x14ac:dyDescent="0.25">
      <c r="A138" s="234">
        <v>14</v>
      </c>
      <c r="B138" s="235" t="s">
        <v>406</v>
      </c>
      <c r="C138" s="252" t="s">
        <v>407</v>
      </c>
      <c r="D138" s="236" t="s">
        <v>408</v>
      </c>
      <c r="E138" s="237">
        <v>5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9" t="s">
        <v>409</v>
      </c>
      <c r="S138" s="239" t="s">
        <v>183</v>
      </c>
      <c r="T138" s="240" t="s">
        <v>183</v>
      </c>
      <c r="U138" s="222">
        <v>1</v>
      </c>
      <c r="V138" s="222">
        <f>ROUND(E138*U138,2)</f>
        <v>5</v>
      </c>
      <c r="W138" s="222"/>
      <c r="X138" s="222" t="s">
        <v>410</v>
      </c>
      <c r="Y138" s="222" t="s">
        <v>144</v>
      </c>
      <c r="Z138" s="212"/>
      <c r="AA138" s="212"/>
      <c r="AB138" s="212"/>
      <c r="AC138" s="212"/>
      <c r="AD138" s="212"/>
      <c r="AE138" s="212"/>
      <c r="AF138" s="212"/>
      <c r="AG138" s="212" t="s">
        <v>411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5">
      <c r="A139" s="219"/>
      <c r="B139" s="220"/>
      <c r="C139" s="253" t="s">
        <v>412</v>
      </c>
      <c r="D139" s="242"/>
      <c r="E139" s="242"/>
      <c r="F139" s="242"/>
      <c r="G139" s="242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147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41" t="str">
        <f>C139</f>
        <v>položka bude čerpána pouze se svolením zástupce investora, a její čerpání zapsáno do stavebního deníku s výčtem hodin</v>
      </c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5">
      <c r="A140" s="219"/>
      <c r="B140" s="220"/>
      <c r="C140" s="267" t="s">
        <v>413</v>
      </c>
      <c r="D140" s="259"/>
      <c r="E140" s="260"/>
      <c r="F140" s="222"/>
      <c r="G140" s="22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198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19"/>
      <c r="B141" s="220"/>
      <c r="C141" s="267" t="s">
        <v>82</v>
      </c>
      <c r="D141" s="259"/>
      <c r="E141" s="260">
        <v>5</v>
      </c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198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19"/>
      <c r="B142" s="220"/>
      <c r="C142" s="268" t="s">
        <v>203</v>
      </c>
      <c r="D142" s="261"/>
      <c r="E142" s="262">
        <v>5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198</v>
      </c>
      <c r="AH142" s="212">
        <v>1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x14ac:dyDescent="0.25">
      <c r="A143" s="224" t="s">
        <v>136</v>
      </c>
      <c r="B143" s="225" t="s">
        <v>96</v>
      </c>
      <c r="C143" s="251" t="s">
        <v>97</v>
      </c>
      <c r="D143" s="226"/>
      <c r="E143" s="227"/>
      <c r="F143" s="228"/>
      <c r="G143" s="228">
        <f>SUMIF(AG144:AG145,"&lt;&gt;NOR",G144:G145)</f>
        <v>0</v>
      </c>
      <c r="H143" s="228"/>
      <c r="I143" s="228">
        <f>SUM(I144:I145)</f>
        <v>0</v>
      </c>
      <c r="J143" s="228"/>
      <c r="K143" s="228">
        <f>SUM(K144:K145)</f>
        <v>0</v>
      </c>
      <c r="L143" s="228"/>
      <c r="M143" s="228">
        <f>SUM(M144:M145)</f>
        <v>0</v>
      </c>
      <c r="N143" s="227"/>
      <c r="O143" s="227">
        <f>SUM(O144:O145)</f>
        <v>0</v>
      </c>
      <c r="P143" s="227"/>
      <c r="Q143" s="227">
        <f>SUM(Q144:Q145)</f>
        <v>0</v>
      </c>
      <c r="R143" s="228"/>
      <c r="S143" s="228"/>
      <c r="T143" s="229"/>
      <c r="U143" s="223"/>
      <c r="V143" s="223">
        <f>SUM(V144:V145)</f>
        <v>3.04</v>
      </c>
      <c r="W143" s="223"/>
      <c r="X143" s="223"/>
      <c r="Y143" s="223"/>
      <c r="AG143" t="s">
        <v>137</v>
      </c>
    </row>
    <row r="144" spans="1:60" ht="30.6" outlineLevel="1" x14ac:dyDescent="0.25">
      <c r="A144" s="234">
        <v>15</v>
      </c>
      <c r="B144" s="235" t="s">
        <v>379</v>
      </c>
      <c r="C144" s="252" t="s">
        <v>380</v>
      </c>
      <c r="D144" s="236" t="s">
        <v>228</v>
      </c>
      <c r="E144" s="237">
        <v>21.84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7">
        <v>0</v>
      </c>
      <c r="O144" s="237">
        <f>ROUND(E144*N144,2)</f>
        <v>0</v>
      </c>
      <c r="P144" s="237">
        <v>0</v>
      </c>
      <c r="Q144" s="237">
        <f>ROUND(E144*P144,2)</f>
        <v>0</v>
      </c>
      <c r="R144" s="239" t="s">
        <v>381</v>
      </c>
      <c r="S144" s="239" t="s">
        <v>183</v>
      </c>
      <c r="T144" s="240" t="s">
        <v>183</v>
      </c>
      <c r="U144" s="222">
        <v>0.13900000000000001</v>
      </c>
      <c r="V144" s="222">
        <f>ROUND(E144*U144,2)</f>
        <v>3.04</v>
      </c>
      <c r="W144" s="222"/>
      <c r="X144" s="222" t="s">
        <v>193</v>
      </c>
      <c r="Y144" s="222" t="s">
        <v>144</v>
      </c>
      <c r="Z144" s="212"/>
      <c r="AA144" s="212"/>
      <c r="AB144" s="212"/>
      <c r="AC144" s="212"/>
      <c r="AD144" s="212"/>
      <c r="AE144" s="212"/>
      <c r="AF144" s="212"/>
      <c r="AG144" s="212" t="s">
        <v>194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5">
      <c r="A145" s="219"/>
      <c r="B145" s="220"/>
      <c r="C145" s="267" t="s">
        <v>515</v>
      </c>
      <c r="D145" s="259"/>
      <c r="E145" s="260">
        <v>21.84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198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x14ac:dyDescent="0.25">
      <c r="A146" s="224" t="s">
        <v>136</v>
      </c>
      <c r="B146" s="225" t="s">
        <v>98</v>
      </c>
      <c r="C146" s="251" t="s">
        <v>99</v>
      </c>
      <c r="D146" s="226"/>
      <c r="E146" s="227"/>
      <c r="F146" s="228"/>
      <c r="G146" s="228">
        <f>SUMIF(AG147:AG148,"&lt;&gt;NOR",G147:G148)</f>
        <v>0</v>
      </c>
      <c r="H146" s="228"/>
      <c r="I146" s="228">
        <f>SUM(I147:I148)</f>
        <v>0</v>
      </c>
      <c r="J146" s="228"/>
      <c r="K146" s="228">
        <f>SUM(K147:K148)</f>
        <v>0</v>
      </c>
      <c r="L146" s="228"/>
      <c r="M146" s="228">
        <f>SUM(M147:M148)</f>
        <v>0</v>
      </c>
      <c r="N146" s="227"/>
      <c r="O146" s="227">
        <f>SUM(O147:O148)</f>
        <v>0</v>
      </c>
      <c r="P146" s="227"/>
      <c r="Q146" s="227">
        <f>SUM(Q147:Q148)</f>
        <v>0</v>
      </c>
      <c r="R146" s="228"/>
      <c r="S146" s="228"/>
      <c r="T146" s="229"/>
      <c r="U146" s="223"/>
      <c r="V146" s="223">
        <f>SUM(V147:V148)</f>
        <v>0.82</v>
      </c>
      <c r="W146" s="223"/>
      <c r="X146" s="223"/>
      <c r="Y146" s="223"/>
      <c r="AG146" t="s">
        <v>137</v>
      </c>
    </row>
    <row r="147" spans="1:60" outlineLevel="1" x14ac:dyDescent="0.25">
      <c r="A147" s="234">
        <v>16</v>
      </c>
      <c r="B147" s="235" t="s">
        <v>382</v>
      </c>
      <c r="C147" s="252" t="s">
        <v>383</v>
      </c>
      <c r="D147" s="236" t="s">
        <v>384</v>
      </c>
      <c r="E147" s="237">
        <v>2.1059100000000002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7">
        <v>0</v>
      </c>
      <c r="O147" s="237">
        <f>ROUND(E147*N147,2)</f>
        <v>0</v>
      </c>
      <c r="P147" s="237">
        <v>0</v>
      </c>
      <c r="Q147" s="237">
        <f>ROUND(E147*P147,2)</f>
        <v>0</v>
      </c>
      <c r="R147" s="239" t="s">
        <v>283</v>
      </c>
      <c r="S147" s="239" t="s">
        <v>183</v>
      </c>
      <c r="T147" s="240" t="s">
        <v>183</v>
      </c>
      <c r="U147" s="222">
        <v>0.39</v>
      </c>
      <c r="V147" s="222">
        <f>ROUND(E147*U147,2)</f>
        <v>0.82</v>
      </c>
      <c r="W147" s="222"/>
      <c r="X147" s="222" t="s">
        <v>193</v>
      </c>
      <c r="Y147" s="222" t="s">
        <v>144</v>
      </c>
      <c r="Z147" s="212"/>
      <c r="AA147" s="212"/>
      <c r="AB147" s="212"/>
      <c r="AC147" s="212"/>
      <c r="AD147" s="212"/>
      <c r="AE147" s="212"/>
      <c r="AF147" s="212"/>
      <c r="AG147" s="212" t="s">
        <v>414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5">
      <c r="A148" s="219"/>
      <c r="B148" s="220"/>
      <c r="C148" s="266" t="s">
        <v>388</v>
      </c>
      <c r="D148" s="265"/>
      <c r="E148" s="265"/>
      <c r="F148" s="265"/>
      <c r="G148" s="265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196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x14ac:dyDescent="0.25">
      <c r="A149" s="224" t="s">
        <v>136</v>
      </c>
      <c r="B149" s="225" t="s">
        <v>100</v>
      </c>
      <c r="C149" s="251" t="s">
        <v>101</v>
      </c>
      <c r="D149" s="226"/>
      <c r="E149" s="227"/>
      <c r="F149" s="228"/>
      <c r="G149" s="228">
        <f>SUMIF(AG150:AG153,"&lt;&gt;NOR",G150:G153)</f>
        <v>0</v>
      </c>
      <c r="H149" s="228"/>
      <c r="I149" s="228">
        <f>SUM(I150:I153)</f>
        <v>0</v>
      </c>
      <c r="J149" s="228"/>
      <c r="K149" s="228">
        <f>SUM(K150:K153)</f>
        <v>0</v>
      </c>
      <c r="L149" s="228"/>
      <c r="M149" s="228">
        <f>SUM(M150:M153)</f>
        <v>0</v>
      </c>
      <c r="N149" s="227"/>
      <c r="O149" s="227">
        <f>SUM(O150:O153)</f>
        <v>0</v>
      </c>
      <c r="P149" s="227"/>
      <c r="Q149" s="227">
        <f>SUM(Q150:Q153)</f>
        <v>0</v>
      </c>
      <c r="R149" s="228"/>
      <c r="S149" s="228"/>
      <c r="T149" s="229"/>
      <c r="U149" s="223"/>
      <c r="V149" s="223">
        <f>SUM(V150:V153)</f>
        <v>0</v>
      </c>
      <c r="W149" s="223"/>
      <c r="X149" s="223"/>
      <c r="Y149" s="223"/>
      <c r="AG149" t="s">
        <v>137</v>
      </c>
    </row>
    <row r="150" spans="1:60" outlineLevel="1" x14ac:dyDescent="0.25">
      <c r="A150" s="234">
        <v>17</v>
      </c>
      <c r="B150" s="235" t="s">
        <v>516</v>
      </c>
      <c r="C150" s="252" t="s">
        <v>517</v>
      </c>
      <c r="D150" s="236" t="s">
        <v>417</v>
      </c>
      <c r="E150" s="237">
        <v>2</v>
      </c>
      <c r="F150" s="238"/>
      <c r="G150" s="239">
        <f>ROUND(E150*F150,2)</f>
        <v>0</v>
      </c>
      <c r="H150" s="238"/>
      <c r="I150" s="239">
        <f>ROUND(E150*H150,2)</f>
        <v>0</v>
      </c>
      <c r="J150" s="238"/>
      <c r="K150" s="239">
        <f>ROUND(E150*J150,2)</f>
        <v>0</v>
      </c>
      <c r="L150" s="239">
        <v>21</v>
      </c>
      <c r="M150" s="239">
        <f>G150*(1+L150/100)</f>
        <v>0</v>
      </c>
      <c r="N150" s="237">
        <v>0</v>
      </c>
      <c r="O150" s="237">
        <f>ROUND(E150*N150,2)</f>
        <v>0</v>
      </c>
      <c r="P150" s="237">
        <v>0</v>
      </c>
      <c r="Q150" s="237">
        <f>ROUND(E150*P150,2)</f>
        <v>0</v>
      </c>
      <c r="R150" s="239"/>
      <c r="S150" s="239" t="s">
        <v>141</v>
      </c>
      <c r="T150" s="240" t="s">
        <v>142</v>
      </c>
      <c r="U150" s="222">
        <v>0</v>
      </c>
      <c r="V150" s="222">
        <f>ROUND(E150*U150,2)</f>
        <v>0</v>
      </c>
      <c r="W150" s="222"/>
      <c r="X150" s="222" t="s">
        <v>193</v>
      </c>
      <c r="Y150" s="222" t="s">
        <v>144</v>
      </c>
      <c r="Z150" s="212"/>
      <c r="AA150" s="212"/>
      <c r="AB150" s="212"/>
      <c r="AC150" s="212"/>
      <c r="AD150" s="212"/>
      <c r="AE150" s="212"/>
      <c r="AF150" s="212"/>
      <c r="AG150" s="212" t="s">
        <v>331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5">
      <c r="A151" s="219"/>
      <c r="B151" s="220"/>
      <c r="C151" s="253" t="s">
        <v>418</v>
      </c>
      <c r="D151" s="242"/>
      <c r="E151" s="242"/>
      <c r="F151" s="242"/>
      <c r="G151" s="242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147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41" t="str">
        <f>C151</f>
        <v>včetně kotvících, ukončovacích a spojovacích prvků, svařování, nosné podkonstrukce, příslušenství, značení, doplňků a povrchové úpravy</v>
      </c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5">
      <c r="A152" s="234">
        <v>18</v>
      </c>
      <c r="B152" s="235" t="s">
        <v>518</v>
      </c>
      <c r="C152" s="252" t="s">
        <v>519</v>
      </c>
      <c r="D152" s="236" t="s">
        <v>417</v>
      </c>
      <c r="E152" s="237">
        <v>2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9"/>
      <c r="S152" s="239" t="s">
        <v>141</v>
      </c>
      <c r="T152" s="240" t="s">
        <v>142</v>
      </c>
      <c r="U152" s="222">
        <v>0</v>
      </c>
      <c r="V152" s="222">
        <f>ROUND(E152*U152,2)</f>
        <v>0</v>
      </c>
      <c r="W152" s="222"/>
      <c r="X152" s="222" t="s">
        <v>193</v>
      </c>
      <c r="Y152" s="222" t="s">
        <v>144</v>
      </c>
      <c r="Z152" s="212"/>
      <c r="AA152" s="212"/>
      <c r="AB152" s="212"/>
      <c r="AC152" s="212"/>
      <c r="AD152" s="212"/>
      <c r="AE152" s="212"/>
      <c r="AF152" s="212"/>
      <c r="AG152" s="212" t="s">
        <v>331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5">
      <c r="A153" s="219"/>
      <c r="B153" s="220"/>
      <c r="C153" s="253" t="s">
        <v>418</v>
      </c>
      <c r="D153" s="242"/>
      <c r="E153" s="242"/>
      <c r="F153" s="242"/>
      <c r="G153" s="24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147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41" t="str">
        <f>C153</f>
        <v>včetně kotvících, ukončovacích a spojovacích prvků, svařování, nosné podkonstrukce, příslušenství, značení, doplňků a povrchové úpravy</v>
      </c>
      <c r="BB153" s="212"/>
      <c r="BC153" s="212"/>
      <c r="BD153" s="212"/>
      <c r="BE153" s="212"/>
      <c r="BF153" s="212"/>
      <c r="BG153" s="212"/>
      <c r="BH153" s="212"/>
    </row>
    <row r="154" spans="1:60" x14ac:dyDescent="0.25">
      <c r="A154" s="3"/>
      <c r="B154" s="4"/>
      <c r="C154" s="256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v>12</v>
      </c>
      <c r="AF154">
        <v>21</v>
      </c>
      <c r="AG154" t="s">
        <v>122</v>
      </c>
    </row>
    <row r="155" spans="1:60" x14ac:dyDescent="0.25">
      <c r="A155" s="215"/>
      <c r="B155" s="216" t="s">
        <v>29</v>
      </c>
      <c r="C155" s="257"/>
      <c r="D155" s="217"/>
      <c r="E155" s="218"/>
      <c r="F155" s="218"/>
      <c r="G155" s="233">
        <f>G8+G87+G137+G143+G146+G149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f>SUMIF(L7:L153,AE154,G7:G153)</f>
        <v>0</v>
      </c>
      <c r="AF155">
        <f>SUMIF(L7:L153,AF154,G7:G153)</f>
        <v>0</v>
      </c>
      <c r="AG155" t="s">
        <v>186</v>
      </c>
    </row>
    <row r="156" spans="1:60" x14ac:dyDescent="0.25">
      <c r="C156" s="258"/>
      <c r="D156" s="10"/>
      <c r="AG156" t="s">
        <v>187</v>
      </c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BchcVa/Ub7yz1KXFRdlVxSgqdAhZzl6YdquEv4y09nY3s6H0QEdHNLVFSLYsDMf4Ji1oAXYmXWk+48zRhCgrg==" saltValue="NKrbxZma7LHHQF/E3ZUgMg==" spinCount="100000" sheet="1" formatRows="0"/>
  <mergeCells count="19">
    <mergeCell ref="C153:G153"/>
    <mergeCell ref="C100:G100"/>
    <mergeCell ref="C111:G111"/>
    <mergeCell ref="C112:G112"/>
    <mergeCell ref="C139:G139"/>
    <mergeCell ref="C148:G148"/>
    <mergeCell ref="C151:G151"/>
    <mergeCell ref="C47:G47"/>
    <mergeCell ref="C48:G48"/>
    <mergeCell ref="C59:G59"/>
    <mergeCell ref="C67:G67"/>
    <mergeCell ref="C77:G77"/>
    <mergeCell ref="C89:G89"/>
    <mergeCell ref="A1:G1"/>
    <mergeCell ref="C2:G2"/>
    <mergeCell ref="C3:G3"/>
    <mergeCell ref="C4:G4"/>
    <mergeCell ref="C10:G10"/>
    <mergeCell ref="C28:G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VON VON Naklady</vt:lpstr>
      <vt:lpstr>SO02.01 1.01_1.01 Pol</vt:lpstr>
      <vt:lpstr>SO02.02 2.01 Pol</vt:lpstr>
      <vt:lpstr>SO02.03 3.01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'SO02.01 1.01_1.01 Pol'!Názvy_tisku</vt:lpstr>
      <vt:lpstr>'SO02.02 2.01 Pol'!Názvy_tisku</vt:lpstr>
      <vt:lpstr>'SO02.03 3.01 Pol'!Názvy_tisku</vt:lpstr>
      <vt:lpstr>'VON VON Naklady'!Názvy_tisku</vt:lpstr>
      <vt:lpstr>oadresa</vt:lpstr>
      <vt:lpstr>Stavba!Objednatel</vt:lpstr>
      <vt:lpstr>Stavba!Objekt</vt:lpstr>
      <vt:lpstr>'SO02.01 1.01_1.01 Pol'!Oblast_tisku</vt:lpstr>
      <vt:lpstr>'SO02.02 2.01 Pol'!Oblast_tisku</vt:lpstr>
      <vt:lpstr>'SO02.03 3.01 Pol'!Oblast_tisku</vt:lpstr>
      <vt:lpstr>Stavba!Oblast_tisku</vt:lpstr>
      <vt:lpstr>'VON VON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Říha</dc:creator>
  <cp:lastModifiedBy>Radek Říha</cp:lastModifiedBy>
  <cp:lastPrinted>2019-03-19T12:27:02Z</cp:lastPrinted>
  <dcterms:created xsi:type="dcterms:W3CDTF">2009-04-08T07:15:50Z</dcterms:created>
  <dcterms:modified xsi:type="dcterms:W3CDTF">2024-12-02T13:17:37Z</dcterms:modified>
</cp:coreProperties>
</file>