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HP\Desktop\Rozpočty\SMARTprojekt\Rekonstrukce a modernizace budovy dílny odboného výcviku\doplenění nářadí a vybavení\"/>
    </mc:Choice>
  </mc:AlternateContent>
  <bookViews>
    <workbookView xWindow="0" yWindow="0" windowWidth="0" windowHeight="0"/>
  </bookViews>
  <sheets>
    <sheet name="Rekapitulace stavby" sheetId="1" r:id="rId1"/>
    <sheet name="IS0038 - Rekonstrukce a m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'IS0038 - Rekonstrukce a m...'!$C$113:$K$157</definedName>
    <definedName name="_xlnm.Print_Area" localSheetId="1">'IS0038 - Rekonstrukce a m...'!$C$103:$J$157</definedName>
    <definedName name="_xlnm.Print_Titles" localSheetId="1">'IS0038 - Rekonstrukce a m...'!$113:$113</definedName>
  </definedNames>
  <calcPr/>
</workbook>
</file>

<file path=xl/calcChain.xml><?xml version="1.0" encoding="utf-8"?>
<calcChain xmlns="http://schemas.openxmlformats.org/spreadsheetml/2006/main">
  <c i="2" l="1" r="R116"/>
  <c r="R115"/>
  <c r="R114"/>
  <c r="J35"/>
  <c r="J34"/>
  <c i="1" r="AY95"/>
  <c i="2" r="J33"/>
  <c i="1" r="AX95"/>
  <c i="2"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F108"/>
  <c r="E106"/>
  <c r="F87"/>
  <c r="E85"/>
  <c r="J22"/>
  <c r="E22"/>
  <c r="J111"/>
  <c r="J21"/>
  <c r="J19"/>
  <c r="E19"/>
  <c r="J110"/>
  <c r="J18"/>
  <c r="J16"/>
  <c r="E16"/>
  <c r="F111"/>
  <c r="J15"/>
  <c r="J13"/>
  <c r="E13"/>
  <c r="F110"/>
  <c r="J12"/>
  <c r="J10"/>
  <c r="J108"/>
  <c i="1" r="L90"/>
  <c r="AM90"/>
  <c r="AM89"/>
  <c r="L89"/>
  <c r="AM87"/>
  <c r="L87"/>
  <c r="L85"/>
  <c r="L84"/>
  <c i="2" r="J152"/>
  <c r="BK147"/>
  <c r="BK156"/>
  <c r="BK149"/>
  <c r="BK154"/>
  <c r="J145"/>
  <c r="J143"/>
  <c r="BK139"/>
  <c r="BK137"/>
  <c r="J123"/>
  <c r="BK119"/>
  <c r="J117"/>
  <c i="1" r="AS94"/>
  <c i="2" r="BK153"/>
  <c r="BK141"/>
  <c r="BK133"/>
  <c r="J129"/>
  <c r="J127"/>
  <c r="J125"/>
  <c r="BK121"/>
  <c r="BK117"/>
  <c r="J131"/>
  <c r="BK150"/>
  <c r="J156"/>
  <c r="J147"/>
  <c r="BK152"/>
  <c r="J149"/>
  <c r="J154"/>
  <c r="BK145"/>
  <c r="BK143"/>
  <c r="J141"/>
  <c r="J139"/>
  <c r="J137"/>
  <c r="BK135"/>
  <c r="J135"/>
  <c r="BK131"/>
  <c r="BK129"/>
  <c r="BK127"/>
  <c r="BK125"/>
  <c r="BK123"/>
  <c r="J121"/>
  <c r="J119"/>
  <c r="J133"/>
  <c r="J150"/>
  <c r="J153"/>
  <c l="1" r="P116"/>
  <c r="P115"/>
  <c r="P114"/>
  <c i="1" r="AU95"/>
  <c i="2" r="BK116"/>
  <c r="J116"/>
  <c r="J96"/>
  <c r="T116"/>
  <c r="T115"/>
  <c r="T114"/>
  <c r="BE152"/>
  <c r="BE149"/>
  <c r="BE133"/>
  <c r="BE135"/>
  <c r="BE154"/>
  <c r="J87"/>
  <c r="F89"/>
  <c r="J89"/>
  <c r="F90"/>
  <c r="J90"/>
  <c r="BE117"/>
  <c r="BE119"/>
  <c r="BE121"/>
  <c r="BE123"/>
  <c r="BE125"/>
  <c r="BE127"/>
  <c r="BE129"/>
  <c r="BE131"/>
  <c r="BE137"/>
  <c r="BE139"/>
  <c r="BE141"/>
  <c r="BE143"/>
  <c r="BE156"/>
  <c r="BE153"/>
  <c r="BE147"/>
  <c r="BE145"/>
  <c r="BE150"/>
  <c i="1" r="AU94"/>
  <c i="2" r="F32"/>
  <c i="1" r="BA95"/>
  <c r="BA94"/>
  <c r="W30"/>
  <c i="2" r="F35"/>
  <c i="1" r="BD95"/>
  <c r="BD94"/>
  <c r="W33"/>
  <c i="2" r="F33"/>
  <c i="1" r="BB95"/>
  <c r="BB94"/>
  <c r="W31"/>
  <c i="2" r="J32"/>
  <c i="1" r="AW95"/>
  <c i="2" r="F34"/>
  <c i="1" r="BC95"/>
  <c r="BC94"/>
  <c r="W32"/>
  <c i="2" l="1" r="BK115"/>
  <c r="J115"/>
  <c r="J95"/>
  <c i="1" r="AW94"/>
  <c r="AK30"/>
  <c r="AX94"/>
  <c r="AY94"/>
  <c i="2" r="F31"/>
  <c i="1" r="AZ95"/>
  <c r="AZ94"/>
  <c r="W29"/>
  <c i="2" r="J31"/>
  <c i="1" r="AV95"/>
  <c r="AT95"/>
  <c i="2" l="1" r="BK114"/>
  <c r="J114"/>
  <c r="J28"/>
  <c i="1" r="AG95"/>
  <c r="AG94"/>
  <c r="AK26"/>
  <c r="AV94"/>
  <c r="AK29"/>
  <c r="AK35"/>
  <c i="2" l="1" r="J37"/>
  <c r="J94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<sst xmlns="http://schemas.openxmlformats.org/spreadsheetml/2006/main">
  <si>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</si>
  <si>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</si>
  <si>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</si>
  <si>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</si>
  <si>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</si>
  <si>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{afde1475-6c02-4360-b401-4ebdfcfabc4b}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</si>
  <si>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</si>
  <si>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</si>
  <si>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</si>
  <si>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</si>
  <si>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</si>
  <si>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</si>
  <si>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</si>
  <si>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</si>
  <si>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IS0038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</si>
  <si>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</si>
  <si>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</si>
  <si>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a modernizace budovy dílny odborného výcviku - pořízení dílenského vybavení</t>
  </si>
  <si>
    <t>KSO:</t>
  </si>
  <si>
    <t>CC-CZ:</t>
  </si>
  <si>
    <t>Místo:</t>
  </si>
  <si>
    <t xml:space="preserve"> </t>
  </si>
  <si>
    <t>Datum:</t>
  </si>
  <si>
    <t>17. 12. 2024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</si>
  <si>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</si>
  <si>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</si>
  <si>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</si>
  <si>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</si>
  <si>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</si>
  <si>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</si>
  <si>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</si>
  <si>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</si>
  <si>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</si>
  <si>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</si>
  <si>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</si>
  <si>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</si>
  <si>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</si>
  <si>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</si>
  <si>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</si>
  <si>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</si>
  <si>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</si>
  <si>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</si>
  <si>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</si>
  <si>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</si>
  <si>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</si>
  <si>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</si>
  <si>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</si>
  <si>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</si>
  <si>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</si>
  <si>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</si>
  <si>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</si>
  <si>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</si>
  <si>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</si>
  <si>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</si>
  <si>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</si>
  <si>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</si>
  <si>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</si>
  <si>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</si>
  <si>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</si>
  <si>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</si>
  <si>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</si>
  <si>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</si>
  <si>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</si>
  <si>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</si>
  <si>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</si>
  <si>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</si>
  <si>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</si>
  <si>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</si>
  <si>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</si>
  <si>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</si>
  <si>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</si>
  <si>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</si>
  <si>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</si>
  <si>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</si>
  <si>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</si>
  <si>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</si>
  <si>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</si>
  <si>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</si>
  <si>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</si>
  <si>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</si>
  <si>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</si>
  <si>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</si>
  <si>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</si>
  <si>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</si>
  <si>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</si>
  <si>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</si>
  <si>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</si>
  <si>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</si>
  <si>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Dílenské vybavení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</si>
  <si>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</si>
  <si>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</si>
  <si>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</si>
  <si>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</si>
  <si>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</si>
  <si>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</si>
  <si>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</si>
  <si>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</si>
  <si>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</si>
  <si>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</si>
  <si>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</si>
  <si>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</si>
  <si>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</si>
  <si>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</si>
  <si>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</si>
  <si>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</si>
  <si>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Dílenské vybavení</t>
  </si>
  <si>
    <t>K</t>
  </si>
  <si>
    <t>1R01</t>
  </si>
  <si>
    <t xml:space="preserve"> Uzamykatelná skříňka na klíče</t>
  </si>
  <si>
    <t>kus</t>
  </si>
  <si>
    <t>4</t>
  </si>
  <si>
    <t>-1839240565</t>
  </si>
  <si>
    <t>VV</t>
  </si>
  <si>
    <t>"číslování ve výkrese - 18,38"2</t>
  </si>
  <si>
    <t>1R02</t>
  </si>
  <si>
    <t>Dílenský manipulační vozík</t>
  </si>
  <si>
    <t>-1358049626</t>
  </si>
  <si>
    <t>"číslování ve výkrese - 41"1</t>
  </si>
  <si>
    <t>3</t>
  </si>
  <si>
    <t>1R03</t>
  </si>
  <si>
    <t>Skříň na nářadí 1850x900x400</t>
  </si>
  <si>
    <t>1968197295</t>
  </si>
  <si>
    <t>"číslování ve výkrese - 42"7</t>
  </si>
  <si>
    <t>1R04</t>
  </si>
  <si>
    <t>Dílenský pracovní stůl</t>
  </si>
  <si>
    <t>-968474135</t>
  </si>
  <si>
    <t>"číslování ve výkrese - 43"1</t>
  </si>
  <si>
    <t>5</t>
  </si>
  <si>
    <t>1R05</t>
  </si>
  <si>
    <t>Kovový regál malý 1792x900x400</t>
  </si>
  <si>
    <t>-797439531</t>
  </si>
  <si>
    <t>"číslování ve výkrese - 45"1</t>
  </si>
  <si>
    <t>6</t>
  </si>
  <si>
    <t>1R06</t>
  </si>
  <si>
    <t>Modul průmyslového regálu - úložné šachty</t>
  </si>
  <si>
    <t>-449429935</t>
  </si>
  <si>
    <t>"číslování ve výkrese - 49"3</t>
  </si>
  <si>
    <t>7</t>
  </si>
  <si>
    <t>1R07</t>
  </si>
  <si>
    <t>Policový regál 1853x1800x600</t>
  </si>
  <si>
    <t>1827640706</t>
  </si>
  <si>
    <t>"číslování ve výkrese - 50"10</t>
  </si>
  <si>
    <t>8</t>
  </si>
  <si>
    <t>1R08</t>
  </si>
  <si>
    <t>Bezpečnostní nádoba s víkem</t>
  </si>
  <si>
    <t>2105206472</t>
  </si>
  <si>
    <t>"číslování ve výkrese - 60"1</t>
  </si>
  <si>
    <t>9</t>
  </si>
  <si>
    <t>1R09</t>
  </si>
  <si>
    <t>Policový regál 1200x900x350</t>
  </si>
  <si>
    <t>534557690</t>
  </si>
  <si>
    <t>"číslování ve výkrese - 52"4</t>
  </si>
  <si>
    <t>10</t>
  </si>
  <si>
    <t>1R10</t>
  </si>
  <si>
    <t>Modul průmyslového regálu - boční konstrukce oboustranná</t>
  </si>
  <si>
    <t>-1980038932</t>
  </si>
  <si>
    <t>"číslování ve výkrese - 46"8</t>
  </si>
  <si>
    <t>11</t>
  </si>
  <si>
    <t>1R11</t>
  </si>
  <si>
    <t>Modul průmyslového regálu - hor. uložení tyčí</t>
  </si>
  <si>
    <t>-72637986</t>
  </si>
  <si>
    <t>"číslování ve výkrese - 47"8</t>
  </si>
  <si>
    <t>1R12</t>
  </si>
  <si>
    <t>Osvětlení nad pilu včetně nastavitelného ramene</t>
  </si>
  <si>
    <t>576854715</t>
  </si>
  <si>
    <t>"číslování ve výkrese - 53"2</t>
  </si>
  <si>
    <t>13</t>
  </si>
  <si>
    <t>1R13</t>
  </si>
  <si>
    <t>Uzamykatelná skříň</t>
  </si>
  <si>
    <t>117417715</t>
  </si>
  <si>
    <t>"číslování ve výkrese - 54"1</t>
  </si>
  <si>
    <t>14</t>
  </si>
  <si>
    <t>1R14</t>
  </si>
  <si>
    <t>Policový regál 1853x2000x600</t>
  </si>
  <si>
    <t>1418294499</t>
  </si>
  <si>
    <t>"číslování ve výkrese - 55"2</t>
  </si>
  <si>
    <t>15</t>
  </si>
  <si>
    <t>1R15</t>
  </si>
  <si>
    <t>Stůl kovový</t>
  </si>
  <si>
    <t>-194778620</t>
  </si>
  <si>
    <t>"číslování ve výkrese - 56"1</t>
  </si>
  <si>
    <t>16</t>
  </si>
  <si>
    <t>1R16</t>
  </si>
  <si>
    <t xml:space="preserve">Hydraulický jeřáb </t>
  </si>
  <si>
    <t>-378214643</t>
  </si>
  <si>
    <t>"číslování ve výkrese - 40"1</t>
  </si>
  <si>
    <t>17</t>
  </si>
  <si>
    <t>1R17</t>
  </si>
  <si>
    <t>Paletový vozík</t>
  </si>
  <si>
    <t>93075757</t>
  </si>
  <si>
    <t>18</t>
  </si>
  <si>
    <t>1R18</t>
  </si>
  <si>
    <t>Skříňka na nářadí malá</t>
  </si>
  <si>
    <t>1204591194</t>
  </si>
  <si>
    <t>"číslování ve výkrese - 61"4</t>
  </si>
  <si>
    <t>19</t>
  </si>
  <si>
    <t>1R19</t>
  </si>
  <si>
    <t>Tuhá gumová rohož</t>
  </si>
  <si>
    <t>557523907</t>
  </si>
  <si>
    <t>20</t>
  </si>
  <si>
    <t>1R20</t>
  </si>
  <si>
    <t>Plastové boxy BASIC typ B</t>
  </si>
  <si>
    <t>-1686424846</t>
  </si>
  <si>
    <t>1R21</t>
  </si>
  <si>
    <t>IBC kontejner - vyčištěný, repasovaný</t>
  </si>
  <si>
    <t>577284738</t>
  </si>
  <si>
    <t>"číslování ve výkrese - 62"1</t>
  </si>
  <si>
    <t>22</t>
  </si>
  <si>
    <t>1R22</t>
  </si>
  <si>
    <t>Nízkoprofilová záchytná vana pod IBC kontejner</t>
  </si>
  <si>
    <t>2035331114</t>
  </si>
  <si>
    <t>"číslování ve výkrese - 63"1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</si>
</sst>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28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26</v>
      </c>
      <c r="AL14" s="20"/>
      <c r="AM14" s="20"/>
      <c r="AN14" s="32" t="s">
        <v>28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26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30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21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30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34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35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36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37</v>
      </c>
      <c r="E29" s="45"/>
      <c r="F29" s="30" t="s">
        <v>38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39</v>
      </c>
      <c r="G30" s="45"/>
      <c r="H30" s="45"/>
      <c r="I30" s="45"/>
      <c r="J30" s="45"/>
      <c r="K30" s="45"/>
      <c r="L30" s="46">
        <v>0.12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40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41</v>
      </c>
      <c r="G32" s="45"/>
      <c r="H32" s="45"/>
      <c r="I32" s="45"/>
      <c r="J32" s="45"/>
      <c r="K32" s="45"/>
      <c r="L32" s="46">
        <v>0.12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42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43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44</v>
      </c>
      <c r="U35" s="52"/>
      <c r="V35" s="52"/>
      <c r="W35" s="52"/>
      <c r="X35" s="54" t="s">
        <v>45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46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47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48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49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48</v>
      </c>
      <c r="AI60" s="40"/>
      <c r="AJ60" s="40"/>
      <c r="AK60" s="40"/>
      <c r="AL60" s="40"/>
      <c r="AM60" s="62" t="s">
        <v>49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50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51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48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49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48</v>
      </c>
      <c r="AI75" s="40"/>
      <c r="AJ75" s="40"/>
      <c r="AK75" s="40"/>
      <c r="AL75" s="40"/>
      <c r="AM75" s="62" t="s">
        <v>49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52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IS0038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Rekonstrukce a modernizace budovy dílny odborného výcviku - pořízení dílenského vybavení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17. 12. 2024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29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42"/>
      <c r="AS89" s="79" t="s">
        <v>53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27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31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54</v>
      </c>
      <c r="D92" s="92"/>
      <c r="E92" s="92"/>
      <c r="F92" s="92"/>
      <c r="G92" s="92"/>
      <c r="H92" s="93"/>
      <c r="I92" s="94" t="s">
        <v>55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56</v>
      </c>
      <c r="AH92" s="92"/>
      <c r="AI92" s="92"/>
      <c r="AJ92" s="92"/>
      <c r="AK92" s="92"/>
      <c r="AL92" s="92"/>
      <c r="AM92" s="92"/>
      <c r="AN92" s="94" t="s">
        <v>57</v>
      </c>
      <c r="AO92" s="92"/>
      <c r="AP92" s="96"/>
      <c r="AQ92" s="97" t="s">
        <v>58</v>
      </c>
      <c r="AR92" s="42"/>
      <c r="AS92" s="98" t="s">
        <v>59</v>
      </c>
      <c r="AT92" s="99" t="s">
        <v>60</v>
      </c>
      <c r="AU92" s="99" t="s">
        <v>61</v>
      </c>
      <c r="AV92" s="99" t="s">
        <v>62</v>
      </c>
      <c r="AW92" s="99" t="s">
        <v>63</v>
      </c>
      <c r="AX92" s="99" t="s">
        <v>64</v>
      </c>
      <c r="AY92" s="99" t="s">
        <v>65</v>
      </c>
      <c r="AZ92" s="99" t="s">
        <v>66</v>
      </c>
      <c r="BA92" s="99" t="s">
        <v>67</v>
      </c>
      <c r="BB92" s="99" t="s">
        <v>68</v>
      </c>
      <c r="BC92" s="99" t="s">
        <v>69</v>
      </c>
      <c r="BD92" s="100" t="s">
        <v>70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71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ROUND(SUM(AV94:AW94),2)</f>
        <v>0</v>
      </c>
      <c r="AU94" s="113">
        <f>ROUND(AU95,5)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ROUND(AZ95,2)</f>
        <v>0</v>
      </c>
      <c r="BA94" s="112">
        <f>ROUND(BA95,2)</f>
        <v>0</v>
      </c>
      <c r="BB94" s="112">
        <f>ROUND(BB95,2)</f>
        <v>0</v>
      </c>
      <c r="BC94" s="112">
        <f>ROUND(BC95,2)</f>
        <v>0</v>
      </c>
      <c r="BD94" s="114">
        <f>ROUND(BD95,2)</f>
        <v>0</v>
      </c>
      <c r="BE94" s="6"/>
      <c r="BS94" s="115" t="s">
        <v>72</v>
      </c>
      <c r="BT94" s="115" t="s">
        <v>73</v>
      </c>
      <c r="BV94" s="115" t="s">
        <v>74</v>
      </c>
      <c r="BW94" s="115" t="s">
        <v>5</v>
      </c>
      <c r="BX94" s="115" t="s">
        <v>75</v>
      </c>
      <c r="CL94" s="115" t="s">
        <v>1</v>
      </c>
    </row>
    <row r="95" s="7" customFormat="1" ht="37.5" customHeight="1">
      <c r="A95" s="116" t="s">
        <v>76</v>
      </c>
      <c r="B95" s="117"/>
      <c r="C95" s="118"/>
      <c r="D95" s="119" t="s">
        <v>14</v>
      </c>
      <c r="E95" s="119"/>
      <c r="F95" s="119"/>
      <c r="G95" s="119"/>
      <c r="H95" s="119"/>
      <c r="I95" s="120"/>
      <c r="J95" s="119" t="s">
        <v>17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'IS0038 - Rekonstrukce a m...'!J28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77</v>
      </c>
      <c r="AR95" s="123"/>
      <c r="AS95" s="124">
        <v>0</v>
      </c>
      <c r="AT95" s="125">
        <f>ROUND(SUM(AV95:AW95),2)</f>
        <v>0</v>
      </c>
      <c r="AU95" s="126">
        <f>'IS0038 - Rekonstrukce a m...'!P114</f>
        <v>0</v>
      </c>
      <c r="AV95" s="125">
        <f>'IS0038 - Rekonstrukce a m...'!J31</f>
        <v>0</v>
      </c>
      <c r="AW95" s="125">
        <f>'IS0038 - Rekonstrukce a m...'!J32</f>
        <v>0</v>
      </c>
      <c r="AX95" s="125">
        <f>'IS0038 - Rekonstrukce a m...'!J33</f>
        <v>0</v>
      </c>
      <c r="AY95" s="125">
        <f>'IS0038 - Rekonstrukce a m...'!J34</f>
        <v>0</v>
      </c>
      <c r="AZ95" s="125">
        <f>'IS0038 - Rekonstrukce a m...'!F31</f>
        <v>0</v>
      </c>
      <c r="BA95" s="125">
        <f>'IS0038 - Rekonstrukce a m...'!F32</f>
        <v>0</v>
      </c>
      <c r="BB95" s="125">
        <f>'IS0038 - Rekonstrukce a m...'!F33</f>
        <v>0</v>
      </c>
      <c r="BC95" s="125">
        <f>'IS0038 - Rekonstrukce a m...'!F34</f>
        <v>0</v>
      </c>
      <c r="BD95" s="127">
        <f>'IS0038 - Rekonstrukce a m...'!F35</f>
        <v>0</v>
      </c>
      <c r="BE95" s="7"/>
      <c r="BT95" s="128" t="s">
        <v>78</v>
      </c>
      <c r="BU95" s="128" t="s">
        <v>79</v>
      </c>
      <c r="BV95" s="128" t="s">
        <v>74</v>
      </c>
      <c r="BW95" s="128" t="s">
        <v>5</v>
      </c>
      <c r="BX95" s="128" t="s">
        <v>75</v>
      </c>
      <c r="CL95" s="128" t="s">
        <v>1</v>
      </c>
    </row>
    <row r="96" s="2" customFormat="1" ht="30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sheetProtection sheet="1" formatColumns="0" formatRows="0" objects="1" scenarios="1" spinCount="100000" saltValue="wwNHH/BOjafdmYiBIfQ3NVZ+NHDXgYVrLR+cBk1MpsdGbD5lwbnzBS4nN4MbnNjxnnNQxWblbSu/osN24AJaEQ==" hashValue="LEZpsovQWOa8cdQde+WphcCO+mLEiHh8RAqiQRcIztTil+WNW/nM8mOUjqizKm9V0SeVK/78lnDJ1z9DdCpeG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IS0038 - Rekonstrukce a m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5</v>
      </c>
    </row>
    <row r="3" hidden="1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8"/>
      <c r="AT3" s="15" t="s">
        <v>80</v>
      </c>
    </row>
    <row r="4" hidden="1" s="1" customFormat="1" ht="24.96" customHeight="1">
      <c r="B4" s="18"/>
      <c r="D4" s="131" t="s">
        <v>81</v>
      </c>
      <c r="L4" s="18"/>
      <c r="M4" s="132" t="s">
        <v>10</v>
      </c>
      <c r="AT4" s="15" t="s">
        <v>4</v>
      </c>
    </row>
    <row r="5" hidden="1" s="1" customFormat="1" ht="6.96" customHeight="1">
      <c r="B5" s="18"/>
      <c r="L5" s="18"/>
    </row>
    <row r="6" hidden="1" s="2" customFormat="1" ht="12" customHeight="1">
      <c r="A6" s="36"/>
      <c r="B6" s="42"/>
      <c r="C6" s="36"/>
      <c r="D6" s="133" t="s">
        <v>16</v>
      </c>
      <c r="E6" s="36"/>
      <c r="F6" s="36"/>
      <c r="G6" s="36"/>
      <c r="H6" s="36"/>
      <c r="I6" s="36"/>
      <c r="J6" s="36"/>
      <c r="K6" s="36"/>
      <c r="L6" s="61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hidden="1" s="2" customFormat="1" ht="30" customHeight="1">
      <c r="A7" s="36"/>
      <c r="B7" s="42"/>
      <c r="C7" s="36"/>
      <c r="D7" s="36"/>
      <c r="E7" s="134" t="s">
        <v>17</v>
      </c>
      <c r="F7" s="36"/>
      <c r="G7" s="36"/>
      <c r="H7" s="36"/>
      <c r="I7" s="36"/>
      <c r="J7" s="36"/>
      <c r="K7" s="36"/>
      <c r="L7" s="61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hidden="1" s="2" customFormat="1">
      <c r="A8" s="36"/>
      <c r="B8" s="42"/>
      <c r="C8" s="36"/>
      <c r="D8" s="36"/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hidden="1" s="2" customFormat="1" ht="12" customHeight="1">
      <c r="A9" s="36"/>
      <c r="B9" s="42"/>
      <c r="C9" s="36"/>
      <c r="D9" s="133" t="s">
        <v>18</v>
      </c>
      <c r="E9" s="36"/>
      <c r="F9" s="135" t="s">
        <v>1</v>
      </c>
      <c r="G9" s="36"/>
      <c r="H9" s="36"/>
      <c r="I9" s="133" t="s">
        <v>19</v>
      </c>
      <c r="J9" s="135" t="s">
        <v>1</v>
      </c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 ht="12" customHeight="1">
      <c r="A10" s="36"/>
      <c r="B10" s="42"/>
      <c r="C10" s="36"/>
      <c r="D10" s="133" t="s">
        <v>20</v>
      </c>
      <c r="E10" s="36"/>
      <c r="F10" s="135" t="s">
        <v>21</v>
      </c>
      <c r="G10" s="36"/>
      <c r="H10" s="36"/>
      <c r="I10" s="133" t="s">
        <v>22</v>
      </c>
      <c r="J10" s="136" t="str">
        <f>'Rekapitulace stavby'!AN8</f>
        <v>17. 12. 2024</v>
      </c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0.8" customHeight="1">
      <c r="A11" s="36"/>
      <c r="B11" s="42"/>
      <c r="C11" s="36"/>
      <c r="D11" s="36"/>
      <c r="E11" s="36"/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 ht="12" customHeight="1">
      <c r="A12" s="36"/>
      <c r="B12" s="42"/>
      <c r="C12" s="36"/>
      <c r="D12" s="133" t="s">
        <v>24</v>
      </c>
      <c r="E12" s="36"/>
      <c r="F12" s="36"/>
      <c r="G12" s="36"/>
      <c r="H12" s="36"/>
      <c r="I12" s="133" t="s">
        <v>25</v>
      </c>
      <c r="J12" s="135" t="str">
        <f>IF('Rekapitulace stavby'!AN10="","",'Rekapitulace stavby'!AN10)</f>
        <v/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8" customHeight="1">
      <c r="A13" s="36"/>
      <c r="B13" s="42"/>
      <c r="C13" s="36"/>
      <c r="D13" s="36"/>
      <c r="E13" s="135" t="str">
        <f>IF('Rekapitulace stavby'!E11="","",'Rekapitulace stavby'!E11)</f>
        <v xml:space="preserve"> </v>
      </c>
      <c r="F13" s="36"/>
      <c r="G13" s="36"/>
      <c r="H13" s="36"/>
      <c r="I13" s="133" t="s">
        <v>26</v>
      </c>
      <c r="J13" s="135" t="str">
        <f>IF('Rekapitulace stavby'!AN11="","",'Rekapitulace stavby'!AN11)</f>
        <v/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6.96" customHeight="1">
      <c r="A14" s="36"/>
      <c r="B14" s="42"/>
      <c r="C14" s="36"/>
      <c r="D14" s="36"/>
      <c r="E14" s="36"/>
      <c r="F14" s="36"/>
      <c r="G14" s="36"/>
      <c r="H14" s="36"/>
      <c r="I14" s="36"/>
      <c r="J14" s="36"/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2" customHeight="1">
      <c r="A15" s="36"/>
      <c r="B15" s="42"/>
      <c r="C15" s="36"/>
      <c r="D15" s="133" t="s">
        <v>27</v>
      </c>
      <c r="E15" s="36"/>
      <c r="F15" s="36"/>
      <c r="G15" s="36"/>
      <c r="H15" s="36"/>
      <c r="I15" s="133" t="s">
        <v>25</v>
      </c>
      <c r="J15" s="31" t="str">
        <f>'Rekapitulace stavby'!AN13</f>
        <v>Vyplň údaj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18" customHeight="1">
      <c r="A16" s="36"/>
      <c r="B16" s="42"/>
      <c r="C16" s="36"/>
      <c r="D16" s="36"/>
      <c r="E16" s="31" t="str">
        <f>'Rekapitulace stavby'!E14</f>
        <v>Vyplň údaj</v>
      </c>
      <c r="F16" s="135"/>
      <c r="G16" s="135"/>
      <c r="H16" s="135"/>
      <c r="I16" s="133" t="s">
        <v>26</v>
      </c>
      <c r="J16" s="31" t="str">
        <f>'Rekapitulace stavby'!AN14</f>
        <v>Vyplň údaj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6.96" customHeight="1">
      <c r="A17" s="36"/>
      <c r="B17" s="42"/>
      <c r="C17" s="36"/>
      <c r="D17" s="36"/>
      <c r="E17" s="36"/>
      <c r="F17" s="36"/>
      <c r="G17" s="36"/>
      <c r="H17" s="36"/>
      <c r="I17" s="36"/>
      <c r="J17" s="36"/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12" customHeight="1">
      <c r="A18" s="36"/>
      <c r="B18" s="42"/>
      <c r="C18" s="36"/>
      <c r="D18" s="133" t="s">
        <v>29</v>
      </c>
      <c r="E18" s="36"/>
      <c r="F18" s="36"/>
      <c r="G18" s="36"/>
      <c r="H18" s="36"/>
      <c r="I18" s="133" t="s">
        <v>25</v>
      </c>
      <c r="J18" s="135" t="str">
        <f>IF('Rekapitulace stavby'!AN16="","",'Rekapitulace stavby'!AN16)</f>
        <v/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18" customHeight="1">
      <c r="A19" s="36"/>
      <c r="B19" s="42"/>
      <c r="C19" s="36"/>
      <c r="D19" s="36"/>
      <c r="E19" s="135" t="str">
        <f>IF('Rekapitulace stavby'!E17="","",'Rekapitulace stavby'!E17)</f>
        <v xml:space="preserve"> </v>
      </c>
      <c r="F19" s="36"/>
      <c r="G19" s="36"/>
      <c r="H19" s="36"/>
      <c r="I19" s="133" t="s">
        <v>26</v>
      </c>
      <c r="J19" s="135" t="str">
        <f>IF('Rekapitulace stavby'!AN17="","",'Rekapitulace stavby'!AN17)</f>
        <v/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6.96" customHeight="1">
      <c r="A20" s="36"/>
      <c r="B20" s="42"/>
      <c r="C20" s="36"/>
      <c r="D20" s="36"/>
      <c r="E20" s="36"/>
      <c r="F20" s="36"/>
      <c r="G20" s="36"/>
      <c r="H20" s="36"/>
      <c r="I20" s="36"/>
      <c r="J20" s="36"/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12" customHeight="1">
      <c r="A21" s="36"/>
      <c r="B21" s="42"/>
      <c r="C21" s="36"/>
      <c r="D21" s="133" t="s">
        <v>31</v>
      </c>
      <c r="E21" s="36"/>
      <c r="F21" s="36"/>
      <c r="G21" s="36"/>
      <c r="H21" s="36"/>
      <c r="I21" s="133" t="s">
        <v>25</v>
      </c>
      <c r="J21" s="135" t="str">
        <f>IF('Rekapitulace stavby'!AN19="","",'Rekapitulace stavby'!AN19)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18" customHeight="1">
      <c r="A22" s="36"/>
      <c r="B22" s="42"/>
      <c r="C22" s="36"/>
      <c r="D22" s="36"/>
      <c r="E22" s="135" t="str">
        <f>IF('Rekapitulace stavby'!E20="","",'Rekapitulace stavby'!E20)</f>
        <v xml:space="preserve"> </v>
      </c>
      <c r="F22" s="36"/>
      <c r="G22" s="36"/>
      <c r="H22" s="36"/>
      <c r="I22" s="133" t="s">
        <v>26</v>
      </c>
      <c r="J22" s="135" t="str">
        <f>IF('Rekapitulace stavby'!AN20="","",'Rekapitulace stavby'!AN20)</f>
        <v/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6.96" customHeight="1">
      <c r="A23" s="36"/>
      <c r="B23" s="42"/>
      <c r="C23" s="36"/>
      <c r="D23" s="36"/>
      <c r="E23" s="36"/>
      <c r="F23" s="36"/>
      <c r="G23" s="36"/>
      <c r="H23" s="36"/>
      <c r="I23" s="36"/>
      <c r="J23" s="36"/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12" customHeight="1">
      <c r="A24" s="36"/>
      <c r="B24" s="42"/>
      <c r="C24" s="36"/>
      <c r="D24" s="133" t="s">
        <v>32</v>
      </c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8" customFormat="1" ht="16.5" customHeight="1">
      <c r="A25" s="137"/>
      <c r="B25" s="138"/>
      <c r="C25" s="137"/>
      <c r="D25" s="137"/>
      <c r="E25" s="139" t="s">
        <v>1</v>
      </c>
      <c r="F25" s="139"/>
      <c r="G25" s="139"/>
      <c r="H25" s="139"/>
      <c r="I25" s="137"/>
      <c r="J25" s="137"/>
      <c r="K25" s="137"/>
      <c r="L25" s="140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</row>
    <row r="26" hidden="1" s="2" customFormat="1" ht="6.96" customHeight="1">
      <c r="A26" s="36"/>
      <c r="B26" s="42"/>
      <c r="C26" s="36"/>
      <c r="D26" s="36"/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2" customFormat="1" ht="6.96" customHeight="1">
      <c r="A27" s="36"/>
      <c r="B27" s="42"/>
      <c r="C27" s="36"/>
      <c r="D27" s="141"/>
      <c r="E27" s="141"/>
      <c r="F27" s="141"/>
      <c r="G27" s="141"/>
      <c r="H27" s="141"/>
      <c r="I27" s="141"/>
      <c r="J27" s="141"/>
      <c r="K27" s="141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hidden="1" s="2" customFormat="1" ht="25.44" customHeight="1">
      <c r="A28" s="36"/>
      <c r="B28" s="42"/>
      <c r="C28" s="36"/>
      <c r="D28" s="142" t="s">
        <v>33</v>
      </c>
      <c r="E28" s="36"/>
      <c r="F28" s="36"/>
      <c r="G28" s="36"/>
      <c r="H28" s="36"/>
      <c r="I28" s="36"/>
      <c r="J28" s="143">
        <f>ROUND(J114, 2)</f>
        <v>0</v>
      </c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2" customFormat="1" ht="6.96" customHeight="1">
      <c r="A29" s="36"/>
      <c r="B29" s="42"/>
      <c r="C29" s="36"/>
      <c r="D29" s="141"/>
      <c r="E29" s="141"/>
      <c r="F29" s="141"/>
      <c r="G29" s="141"/>
      <c r="H29" s="141"/>
      <c r="I29" s="141"/>
      <c r="J29" s="141"/>
      <c r="K29" s="141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hidden="1" s="2" customFormat="1" ht="14.4" customHeight="1">
      <c r="A30" s="36"/>
      <c r="B30" s="42"/>
      <c r="C30" s="36"/>
      <c r="D30" s="36"/>
      <c r="E30" s="36"/>
      <c r="F30" s="144" t="s">
        <v>35</v>
      </c>
      <c r="G30" s="36"/>
      <c r="H30" s="36"/>
      <c r="I30" s="144" t="s">
        <v>34</v>
      </c>
      <c r="J30" s="144" t="s">
        <v>36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14.4" customHeight="1">
      <c r="A31" s="36"/>
      <c r="B31" s="42"/>
      <c r="C31" s="36"/>
      <c r="D31" s="145" t="s">
        <v>37</v>
      </c>
      <c r="E31" s="133" t="s">
        <v>38</v>
      </c>
      <c r="F31" s="146">
        <f>ROUND((SUM(BE114:BE157)),  2)</f>
        <v>0</v>
      </c>
      <c r="G31" s="36"/>
      <c r="H31" s="36"/>
      <c r="I31" s="147">
        <v>0.20999999999999999</v>
      </c>
      <c r="J31" s="146">
        <f>ROUND(((SUM(BE114:BE157))*I31),  2)</f>
        <v>0</v>
      </c>
      <c r="K31" s="3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14.4" customHeight="1">
      <c r="A32" s="36"/>
      <c r="B32" s="42"/>
      <c r="C32" s="36"/>
      <c r="D32" s="36"/>
      <c r="E32" s="133" t="s">
        <v>39</v>
      </c>
      <c r="F32" s="146">
        <f>ROUND((SUM(BF114:BF157)),  2)</f>
        <v>0</v>
      </c>
      <c r="G32" s="36"/>
      <c r="H32" s="36"/>
      <c r="I32" s="147">
        <v>0.12</v>
      </c>
      <c r="J32" s="146">
        <f>ROUND(((SUM(BF114:BF157))*I32), 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36"/>
      <c r="E33" s="133" t="s">
        <v>40</v>
      </c>
      <c r="F33" s="146">
        <f>ROUND((SUM(BG114:BG157)),  2)</f>
        <v>0</v>
      </c>
      <c r="G33" s="36"/>
      <c r="H33" s="36"/>
      <c r="I33" s="147">
        <v>0.20999999999999999</v>
      </c>
      <c r="J33" s="146">
        <f>0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33" t="s">
        <v>41</v>
      </c>
      <c r="F34" s="146">
        <f>ROUND((SUM(BH114:BH157)),  2)</f>
        <v>0</v>
      </c>
      <c r="G34" s="36"/>
      <c r="H34" s="36"/>
      <c r="I34" s="147">
        <v>0.12</v>
      </c>
      <c r="J34" s="146">
        <f>0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3" t="s">
        <v>42</v>
      </c>
      <c r="F35" s="146">
        <f>ROUND((SUM(BI114:BI157)),  2)</f>
        <v>0</v>
      </c>
      <c r="G35" s="36"/>
      <c r="H35" s="36"/>
      <c r="I35" s="147">
        <v>0</v>
      </c>
      <c r="J35" s="146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6.96" customHeight="1">
      <c r="A36" s="36"/>
      <c r="B36" s="42"/>
      <c r="C36" s="36"/>
      <c r="D36" s="36"/>
      <c r="E36" s="36"/>
      <c r="F36" s="36"/>
      <c r="G36" s="36"/>
      <c r="H36" s="36"/>
      <c r="I36" s="36"/>
      <c r="J36" s="36"/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25.44" customHeight="1">
      <c r="A37" s="36"/>
      <c r="B37" s="42"/>
      <c r="C37" s="148"/>
      <c r="D37" s="149" t="s">
        <v>43</v>
      </c>
      <c r="E37" s="150"/>
      <c r="F37" s="150"/>
      <c r="G37" s="151" t="s">
        <v>44</v>
      </c>
      <c r="H37" s="152" t="s">
        <v>45</v>
      </c>
      <c r="I37" s="150"/>
      <c r="J37" s="153">
        <f>SUM(J28:J35)</f>
        <v>0</v>
      </c>
      <c r="K37" s="154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1" customFormat="1" ht="14.4" customHeight="1">
      <c r="B39" s="18"/>
      <c r="L39" s="18"/>
    </row>
    <row r="40" hidden="1" s="1" customFormat="1" ht="14.4" customHeight="1">
      <c r="B40" s="18"/>
      <c r="L40" s="18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61"/>
      <c r="D50" s="155" t="s">
        <v>46</v>
      </c>
      <c r="E50" s="156"/>
      <c r="F50" s="156"/>
      <c r="G50" s="155" t="s">
        <v>47</v>
      </c>
      <c r="H50" s="156"/>
      <c r="I50" s="156"/>
      <c r="J50" s="156"/>
      <c r="K50" s="156"/>
      <c r="L50" s="6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6"/>
      <c r="B61" s="42"/>
      <c r="C61" s="36"/>
      <c r="D61" s="157" t="s">
        <v>48</v>
      </c>
      <c r="E61" s="158"/>
      <c r="F61" s="159" t="s">
        <v>49</v>
      </c>
      <c r="G61" s="157" t="s">
        <v>48</v>
      </c>
      <c r="H61" s="158"/>
      <c r="I61" s="158"/>
      <c r="J61" s="160" t="s">
        <v>49</v>
      </c>
      <c r="K61" s="158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6"/>
      <c r="B65" s="42"/>
      <c r="C65" s="36"/>
      <c r="D65" s="155" t="s">
        <v>50</v>
      </c>
      <c r="E65" s="161"/>
      <c r="F65" s="161"/>
      <c r="G65" s="155" t="s">
        <v>51</v>
      </c>
      <c r="H65" s="161"/>
      <c r="I65" s="161"/>
      <c r="J65" s="161"/>
      <c r="K65" s="161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6"/>
      <c r="B76" s="42"/>
      <c r="C76" s="36"/>
      <c r="D76" s="157" t="s">
        <v>48</v>
      </c>
      <c r="E76" s="158"/>
      <c r="F76" s="159" t="s">
        <v>49</v>
      </c>
      <c r="G76" s="157" t="s">
        <v>48</v>
      </c>
      <c r="H76" s="158"/>
      <c r="I76" s="158"/>
      <c r="J76" s="160" t="s">
        <v>49</v>
      </c>
      <c r="K76" s="158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hidden="1" s="2" customFormat="1" ht="14.4" customHeight="1">
      <c r="A77" s="36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hidden="1"/>
    <row r="79" hidden="1"/>
    <row r="80" hidden="1"/>
    <row r="81" hidden="1" s="2" customFormat="1" ht="6.96" customHeight="1">
      <c r="A81" s="36"/>
      <c r="B81" s="164"/>
      <c r="C81" s="165"/>
      <c r="D81" s="165"/>
      <c r="E81" s="165"/>
      <c r="F81" s="165"/>
      <c r="G81" s="165"/>
      <c r="H81" s="165"/>
      <c r="I81" s="165"/>
      <c r="J81" s="165"/>
      <c r="K81" s="165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hidden="1" s="2" customFormat="1" ht="24.96" customHeight="1">
      <c r="A82" s="36"/>
      <c r="B82" s="37"/>
      <c r="C82" s="21" t="s">
        <v>82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hidden="1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hidden="1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hidden="1" s="2" customFormat="1" ht="30" customHeight="1">
      <c r="A85" s="36"/>
      <c r="B85" s="37"/>
      <c r="C85" s="38"/>
      <c r="D85" s="38"/>
      <c r="E85" s="74" t="str">
        <f>E7</f>
        <v>Rekonstrukce a modernizace budovy dílny odborného výcviku - pořízení dílenského vybavení</v>
      </c>
      <c r="F85" s="38"/>
      <c r="G85" s="38"/>
      <c r="H85" s="38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hidden="1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hidden="1" s="2" customFormat="1" ht="12" customHeight="1">
      <c r="A87" s="36"/>
      <c r="B87" s="37"/>
      <c r="C87" s="30" t="s">
        <v>20</v>
      </c>
      <c r="D87" s="38"/>
      <c r="E87" s="38"/>
      <c r="F87" s="25" t="str">
        <f>F10</f>
        <v xml:space="preserve"> </v>
      </c>
      <c r="G87" s="38"/>
      <c r="H87" s="38"/>
      <c r="I87" s="30" t="s">
        <v>22</v>
      </c>
      <c r="J87" s="77" t="str">
        <f>IF(J10="","",J10)</f>
        <v>17. 12. 2024</v>
      </c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hidden="1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hidden="1" s="2" customFormat="1" ht="15.15" customHeight="1">
      <c r="A89" s="36"/>
      <c r="B89" s="37"/>
      <c r="C89" s="30" t="s">
        <v>24</v>
      </c>
      <c r="D89" s="38"/>
      <c r="E89" s="38"/>
      <c r="F89" s="25" t="str">
        <f>E13</f>
        <v xml:space="preserve"> </v>
      </c>
      <c r="G89" s="38"/>
      <c r="H89" s="38"/>
      <c r="I89" s="30" t="s">
        <v>29</v>
      </c>
      <c r="J89" s="34" t="str">
        <f>E19</f>
        <v xml:space="preserve"> 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hidden="1" s="2" customFormat="1" ht="15.15" customHeight="1">
      <c r="A90" s="36"/>
      <c r="B90" s="37"/>
      <c r="C90" s="30" t="s">
        <v>27</v>
      </c>
      <c r="D90" s="38"/>
      <c r="E90" s="38"/>
      <c r="F90" s="25" t="str">
        <f>IF(E16="","",E16)</f>
        <v>Vyplň údaj</v>
      </c>
      <c r="G90" s="38"/>
      <c r="H90" s="38"/>
      <c r="I90" s="30" t="s">
        <v>31</v>
      </c>
      <c r="J90" s="34" t="str">
        <f>E22</f>
        <v xml:space="preserve"> </v>
      </c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hidden="1" s="2" customFormat="1" ht="10.32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hidden="1" s="2" customFormat="1" ht="29.28" customHeight="1">
      <c r="A92" s="36"/>
      <c r="B92" s="37"/>
      <c r="C92" s="166" t="s">
        <v>83</v>
      </c>
      <c r="D92" s="167"/>
      <c r="E92" s="167"/>
      <c r="F92" s="167"/>
      <c r="G92" s="167"/>
      <c r="H92" s="167"/>
      <c r="I92" s="167"/>
      <c r="J92" s="168" t="s">
        <v>84</v>
      </c>
      <c r="K92" s="167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hidden="1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hidden="1" s="2" customFormat="1" ht="22.8" customHeight="1">
      <c r="A94" s="36"/>
      <c r="B94" s="37"/>
      <c r="C94" s="169" t="s">
        <v>85</v>
      </c>
      <c r="D94" s="38"/>
      <c r="E94" s="38"/>
      <c r="F94" s="38"/>
      <c r="G94" s="38"/>
      <c r="H94" s="38"/>
      <c r="I94" s="38"/>
      <c r="J94" s="108">
        <f>J114</f>
        <v>0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U94" s="15" t="s">
        <v>86</v>
      </c>
    </row>
    <row r="95" hidden="1" s="9" customFormat="1" ht="24.96" customHeight="1">
      <c r="A95" s="9"/>
      <c r="B95" s="170"/>
      <c r="C95" s="171"/>
      <c r="D95" s="172" t="s">
        <v>87</v>
      </c>
      <c r="E95" s="173"/>
      <c r="F95" s="173"/>
      <c r="G95" s="173"/>
      <c r="H95" s="173"/>
      <c r="I95" s="173"/>
      <c r="J95" s="174">
        <f>J115</f>
        <v>0</v>
      </c>
      <c r="K95" s="171"/>
      <c r="L95" s="175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76"/>
      <c r="C96" s="177"/>
      <c r="D96" s="178" t="s">
        <v>88</v>
      </c>
      <c r="E96" s="179"/>
      <c r="F96" s="179"/>
      <c r="G96" s="179"/>
      <c r="H96" s="179"/>
      <c r="I96" s="179"/>
      <c r="J96" s="180">
        <f>J116</f>
        <v>0</v>
      </c>
      <c r="K96" s="177"/>
      <c r="L96" s="18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2" customFormat="1" ht="21.84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61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hidden="1" s="2" customFormat="1" ht="6.96" customHeight="1">
      <c r="A98" s="36"/>
      <c r="B98" s="64"/>
      <c r="C98" s="65"/>
      <c r="D98" s="65"/>
      <c r="E98" s="65"/>
      <c r="F98" s="65"/>
      <c r="G98" s="65"/>
      <c r="H98" s="65"/>
      <c r="I98" s="65"/>
      <c r="J98" s="65"/>
      <c r="K98" s="65"/>
      <c r="L98" s="61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hidden="1"/>
    <row r="100" hidden="1"/>
    <row r="101" hidden="1"/>
    <row r="102" s="2" customFormat="1" ht="6.96" customHeight="1">
      <c r="A102" s="36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24.96" customHeight="1">
      <c r="A103" s="36"/>
      <c r="B103" s="37"/>
      <c r="C103" s="21" t="s">
        <v>89</v>
      </c>
      <c r="D103" s="38"/>
      <c r="E103" s="38"/>
      <c r="F103" s="38"/>
      <c r="G103" s="38"/>
      <c r="H103" s="38"/>
      <c r="I103" s="38"/>
      <c r="J103" s="38"/>
      <c r="K103" s="38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6.96" customHeight="1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12" customHeight="1">
      <c r="A105" s="36"/>
      <c r="B105" s="37"/>
      <c r="C105" s="30" t="s">
        <v>16</v>
      </c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30" customHeight="1">
      <c r="A106" s="36"/>
      <c r="B106" s="37"/>
      <c r="C106" s="38"/>
      <c r="D106" s="38"/>
      <c r="E106" s="74" t="str">
        <f>E7</f>
        <v>Rekonstrukce a modernizace budovy dílny odborného výcviku - pořízení dílenského vybavení</v>
      </c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6.96" customHeight="1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2" customHeight="1">
      <c r="A108" s="36"/>
      <c r="B108" s="37"/>
      <c r="C108" s="30" t="s">
        <v>20</v>
      </c>
      <c r="D108" s="38"/>
      <c r="E108" s="38"/>
      <c r="F108" s="25" t="str">
        <f>F10</f>
        <v xml:space="preserve"> </v>
      </c>
      <c r="G108" s="38"/>
      <c r="H108" s="38"/>
      <c r="I108" s="30" t="s">
        <v>22</v>
      </c>
      <c r="J108" s="77" t="str">
        <f>IF(J10="","",J10)</f>
        <v>17. 12. 2024</v>
      </c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5.15" customHeight="1">
      <c r="A110" s="36"/>
      <c r="B110" s="37"/>
      <c r="C110" s="30" t="s">
        <v>24</v>
      </c>
      <c r="D110" s="38"/>
      <c r="E110" s="38"/>
      <c r="F110" s="25" t="str">
        <f>E13</f>
        <v xml:space="preserve"> </v>
      </c>
      <c r="G110" s="38"/>
      <c r="H110" s="38"/>
      <c r="I110" s="30" t="s">
        <v>29</v>
      </c>
      <c r="J110" s="34" t="str">
        <f>E19</f>
        <v xml:space="preserve"> </v>
      </c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5.15" customHeight="1">
      <c r="A111" s="36"/>
      <c r="B111" s="37"/>
      <c r="C111" s="30" t="s">
        <v>27</v>
      </c>
      <c r="D111" s="38"/>
      <c r="E111" s="38"/>
      <c r="F111" s="25" t="str">
        <f>IF(E16="","",E16)</f>
        <v>Vyplň údaj</v>
      </c>
      <c r="G111" s="38"/>
      <c r="H111" s="38"/>
      <c r="I111" s="30" t="s">
        <v>31</v>
      </c>
      <c r="J111" s="34" t="str">
        <f>E22</f>
        <v xml:space="preserve"> </v>
      </c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0.32" customHeight="1">
      <c r="A112" s="36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11" customFormat="1" ht="29.28" customHeight="1">
      <c r="A113" s="182"/>
      <c r="B113" s="183"/>
      <c r="C113" s="184" t="s">
        <v>90</v>
      </c>
      <c r="D113" s="185" t="s">
        <v>58</v>
      </c>
      <c r="E113" s="185" t="s">
        <v>54</v>
      </c>
      <c r="F113" s="185" t="s">
        <v>55</v>
      </c>
      <c r="G113" s="185" t="s">
        <v>91</v>
      </c>
      <c r="H113" s="185" t="s">
        <v>92</v>
      </c>
      <c r="I113" s="185" t="s">
        <v>93</v>
      </c>
      <c r="J113" s="186" t="s">
        <v>84</v>
      </c>
      <c r="K113" s="187" t="s">
        <v>94</v>
      </c>
      <c r="L113" s="188"/>
      <c r="M113" s="98" t="s">
        <v>1</v>
      </c>
      <c r="N113" s="99" t="s">
        <v>37</v>
      </c>
      <c r="O113" s="99" t="s">
        <v>95</v>
      </c>
      <c r="P113" s="99" t="s">
        <v>96</v>
      </c>
      <c r="Q113" s="99" t="s">
        <v>97</v>
      </c>
      <c r="R113" s="99" t="s">
        <v>98</v>
      </c>
      <c r="S113" s="99" t="s">
        <v>99</v>
      </c>
      <c r="T113" s="100" t="s">
        <v>100</v>
      </c>
      <c r="U113" s="182"/>
      <c r="V113" s="182"/>
      <c r="W113" s="182"/>
      <c r="X113" s="182"/>
      <c r="Y113" s="182"/>
      <c r="Z113" s="182"/>
      <c r="AA113" s="182"/>
      <c r="AB113" s="182"/>
      <c r="AC113" s="182"/>
      <c r="AD113" s="182"/>
      <c r="AE113" s="182"/>
    </row>
    <row r="114" s="2" customFormat="1" ht="22.8" customHeight="1">
      <c r="A114" s="36"/>
      <c r="B114" s="37"/>
      <c r="C114" s="105" t="s">
        <v>101</v>
      </c>
      <c r="D114" s="38"/>
      <c r="E114" s="38"/>
      <c r="F114" s="38"/>
      <c r="G114" s="38"/>
      <c r="H114" s="38"/>
      <c r="I114" s="38"/>
      <c r="J114" s="189">
        <f>BK114</f>
        <v>0</v>
      </c>
      <c r="K114" s="38"/>
      <c r="L114" s="42"/>
      <c r="M114" s="101"/>
      <c r="N114" s="190"/>
      <c r="O114" s="102"/>
      <c r="P114" s="191">
        <f>P115</f>
        <v>0</v>
      </c>
      <c r="Q114" s="102"/>
      <c r="R114" s="191">
        <f>R115</f>
        <v>0</v>
      </c>
      <c r="S114" s="102"/>
      <c r="T114" s="192">
        <f>T115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5" t="s">
        <v>72</v>
      </c>
      <c r="AU114" s="15" t="s">
        <v>86</v>
      </c>
      <c r="BK114" s="193">
        <f>BK115</f>
        <v>0</v>
      </c>
    </row>
    <row r="115" s="12" customFormat="1" ht="25.92" customHeight="1">
      <c r="A115" s="12"/>
      <c r="B115" s="194"/>
      <c r="C115" s="195"/>
      <c r="D115" s="196" t="s">
        <v>72</v>
      </c>
      <c r="E115" s="197" t="s">
        <v>102</v>
      </c>
      <c r="F115" s="197" t="s">
        <v>103</v>
      </c>
      <c r="G115" s="195"/>
      <c r="H115" s="195"/>
      <c r="I115" s="198"/>
      <c r="J115" s="199">
        <f>BK115</f>
        <v>0</v>
      </c>
      <c r="K115" s="195"/>
      <c r="L115" s="200"/>
      <c r="M115" s="201"/>
      <c r="N115" s="202"/>
      <c r="O115" s="202"/>
      <c r="P115" s="203">
        <f>P116</f>
        <v>0</v>
      </c>
      <c r="Q115" s="202"/>
      <c r="R115" s="203">
        <f>R116</f>
        <v>0</v>
      </c>
      <c r="S115" s="202"/>
      <c r="T115" s="204">
        <f>T116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5" t="s">
        <v>78</v>
      </c>
      <c r="AT115" s="206" t="s">
        <v>72</v>
      </c>
      <c r="AU115" s="206" t="s">
        <v>73</v>
      </c>
      <c r="AY115" s="205" t="s">
        <v>104</v>
      </c>
      <c r="BK115" s="207">
        <f>BK116</f>
        <v>0</v>
      </c>
    </row>
    <row r="116" s="12" customFormat="1" ht="22.8" customHeight="1">
      <c r="A116" s="12"/>
      <c r="B116" s="194"/>
      <c r="C116" s="195"/>
      <c r="D116" s="196" t="s">
        <v>72</v>
      </c>
      <c r="E116" s="208" t="s">
        <v>78</v>
      </c>
      <c r="F116" s="208" t="s">
        <v>105</v>
      </c>
      <c r="G116" s="195"/>
      <c r="H116" s="195"/>
      <c r="I116" s="198"/>
      <c r="J116" s="209">
        <f>BK116</f>
        <v>0</v>
      </c>
      <c r="K116" s="195"/>
      <c r="L116" s="200"/>
      <c r="M116" s="201"/>
      <c r="N116" s="202"/>
      <c r="O116" s="202"/>
      <c r="P116" s="203">
        <f>SUM(P117:P157)</f>
        <v>0</v>
      </c>
      <c r="Q116" s="202"/>
      <c r="R116" s="203">
        <f>SUM(R117:R157)</f>
        <v>0</v>
      </c>
      <c r="S116" s="202"/>
      <c r="T116" s="204">
        <f>SUM(T117:T157)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5" t="s">
        <v>78</v>
      </c>
      <c r="AT116" s="206" t="s">
        <v>72</v>
      </c>
      <c r="AU116" s="206" t="s">
        <v>78</v>
      </c>
      <c r="AY116" s="205" t="s">
        <v>104</v>
      </c>
      <c r="BK116" s="207">
        <f>SUM(BK117:BK157)</f>
        <v>0</v>
      </c>
    </row>
    <row r="117" s="2" customFormat="1" ht="16.5" customHeight="1">
      <c r="A117" s="36"/>
      <c r="B117" s="37"/>
      <c r="C117" s="210" t="s">
        <v>78</v>
      </c>
      <c r="D117" s="210" t="s">
        <v>106</v>
      </c>
      <c r="E117" s="211" t="s">
        <v>107</v>
      </c>
      <c r="F117" s="212" t="s">
        <v>108</v>
      </c>
      <c r="G117" s="213" t="s">
        <v>109</v>
      </c>
      <c r="H117" s="214">
        <v>2</v>
      </c>
      <c r="I117" s="215"/>
      <c r="J117" s="216">
        <f>ROUND(I117*H117,2)</f>
        <v>0</v>
      </c>
      <c r="K117" s="217"/>
      <c r="L117" s="42"/>
      <c r="M117" s="218" t="s">
        <v>1</v>
      </c>
      <c r="N117" s="219" t="s">
        <v>38</v>
      </c>
      <c r="O117" s="89"/>
      <c r="P117" s="220">
        <f>O117*H117</f>
        <v>0</v>
      </c>
      <c r="Q117" s="220">
        <v>0</v>
      </c>
      <c r="R117" s="220">
        <f>Q117*H117</f>
        <v>0</v>
      </c>
      <c r="S117" s="220">
        <v>0</v>
      </c>
      <c r="T117" s="221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22" t="s">
        <v>110</v>
      </c>
      <c r="AT117" s="222" t="s">
        <v>106</v>
      </c>
      <c r="AU117" s="222" t="s">
        <v>80</v>
      </c>
      <c r="AY117" s="15" t="s">
        <v>104</v>
      </c>
      <c r="BE117" s="223">
        <f>IF(N117="základní",J117,0)</f>
        <v>0</v>
      </c>
      <c r="BF117" s="223">
        <f>IF(N117="snížená",J117,0)</f>
        <v>0</v>
      </c>
      <c r="BG117" s="223">
        <f>IF(N117="zákl. přenesená",J117,0)</f>
        <v>0</v>
      </c>
      <c r="BH117" s="223">
        <f>IF(N117="sníž. přenesená",J117,0)</f>
        <v>0</v>
      </c>
      <c r="BI117" s="223">
        <f>IF(N117="nulová",J117,0)</f>
        <v>0</v>
      </c>
      <c r="BJ117" s="15" t="s">
        <v>78</v>
      </c>
      <c r="BK117" s="223">
        <f>ROUND(I117*H117,2)</f>
        <v>0</v>
      </c>
      <c r="BL117" s="15" t="s">
        <v>110</v>
      </c>
      <c r="BM117" s="222" t="s">
        <v>111</v>
      </c>
    </row>
    <row r="118" s="13" customFormat="1">
      <c r="A118" s="13"/>
      <c r="B118" s="224"/>
      <c r="C118" s="225"/>
      <c r="D118" s="226" t="s">
        <v>112</v>
      </c>
      <c r="E118" s="227" t="s">
        <v>1</v>
      </c>
      <c r="F118" s="228" t="s">
        <v>113</v>
      </c>
      <c r="G118" s="225"/>
      <c r="H118" s="229">
        <v>2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112</v>
      </c>
      <c r="AU118" s="235" t="s">
        <v>80</v>
      </c>
      <c r="AV118" s="13" t="s">
        <v>80</v>
      </c>
      <c r="AW118" s="13" t="s">
        <v>30</v>
      </c>
      <c r="AX118" s="13" t="s">
        <v>78</v>
      </c>
      <c r="AY118" s="235" t="s">
        <v>104</v>
      </c>
    </row>
    <row r="119" s="2" customFormat="1" ht="16.5" customHeight="1">
      <c r="A119" s="36"/>
      <c r="B119" s="37"/>
      <c r="C119" s="210" t="s">
        <v>80</v>
      </c>
      <c r="D119" s="210" t="s">
        <v>106</v>
      </c>
      <c r="E119" s="211" t="s">
        <v>114</v>
      </c>
      <c r="F119" s="212" t="s">
        <v>115</v>
      </c>
      <c r="G119" s="213" t="s">
        <v>109</v>
      </c>
      <c r="H119" s="214">
        <v>1</v>
      </c>
      <c r="I119" s="215"/>
      <c r="J119" s="216">
        <f>ROUND(I119*H119,2)</f>
        <v>0</v>
      </c>
      <c r="K119" s="217"/>
      <c r="L119" s="42"/>
      <c r="M119" s="218" t="s">
        <v>1</v>
      </c>
      <c r="N119" s="219" t="s">
        <v>38</v>
      </c>
      <c r="O119" s="89"/>
      <c r="P119" s="220">
        <f>O119*H119</f>
        <v>0</v>
      </c>
      <c r="Q119" s="220">
        <v>0</v>
      </c>
      <c r="R119" s="220">
        <f>Q119*H119</f>
        <v>0</v>
      </c>
      <c r="S119" s="220">
        <v>0</v>
      </c>
      <c r="T119" s="22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22" t="s">
        <v>110</v>
      </c>
      <c r="AT119" s="222" t="s">
        <v>106</v>
      </c>
      <c r="AU119" s="222" t="s">
        <v>80</v>
      </c>
      <c r="AY119" s="15" t="s">
        <v>104</v>
      </c>
      <c r="BE119" s="223">
        <f>IF(N119="základní",J119,0)</f>
        <v>0</v>
      </c>
      <c r="BF119" s="223">
        <f>IF(N119="snížená",J119,0)</f>
        <v>0</v>
      </c>
      <c r="BG119" s="223">
        <f>IF(N119="zákl. přenesená",J119,0)</f>
        <v>0</v>
      </c>
      <c r="BH119" s="223">
        <f>IF(N119="sníž. přenesená",J119,0)</f>
        <v>0</v>
      </c>
      <c r="BI119" s="223">
        <f>IF(N119="nulová",J119,0)</f>
        <v>0</v>
      </c>
      <c r="BJ119" s="15" t="s">
        <v>78</v>
      </c>
      <c r="BK119" s="223">
        <f>ROUND(I119*H119,2)</f>
        <v>0</v>
      </c>
      <c r="BL119" s="15" t="s">
        <v>110</v>
      </c>
      <c r="BM119" s="222" t="s">
        <v>116</v>
      </c>
    </row>
    <row r="120" s="13" customFormat="1">
      <c r="A120" s="13"/>
      <c r="B120" s="224"/>
      <c r="C120" s="225"/>
      <c r="D120" s="226" t="s">
        <v>112</v>
      </c>
      <c r="E120" s="227" t="s">
        <v>1</v>
      </c>
      <c r="F120" s="228" t="s">
        <v>117</v>
      </c>
      <c r="G120" s="225"/>
      <c r="H120" s="229">
        <v>1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112</v>
      </c>
      <c r="AU120" s="235" t="s">
        <v>80</v>
      </c>
      <c r="AV120" s="13" t="s">
        <v>80</v>
      </c>
      <c r="AW120" s="13" t="s">
        <v>30</v>
      </c>
      <c r="AX120" s="13" t="s">
        <v>78</v>
      </c>
      <c r="AY120" s="235" t="s">
        <v>104</v>
      </c>
    </row>
    <row r="121" s="2" customFormat="1" ht="16.5" customHeight="1">
      <c r="A121" s="36"/>
      <c r="B121" s="37"/>
      <c r="C121" s="210" t="s">
        <v>118</v>
      </c>
      <c r="D121" s="210" t="s">
        <v>106</v>
      </c>
      <c r="E121" s="211" t="s">
        <v>119</v>
      </c>
      <c r="F121" s="212" t="s">
        <v>120</v>
      </c>
      <c r="G121" s="213" t="s">
        <v>109</v>
      </c>
      <c r="H121" s="214">
        <v>7</v>
      </c>
      <c r="I121" s="215"/>
      <c r="J121" s="216">
        <f>ROUND(I121*H121,2)</f>
        <v>0</v>
      </c>
      <c r="K121" s="217"/>
      <c r="L121" s="42"/>
      <c r="M121" s="218" t="s">
        <v>1</v>
      </c>
      <c r="N121" s="219" t="s">
        <v>38</v>
      </c>
      <c r="O121" s="89"/>
      <c r="P121" s="220">
        <f>O121*H121</f>
        <v>0</v>
      </c>
      <c r="Q121" s="220">
        <v>0</v>
      </c>
      <c r="R121" s="220">
        <f>Q121*H121</f>
        <v>0</v>
      </c>
      <c r="S121" s="220">
        <v>0</v>
      </c>
      <c r="T121" s="22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22" t="s">
        <v>110</v>
      </c>
      <c r="AT121" s="222" t="s">
        <v>106</v>
      </c>
      <c r="AU121" s="222" t="s">
        <v>80</v>
      </c>
      <c r="AY121" s="15" t="s">
        <v>104</v>
      </c>
      <c r="BE121" s="223">
        <f>IF(N121="základní",J121,0)</f>
        <v>0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15" t="s">
        <v>78</v>
      </c>
      <c r="BK121" s="223">
        <f>ROUND(I121*H121,2)</f>
        <v>0</v>
      </c>
      <c r="BL121" s="15" t="s">
        <v>110</v>
      </c>
      <c r="BM121" s="222" t="s">
        <v>121</v>
      </c>
    </row>
    <row r="122" s="13" customFormat="1">
      <c r="A122" s="13"/>
      <c r="B122" s="224"/>
      <c r="C122" s="225"/>
      <c r="D122" s="226" t="s">
        <v>112</v>
      </c>
      <c r="E122" s="227" t="s">
        <v>1</v>
      </c>
      <c r="F122" s="228" t="s">
        <v>122</v>
      </c>
      <c r="G122" s="225"/>
      <c r="H122" s="229">
        <v>7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112</v>
      </c>
      <c r="AU122" s="235" t="s">
        <v>80</v>
      </c>
      <c r="AV122" s="13" t="s">
        <v>80</v>
      </c>
      <c r="AW122" s="13" t="s">
        <v>30</v>
      </c>
      <c r="AX122" s="13" t="s">
        <v>78</v>
      </c>
      <c r="AY122" s="235" t="s">
        <v>104</v>
      </c>
    </row>
    <row r="123" s="2" customFormat="1" ht="16.5" customHeight="1">
      <c r="A123" s="36"/>
      <c r="B123" s="37"/>
      <c r="C123" s="210" t="s">
        <v>110</v>
      </c>
      <c r="D123" s="210" t="s">
        <v>106</v>
      </c>
      <c r="E123" s="211" t="s">
        <v>123</v>
      </c>
      <c r="F123" s="212" t="s">
        <v>124</v>
      </c>
      <c r="G123" s="213" t="s">
        <v>109</v>
      </c>
      <c r="H123" s="214">
        <v>1</v>
      </c>
      <c r="I123" s="215"/>
      <c r="J123" s="216">
        <f>ROUND(I123*H123,2)</f>
        <v>0</v>
      </c>
      <c r="K123" s="217"/>
      <c r="L123" s="42"/>
      <c r="M123" s="218" t="s">
        <v>1</v>
      </c>
      <c r="N123" s="219" t="s">
        <v>38</v>
      </c>
      <c r="O123" s="89"/>
      <c r="P123" s="220">
        <f>O123*H123</f>
        <v>0</v>
      </c>
      <c r="Q123" s="220">
        <v>0</v>
      </c>
      <c r="R123" s="220">
        <f>Q123*H123</f>
        <v>0</v>
      </c>
      <c r="S123" s="220">
        <v>0</v>
      </c>
      <c r="T123" s="22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22" t="s">
        <v>110</v>
      </c>
      <c r="AT123" s="222" t="s">
        <v>106</v>
      </c>
      <c r="AU123" s="222" t="s">
        <v>80</v>
      </c>
      <c r="AY123" s="15" t="s">
        <v>104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15" t="s">
        <v>78</v>
      </c>
      <c r="BK123" s="223">
        <f>ROUND(I123*H123,2)</f>
        <v>0</v>
      </c>
      <c r="BL123" s="15" t="s">
        <v>110</v>
      </c>
      <c r="BM123" s="222" t="s">
        <v>125</v>
      </c>
    </row>
    <row r="124" s="13" customFormat="1">
      <c r="A124" s="13"/>
      <c r="B124" s="224"/>
      <c r="C124" s="225"/>
      <c r="D124" s="226" t="s">
        <v>112</v>
      </c>
      <c r="E124" s="227" t="s">
        <v>1</v>
      </c>
      <c r="F124" s="228" t="s">
        <v>126</v>
      </c>
      <c r="G124" s="225"/>
      <c r="H124" s="229">
        <v>1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112</v>
      </c>
      <c r="AU124" s="235" t="s">
        <v>80</v>
      </c>
      <c r="AV124" s="13" t="s">
        <v>80</v>
      </c>
      <c r="AW124" s="13" t="s">
        <v>30</v>
      </c>
      <c r="AX124" s="13" t="s">
        <v>78</v>
      </c>
      <c r="AY124" s="235" t="s">
        <v>104</v>
      </c>
    </row>
    <row r="125" s="2" customFormat="1" ht="16.5" customHeight="1">
      <c r="A125" s="36"/>
      <c r="B125" s="37"/>
      <c r="C125" s="210" t="s">
        <v>127</v>
      </c>
      <c r="D125" s="210" t="s">
        <v>106</v>
      </c>
      <c r="E125" s="211" t="s">
        <v>128</v>
      </c>
      <c r="F125" s="212" t="s">
        <v>129</v>
      </c>
      <c r="G125" s="213" t="s">
        <v>109</v>
      </c>
      <c r="H125" s="214">
        <v>1</v>
      </c>
      <c r="I125" s="215"/>
      <c r="J125" s="216">
        <f>ROUND(I125*H125,2)</f>
        <v>0</v>
      </c>
      <c r="K125" s="217"/>
      <c r="L125" s="42"/>
      <c r="M125" s="218" t="s">
        <v>1</v>
      </c>
      <c r="N125" s="219" t="s">
        <v>38</v>
      </c>
      <c r="O125" s="89"/>
      <c r="P125" s="220">
        <f>O125*H125</f>
        <v>0</v>
      </c>
      <c r="Q125" s="220">
        <v>0</v>
      </c>
      <c r="R125" s="220">
        <f>Q125*H125</f>
        <v>0</v>
      </c>
      <c r="S125" s="220">
        <v>0</v>
      </c>
      <c r="T125" s="221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2" t="s">
        <v>110</v>
      </c>
      <c r="AT125" s="222" t="s">
        <v>106</v>
      </c>
      <c r="AU125" s="222" t="s">
        <v>80</v>
      </c>
      <c r="AY125" s="15" t="s">
        <v>104</v>
      </c>
      <c r="BE125" s="223">
        <f>IF(N125="základní",J125,0)</f>
        <v>0</v>
      </c>
      <c r="BF125" s="223">
        <f>IF(N125="snížená",J125,0)</f>
        <v>0</v>
      </c>
      <c r="BG125" s="223">
        <f>IF(N125="zákl. přenesená",J125,0)</f>
        <v>0</v>
      </c>
      <c r="BH125" s="223">
        <f>IF(N125="sníž. přenesená",J125,0)</f>
        <v>0</v>
      </c>
      <c r="BI125" s="223">
        <f>IF(N125="nulová",J125,0)</f>
        <v>0</v>
      </c>
      <c r="BJ125" s="15" t="s">
        <v>78</v>
      </c>
      <c r="BK125" s="223">
        <f>ROUND(I125*H125,2)</f>
        <v>0</v>
      </c>
      <c r="BL125" s="15" t="s">
        <v>110</v>
      </c>
      <c r="BM125" s="222" t="s">
        <v>130</v>
      </c>
    </row>
    <row r="126" s="13" customFormat="1">
      <c r="A126" s="13"/>
      <c r="B126" s="224"/>
      <c r="C126" s="225"/>
      <c r="D126" s="226" t="s">
        <v>112</v>
      </c>
      <c r="E126" s="227" t="s">
        <v>1</v>
      </c>
      <c r="F126" s="228" t="s">
        <v>131</v>
      </c>
      <c r="G126" s="225"/>
      <c r="H126" s="229">
        <v>1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112</v>
      </c>
      <c r="AU126" s="235" t="s">
        <v>80</v>
      </c>
      <c r="AV126" s="13" t="s">
        <v>80</v>
      </c>
      <c r="AW126" s="13" t="s">
        <v>30</v>
      </c>
      <c r="AX126" s="13" t="s">
        <v>78</v>
      </c>
      <c r="AY126" s="235" t="s">
        <v>104</v>
      </c>
    </row>
    <row r="127" s="2" customFormat="1" ht="16.5" customHeight="1">
      <c r="A127" s="36"/>
      <c r="B127" s="37"/>
      <c r="C127" s="210" t="s">
        <v>132</v>
      </c>
      <c r="D127" s="210" t="s">
        <v>106</v>
      </c>
      <c r="E127" s="211" t="s">
        <v>133</v>
      </c>
      <c r="F127" s="212" t="s">
        <v>134</v>
      </c>
      <c r="G127" s="213" t="s">
        <v>109</v>
      </c>
      <c r="H127" s="214">
        <v>3</v>
      </c>
      <c r="I127" s="215"/>
      <c r="J127" s="216">
        <f>ROUND(I127*H127,2)</f>
        <v>0</v>
      </c>
      <c r="K127" s="217"/>
      <c r="L127" s="42"/>
      <c r="M127" s="218" t="s">
        <v>1</v>
      </c>
      <c r="N127" s="219" t="s">
        <v>38</v>
      </c>
      <c r="O127" s="89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2" t="s">
        <v>110</v>
      </c>
      <c r="AT127" s="222" t="s">
        <v>106</v>
      </c>
      <c r="AU127" s="222" t="s">
        <v>80</v>
      </c>
      <c r="AY127" s="15" t="s">
        <v>104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15" t="s">
        <v>78</v>
      </c>
      <c r="BK127" s="223">
        <f>ROUND(I127*H127,2)</f>
        <v>0</v>
      </c>
      <c r="BL127" s="15" t="s">
        <v>110</v>
      </c>
      <c r="BM127" s="222" t="s">
        <v>135</v>
      </c>
    </row>
    <row r="128" s="13" customFormat="1">
      <c r="A128" s="13"/>
      <c r="B128" s="224"/>
      <c r="C128" s="225"/>
      <c r="D128" s="226" t="s">
        <v>112</v>
      </c>
      <c r="E128" s="227" t="s">
        <v>1</v>
      </c>
      <c r="F128" s="228" t="s">
        <v>136</v>
      </c>
      <c r="G128" s="225"/>
      <c r="H128" s="229">
        <v>3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112</v>
      </c>
      <c r="AU128" s="235" t="s">
        <v>80</v>
      </c>
      <c r="AV128" s="13" t="s">
        <v>80</v>
      </c>
      <c r="AW128" s="13" t="s">
        <v>30</v>
      </c>
      <c r="AX128" s="13" t="s">
        <v>78</v>
      </c>
      <c r="AY128" s="235" t="s">
        <v>104</v>
      </c>
    </row>
    <row r="129" s="2" customFormat="1" ht="16.5" customHeight="1">
      <c r="A129" s="36"/>
      <c r="B129" s="37"/>
      <c r="C129" s="210" t="s">
        <v>137</v>
      </c>
      <c r="D129" s="210" t="s">
        <v>106</v>
      </c>
      <c r="E129" s="211" t="s">
        <v>138</v>
      </c>
      <c r="F129" s="212" t="s">
        <v>139</v>
      </c>
      <c r="G129" s="213" t="s">
        <v>109</v>
      </c>
      <c r="H129" s="214">
        <v>10</v>
      </c>
      <c r="I129" s="215"/>
      <c r="J129" s="216">
        <f>ROUND(I129*H129,2)</f>
        <v>0</v>
      </c>
      <c r="K129" s="217"/>
      <c r="L129" s="42"/>
      <c r="M129" s="218" t="s">
        <v>1</v>
      </c>
      <c r="N129" s="219" t="s">
        <v>38</v>
      </c>
      <c r="O129" s="89"/>
      <c r="P129" s="220">
        <f>O129*H129</f>
        <v>0</v>
      </c>
      <c r="Q129" s="220">
        <v>0</v>
      </c>
      <c r="R129" s="220">
        <f>Q129*H129</f>
        <v>0</v>
      </c>
      <c r="S129" s="220">
        <v>0</v>
      </c>
      <c r="T129" s="22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2" t="s">
        <v>110</v>
      </c>
      <c r="AT129" s="222" t="s">
        <v>106</v>
      </c>
      <c r="AU129" s="222" t="s">
        <v>80</v>
      </c>
      <c r="AY129" s="15" t="s">
        <v>104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15" t="s">
        <v>78</v>
      </c>
      <c r="BK129" s="223">
        <f>ROUND(I129*H129,2)</f>
        <v>0</v>
      </c>
      <c r="BL129" s="15" t="s">
        <v>110</v>
      </c>
      <c r="BM129" s="222" t="s">
        <v>140</v>
      </c>
    </row>
    <row r="130" s="13" customFormat="1">
      <c r="A130" s="13"/>
      <c r="B130" s="224"/>
      <c r="C130" s="225"/>
      <c r="D130" s="226" t="s">
        <v>112</v>
      </c>
      <c r="E130" s="227" t="s">
        <v>1</v>
      </c>
      <c r="F130" s="228" t="s">
        <v>141</v>
      </c>
      <c r="G130" s="225"/>
      <c r="H130" s="229">
        <v>10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112</v>
      </c>
      <c r="AU130" s="235" t="s">
        <v>80</v>
      </c>
      <c r="AV130" s="13" t="s">
        <v>80</v>
      </c>
      <c r="AW130" s="13" t="s">
        <v>30</v>
      </c>
      <c r="AX130" s="13" t="s">
        <v>78</v>
      </c>
      <c r="AY130" s="235" t="s">
        <v>104</v>
      </c>
    </row>
    <row r="131" s="2" customFormat="1" ht="16.5" customHeight="1">
      <c r="A131" s="36"/>
      <c r="B131" s="37"/>
      <c r="C131" s="210" t="s">
        <v>142</v>
      </c>
      <c r="D131" s="210" t="s">
        <v>106</v>
      </c>
      <c r="E131" s="211" t="s">
        <v>143</v>
      </c>
      <c r="F131" s="212" t="s">
        <v>144</v>
      </c>
      <c r="G131" s="213" t="s">
        <v>109</v>
      </c>
      <c r="H131" s="214">
        <v>1</v>
      </c>
      <c r="I131" s="215"/>
      <c r="J131" s="216">
        <f>ROUND(I131*H131,2)</f>
        <v>0</v>
      </c>
      <c r="K131" s="217"/>
      <c r="L131" s="42"/>
      <c r="M131" s="218" t="s">
        <v>1</v>
      </c>
      <c r="N131" s="219" t="s">
        <v>38</v>
      </c>
      <c r="O131" s="89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2" t="s">
        <v>110</v>
      </c>
      <c r="AT131" s="222" t="s">
        <v>106</v>
      </c>
      <c r="AU131" s="222" t="s">
        <v>80</v>
      </c>
      <c r="AY131" s="15" t="s">
        <v>104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5" t="s">
        <v>78</v>
      </c>
      <c r="BK131" s="223">
        <f>ROUND(I131*H131,2)</f>
        <v>0</v>
      </c>
      <c r="BL131" s="15" t="s">
        <v>110</v>
      </c>
      <c r="BM131" s="222" t="s">
        <v>145</v>
      </c>
    </row>
    <row r="132" s="13" customFormat="1">
      <c r="A132" s="13"/>
      <c r="B132" s="224"/>
      <c r="C132" s="225"/>
      <c r="D132" s="226" t="s">
        <v>112</v>
      </c>
      <c r="E132" s="227" t="s">
        <v>1</v>
      </c>
      <c r="F132" s="228" t="s">
        <v>146</v>
      </c>
      <c r="G132" s="225"/>
      <c r="H132" s="229">
        <v>1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112</v>
      </c>
      <c r="AU132" s="235" t="s">
        <v>80</v>
      </c>
      <c r="AV132" s="13" t="s">
        <v>80</v>
      </c>
      <c r="AW132" s="13" t="s">
        <v>30</v>
      </c>
      <c r="AX132" s="13" t="s">
        <v>78</v>
      </c>
      <c r="AY132" s="235" t="s">
        <v>104</v>
      </c>
    </row>
    <row r="133" s="2" customFormat="1" ht="16.5" customHeight="1">
      <c r="A133" s="36"/>
      <c r="B133" s="37"/>
      <c r="C133" s="210" t="s">
        <v>147</v>
      </c>
      <c r="D133" s="210" t="s">
        <v>106</v>
      </c>
      <c r="E133" s="211" t="s">
        <v>148</v>
      </c>
      <c r="F133" s="212" t="s">
        <v>149</v>
      </c>
      <c r="G133" s="213" t="s">
        <v>109</v>
      </c>
      <c r="H133" s="214">
        <v>4</v>
      </c>
      <c r="I133" s="215"/>
      <c r="J133" s="216">
        <f>ROUND(I133*H133,2)</f>
        <v>0</v>
      </c>
      <c r="K133" s="217"/>
      <c r="L133" s="42"/>
      <c r="M133" s="218" t="s">
        <v>1</v>
      </c>
      <c r="N133" s="219" t="s">
        <v>38</v>
      </c>
      <c r="O133" s="89"/>
      <c r="P133" s="220">
        <f>O133*H133</f>
        <v>0</v>
      </c>
      <c r="Q133" s="220">
        <v>0</v>
      </c>
      <c r="R133" s="220">
        <f>Q133*H133</f>
        <v>0</v>
      </c>
      <c r="S133" s="220">
        <v>0</v>
      </c>
      <c r="T133" s="22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2" t="s">
        <v>110</v>
      </c>
      <c r="AT133" s="222" t="s">
        <v>106</v>
      </c>
      <c r="AU133" s="222" t="s">
        <v>80</v>
      </c>
      <c r="AY133" s="15" t="s">
        <v>104</v>
      </c>
      <c r="BE133" s="223">
        <f>IF(N133="základní",J133,0)</f>
        <v>0</v>
      </c>
      <c r="BF133" s="223">
        <f>IF(N133="snížená",J133,0)</f>
        <v>0</v>
      </c>
      <c r="BG133" s="223">
        <f>IF(N133="zákl. přenesená",J133,0)</f>
        <v>0</v>
      </c>
      <c r="BH133" s="223">
        <f>IF(N133="sníž. přenesená",J133,0)</f>
        <v>0</v>
      </c>
      <c r="BI133" s="223">
        <f>IF(N133="nulová",J133,0)</f>
        <v>0</v>
      </c>
      <c r="BJ133" s="15" t="s">
        <v>78</v>
      </c>
      <c r="BK133" s="223">
        <f>ROUND(I133*H133,2)</f>
        <v>0</v>
      </c>
      <c r="BL133" s="15" t="s">
        <v>110</v>
      </c>
      <c r="BM133" s="222" t="s">
        <v>150</v>
      </c>
    </row>
    <row r="134" s="13" customFormat="1">
      <c r="A134" s="13"/>
      <c r="B134" s="224"/>
      <c r="C134" s="225"/>
      <c r="D134" s="226" t="s">
        <v>112</v>
      </c>
      <c r="E134" s="227" t="s">
        <v>1</v>
      </c>
      <c r="F134" s="228" t="s">
        <v>151</v>
      </c>
      <c r="G134" s="225"/>
      <c r="H134" s="229">
        <v>4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112</v>
      </c>
      <c r="AU134" s="235" t="s">
        <v>80</v>
      </c>
      <c r="AV134" s="13" t="s">
        <v>80</v>
      </c>
      <c r="AW134" s="13" t="s">
        <v>30</v>
      </c>
      <c r="AX134" s="13" t="s">
        <v>78</v>
      </c>
      <c r="AY134" s="235" t="s">
        <v>104</v>
      </c>
    </row>
    <row r="135" s="2" customFormat="1" ht="24.15" customHeight="1">
      <c r="A135" s="36"/>
      <c r="B135" s="37"/>
      <c r="C135" s="210" t="s">
        <v>152</v>
      </c>
      <c r="D135" s="210" t="s">
        <v>106</v>
      </c>
      <c r="E135" s="211" t="s">
        <v>153</v>
      </c>
      <c r="F135" s="212" t="s">
        <v>154</v>
      </c>
      <c r="G135" s="213" t="s">
        <v>109</v>
      </c>
      <c r="H135" s="214">
        <v>8</v>
      </c>
      <c r="I135" s="215"/>
      <c r="J135" s="216">
        <f>ROUND(I135*H135,2)</f>
        <v>0</v>
      </c>
      <c r="K135" s="217"/>
      <c r="L135" s="42"/>
      <c r="M135" s="218" t="s">
        <v>1</v>
      </c>
      <c r="N135" s="219" t="s">
        <v>38</v>
      </c>
      <c r="O135" s="89"/>
      <c r="P135" s="220">
        <f>O135*H135</f>
        <v>0</v>
      </c>
      <c r="Q135" s="220">
        <v>0</v>
      </c>
      <c r="R135" s="220">
        <f>Q135*H135</f>
        <v>0</v>
      </c>
      <c r="S135" s="220">
        <v>0</v>
      </c>
      <c r="T135" s="22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2" t="s">
        <v>110</v>
      </c>
      <c r="AT135" s="222" t="s">
        <v>106</v>
      </c>
      <c r="AU135" s="222" t="s">
        <v>80</v>
      </c>
      <c r="AY135" s="15" t="s">
        <v>104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15" t="s">
        <v>78</v>
      </c>
      <c r="BK135" s="223">
        <f>ROUND(I135*H135,2)</f>
        <v>0</v>
      </c>
      <c r="BL135" s="15" t="s">
        <v>110</v>
      </c>
      <c r="BM135" s="222" t="s">
        <v>155</v>
      </c>
    </row>
    <row r="136" s="13" customFormat="1">
      <c r="A136" s="13"/>
      <c r="B136" s="224"/>
      <c r="C136" s="225"/>
      <c r="D136" s="226" t="s">
        <v>112</v>
      </c>
      <c r="E136" s="227" t="s">
        <v>1</v>
      </c>
      <c r="F136" s="228" t="s">
        <v>156</v>
      </c>
      <c r="G136" s="225"/>
      <c r="H136" s="229">
        <v>8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112</v>
      </c>
      <c r="AU136" s="235" t="s">
        <v>80</v>
      </c>
      <c r="AV136" s="13" t="s">
        <v>80</v>
      </c>
      <c r="AW136" s="13" t="s">
        <v>30</v>
      </c>
      <c r="AX136" s="13" t="s">
        <v>78</v>
      </c>
      <c r="AY136" s="235" t="s">
        <v>104</v>
      </c>
    </row>
    <row r="137" s="2" customFormat="1" ht="16.5" customHeight="1">
      <c r="A137" s="36"/>
      <c r="B137" s="37"/>
      <c r="C137" s="210" t="s">
        <v>157</v>
      </c>
      <c r="D137" s="210" t="s">
        <v>106</v>
      </c>
      <c r="E137" s="211" t="s">
        <v>158</v>
      </c>
      <c r="F137" s="212" t="s">
        <v>159</v>
      </c>
      <c r="G137" s="213" t="s">
        <v>109</v>
      </c>
      <c r="H137" s="214">
        <v>8</v>
      </c>
      <c r="I137" s="215"/>
      <c r="J137" s="216">
        <f>ROUND(I137*H137,2)</f>
        <v>0</v>
      </c>
      <c r="K137" s="217"/>
      <c r="L137" s="42"/>
      <c r="M137" s="218" t="s">
        <v>1</v>
      </c>
      <c r="N137" s="219" t="s">
        <v>38</v>
      </c>
      <c r="O137" s="89"/>
      <c r="P137" s="220">
        <f>O137*H137</f>
        <v>0</v>
      </c>
      <c r="Q137" s="220">
        <v>0</v>
      </c>
      <c r="R137" s="220">
        <f>Q137*H137</f>
        <v>0</v>
      </c>
      <c r="S137" s="220">
        <v>0</v>
      </c>
      <c r="T137" s="22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2" t="s">
        <v>110</v>
      </c>
      <c r="AT137" s="222" t="s">
        <v>106</v>
      </c>
      <c r="AU137" s="222" t="s">
        <v>80</v>
      </c>
      <c r="AY137" s="15" t="s">
        <v>104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5" t="s">
        <v>78</v>
      </c>
      <c r="BK137" s="223">
        <f>ROUND(I137*H137,2)</f>
        <v>0</v>
      </c>
      <c r="BL137" s="15" t="s">
        <v>110</v>
      </c>
      <c r="BM137" s="222" t="s">
        <v>160</v>
      </c>
    </row>
    <row r="138" s="13" customFormat="1">
      <c r="A138" s="13"/>
      <c r="B138" s="224"/>
      <c r="C138" s="225"/>
      <c r="D138" s="226" t="s">
        <v>112</v>
      </c>
      <c r="E138" s="227" t="s">
        <v>1</v>
      </c>
      <c r="F138" s="228" t="s">
        <v>161</v>
      </c>
      <c r="G138" s="225"/>
      <c r="H138" s="229">
        <v>8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112</v>
      </c>
      <c r="AU138" s="235" t="s">
        <v>80</v>
      </c>
      <c r="AV138" s="13" t="s">
        <v>80</v>
      </c>
      <c r="AW138" s="13" t="s">
        <v>30</v>
      </c>
      <c r="AX138" s="13" t="s">
        <v>78</v>
      </c>
      <c r="AY138" s="235" t="s">
        <v>104</v>
      </c>
    </row>
    <row r="139" s="2" customFormat="1" ht="16.5" customHeight="1">
      <c r="A139" s="36"/>
      <c r="B139" s="37"/>
      <c r="C139" s="210" t="s">
        <v>8</v>
      </c>
      <c r="D139" s="210" t="s">
        <v>106</v>
      </c>
      <c r="E139" s="211" t="s">
        <v>162</v>
      </c>
      <c r="F139" s="212" t="s">
        <v>163</v>
      </c>
      <c r="G139" s="213" t="s">
        <v>109</v>
      </c>
      <c r="H139" s="214">
        <v>2</v>
      </c>
      <c r="I139" s="215"/>
      <c r="J139" s="216">
        <f>ROUND(I139*H139,2)</f>
        <v>0</v>
      </c>
      <c r="K139" s="217"/>
      <c r="L139" s="42"/>
      <c r="M139" s="218" t="s">
        <v>1</v>
      </c>
      <c r="N139" s="219" t="s">
        <v>38</v>
      </c>
      <c r="O139" s="89"/>
      <c r="P139" s="220">
        <f>O139*H139</f>
        <v>0</v>
      </c>
      <c r="Q139" s="220">
        <v>0</v>
      </c>
      <c r="R139" s="220">
        <f>Q139*H139</f>
        <v>0</v>
      </c>
      <c r="S139" s="220">
        <v>0</v>
      </c>
      <c r="T139" s="22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2" t="s">
        <v>110</v>
      </c>
      <c r="AT139" s="222" t="s">
        <v>106</v>
      </c>
      <c r="AU139" s="222" t="s">
        <v>80</v>
      </c>
      <c r="AY139" s="15" t="s">
        <v>104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15" t="s">
        <v>78</v>
      </c>
      <c r="BK139" s="223">
        <f>ROUND(I139*H139,2)</f>
        <v>0</v>
      </c>
      <c r="BL139" s="15" t="s">
        <v>110</v>
      </c>
      <c r="BM139" s="222" t="s">
        <v>164</v>
      </c>
    </row>
    <row r="140" s="13" customFormat="1">
      <c r="A140" s="13"/>
      <c r="B140" s="224"/>
      <c r="C140" s="225"/>
      <c r="D140" s="226" t="s">
        <v>112</v>
      </c>
      <c r="E140" s="227" t="s">
        <v>1</v>
      </c>
      <c r="F140" s="228" t="s">
        <v>165</v>
      </c>
      <c r="G140" s="225"/>
      <c r="H140" s="229">
        <v>2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112</v>
      </c>
      <c r="AU140" s="235" t="s">
        <v>80</v>
      </c>
      <c r="AV140" s="13" t="s">
        <v>80</v>
      </c>
      <c r="AW140" s="13" t="s">
        <v>30</v>
      </c>
      <c r="AX140" s="13" t="s">
        <v>78</v>
      </c>
      <c r="AY140" s="235" t="s">
        <v>104</v>
      </c>
    </row>
    <row r="141" s="2" customFormat="1" ht="16.5" customHeight="1">
      <c r="A141" s="36"/>
      <c r="B141" s="37"/>
      <c r="C141" s="210" t="s">
        <v>166</v>
      </c>
      <c r="D141" s="210" t="s">
        <v>106</v>
      </c>
      <c r="E141" s="211" t="s">
        <v>167</v>
      </c>
      <c r="F141" s="212" t="s">
        <v>168</v>
      </c>
      <c r="G141" s="213" t="s">
        <v>109</v>
      </c>
      <c r="H141" s="214">
        <v>1</v>
      </c>
      <c r="I141" s="215"/>
      <c r="J141" s="216">
        <f>ROUND(I141*H141,2)</f>
        <v>0</v>
      </c>
      <c r="K141" s="217"/>
      <c r="L141" s="42"/>
      <c r="M141" s="218" t="s">
        <v>1</v>
      </c>
      <c r="N141" s="219" t="s">
        <v>38</v>
      </c>
      <c r="O141" s="89"/>
      <c r="P141" s="220">
        <f>O141*H141</f>
        <v>0</v>
      </c>
      <c r="Q141" s="220">
        <v>0</v>
      </c>
      <c r="R141" s="220">
        <f>Q141*H141</f>
        <v>0</v>
      </c>
      <c r="S141" s="220">
        <v>0</v>
      </c>
      <c r="T141" s="22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2" t="s">
        <v>110</v>
      </c>
      <c r="AT141" s="222" t="s">
        <v>106</v>
      </c>
      <c r="AU141" s="222" t="s">
        <v>80</v>
      </c>
      <c r="AY141" s="15" t="s">
        <v>104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15" t="s">
        <v>78</v>
      </c>
      <c r="BK141" s="223">
        <f>ROUND(I141*H141,2)</f>
        <v>0</v>
      </c>
      <c r="BL141" s="15" t="s">
        <v>110</v>
      </c>
      <c r="BM141" s="222" t="s">
        <v>169</v>
      </c>
    </row>
    <row r="142" s="13" customFormat="1">
      <c r="A142" s="13"/>
      <c r="B142" s="224"/>
      <c r="C142" s="225"/>
      <c r="D142" s="226" t="s">
        <v>112</v>
      </c>
      <c r="E142" s="227" t="s">
        <v>1</v>
      </c>
      <c r="F142" s="228" t="s">
        <v>170</v>
      </c>
      <c r="G142" s="225"/>
      <c r="H142" s="229">
        <v>1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112</v>
      </c>
      <c r="AU142" s="235" t="s">
        <v>80</v>
      </c>
      <c r="AV142" s="13" t="s">
        <v>80</v>
      </c>
      <c r="AW142" s="13" t="s">
        <v>30</v>
      </c>
      <c r="AX142" s="13" t="s">
        <v>78</v>
      </c>
      <c r="AY142" s="235" t="s">
        <v>104</v>
      </c>
    </row>
    <row r="143" s="2" customFormat="1" ht="16.5" customHeight="1">
      <c r="A143" s="36"/>
      <c r="B143" s="37"/>
      <c r="C143" s="210" t="s">
        <v>171</v>
      </c>
      <c r="D143" s="210" t="s">
        <v>106</v>
      </c>
      <c r="E143" s="211" t="s">
        <v>172</v>
      </c>
      <c r="F143" s="212" t="s">
        <v>173</v>
      </c>
      <c r="G143" s="213" t="s">
        <v>109</v>
      </c>
      <c r="H143" s="214">
        <v>2</v>
      </c>
      <c r="I143" s="215"/>
      <c r="J143" s="216">
        <f>ROUND(I143*H143,2)</f>
        <v>0</v>
      </c>
      <c r="K143" s="217"/>
      <c r="L143" s="42"/>
      <c r="M143" s="218" t="s">
        <v>1</v>
      </c>
      <c r="N143" s="219" t="s">
        <v>38</v>
      </c>
      <c r="O143" s="89"/>
      <c r="P143" s="220">
        <f>O143*H143</f>
        <v>0</v>
      </c>
      <c r="Q143" s="220">
        <v>0</v>
      </c>
      <c r="R143" s="220">
        <f>Q143*H143</f>
        <v>0</v>
      </c>
      <c r="S143" s="220">
        <v>0</v>
      </c>
      <c r="T143" s="221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2" t="s">
        <v>110</v>
      </c>
      <c r="AT143" s="222" t="s">
        <v>106</v>
      </c>
      <c r="AU143" s="222" t="s">
        <v>80</v>
      </c>
      <c r="AY143" s="15" t="s">
        <v>104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15" t="s">
        <v>78</v>
      </c>
      <c r="BK143" s="223">
        <f>ROUND(I143*H143,2)</f>
        <v>0</v>
      </c>
      <c r="BL143" s="15" t="s">
        <v>110</v>
      </c>
      <c r="BM143" s="222" t="s">
        <v>174</v>
      </c>
    </row>
    <row r="144" s="13" customFormat="1">
      <c r="A144" s="13"/>
      <c r="B144" s="224"/>
      <c r="C144" s="225"/>
      <c r="D144" s="226" t="s">
        <v>112</v>
      </c>
      <c r="E144" s="227" t="s">
        <v>1</v>
      </c>
      <c r="F144" s="228" t="s">
        <v>175</v>
      </c>
      <c r="G144" s="225"/>
      <c r="H144" s="229">
        <v>2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112</v>
      </c>
      <c r="AU144" s="235" t="s">
        <v>80</v>
      </c>
      <c r="AV144" s="13" t="s">
        <v>80</v>
      </c>
      <c r="AW144" s="13" t="s">
        <v>30</v>
      </c>
      <c r="AX144" s="13" t="s">
        <v>78</v>
      </c>
      <c r="AY144" s="235" t="s">
        <v>104</v>
      </c>
    </row>
    <row r="145" s="2" customFormat="1" ht="16.5" customHeight="1">
      <c r="A145" s="36"/>
      <c r="B145" s="37"/>
      <c r="C145" s="210" t="s">
        <v>176</v>
      </c>
      <c r="D145" s="210" t="s">
        <v>106</v>
      </c>
      <c r="E145" s="211" t="s">
        <v>177</v>
      </c>
      <c r="F145" s="212" t="s">
        <v>178</v>
      </c>
      <c r="G145" s="213" t="s">
        <v>109</v>
      </c>
      <c r="H145" s="214">
        <v>1</v>
      </c>
      <c r="I145" s="215"/>
      <c r="J145" s="216">
        <f>ROUND(I145*H145,2)</f>
        <v>0</v>
      </c>
      <c r="K145" s="217"/>
      <c r="L145" s="42"/>
      <c r="M145" s="218" t="s">
        <v>1</v>
      </c>
      <c r="N145" s="219" t="s">
        <v>38</v>
      </c>
      <c r="O145" s="89"/>
      <c r="P145" s="220">
        <f>O145*H145</f>
        <v>0</v>
      </c>
      <c r="Q145" s="220">
        <v>0</v>
      </c>
      <c r="R145" s="220">
        <f>Q145*H145</f>
        <v>0</v>
      </c>
      <c r="S145" s="220">
        <v>0</v>
      </c>
      <c r="T145" s="22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2" t="s">
        <v>110</v>
      </c>
      <c r="AT145" s="222" t="s">
        <v>106</v>
      </c>
      <c r="AU145" s="222" t="s">
        <v>80</v>
      </c>
      <c r="AY145" s="15" t="s">
        <v>104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15" t="s">
        <v>78</v>
      </c>
      <c r="BK145" s="223">
        <f>ROUND(I145*H145,2)</f>
        <v>0</v>
      </c>
      <c r="BL145" s="15" t="s">
        <v>110</v>
      </c>
      <c r="BM145" s="222" t="s">
        <v>179</v>
      </c>
    </row>
    <row r="146" s="13" customFormat="1">
      <c r="A146" s="13"/>
      <c r="B146" s="224"/>
      <c r="C146" s="225"/>
      <c r="D146" s="226" t="s">
        <v>112</v>
      </c>
      <c r="E146" s="227" t="s">
        <v>1</v>
      </c>
      <c r="F146" s="228" t="s">
        <v>180</v>
      </c>
      <c r="G146" s="225"/>
      <c r="H146" s="229">
        <v>1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112</v>
      </c>
      <c r="AU146" s="235" t="s">
        <v>80</v>
      </c>
      <c r="AV146" s="13" t="s">
        <v>80</v>
      </c>
      <c r="AW146" s="13" t="s">
        <v>30</v>
      </c>
      <c r="AX146" s="13" t="s">
        <v>78</v>
      </c>
      <c r="AY146" s="235" t="s">
        <v>104</v>
      </c>
    </row>
    <row r="147" s="2" customFormat="1" ht="16.5" customHeight="1">
      <c r="A147" s="36"/>
      <c r="B147" s="37"/>
      <c r="C147" s="210" t="s">
        <v>181</v>
      </c>
      <c r="D147" s="210" t="s">
        <v>106</v>
      </c>
      <c r="E147" s="211" t="s">
        <v>182</v>
      </c>
      <c r="F147" s="212" t="s">
        <v>183</v>
      </c>
      <c r="G147" s="213" t="s">
        <v>109</v>
      </c>
      <c r="H147" s="214">
        <v>1</v>
      </c>
      <c r="I147" s="215"/>
      <c r="J147" s="216">
        <f>ROUND(I147*H147,2)</f>
        <v>0</v>
      </c>
      <c r="K147" s="217"/>
      <c r="L147" s="42"/>
      <c r="M147" s="218" t="s">
        <v>1</v>
      </c>
      <c r="N147" s="219" t="s">
        <v>38</v>
      </c>
      <c r="O147" s="89"/>
      <c r="P147" s="220">
        <f>O147*H147</f>
        <v>0</v>
      </c>
      <c r="Q147" s="220">
        <v>0</v>
      </c>
      <c r="R147" s="220">
        <f>Q147*H147</f>
        <v>0</v>
      </c>
      <c r="S147" s="220">
        <v>0</v>
      </c>
      <c r="T147" s="22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2" t="s">
        <v>110</v>
      </c>
      <c r="AT147" s="222" t="s">
        <v>106</v>
      </c>
      <c r="AU147" s="222" t="s">
        <v>80</v>
      </c>
      <c r="AY147" s="15" t="s">
        <v>104</v>
      </c>
      <c r="BE147" s="223">
        <f>IF(N147="základní",J147,0)</f>
        <v>0</v>
      </c>
      <c r="BF147" s="223">
        <f>IF(N147="snížená",J147,0)</f>
        <v>0</v>
      </c>
      <c r="BG147" s="223">
        <f>IF(N147="zákl. přenesená",J147,0)</f>
        <v>0</v>
      </c>
      <c r="BH147" s="223">
        <f>IF(N147="sníž. přenesená",J147,0)</f>
        <v>0</v>
      </c>
      <c r="BI147" s="223">
        <f>IF(N147="nulová",J147,0)</f>
        <v>0</v>
      </c>
      <c r="BJ147" s="15" t="s">
        <v>78</v>
      </c>
      <c r="BK147" s="223">
        <f>ROUND(I147*H147,2)</f>
        <v>0</v>
      </c>
      <c r="BL147" s="15" t="s">
        <v>110</v>
      </c>
      <c r="BM147" s="222" t="s">
        <v>184</v>
      </c>
    </row>
    <row r="148" s="13" customFormat="1">
      <c r="A148" s="13"/>
      <c r="B148" s="224"/>
      <c r="C148" s="225"/>
      <c r="D148" s="226" t="s">
        <v>112</v>
      </c>
      <c r="E148" s="227" t="s">
        <v>1</v>
      </c>
      <c r="F148" s="228" t="s">
        <v>185</v>
      </c>
      <c r="G148" s="225"/>
      <c r="H148" s="229">
        <v>1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112</v>
      </c>
      <c r="AU148" s="235" t="s">
        <v>80</v>
      </c>
      <c r="AV148" s="13" t="s">
        <v>80</v>
      </c>
      <c r="AW148" s="13" t="s">
        <v>30</v>
      </c>
      <c r="AX148" s="13" t="s">
        <v>78</v>
      </c>
      <c r="AY148" s="235" t="s">
        <v>104</v>
      </c>
    </row>
    <row r="149" s="2" customFormat="1" ht="16.5" customHeight="1">
      <c r="A149" s="36"/>
      <c r="B149" s="37"/>
      <c r="C149" s="210" t="s">
        <v>186</v>
      </c>
      <c r="D149" s="210" t="s">
        <v>106</v>
      </c>
      <c r="E149" s="211" t="s">
        <v>187</v>
      </c>
      <c r="F149" s="212" t="s">
        <v>188</v>
      </c>
      <c r="G149" s="213" t="s">
        <v>109</v>
      </c>
      <c r="H149" s="214">
        <v>1</v>
      </c>
      <c r="I149" s="215"/>
      <c r="J149" s="216">
        <f>ROUND(I149*H149,2)</f>
        <v>0</v>
      </c>
      <c r="K149" s="217"/>
      <c r="L149" s="42"/>
      <c r="M149" s="218" t="s">
        <v>1</v>
      </c>
      <c r="N149" s="219" t="s">
        <v>38</v>
      </c>
      <c r="O149" s="89"/>
      <c r="P149" s="220">
        <f>O149*H149</f>
        <v>0</v>
      </c>
      <c r="Q149" s="220">
        <v>0</v>
      </c>
      <c r="R149" s="220">
        <f>Q149*H149</f>
        <v>0</v>
      </c>
      <c r="S149" s="220">
        <v>0</v>
      </c>
      <c r="T149" s="221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2" t="s">
        <v>110</v>
      </c>
      <c r="AT149" s="222" t="s">
        <v>106</v>
      </c>
      <c r="AU149" s="222" t="s">
        <v>80</v>
      </c>
      <c r="AY149" s="15" t="s">
        <v>104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15" t="s">
        <v>78</v>
      </c>
      <c r="BK149" s="223">
        <f>ROUND(I149*H149,2)</f>
        <v>0</v>
      </c>
      <c r="BL149" s="15" t="s">
        <v>110</v>
      </c>
      <c r="BM149" s="222" t="s">
        <v>189</v>
      </c>
    </row>
    <row r="150" s="2" customFormat="1" ht="16.5" customHeight="1">
      <c r="A150" s="36"/>
      <c r="B150" s="37"/>
      <c r="C150" s="210" t="s">
        <v>190</v>
      </c>
      <c r="D150" s="210" t="s">
        <v>106</v>
      </c>
      <c r="E150" s="211" t="s">
        <v>191</v>
      </c>
      <c r="F150" s="212" t="s">
        <v>192</v>
      </c>
      <c r="G150" s="213" t="s">
        <v>109</v>
      </c>
      <c r="H150" s="214">
        <v>4</v>
      </c>
      <c r="I150" s="215"/>
      <c r="J150" s="216">
        <f>ROUND(I150*H150,2)</f>
        <v>0</v>
      </c>
      <c r="K150" s="217"/>
      <c r="L150" s="42"/>
      <c r="M150" s="218" t="s">
        <v>1</v>
      </c>
      <c r="N150" s="219" t="s">
        <v>38</v>
      </c>
      <c r="O150" s="89"/>
      <c r="P150" s="220">
        <f>O150*H150</f>
        <v>0</v>
      </c>
      <c r="Q150" s="220">
        <v>0</v>
      </c>
      <c r="R150" s="220">
        <f>Q150*H150</f>
        <v>0</v>
      </c>
      <c r="S150" s="220">
        <v>0</v>
      </c>
      <c r="T150" s="221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2" t="s">
        <v>110</v>
      </c>
      <c r="AT150" s="222" t="s">
        <v>106</v>
      </c>
      <c r="AU150" s="222" t="s">
        <v>80</v>
      </c>
      <c r="AY150" s="15" t="s">
        <v>104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15" t="s">
        <v>78</v>
      </c>
      <c r="BK150" s="223">
        <f>ROUND(I150*H150,2)</f>
        <v>0</v>
      </c>
      <c r="BL150" s="15" t="s">
        <v>110</v>
      </c>
      <c r="BM150" s="222" t="s">
        <v>193</v>
      </c>
    </row>
    <row r="151" s="13" customFormat="1">
      <c r="A151" s="13"/>
      <c r="B151" s="224"/>
      <c r="C151" s="225"/>
      <c r="D151" s="226" t="s">
        <v>112</v>
      </c>
      <c r="E151" s="227" t="s">
        <v>1</v>
      </c>
      <c r="F151" s="228" t="s">
        <v>194</v>
      </c>
      <c r="G151" s="225"/>
      <c r="H151" s="229">
        <v>4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112</v>
      </c>
      <c r="AU151" s="235" t="s">
        <v>80</v>
      </c>
      <c r="AV151" s="13" t="s">
        <v>80</v>
      </c>
      <c r="AW151" s="13" t="s">
        <v>30</v>
      </c>
      <c r="AX151" s="13" t="s">
        <v>78</v>
      </c>
      <c r="AY151" s="235" t="s">
        <v>104</v>
      </c>
    </row>
    <row r="152" s="2" customFormat="1" ht="16.5" customHeight="1">
      <c r="A152" s="36"/>
      <c r="B152" s="37"/>
      <c r="C152" s="210" t="s">
        <v>195</v>
      </c>
      <c r="D152" s="210" t="s">
        <v>106</v>
      </c>
      <c r="E152" s="211" t="s">
        <v>196</v>
      </c>
      <c r="F152" s="212" t="s">
        <v>197</v>
      </c>
      <c r="G152" s="213" t="s">
        <v>109</v>
      </c>
      <c r="H152" s="214">
        <v>13</v>
      </c>
      <c r="I152" s="215"/>
      <c r="J152" s="216">
        <f>ROUND(I152*H152,2)</f>
        <v>0</v>
      </c>
      <c r="K152" s="217"/>
      <c r="L152" s="42"/>
      <c r="M152" s="218" t="s">
        <v>1</v>
      </c>
      <c r="N152" s="219" t="s">
        <v>38</v>
      </c>
      <c r="O152" s="89"/>
      <c r="P152" s="220">
        <f>O152*H152</f>
        <v>0</v>
      </c>
      <c r="Q152" s="220">
        <v>0</v>
      </c>
      <c r="R152" s="220">
        <f>Q152*H152</f>
        <v>0</v>
      </c>
      <c r="S152" s="220">
        <v>0</v>
      </c>
      <c r="T152" s="221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2" t="s">
        <v>110</v>
      </c>
      <c r="AT152" s="222" t="s">
        <v>106</v>
      </c>
      <c r="AU152" s="222" t="s">
        <v>80</v>
      </c>
      <c r="AY152" s="15" t="s">
        <v>104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15" t="s">
        <v>78</v>
      </c>
      <c r="BK152" s="223">
        <f>ROUND(I152*H152,2)</f>
        <v>0</v>
      </c>
      <c r="BL152" s="15" t="s">
        <v>110</v>
      </c>
      <c r="BM152" s="222" t="s">
        <v>198</v>
      </c>
    </row>
    <row r="153" s="2" customFormat="1" ht="16.5" customHeight="1">
      <c r="A153" s="36"/>
      <c r="B153" s="37"/>
      <c r="C153" s="210" t="s">
        <v>199</v>
      </c>
      <c r="D153" s="210" t="s">
        <v>106</v>
      </c>
      <c r="E153" s="211" t="s">
        <v>200</v>
      </c>
      <c r="F153" s="212" t="s">
        <v>201</v>
      </c>
      <c r="G153" s="213" t="s">
        <v>109</v>
      </c>
      <c r="H153" s="214">
        <v>3</v>
      </c>
      <c r="I153" s="215"/>
      <c r="J153" s="216">
        <f>ROUND(I153*H153,2)</f>
        <v>0</v>
      </c>
      <c r="K153" s="217"/>
      <c r="L153" s="42"/>
      <c r="M153" s="218" t="s">
        <v>1</v>
      </c>
      <c r="N153" s="219" t="s">
        <v>38</v>
      </c>
      <c r="O153" s="89"/>
      <c r="P153" s="220">
        <f>O153*H153</f>
        <v>0</v>
      </c>
      <c r="Q153" s="220">
        <v>0</v>
      </c>
      <c r="R153" s="220">
        <f>Q153*H153</f>
        <v>0</v>
      </c>
      <c r="S153" s="220">
        <v>0</v>
      </c>
      <c r="T153" s="22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2" t="s">
        <v>110</v>
      </c>
      <c r="AT153" s="222" t="s">
        <v>106</v>
      </c>
      <c r="AU153" s="222" t="s">
        <v>80</v>
      </c>
      <c r="AY153" s="15" t="s">
        <v>104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15" t="s">
        <v>78</v>
      </c>
      <c r="BK153" s="223">
        <f>ROUND(I153*H153,2)</f>
        <v>0</v>
      </c>
      <c r="BL153" s="15" t="s">
        <v>110</v>
      </c>
      <c r="BM153" s="222" t="s">
        <v>202</v>
      </c>
    </row>
    <row r="154" s="2" customFormat="1" ht="16.5" customHeight="1">
      <c r="A154" s="36"/>
      <c r="B154" s="37"/>
      <c r="C154" s="210" t="s">
        <v>7</v>
      </c>
      <c r="D154" s="210" t="s">
        <v>106</v>
      </c>
      <c r="E154" s="211" t="s">
        <v>203</v>
      </c>
      <c r="F154" s="212" t="s">
        <v>204</v>
      </c>
      <c r="G154" s="213" t="s">
        <v>109</v>
      </c>
      <c r="H154" s="214">
        <v>1</v>
      </c>
      <c r="I154" s="215"/>
      <c r="J154" s="216">
        <f>ROUND(I154*H154,2)</f>
        <v>0</v>
      </c>
      <c r="K154" s="217"/>
      <c r="L154" s="42"/>
      <c r="M154" s="218" t="s">
        <v>1</v>
      </c>
      <c r="N154" s="219" t="s">
        <v>38</v>
      </c>
      <c r="O154" s="89"/>
      <c r="P154" s="220">
        <f>O154*H154</f>
        <v>0</v>
      </c>
      <c r="Q154" s="220">
        <v>0</v>
      </c>
      <c r="R154" s="220">
        <f>Q154*H154</f>
        <v>0</v>
      </c>
      <c r="S154" s="220">
        <v>0</v>
      </c>
      <c r="T154" s="221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2" t="s">
        <v>110</v>
      </c>
      <c r="AT154" s="222" t="s">
        <v>106</v>
      </c>
      <c r="AU154" s="222" t="s">
        <v>80</v>
      </c>
      <c r="AY154" s="15" t="s">
        <v>104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15" t="s">
        <v>78</v>
      </c>
      <c r="BK154" s="223">
        <f>ROUND(I154*H154,2)</f>
        <v>0</v>
      </c>
      <c r="BL154" s="15" t="s">
        <v>110</v>
      </c>
      <c r="BM154" s="222" t="s">
        <v>205</v>
      </c>
    </row>
    <row r="155" s="13" customFormat="1">
      <c r="A155" s="13"/>
      <c r="B155" s="224"/>
      <c r="C155" s="225"/>
      <c r="D155" s="226" t="s">
        <v>112</v>
      </c>
      <c r="E155" s="227" t="s">
        <v>1</v>
      </c>
      <c r="F155" s="228" t="s">
        <v>206</v>
      </c>
      <c r="G155" s="225"/>
      <c r="H155" s="229">
        <v>1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112</v>
      </c>
      <c r="AU155" s="235" t="s">
        <v>80</v>
      </c>
      <c r="AV155" s="13" t="s">
        <v>80</v>
      </c>
      <c r="AW155" s="13" t="s">
        <v>30</v>
      </c>
      <c r="AX155" s="13" t="s">
        <v>78</v>
      </c>
      <c r="AY155" s="235" t="s">
        <v>104</v>
      </c>
    </row>
    <row r="156" s="2" customFormat="1" ht="16.5" customHeight="1">
      <c r="A156" s="36"/>
      <c r="B156" s="37"/>
      <c r="C156" s="210" t="s">
        <v>207</v>
      </c>
      <c r="D156" s="210" t="s">
        <v>106</v>
      </c>
      <c r="E156" s="211" t="s">
        <v>208</v>
      </c>
      <c r="F156" s="212" t="s">
        <v>209</v>
      </c>
      <c r="G156" s="213" t="s">
        <v>109</v>
      </c>
      <c r="H156" s="214">
        <v>1</v>
      </c>
      <c r="I156" s="215"/>
      <c r="J156" s="216">
        <f>ROUND(I156*H156,2)</f>
        <v>0</v>
      </c>
      <c r="K156" s="217"/>
      <c r="L156" s="42"/>
      <c r="M156" s="218" t="s">
        <v>1</v>
      </c>
      <c r="N156" s="219" t="s">
        <v>38</v>
      </c>
      <c r="O156" s="89"/>
      <c r="P156" s="220">
        <f>O156*H156</f>
        <v>0</v>
      </c>
      <c r="Q156" s="220">
        <v>0</v>
      </c>
      <c r="R156" s="220">
        <f>Q156*H156</f>
        <v>0</v>
      </c>
      <c r="S156" s="220">
        <v>0</v>
      </c>
      <c r="T156" s="22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2" t="s">
        <v>110</v>
      </c>
      <c r="AT156" s="222" t="s">
        <v>106</v>
      </c>
      <c r="AU156" s="222" t="s">
        <v>80</v>
      </c>
      <c r="AY156" s="15" t="s">
        <v>104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5" t="s">
        <v>78</v>
      </c>
      <c r="BK156" s="223">
        <f>ROUND(I156*H156,2)</f>
        <v>0</v>
      </c>
      <c r="BL156" s="15" t="s">
        <v>110</v>
      </c>
      <c r="BM156" s="222" t="s">
        <v>210</v>
      </c>
    </row>
    <row r="157" s="13" customFormat="1">
      <c r="A157" s="13"/>
      <c r="B157" s="224"/>
      <c r="C157" s="225"/>
      <c r="D157" s="226" t="s">
        <v>112</v>
      </c>
      <c r="E157" s="227" t="s">
        <v>1</v>
      </c>
      <c r="F157" s="228" t="s">
        <v>211</v>
      </c>
      <c r="G157" s="225"/>
      <c r="H157" s="229">
        <v>1</v>
      </c>
      <c r="I157" s="230"/>
      <c r="J157" s="225"/>
      <c r="K157" s="225"/>
      <c r="L157" s="231"/>
      <c r="M157" s="236"/>
      <c r="N157" s="237"/>
      <c r="O157" s="237"/>
      <c r="P157" s="237"/>
      <c r="Q157" s="237"/>
      <c r="R157" s="237"/>
      <c r="S157" s="237"/>
      <c r="T157" s="23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112</v>
      </c>
      <c r="AU157" s="235" t="s">
        <v>80</v>
      </c>
      <c r="AV157" s="13" t="s">
        <v>80</v>
      </c>
      <c r="AW157" s="13" t="s">
        <v>30</v>
      </c>
      <c r="AX157" s="13" t="s">
        <v>78</v>
      </c>
      <c r="AY157" s="235" t="s">
        <v>104</v>
      </c>
    </row>
    <row r="158" s="2" customFormat="1" ht="6.96" customHeight="1">
      <c r="A158" s="36"/>
      <c r="B158" s="64"/>
      <c r="C158" s="65"/>
      <c r="D158" s="65"/>
      <c r="E158" s="65"/>
      <c r="F158" s="65"/>
      <c r="G158" s="65"/>
      <c r="H158" s="65"/>
      <c r="I158" s="65"/>
      <c r="J158" s="65"/>
      <c r="K158" s="65"/>
      <c r="L158" s="42"/>
      <c r="M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</row>
  </sheetData>
  <sheetProtection sheet="1" autoFilter="0" formatColumns="0" formatRows="0" objects="1" scenarios="1" spinCount="100000" saltValue="QRhbkOwguAVWphiHETh/YTMdynV+HATfceRt2wZ6EnuEXv9QJfFIhaTy4fW0cCZuvqU9T1O8mwO7xFyzl1eshg==" hashValue="PIMd22etLewZnNWXSyZKmcBJGh3lZylpi4OLm6U0t8grvf/a3pNsgGiaXv162/DtdIOhgyxHaK7chaLGVm3m4Q==" algorithmName="SHA-512" password="CC35"/>
  <autoFilter ref="C113:K157"/>
  <mergeCells count="6">
    <mergeCell ref="E7:H7"/>
    <mergeCell ref="E16:H16"/>
    <mergeCell ref="E25:H25"/>
    <mergeCell ref="E85:H85"/>
    <mergeCell ref="E106:H10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LAPTOP-0MT48QPI\HP</dc:creator>
  <cp:lastModifiedBy>LAPTOP-0MT48QPI\HP</cp:lastModifiedBy>
  <dcterms:created xsi:type="dcterms:W3CDTF">2025-01-22T09:46:15Z</dcterms:created>
  <dcterms:modified xsi:type="dcterms:W3CDTF">2025-01-22T09:46:20Z</dcterms:modified>
</cp:coreProperties>
</file>