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23256" windowHeight="123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'Rekapitulace'!$G$36</definedName>
    <definedName name="Dodavka0">'Položky'!#REF!</definedName>
    <definedName name="HSV">'Rekapitulace'!$E$36</definedName>
    <definedName name="HSV0">'Položky'!#REF!</definedName>
    <definedName name="HZS">'Rekapitulace'!$I$36</definedName>
    <definedName name="HZS0">'Položky'!#REF!</definedName>
    <definedName name="JKSO">'Krycí list'!$G$2</definedName>
    <definedName name="MJ">'Krycí list'!$G$5</definedName>
    <definedName name="Mont">'Rekapitulace'!$H$36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'Položky'!$A$1:$G$398</definedName>
    <definedName name="_xlnm.Print_Area" localSheetId="1">'Rekapitulace'!$A$1:$I$50</definedName>
    <definedName name="PocetMJ">'Krycí list'!$G$6</definedName>
    <definedName name="Poznamka">'Krycí list'!$B$37</definedName>
    <definedName name="Projektant">'Krycí list'!$C$8</definedName>
    <definedName name="PSV">'Rekapitulace'!$F$36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<sst xmlns="http://schemas.openxmlformats.org/spreadsheetml/2006/main" count="1034" uniqueCount="546">
  <si>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</si>
  <si>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</si>
  <si>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</si>
  <si>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</si>
  <si>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</si>
  <si>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</si>
  <si>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</si>
  <si>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</si>
  <si>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</si>
  <si>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</si>
  <si>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</si>
  <si>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</si>
  <si>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</si>
  <si>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</si>
  <si>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</si>
  <si>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</si>
  <si>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</si>
  <si>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</si>
  <si>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</si>
  <si>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</si>
  <si>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</si>
  <si>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</si>
  <si>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</si>
  <si>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</si>
  <si>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</si>
  <si>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</si>
  <si>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</si>
  <si>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</si>
  <si>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</si>
  <si>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</si>
  <si>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</si>
  <si>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</si>
  <si>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</si>
  <si>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</si>
  <si>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</si>
  <si>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</si>
  <si>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</si>
  <si>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</si>
  <si>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</si>
  <si>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</si>
  <si>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 xml:space="preserve">Datum : 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</si>
  <si>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</si>
  <si>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</si>
  <si>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</si>
  <si>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</si>
  <si>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</si>
  <si>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</si>
  <si>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</si>
  <si>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</si>
  <si>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</si>
  <si>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</si>
  <si>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</si>
  <si>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</si>
  <si>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</si>
  <si>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</si>
  <si>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</si>
  <si>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</si>
  <si>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</si>
  <si>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</si>
  <si>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</si>
  <si>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</si>
  <si>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</si>
  <si>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</si>
  <si>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</si>
  <si>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</si>
  <si>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</si>
  <si>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</si>
  <si>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</si>
  <si>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</si>
  <si>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</si>
  <si>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</si>
  <si>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</si>
  <si>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</si>
  <si>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</si>
  <si>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</si>
  <si>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</si>
  <si>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</si>
  <si>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</si>
  <si>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</si>
  <si>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Čep1408</t>
  </si>
  <si>
    <t>Památník Mohyla míru - obnova int. a pláště kaple</t>
  </si>
  <si>
    <t>01</t>
  </si>
  <si>
    <t>121101101R00</t>
  </si>
  <si>
    <t xml:space="preserve">Sejmutí ornice s přemístěním do 50 m </t>
  </si>
  <si>
    <t>m3</t>
  </si>
  <si>
    <t>(44,385+47,303*2)*0,2</t>
  </si>
  <si>
    <t>130001101R00</t>
  </si>
  <si>
    <t xml:space="preserve">Příplatek za ztížené hloubení v blízkosti vedení </t>
  </si>
  <si>
    <t>výkop podél zdiva ve východní, severní a jižní části památníku:</t>
  </si>
  <si>
    <t>(44,385+47,303*2)*0,55</t>
  </si>
  <si>
    <t>výkop pro nové žlabovky:</t>
  </si>
  <si>
    <t>2*12,5*0,85*0,75</t>
  </si>
  <si>
    <t>132201201R00</t>
  </si>
  <si>
    <t xml:space="preserve">Hloubení rýh šířky do 200 cm v hor.3 do 100 m3 </t>
  </si>
  <si>
    <t>139711101R00</t>
  </si>
  <si>
    <t xml:space="preserve">Vykopávka v uzavřených prostorách v hor.1-4 </t>
  </si>
  <si>
    <t>skladba A:</t>
  </si>
  <si>
    <t>(2*2,95+5,0)*(0,34-0,05-0,01)</t>
  </si>
  <si>
    <t>162201203R00</t>
  </si>
  <si>
    <t xml:space="preserve">Vodorovné přemíst.výkopku, kolečko hor.1-4, do 10m </t>
  </si>
  <si>
    <t>162201210R00</t>
  </si>
  <si>
    <t xml:space="preserve">Příplatek za dalš.10 m, kolečko, výkop. z hor.1- 4 </t>
  </si>
  <si>
    <t>162701105R00</t>
  </si>
  <si>
    <t xml:space="preserve">Vodorovné přemístění výkopku z hor.1-4 do 10000 m </t>
  </si>
  <si>
    <t>přebytečný výkop:</t>
  </si>
  <si>
    <t>13,0423</t>
  </si>
  <si>
    <t>162701109R00</t>
  </si>
  <si>
    <t xml:space="preserve">Příplatek k vod. přemístění hor.1-4 za další 1 km </t>
  </si>
  <si>
    <t>(2*2,95+5,0)*(0,34-0,05-0,01)*10</t>
  </si>
  <si>
    <t>13,0423*10</t>
  </si>
  <si>
    <t>171201201R00</t>
  </si>
  <si>
    <t xml:space="preserve">Uložení sypaniny na skl.-modelace na výšku přes 2m </t>
  </si>
  <si>
    <t>174101101R00</t>
  </si>
  <si>
    <t xml:space="preserve">Zásyp jam, rýh, šachet se zhutněním </t>
  </si>
  <si>
    <t>-50*0,052</t>
  </si>
  <si>
    <t>-0,16*13,86*2</t>
  </si>
  <si>
    <t>-0,17*20,63</t>
  </si>
  <si>
    <t>-0,1*12,5*2</t>
  </si>
  <si>
    <t>181301103R00</t>
  </si>
  <si>
    <t xml:space="preserve">Rozprostření ornice, rovina, tl. 15-20 cm,do 500m2 </t>
  </si>
  <si>
    <t>m2</t>
  </si>
  <si>
    <t>(44,385+47,303*2)</t>
  </si>
  <si>
    <t>199000002R00</t>
  </si>
  <si>
    <t xml:space="preserve">Poplatek za skládku horniny 1- 4 </t>
  </si>
  <si>
    <t>180400020RA0</t>
  </si>
  <si>
    <t xml:space="preserve">Založení trávníku parkového, rovina, dodání osiva </t>
  </si>
  <si>
    <t>2</t>
  </si>
  <si>
    <t>Základy a zvláštní zakládání</t>
  </si>
  <si>
    <t>271531114R00</t>
  </si>
  <si>
    <t xml:space="preserve">Polštář základu z kameniva drceného 8-16 mm </t>
  </si>
  <si>
    <t>(2*2,95+5,0)*0,1</t>
  </si>
  <si>
    <t>212810010RAC</t>
  </si>
  <si>
    <t>Trativody z PVC drenážních flexibilních trubek lože a obsyp štěrkopískem, trubky d 100 mm</t>
  </si>
  <si>
    <t>m</t>
  </si>
  <si>
    <t>(13,67+11,76)*2+30,0</t>
  </si>
  <si>
    <t>200 00</t>
  </si>
  <si>
    <t xml:space="preserve">Vsakovací šachta </t>
  </si>
  <si>
    <t>kpl</t>
  </si>
  <si>
    <t>3</t>
  </si>
  <si>
    <t>Svislé a kompletní konstrukce</t>
  </si>
  <si>
    <t>310235241R00</t>
  </si>
  <si>
    <t xml:space="preserve">Zazdívka otvorů pl.0,0225 m2 cihlami, tl.zdi 30 cm </t>
  </si>
  <si>
    <t>kus</t>
  </si>
  <si>
    <t>zazdívka větracích otvorů:</t>
  </si>
  <si>
    <t>6</t>
  </si>
  <si>
    <t>311231114RT3</t>
  </si>
  <si>
    <t>Zdivo nosné cihelné z CP 29 P15 na MVC 2,5 tloušťka zdiva 45 cm</t>
  </si>
  <si>
    <t>přezdění vzdušníku:</t>
  </si>
  <si>
    <t>4,4*2,6*0,45</t>
  </si>
  <si>
    <t>327591111R00</t>
  </si>
  <si>
    <t xml:space="preserve">Zřízení výplně a protimrazových klínů z jílu </t>
  </si>
  <si>
    <t>dle detailu A:</t>
  </si>
  <si>
    <t>0,16*13,86*2</t>
  </si>
  <si>
    <t>dle detailu B:</t>
  </si>
  <si>
    <t>0,17*20,63</t>
  </si>
  <si>
    <t>dle detailu C:</t>
  </si>
  <si>
    <t>0,1*12,5*2</t>
  </si>
  <si>
    <t>58125310</t>
  </si>
  <si>
    <t>Zemina jílovinová sušená mletá GE bal.</t>
  </si>
  <si>
    <t>T</t>
  </si>
  <si>
    <t>10,4423*2,0058</t>
  </si>
  <si>
    <t>4</t>
  </si>
  <si>
    <t>Vodorovné konstrukce</t>
  </si>
  <si>
    <t>411121221R00</t>
  </si>
  <si>
    <t xml:space="preserve">Osazování stropních desek š. do 60, dl. do 90 cm </t>
  </si>
  <si>
    <t>3/P:</t>
  </si>
  <si>
    <t>413232211R00</t>
  </si>
  <si>
    <t xml:space="preserve">Zazdívka zhlaví válcovaných nosníků výšky do 15cm </t>
  </si>
  <si>
    <t>413941121RT3</t>
  </si>
  <si>
    <t>Osazení válcovaných nosníků ve stropech do č. 12 včetně dodávky profilu I č. 12</t>
  </si>
  <si>
    <t>t</t>
  </si>
  <si>
    <t>pro vložené patro:</t>
  </si>
  <si>
    <t>2*2,95*0,0111</t>
  </si>
  <si>
    <t>413 00</t>
  </si>
  <si>
    <t xml:space="preserve">D+M ocelové svařované konstrukce patra </t>
  </si>
  <si>
    <t>kg</t>
  </si>
  <si>
    <t>(4*2,506+2*0,705)*8,34*1,1</t>
  </si>
  <si>
    <t>59341209</t>
  </si>
  <si>
    <t>Deska stropní plná PZD 10/410  74x29x6,5 cm</t>
  </si>
  <si>
    <t>4*1,01</t>
  </si>
  <si>
    <t>5</t>
  </si>
  <si>
    <t>Komunikace</t>
  </si>
  <si>
    <t>564831111R00</t>
  </si>
  <si>
    <t xml:space="preserve">Podklad ze štěrkodrti po zhutnění tloušťky 10 cm </t>
  </si>
  <si>
    <t>skl. A2:</t>
  </si>
  <si>
    <t>8,1</t>
  </si>
  <si>
    <t>568111111R00</t>
  </si>
  <si>
    <t xml:space="preserve">Zřízení vrstvy z geotextilie skl.do 1:5, š. do 3 m </t>
  </si>
  <si>
    <t>594411111R00</t>
  </si>
  <si>
    <t xml:space="preserve">Dlažba z lomového kamene,lože z MC do 5 cm </t>
  </si>
  <si>
    <t>69366055</t>
  </si>
  <si>
    <t>Dodávka separační geotextilie</t>
  </si>
  <si>
    <t>8,1*1,1</t>
  </si>
  <si>
    <t>61</t>
  </si>
  <si>
    <t>Upravy povrchů vnitřní</t>
  </si>
  <si>
    <t>611421331R00</t>
  </si>
  <si>
    <t xml:space="preserve">Oprava váp.omítek stropů do 30% plochy - štukových </t>
  </si>
  <si>
    <t>klenba kaple:</t>
  </si>
  <si>
    <t>(8,0+0,9)*0,5*5,07*4</t>
  </si>
  <si>
    <t>612 00</t>
  </si>
  <si>
    <t>Zdokumentování a obnova ozdobných prvků a nápisů v odstraňovaných omítkách</t>
  </si>
  <si>
    <t>612 01</t>
  </si>
  <si>
    <t xml:space="preserve">Síťový síranovzdorný podhoz-špric. Spotřeba 4kg/m2 </t>
  </si>
  <si>
    <t>40,0491+300,5081</t>
  </si>
  <si>
    <t>612 02</t>
  </si>
  <si>
    <t>Vyrovnání podkladu, vyplnění spár ve zdivu porézní maltou.Spotřeba 6 kg/m2.</t>
  </si>
  <si>
    <t>612 03</t>
  </si>
  <si>
    <t xml:space="preserve">Kompresní omítka, lehká,porozita nad 60% tl. 2-3cm </t>
  </si>
  <si>
    <t>612 04</t>
  </si>
  <si>
    <t xml:space="preserve">Kompresní štuk tloušťky 2 mm bílý, brousitelný </t>
  </si>
  <si>
    <t>62</t>
  </si>
  <si>
    <t>Úpravy povrchů vnější</t>
  </si>
  <si>
    <t>622904112R00</t>
  </si>
  <si>
    <t xml:space="preserve">Očištění fasád tlakovou vodou složitost 1 - 2 </t>
  </si>
  <si>
    <t>(5,22+3,74)*0,5*7,8*4</t>
  </si>
  <si>
    <t>622 00</t>
  </si>
  <si>
    <t xml:space="preserve">Utěsnění spar vnějšího pláště </t>
  </si>
  <si>
    <t>63</t>
  </si>
  <si>
    <t>Podlahy a podlahové konstrukce</t>
  </si>
  <si>
    <t>631312611R00</t>
  </si>
  <si>
    <t xml:space="preserve">Mazanina betonová tl. 5 - 8 cm C 16/20 </t>
  </si>
  <si>
    <t>(2*2,95+5,0)*(0,04+0,06*0,5)</t>
  </si>
  <si>
    <t>(2*2,95+5,0)*0,067</t>
  </si>
  <si>
    <t>631315611R00</t>
  </si>
  <si>
    <t xml:space="preserve">Mazanina betonová tl. 12 - 24 cm C 16/20 </t>
  </si>
  <si>
    <t>pod žlabovky:</t>
  </si>
  <si>
    <t>50*0,052</t>
  </si>
  <si>
    <t>631362021R00</t>
  </si>
  <si>
    <t xml:space="preserve">Výztuž mazanin svařovanou sítí z drátů Kari </t>
  </si>
  <si>
    <t>(2*2,95+5,0)*0,003113</t>
  </si>
  <si>
    <t>8</t>
  </si>
  <si>
    <t>Trubní vedení</t>
  </si>
  <si>
    <t>899102111R00</t>
  </si>
  <si>
    <t xml:space="preserve">Osazení poklopu s rámem do 100 kg </t>
  </si>
  <si>
    <t>08/Z:</t>
  </si>
  <si>
    <t>899661311R00</t>
  </si>
  <si>
    <t xml:space="preserve">Zřízení filtračního obalu dren.trubek DN do 130 mm </t>
  </si>
  <si>
    <t>55340026</t>
  </si>
  <si>
    <t>Poklop 600x600 mm</t>
  </si>
  <si>
    <t>80,86*3,14*0,1*1,2</t>
  </si>
  <si>
    <t>93</t>
  </si>
  <si>
    <t>Dokončovací práce inženýrských staveb</t>
  </si>
  <si>
    <t>935112111R00</t>
  </si>
  <si>
    <t xml:space="preserve">Osazení přík.žlabu do C8/10 tl.10cm z tvárnic 50cm </t>
  </si>
  <si>
    <t>930 00</t>
  </si>
  <si>
    <t>D+M atypické odkapní pětiboké římsy 1100x1100</t>
  </si>
  <si>
    <t>592275204</t>
  </si>
  <si>
    <t>Žlab odvodňovací 340x250x80</t>
  </si>
  <si>
    <t>202*1,01</t>
  </si>
  <si>
    <t>94</t>
  </si>
  <si>
    <t>Lešení a stavební výtahy</t>
  </si>
  <si>
    <t>941941041R00</t>
  </si>
  <si>
    <t xml:space="preserve">Montáž lešení leh.řad.s podlahami,š.1,2 m, H 10 m </t>
  </si>
  <si>
    <t>941941291R00</t>
  </si>
  <si>
    <t xml:space="preserve">Příplatek za každý měsíc použití lešení k pol.1041 </t>
  </si>
  <si>
    <t>139,776*2</t>
  </si>
  <si>
    <t>941941841R00</t>
  </si>
  <si>
    <t xml:space="preserve">Demontáž lešení leh.řad.s podlahami,š.1,2 m,H 10 m </t>
  </si>
  <si>
    <t>943943221R00</t>
  </si>
  <si>
    <t xml:space="preserve">Montáž lešení prostorové lehké, do 200kg, H 10 m </t>
  </si>
  <si>
    <t>(9,2+6,3)*0,5*(9,2+6,3)*0,5*6</t>
  </si>
  <si>
    <t>943943292R00</t>
  </si>
  <si>
    <t xml:space="preserve">Příplatek za každý měsíc použití k pol..3221, 3222 </t>
  </si>
  <si>
    <t>360,375*2</t>
  </si>
  <si>
    <t>943943821R00</t>
  </si>
  <si>
    <t xml:space="preserve">Demontáž lešení, prostor. lehké, 200 kPa, H 10 m </t>
  </si>
  <si>
    <t>943955021R00</t>
  </si>
  <si>
    <t xml:space="preserve">Montáž lešeňové podlahy s příčníky a podél.,H 10 m </t>
  </si>
  <si>
    <t>(9,2+6,3)*0,5*(9,2+6,3)*0,5*3</t>
  </si>
  <si>
    <t>943955191R00</t>
  </si>
  <si>
    <t xml:space="preserve">Příplatek za každý měsíc použití leš.k pol.21až 41 </t>
  </si>
  <si>
    <t>180,1875*2</t>
  </si>
  <si>
    <t>943955821R00</t>
  </si>
  <si>
    <t xml:space="preserve">Demontáž leš. podlahy s příč. a podélníky, H 10 m </t>
  </si>
  <si>
    <t>95</t>
  </si>
  <si>
    <t>Dokončovací konstrukce na pozemních stavbách</t>
  </si>
  <si>
    <t>952901114R00</t>
  </si>
  <si>
    <t xml:space="preserve">Vyčištění budov o výšce podlaží nad 4 m </t>
  </si>
  <si>
    <t>953941411R00</t>
  </si>
  <si>
    <t xml:space="preserve">Osazení železných ventilací o ploše do 0,10 m2 </t>
  </si>
  <si>
    <t>02/Z:</t>
  </si>
  <si>
    <t>04/Z:</t>
  </si>
  <si>
    <t>05/Z:</t>
  </si>
  <si>
    <t>06/Z:</t>
  </si>
  <si>
    <t>07/Z:</t>
  </si>
  <si>
    <t>04/Z</t>
  </si>
  <si>
    <t>Demontáž, očištění, uskladnění a opětovná montáž stávajících nerezových mřížek</t>
  </si>
  <si>
    <t>950 00</t>
  </si>
  <si>
    <t>Vyčištění a úprava vzdušníků - úprava žlábku a stěn</t>
  </si>
  <si>
    <t>(3,235+14,407)*2+14,675</t>
  </si>
  <si>
    <t>950 01</t>
  </si>
  <si>
    <t xml:space="preserve">Vyčištění a úprava okapových chodníčků </t>
  </si>
  <si>
    <t>19,13*2+34,02</t>
  </si>
  <si>
    <t>950 02</t>
  </si>
  <si>
    <t>D+M odvodnění vlož.patra - žlábek Cu + průchodka zdí D 20 mm</t>
  </si>
  <si>
    <t>96</t>
  </si>
  <si>
    <t>Bourání konstrukcí</t>
  </si>
  <si>
    <t>962032231R00</t>
  </si>
  <si>
    <t xml:space="preserve">Bourání zdiva z cihel pálených na MVC </t>
  </si>
  <si>
    <t>963051113R00</t>
  </si>
  <si>
    <t xml:space="preserve">Bourání ŽB stropů deskových tl. nad 8 cm </t>
  </si>
  <si>
    <t>2*0,5*0,1</t>
  </si>
  <si>
    <t>965042131R00</t>
  </si>
  <si>
    <t xml:space="preserve">Bourání mazanin betonových  tl. 10 cm, pl. 4 m2 </t>
  </si>
  <si>
    <t>2*2,95*0,05</t>
  </si>
  <si>
    <t>965042141R00</t>
  </si>
  <si>
    <t xml:space="preserve">Bourání mazanin betonových tl. 10 cm, nad 4 m2 </t>
  </si>
  <si>
    <t>5,0*0,05</t>
  </si>
  <si>
    <t>965042241R00</t>
  </si>
  <si>
    <t xml:space="preserve">Bourání mazanin betonových tl. nad 10 cm, nad 4 m2 </t>
  </si>
  <si>
    <t>vybourání stáv.žlabu:</t>
  </si>
  <si>
    <t>50*0,4*0,15</t>
  </si>
  <si>
    <t>965081713R00</t>
  </si>
  <si>
    <t xml:space="preserve">Bourání dlaždic keramických tl. 1 cm, nad 1 m2 </t>
  </si>
  <si>
    <t>(2*2,95+5,0)</t>
  </si>
  <si>
    <t>97</t>
  </si>
  <si>
    <t>Prorážení otvorů</t>
  </si>
  <si>
    <t>622904121R00</t>
  </si>
  <si>
    <t xml:space="preserve">Ruční čištění ocelovým kartáčem </t>
  </si>
  <si>
    <t>tloušťka vnitřní omítky 4 - 5 cm:</t>
  </si>
  <si>
    <t>((9,94+9,86)+(8,003+7,998))*2*0,5*5,5</t>
  </si>
  <si>
    <t>1,415*6*3,18</t>
  </si>
  <si>
    <t>2,05*12*2,75</t>
  </si>
  <si>
    <t>1,64*2*2,73</t>
  </si>
  <si>
    <t>1,415*2,04*2+1,415*3,39</t>
  </si>
  <si>
    <t>2,05*1,93*6</t>
  </si>
  <si>
    <t>1,64*3,5</t>
  </si>
  <si>
    <t>970031020R00</t>
  </si>
  <si>
    <t xml:space="preserve">Vrtání jádrové do zdiva cihelného d 20 mm </t>
  </si>
  <si>
    <t>u vlož.patra:</t>
  </si>
  <si>
    <t>0,45</t>
  </si>
  <si>
    <t>973031325R00</t>
  </si>
  <si>
    <t xml:space="preserve">Vysekání kapes zeď cihel. MVC, pl. 0,1m2, hl. 30cm </t>
  </si>
  <si>
    <t>978011141R00</t>
  </si>
  <si>
    <t xml:space="preserve">Otlučení omítek vnitřních vápenných stropů do 30 % </t>
  </si>
  <si>
    <t>978011191R00</t>
  </si>
  <si>
    <t xml:space="preserve">Otlučení omítek vnitřních vápenných stropů do 100% </t>
  </si>
  <si>
    <t>978013191R00</t>
  </si>
  <si>
    <t xml:space="preserve">Otlučení omítek vnitřních stěn v rozsahu do 100 % </t>
  </si>
  <si>
    <t>978023251R00</t>
  </si>
  <si>
    <t xml:space="preserve">Vysekání a úprava spár zdiva kamenného režného </t>
  </si>
  <si>
    <t>978023411R00</t>
  </si>
  <si>
    <t xml:space="preserve">Vysekání a úprava spár zdiva cihelného mimo komín. 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</si>
  <si>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</si>
  <si>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</si>
  <si>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</si>
  <si>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</si>
  <si>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</si>
  <si>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</si>
  <si>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711131101R00</t>
  </si>
  <si>
    <t xml:space="preserve">Izolace proti vlhkosti vodorovná pásy na sucho </t>
  </si>
  <si>
    <t>bentonitové rohože:</t>
  </si>
  <si>
    <t>711212002R00</t>
  </si>
  <si>
    <t xml:space="preserve">Stěrka hydroizolační těsnicí hmotou </t>
  </si>
  <si>
    <t>13,86*1,813*2</t>
  </si>
  <si>
    <t>20,63*0,423</t>
  </si>
  <si>
    <t>0,52*12,5*2</t>
  </si>
  <si>
    <t>711491172R00</t>
  </si>
  <si>
    <t xml:space="preserve">Izolace tlaková, ochranná textilie, vodorovná </t>
  </si>
  <si>
    <t>2,77*13,86*2</t>
  </si>
  <si>
    <t>1,428*20,63</t>
  </si>
  <si>
    <t>1,441*12,5*2</t>
  </si>
  <si>
    <t>580 00</t>
  </si>
  <si>
    <t xml:space="preserve">Bentonitová rohož </t>
  </si>
  <si>
    <t>138,991*1,1</t>
  </si>
  <si>
    <t>56240017</t>
  </si>
  <si>
    <t>Díl modulární plastový výška 6 cm např. Desan</t>
  </si>
  <si>
    <t>(2*2,95+5,0)*1,1</t>
  </si>
  <si>
    <t>142,2690*1,1</t>
  </si>
  <si>
    <t>998711202R00</t>
  </si>
  <si>
    <t xml:space="preserve">Přesun hmot pro izolace proti vodě, výšky do 12 m </t>
  </si>
  <si>
    <t>713</t>
  </si>
  <si>
    <t>Izolace tepelné</t>
  </si>
  <si>
    <t>713121111R00</t>
  </si>
  <si>
    <t xml:space="preserve">Izolace tepelná podlah na sucho, jednovrstvá </t>
  </si>
  <si>
    <t>713191100R00</t>
  </si>
  <si>
    <t xml:space="preserve">Položení separační fólie </t>
  </si>
  <si>
    <t>283754903</t>
  </si>
  <si>
    <t>Deska polystyrenová XPS tl. 60 mm</t>
  </si>
  <si>
    <t>998713202R00</t>
  </si>
  <si>
    <t xml:space="preserve">Přesun hmot pro izolace tepelné, výšky do 12 m </t>
  </si>
  <si>
    <t>762</t>
  </si>
  <si>
    <t>Konstrukce tesařské</t>
  </si>
  <si>
    <t>762811210R00</t>
  </si>
  <si>
    <t xml:space="preserve">Montáž záklopu, vrchní na sraz, hrubá prkna </t>
  </si>
  <si>
    <t>vložené patro:</t>
  </si>
  <si>
    <t>(2,506*2,506-0,6*0,6*2)</t>
  </si>
  <si>
    <t>762895000R00</t>
  </si>
  <si>
    <t xml:space="preserve">Spojovací prostředky pro montáž stropů </t>
  </si>
  <si>
    <t>(2,506*2,506-0,6*0,6*2)*0,015</t>
  </si>
  <si>
    <t>762 00</t>
  </si>
  <si>
    <t xml:space="preserve">Zhotovení a osazení poklopu </t>
  </si>
  <si>
    <t>60623216</t>
  </si>
  <si>
    <t>Překližka vodovzdorná smrk tl. 15 mm jak. C/C</t>
  </si>
  <si>
    <t>5,56*1,1</t>
  </si>
  <si>
    <t>998762202R00</t>
  </si>
  <si>
    <t xml:space="preserve">Přesun hmot pro tesařské konstrukce, výšky do 12 m </t>
  </si>
  <si>
    <t>764</t>
  </si>
  <si>
    <t>Konstrukce klempířské</t>
  </si>
  <si>
    <t>1/KL</t>
  </si>
  <si>
    <t>Oplechování kamenné římsy na vstupním portálem</t>
  </si>
  <si>
    <t>2/KL</t>
  </si>
  <si>
    <t>Oplechování kamenných říms západního průčelí</t>
  </si>
  <si>
    <t>3/KL</t>
  </si>
  <si>
    <t xml:space="preserve">Demontáž a opětovná montáž stávající Cu desky </t>
  </si>
  <si>
    <t>998764202R00</t>
  </si>
  <si>
    <t xml:space="preserve">Přesun hmot pro klempířské konstr., výšky do 12 m </t>
  </si>
  <si>
    <t>767</t>
  </si>
  <si>
    <t>Konstrukce zámečnické</t>
  </si>
  <si>
    <t>01/Z</t>
  </si>
  <si>
    <t>02/Z</t>
  </si>
  <si>
    <t>Úprava stáv.mřížky - její doplnění plastovým uzávěrem s elektropohonem</t>
  </si>
  <si>
    <t>Výroba a dodávka provětrávacích střešních protidešťových žaluzií Cu 300x350 mm</t>
  </si>
  <si>
    <t>05/Z</t>
  </si>
  <si>
    <t>Výroba a dodávka nerezových mřížek 200x100 mm</t>
  </si>
  <si>
    <t>06/Z</t>
  </si>
  <si>
    <t>Výroba a dodávka nerezových mřížek 400x100 mm</t>
  </si>
  <si>
    <t>07/Z</t>
  </si>
  <si>
    <t>Výroba a dodávka nerezových mřížek 300x100 mm</t>
  </si>
  <si>
    <t>09/Z</t>
  </si>
  <si>
    <t xml:space="preserve">D+M plastového uzávěru s elektropohonem </t>
  </si>
  <si>
    <t>10/Z</t>
  </si>
  <si>
    <t xml:space="preserve">D+M vitríny </t>
  </si>
  <si>
    <t>11/Z</t>
  </si>
  <si>
    <t xml:space="preserve">D+M ventilace ve věží </t>
  </si>
  <si>
    <t>12/Z</t>
  </si>
  <si>
    <t>13/Z</t>
  </si>
  <si>
    <t xml:space="preserve">D+M nerez.konzoly na měření teploty a vlhkosti </t>
  </si>
  <si>
    <t>Vo/1</t>
  </si>
  <si>
    <t>Prosklená stěna s dvoukřídlovými dveřmi - kompletní repase mříže,výměna zasklení</t>
  </si>
  <si>
    <t>Vo/2</t>
  </si>
  <si>
    <t>Prosklená stěna S okenní niky - kompletní repase mříže,výměna zasklení</t>
  </si>
  <si>
    <t>Vo/3</t>
  </si>
  <si>
    <t>Prosklená stěna J okenní niky - kompletní repase mříže,výměna zasklení</t>
  </si>
  <si>
    <t>Vo/4</t>
  </si>
  <si>
    <t>D+M - Nová atypická prosklená stěna zádveří s dvoukřídlovými dveřmi a nadsvětlíkem</t>
  </si>
  <si>
    <t>998767202R00</t>
  </si>
  <si>
    <t xml:space="preserve">Přesun hmot pro zámečnické konstr., výšky do 12 m </t>
  </si>
  <si>
    <t>771</t>
  </si>
  <si>
    <t>Podlahy z dlaždic a obklady</t>
  </si>
  <si>
    <t>771101210R00</t>
  </si>
  <si>
    <t xml:space="preserve">Penetrace podkladu pod dlažby </t>
  </si>
  <si>
    <t>771575107R00</t>
  </si>
  <si>
    <t xml:space="preserve">Montáž podlah keram.,režné hladké, tmel, 20x20 cm </t>
  </si>
  <si>
    <t>771 00</t>
  </si>
  <si>
    <t xml:space="preserve">Lokální výměna poškozených dlaždic </t>
  </si>
  <si>
    <t>597642000</t>
  </si>
  <si>
    <t>Replika stávající dlažby</t>
  </si>
  <si>
    <t>998771202R00</t>
  </si>
  <si>
    <t xml:space="preserve">Přesun hmot pro podlahy z dlaždic, výšky do 12 m </t>
  </si>
  <si>
    <t>782</t>
  </si>
  <si>
    <t>Konstrukce z přírodního kamene</t>
  </si>
  <si>
    <t>4/K</t>
  </si>
  <si>
    <t>D+M kamenné desky krytu ventilační nástavby přiléhající k východní části památníku</t>
  </si>
  <si>
    <t>998782202R00</t>
  </si>
  <si>
    <t xml:space="preserve">Přesun hmot pro obklady z kamene, výšky do 12 m </t>
  </si>
  <si>
    <t>784</t>
  </si>
  <si>
    <t>Malby</t>
  </si>
  <si>
    <t>784191101R00</t>
  </si>
  <si>
    <t xml:space="preserve">Penetrace podkladu univerzální 1x </t>
  </si>
  <si>
    <t>40,0491+300,5081+90,246</t>
  </si>
  <si>
    <t>784195412R00</t>
  </si>
  <si>
    <t xml:space="preserve">Malba tekutá, 2 x na omítky </t>
  </si>
  <si>
    <t>Rest</t>
  </si>
  <si>
    <t>Restaurátorské práce</t>
  </si>
  <si>
    <t>R 01</t>
  </si>
  <si>
    <t xml:space="preserve">Mozaika oltářní niky - provedení průzkumů </t>
  </si>
  <si>
    <t>R 02</t>
  </si>
  <si>
    <t>Mozaika oltářní niky - konzervace stávajícího uložení</t>
  </si>
  <si>
    <t>R 03</t>
  </si>
  <si>
    <t xml:space="preserve">Mozaika oltářní niky - transfer šesti medailonů </t>
  </si>
  <si>
    <t>R 03 1/K</t>
  </si>
  <si>
    <t>Stávající kamenný oblouk a stěny - kompletní repase restaurátorským způsobem</t>
  </si>
  <si>
    <t>R 04 2/K</t>
  </si>
  <si>
    <t>Stávající kamenné orámování S okenní niky - kompletní repase restaurátorským způsobem</t>
  </si>
  <si>
    <t>R 05 3/K</t>
  </si>
  <si>
    <t>Stávající kamenné orámování J okenní niky - kompletní repase restaurátorským způsobem</t>
  </si>
  <si>
    <t>R 06</t>
  </si>
  <si>
    <t xml:space="preserve">Restaurátorská obnova malířské výzdoby </t>
  </si>
  <si>
    <t>M21</t>
  </si>
  <si>
    <t>Elektromontáže</t>
  </si>
  <si>
    <t>210</t>
  </si>
  <si>
    <t>Silnoproudá elektroinstalace - viz samostatná část projektové dokumentace</t>
  </si>
  <si>
    <t>210 00</t>
  </si>
  <si>
    <t>Provedení silnoproudé elektroinstalace - rozvody v budově,přívody,topné rohože - montáž</t>
  </si>
  <si>
    <t>210 01</t>
  </si>
  <si>
    <t>Provedení silnoproudé elektroinstalace - rozvody v budově,přívody,topné rohože - dodávka</t>
  </si>
  <si>
    <t>210 02</t>
  </si>
  <si>
    <t>Provedení silnoproudé elektroinstalace - Foitovoltaická elektrárna vč.konstrukcí a regulace</t>
  </si>
  <si>
    <t>P 210</t>
  </si>
  <si>
    <t xml:space="preserve">Stavební přípomoci </t>
  </si>
  <si>
    <t>M22</t>
  </si>
  <si>
    <t>Montáž sdělovací a zabezp. techniky</t>
  </si>
  <si>
    <t>220</t>
  </si>
  <si>
    <t>Slaboproudá elektroinstalace - viz samostatná část projektové dokumentace</t>
  </si>
  <si>
    <t>220 00</t>
  </si>
  <si>
    <t>Provedení slaboproudé elektroinstalace - Ozvučení kaple</t>
  </si>
  <si>
    <t>P 220</t>
  </si>
  <si>
    <t>M36</t>
  </si>
  <si>
    <t>Montáže měřících a regulačních zařízení</t>
  </si>
  <si>
    <t>360 00</t>
  </si>
  <si>
    <t>Provedení MaR viz samostatná část PD</t>
  </si>
  <si>
    <t>P 036</t>
  </si>
  <si>
    <t>M46</t>
  </si>
  <si>
    <t>Zemní práce při montážích</t>
  </si>
  <si>
    <t>460200163R00</t>
  </si>
  <si>
    <t xml:space="preserve">Výkop kabelové rýhy 35/80 cm  hor.3 </t>
  </si>
  <si>
    <t>přívod elektro:</t>
  </si>
  <si>
    <t>50,0</t>
  </si>
  <si>
    <t>460420022RT1</t>
  </si>
  <si>
    <t>Zřízení kabelového lože v rýze š. do 65 cm z písku lože tloušťky 10 cm</t>
  </si>
  <si>
    <t>lože a zásyp kabelu:</t>
  </si>
  <si>
    <t>2*50,0</t>
  </si>
  <si>
    <t>460490012RT1</t>
  </si>
  <si>
    <t>Fólie výstražná z PVC, šířka 33 cm fólie PVC šířka 33 cm</t>
  </si>
  <si>
    <t>460560163R00</t>
  </si>
  <si>
    <t xml:space="preserve">Zához rýhy 35/80 cm, hornina třídy 3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</si>
  <si>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</si>
  <si>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</si>
  <si>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</si>
  <si>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</si>
  <si>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</si>
  <si>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</si>
  <si>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</si>
  <si>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</si>
  <si>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</si>
  <si>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</si>
  <si>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</si>
  <si>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</si>
  <si>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</si>
  <si>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</si>
  <si>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979999996T00</t>
  </si>
  <si>
    <t xml:space="preserve">Poplatek za skládku suti a vybouraných hmot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</si>
  <si>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</si>
  <si>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</si>
  <si>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</si>
  <si>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</si>
  <si>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</si>
  <si>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</si>
  <si>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</si>
  <si>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</si>
  <si>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bude určen výběrovým řízením</t>
  </si>
  <si>
    <t>Muzeum Brněnska - Předklášteří, Porta Coeli 1001</t>
  </si>
  <si>
    <t>Ing. Arch. Jan Čepelák</t>
  </si>
  <si>
    <t xml:space="preserve">Veškeré použité názvy výrobků nebo výrobce slouží jako orientační (referenční) standard. Zhotoviteli je umožněno použití jiných adekvátních typů výrobků.V případě použitých materiálů a zařízení je nutno volit zařízení, která mají servis v České republice. Používat lze pouze výrobky stejné, nebo kvalitativně lepší než jsou uvedeny ve standardech (popis a určení minimálního standardu).                                                                                                   </t>
  </si>
  <si>
    <r>
      <t>D+M repliky lustru  (</t>
    </r>
    <r>
      <rPr>
        <i/>
        <sz val="8"/>
        <rFont val="Arial"/>
        <family val="2"/>
      </rPr>
      <t>nerealizuje se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</si>
</sst>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 diagonalUp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18" fillId="34" borderId="61" xfId="46" applyNumberFormat="1" applyFont="1" applyFill="1" applyBorder="1" applyAlignment="1">
      <alignment horizontal="right" wrapText="1"/>
      <protection/>
    </xf>
    <xf numFmtId="0" fontId="18" fillId="34" borderId="42" xfId="46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0" fillId="33" borderId="19" xfId="46" applyNumberFormat="1" applyFont="1" applyFill="1" applyBorder="1" applyAlignment="1">
      <alignment horizontal="left"/>
      <protection/>
    </xf>
    <xf numFmtId="0" fontId="20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3" fontId="17" fillId="0" borderId="0" xfId="46" applyNumberFormat="1" applyFont="1" applyAlignment="1">
      <alignment wrapText="1"/>
      <protection/>
    </xf>
    <xf numFmtId="17" fontId="3" fillId="0" borderId="0" xfId="0" applyNumberFormat="1" applyFont="1" applyAlignment="1">
      <alignment/>
    </xf>
    <xf numFmtId="17" fontId="3" fillId="0" borderId="22" xfId="0" applyNumberFormat="1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  <xf numFmtId="49" fontId="18" fillId="34" borderId="70" xfId="46" applyNumberFormat="1" applyFont="1" applyFill="1" applyBorder="1" applyAlignment="1">
      <alignment horizontal="left" wrapText="1"/>
      <protection/>
    </xf>
    <xf numFmtId="49" fontId="19" fillId="0" borderId="71" xfId="0" applyNumberFormat="1" applyFont="1" applyBorder="1" applyAlignment="1">
      <alignment horizontal="left" wrapText="1"/>
    </xf>
    <xf numFmtId="4" fontId="16" fillId="0" borderId="72" xfId="46" applyNumberFormat="1" applyFont="1" applyBorder="1" applyAlignment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J37" sqref="J3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01</v>
      </c>
      <c r="D2" s="5" t="str">
        <f>Rekapitulace!G2</f>
        <v>Památník Mohyla míru - obnova int. a pláště kaple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75" customHeight="1">
      <c r="A5" s="17" t="s">
        <v>81</v>
      </c>
      <c r="B5" s="18"/>
      <c r="C5" s="19" t="s">
        <v>80</v>
      </c>
      <c r="D5" s="20"/>
      <c r="E5" s="18"/>
      <c r="F5" s="13" t="s">
        <v>7</v>
      </c>
      <c r="G5" s="14"/>
    </row>
    <row r="6" spans="1:15" ht="12.7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75" customHeight="1">
      <c r="A7" s="24" t="s">
        <v>79</v>
      </c>
      <c r="B7" s="25"/>
      <c r="C7" s="26" t="s">
        <v>80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08" t="s">
        <v>543</v>
      </c>
      <c r="D8" s="208"/>
      <c r="E8" s="209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08" t="str">
        <f>Projektant</f>
        <v>Ing. Arch. Jan Čepelák</v>
      </c>
      <c r="D9" s="208"/>
      <c r="E9" s="209"/>
      <c r="F9" s="13"/>
      <c r="G9" s="34"/>
      <c r="H9" s="35"/>
    </row>
    <row r="10" spans="1:8" ht="12.75">
      <c r="A10" s="29" t="s">
        <v>15</v>
      </c>
      <c r="B10" s="13"/>
      <c r="C10" s="208" t="s">
        <v>542</v>
      </c>
      <c r="D10" s="208"/>
      <c r="E10" s="208"/>
      <c r="F10" s="36"/>
      <c r="G10" s="37"/>
      <c r="H10" s="38"/>
    </row>
    <row r="11" spans="1:57" ht="13.5" customHeight="1">
      <c r="A11" s="29" t="s">
        <v>16</v>
      </c>
      <c r="B11" s="13"/>
      <c r="C11" s="208" t="s">
        <v>541</v>
      </c>
      <c r="D11" s="208"/>
      <c r="E11" s="208"/>
      <c r="F11" s="39" t="s">
        <v>17</v>
      </c>
      <c r="G11" s="40" t="s">
        <v>79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10"/>
      <c r="D12" s="210"/>
      <c r="E12" s="210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75" customHeight="1">
      <c r="A15" s="54"/>
      <c r="B15" s="55" t="s">
        <v>23</v>
      </c>
      <c r="C15" s="56">
        <f>HSV</f>
        <v>0</v>
      </c>
      <c r="D15" s="57" t="str">
        <f>Rekapitulace!A41</f>
        <v>Ztížené výrobní podmínky</v>
      </c>
      <c r="E15" s="58"/>
      <c r="F15" s="59"/>
      <c r="G15" s="56">
        <f>Rekapitulace!I41</f>
        <v>0</v>
      </c>
    </row>
    <row r="16" spans="1:7" ht="15.75" customHeight="1">
      <c r="A16" s="54" t="s">
        <v>24</v>
      </c>
      <c r="B16" s="55" t="s">
        <v>25</v>
      </c>
      <c r="C16" s="56">
        <f>PSV</f>
        <v>0</v>
      </c>
      <c r="D16" s="9" t="str">
        <f>Rekapitulace!A42</f>
        <v>Oborová přirážka</v>
      </c>
      <c r="E16" s="60"/>
      <c r="F16" s="61"/>
      <c r="G16" s="56">
        <f>Rekapitulace!I42</f>
        <v>0</v>
      </c>
    </row>
    <row r="17" spans="1:7" ht="15.75" customHeight="1">
      <c r="A17" s="54" t="s">
        <v>26</v>
      </c>
      <c r="B17" s="55" t="s">
        <v>27</v>
      </c>
      <c r="C17" s="56">
        <f>Mont</f>
        <v>0</v>
      </c>
      <c r="D17" s="9" t="str">
        <f>Rekapitulace!A43</f>
        <v>Přesun stavebních kapacit</v>
      </c>
      <c r="E17" s="60"/>
      <c r="F17" s="61"/>
      <c r="G17" s="56">
        <f>Rekapitulace!I43</f>
        <v>0</v>
      </c>
    </row>
    <row r="18" spans="1:7" ht="15.75" customHeight="1">
      <c r="A18" s="62" t="s">
        <v>28</v>
      </c>
      <c r="B18" s="63" t="s">
        <v>29</v>
      </c>
      <c r="C18" s="56">
        <f>Dodavka</f>
        <v>0</v>
      </c>
      <c r="D18" s="9" t="str">
        <f>Rekapitulace!A44</f>
        <v>Mimostaveništní doprava</v>
      </c>
      <c r="E18" s="60"/>
      <c r="F18" s="61"/>
      <c r="G18" s="56">
        <f>Rekapitulace!I44</f>
        <v>0</v>
      </c>
    </row>
    <row r="19" spans="1:7" ht="15.75" customHeight="1">
      <c r="A19" s="64" t="s">
        <v>30</v>
      </c>
      <c r="B19" s="55"/>
      <c r="C19" s="56">
        <f>SUM(C15:C18)</f>
        <v>0</v>
      </c>
      <c r="D19" s="9" t="str">
        <f>Rekapitulace!A45</f>
        <v>Zařízení staveniště</v>
      </c>
      <c r="E19" s="60"/>
      <c r="F19" s="61"/>
      <c r="G19" s="56">
        <f>Rekapitulace!I45</f>
        <v>0</v>
      </c>
    </row>
    <row r="20" spans="1:7" ht="15.75" customHeight="1">
      <c r="A20" s="64"/>
      <c r="B20" s="55"/>
      <c r="C20" s="56"/>
      <c r="D20" s="9" t="str">
        <f>Rekapitulace!A46</f>
        <v>Provoz investora</v>
      </c>
      <c r="E20" s="60"/>
      <c r="F20" s="61"/>
      <c r="G20" s="56">
        <f>Rekapitulace!I46</f>
        <v>0</v>
      </c>
    </row>
    <row r="21" spans="1:7" ht="15.75" customHeight="1">
      <c r="A21" s="64" t="s">
        <v>31</v>
      </c>
      <c r="B21" s="55"/>
      <c r="C21" s="56">
        <f>HZS</f>
        <v>0</v>
      </c>
      <c r="D21" s="9" t="str">
        <f>Rekapitulace!A47</f>
        <v>Kompletační činnost (IČD)</v>
      </c>
      <c r="E21" s="60"/>
      <c r="F21" s="61"/>
      <c r="G21" s="56">
        <f>Rekapitulace!I47</f>
        <v>0</v>
      </c>
    </row>
    <row r="22" spans="1:7" ht="15.7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75" customHeight="1" thickBot="1">
      <c r="A23" s="211" t="s">
        <v>34</v>
      </c>
      <c r="B23" s="212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206"/>
      <c r="D26" s="66" t="s">
        <v>41</v>
      </c>
      <c r="E26" s="205"/>
      <c r="F26" s="78" t="s">
        <v>41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42</v>
      </c>
      <c r="B28" s="66"/>
      <c r="C28" s="76"/>
      <c r="D28" s="78" t="s">
        <v>43</v>
      </c>
      <c r="E28" s="76"/>
      <c r="F28" s="82" t="s">
        <v>43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44</v>
      </c>
      <c r="B30" s="86"/>
      <c r="C30" s="87">
        <v>21</v>
      </c>
      <c r="D30" s="86" t="s">
        <v>45</v>
      </c>
      <c r="E30" s="88"/>
      <c r="F30" s="213">
        <f>C23-F32</f>
        <v>0</v>
      </c>
      <c r="G30" s="214"/>
    </row>
    <row r="31" spans="1:7" ht="12.75">
      <c r="A31" s="85" t="s">
        <v>46</v>
      </c>
      <c r="B31" s="86"/>
      <c r="C31" s="87">
        <f>SazbaDPH1</f>
        <v>21</v>
      </c>
      <c r="D31" s="86" t="s">
        <v>47</v>
      </c>
      <c r="E31" s="88"/>
      <c r="F31" s="213">
        <f>ROUND(PRODUCT(F30,C31/100),0)</f>
        <v>0</v>
      </c>
      <c r="G31" s="214"/>
    </row>
    <row r="32" spans="1:7" ht="12.75">
      <c r="A32" s="85" t="s">
        <v>44</v>
      </c>
      <c r="B32" s="86"/>
      <c r="C32" s="87">
        <v>0</v>
      </c>
      <c r="D32" s="86" t="s">
        <v>47</v>
      </c>
      <c r="E32" s="88"/>
      <c r="F32" s="213">
        <v>0</v>
      </c>
      <c r="G32" s="214"/>
    </row>
    <row r="33" spans="1:7" ht="12.75">
      <c r="A33" s="85" t="s">
        <v>46</v>
      </c>
      <c r="B33" s="89"/>
      <c r="C33" s="90">
        <f>SazbaDPH2</f>
        <v>0</v>
      </c>
      <c r="D33" s="86" t="s">
        <v>47</v>
      </c>
      <c r="E33" s="61"/>
      <c r="F33" s="213">
        <f>ROUND(PRODUCT(F32,C33/100),0)</f>
        <v>0</v>
      </c>
      <c r="G33" s="214"/>
    </row>
    <row r="34" spans="1:7" s="94" customFormat="1" ht="19.5" customHeight="1" thickBot="1">
      <c r="A34" s="91" t="s">
        <v>48</v>
      </c>
      <c r="B34" s="92"/>
      <c r="C34" s="92"/>
      <c r="D34" s="92"/>
      <c r="E34" s="93"/>
      <c r="F34" s="215">
        <f>ROUND(SUM(F30:F33),0)</f>
        <v>0</v>
      </c>
      <c r="G34" s="216"/>
    </row>
    <row r="36" spans="1:8" ht="12.75">
      <c r="A36" s="95" t="s">
        <v>49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07" t="s">
        <v>544</v>
      </c>
      <c r="C37" s="207"/>
      <c r="D37" s="207"/>
      <c r="E37" s="207"/>
      <c r="F37" s="207"/>
      <c r="G37" s="207"/>
      <c r="H37" t="s">
        <v>6</v>
      </c>
    </row>
    <row r="38" spans="1:8" ht="12.75" customHeight="1">
      <c r="A38" s="96"/>
      <c r="B38" s="207"/>
      <c r="C38" s="207"/>
      <c r="D38" s="207"/>
      <c r="E38" s="207"/>
      <c r="F38" s="207"/>
      <c r="G38" s="207"/>
      <c r="H38" t="s">
        <v>6</v>
      </c>
    </row>
    <row r="39" spans="1:8" ht="12.75">
      <c r="A39" s="96"/>
      <c r="B39" s="207"/>
      <c r="C39" s="207"/>
      <c r="D39" s="207"/>
      <c r="E39" s="207"/>
      <c r="F39" s="207"/>
      <c r="G39" s="207"/>
      <c r="H39" t="s">
        <v>6</v>
      </c>
    </row>
    <row r="40" spans="1:8" ht="12.75">
      <c r="A40" s="96"/>
      <c r="B40" s="207"/>
      <c r="C40" s="207"/>
      <c r="D40" s="207"/>
      <c r="E40" s="207"/>
      <c r="F40" s="207"/>
      <c r="G40" s="207"/>
      <c r="H40" t="s">
        <v>6</v>
      </c>
    </row>
    <row r="41" spans="1:8" ht="12.75">
      <c r="A41" s="96"/>
      <c r="B41" s="207"/>
      <c r="C41" s="207"/>
      <c r="D41" s="207"/>
      <c r="E41" s="207"/>
      <c r="F41" s="207"/>
      <c r="G41" s="207"/>
      <c r="H41" t="s">
        <v>6</v>
      </c>
    </row>
    <row r="42" spans="1:8" ht="12.75">
      <c r="A42" s="96"/>
      <c r="B42" s="207"/>
      <c r="C42" s="207"/>
      <c r="D42" s="207"/>
      <c r="E42" s="207"/>
      <c r="F42" s="207"/>
      <c r="G42" s="207"/>
      <c r="H42" t="s">
        <v>6</v>
      </c>
    </row>
    <row r="43" spans="1:8" ht="12.75">
      <c r="A43" s="96"/>
      <c r="B43" s="207"/>
      <c r="C43" s="207"/>
      <c r="D43" s="207"/>
      <c r="E43" s="207"/>
      <c r="F43" s="207"/>
      <c r="G43" s="207"/>
      <c r="H43" t="s">
        <v>6</v>
      </c>
    </row>
    <row r="44" spans="1:8" ht="12.75">
      <c r="A44" s="96"/>
      <c r="B44" s="207"/>
      <c r="C44" s="207"/>
      <c r="D44" s="207"/>
      <c r="E44" s="207"/>
      <c r="F44" s="207"/>
      <c r="G44" s="207"/>
      <c r="H44" t="s">
        <v>6</v>
      </c>
    </row>
    <row r="45" spans="1:8" ht="0.75" customHeight="1">
      <c r="A45" s="96"/>
      <c r="B45" s="207"/>
      <c r="C45" s="207"/>
      <c r="D45" s="207"/>
      <c r="E45" s="207"/>
      <c r="F45" s="207"/>
      <c r="G45" s="207"/>
      <c r="H45" t="s">
        <v>6</v>
      </c>
    </row>
    <row r="46" spans="2:7" ht="12.75">
      <c r="B46" s="217"/>
      <c r="C46" s="217"/>
      <c r="D46" s="217"/>
      <c r="E46" s="217"/>
      <c r="F46" s="217"/>
      <c r="G46" s="217"/>
    </row>
    <row r="47" spans="2:7" ht="12.75">
      <c r="B47" s="217"/>
      <c r="C47" s="217"/>
      <c r="D47" s="217"/>
      <c r="E47" s="217"/>
      <c r="F47" s="217"/>
      <c r="G47" s="217"/>
    </row>
    <row r="48" spans="2:7" ht="12.75">
      <c r="B48" s="217"/>
      <c r="C48" s="217"/>
      <c r="D48" s="217"/>
      <c r="E48" s="217"/>
      <c r="F48" s="217"/>
      <c r="G48" s="217"/>
    </row>
    <row r="49" spans="2:7" ht="12.75">
      <c r="B49" s="217"/>
      <c r="C49" s="217"/>
      <c r="D49" s="217"/>
      <c r="E49" s="217"/>
      <c r="F49" s="217"/>
      <c r="G49" s="217"/>
    </row>
    <row r="50" spans="2:7" ht="12.75">
      <c r="B50" s="217"/>
      <c r="C50" s="217"/>
      <c r="D50" s="217"/>
      <c r="E50" s="217"/>
      <c r="F50" s="217"/>
      <c r="G50" s="217"/>
    </row>
    <row r="51" spans="2:7" ht="12.75">
      <c r="B51" s="217"/>
      <c r="C51" s="217"/>
      <c r="D51" s="217"/>
      <c r="E51" s="217"/>
      <c r="F51" s="217"/>
      <c r="G51" s="217"/>
    </row>
    <row r="52" spans="2:7" ht="12.75">
      <c r="B52" s="217"/>
      <c r="C52" s="217"/>
      <c r="D52" s="217"/>
      <c r="E52" s="217"/>
      <c r="F52" s="217"/>
      <c r="G52" s="217"/>
    </row>
    <row r="53" spans="2:7" ht="12.75">
      <c r="B53" s="217"/>
      <c r="C53" s="217"/>
      <c r="D53" s="217"/>
      <c r="E53" s="217"/>
      <c r="F53" s="217"/>
      <c r="G53" s="217"/>
    </row>
    <row r="54" spans="2:7" ht="12.75">
      <c r="B54" s="217"/>
      <c r="C54" s="217"/>
      <c r="D54" s="217"/>
      <c r="E54" s="217"/>
      <c r="F54" s="217"/>
      <c r="G54" s="217"/>
    </row>
    <row r="55" spans="2:7" ht="12.75">
      <c r="B55" s="217"/>
      <c r="C55" s="217"/>
      <c r="D55" s="217"/>
      <c r="E55" s="217"/>
      <c r="F55" s="217"/>
      <c r="G55" s="21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0"/>
  <sheetViews>
    <sheetView zoomScalePageLayoutView="0" workbookViewId="0" topLeftCell="A1">
      <selection activeCell="H49" sqref="H49:I4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5" thickTop="1">
      <c r="A1" s="218" t="s">
        <v>50</v>
      </c>
      <c r="B1" s="219"/>
      <c r="C1" s="97" t="str">
        <f>CONCATENATE(cislostavby," ",nazevstavby)</f>
        <v>Čep1408 Památník Mohyla míru - obnova int. a pláště kaple</v>
      </c>
      <c r="D1" s="98"/>
      <c r="E1" s="99"/>
      <c r="F1" s="98"/>
      <c r="G1" s="100" t="s">
        <v>51</v>
      </c>
      <c r="H1" s="101" t="s">
        <v>81</v>
      </c>
      <c r="I1" s="102"/>
    </row>
    <row r="2" spans="1:9" ht="13.5" thickBot="1">
      <c r="A2" s="220" t="s">
        <v>52</v>
      </c>
      <c r="B2" s="221"/>
      <c r="C2" s="103" t="str">
        <f>CONCATENATE(cisloobjektu," ",nazevobjektu)</f>
        <v>01 Památník Mohyla míru - obnova int. a pláště kaple</v>
      </c>
      <c r="D2" s="104"/>
      <c r="E2" s="105"/>
      <c r="F2" s="104"/>
      <c r="G2" s="222" t="s">
        <v>80</v>
      </c>
      <c r="H2" s="223"/>
      <c r="I2" s="224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53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54</v>
      </c>
      <c r="C6" s="110"/>
      <c r="D6" s="111"/>
      <c r="E6" s="112" t="s">
        <v>55</v>
      </c>
      <c r="F6" s="113" t="s">
        <v>56</v>
      </c>
      <c r="G6" s="113" t="s">
        <v>57</v>
      </c>
      <c r="H6" s="113" t="s">
        <v>58</v>
      </c>
      <c r="I6" s="114" t="s">
        <v>31</v>
      </c>
    </row>
    <row r="7" spans="1:9" s="35" customFormat="1" ht="12.75">
      <c r="A7" s="200" t="str">
        <f>Položky!B7</f>
        <v>1</v>
      </c>
      <c r="B7" s="115" t="str">
        <f>Položky!C7</f>
        <v>Zemní práce</v>
      </c>
      <c r="C7" s="66"/>
      <c r="D7" s="116"/>
      <c r="E7" s="201">
        <f>Položky!BA56</f>
        <v>0</v>
      </c>
      <c r="F7" s="202">
        <f>Položky!BB56</f>
        <v>0</v>
      </c>
      <c r="G7" s="202">
        <f>Položky!BC56</f>
        <v>0</v>
      </c>
      <c r="H7" s="202">
        <f>Položky!BD56</f>
        <v>0</v>
      </c>
      <c r="I7" s="203">
        <f>Položky!BE56</f>
        <v>0</v>
      </c>
    </row>
    <row r="8" spans="1:9" s="35" customFormat="1" ht="12.75">
      <c r="A8" s="200" t="str">
        <f>Položky!B57</f>
        <v>2</v>
      </c>
      <c r="B8" s="115" t="str">
        <f>Položky!C57</f>
        <v>Základy a zvláštní zakládání</v>
      </c>
      <c r="C8" s="66"/>
      <c r="D8" s="116"/>
      <c r="E8" s="201">
        <f>Položky!BA64</f>
        <v>0</v>
      </c>
      <c r="F8" s="202">
        <f>Položky!BB64</f>
        <v>0</v>
      </c>
      <c r="G8" s="202">
        <f>Položky!BC64</f>
        <v>0</v>
      </c>
      <c r="H8" s="202">
        <f>Položky!BD64</f>
        <v>0</v>
      </c>
      <c r="I8" s="203">
        <f>Položky!BE64</f>
        <v>0</v>
      </c>
    </row>
    <row r="9" spans="1:9" s="35" customFormat="1" ht="12.75">
      <c r="A9" s="200" t="str">
        <f>Položky!B65</f>
        <v>3</v>
      </c>
      <c r="B9" s="115" t="str">
        <f>Položky!C65</f>
        <v>Svislé a kompletní konstrukce</v>
      </c>
      <c r="C9" s="66"/>
      <c r="D9" s="116"/>
      <c r="E9" s="201">
        <f>Položky!BA81</f>
        <v>0</v>
      </c>
      <c r="F9" s="202">
        <f>Položky!BB81</f>
        <v>0</v>
      </c>
      <c r="G9" s="202">
        <f>Položky!BC81</f>
        <v>0</v>
      </c>
      <c r="H9" s="202">
        <f>Položky!BD81</f>
        <v>0</v>
      </c>
      <c r="I9" s="203">
        <f>Položky!BE81</f>
        <v>0</v>
      </c>
    </row>
    <row r="10" spans="1:9" s="35" customFormat="1" ht="12.75">
      <c r="A10" s="200" t="str">
        <f>Položky!B82</f>
        <v>4</v>
      </c>
      <c r="B10" s="115" t="str">
        <f>Položky!C82</f>
        <v>Vodorovné konstrukce</v>
      </c>
      <c r="C10" s="66"/>
      <c r="D10" s="116"/>
      <c r="E10" s="201">
        <f>Položky!BA95</f>
        <v>0</v>
      </c>
      <c r="F10" s="202">
        <f>Položky!BB95</f>
        <v>0</v>
      </c>
      <c r="G10" s="202">
        <f>Položky!BC95</f>
        <v>0</v>
      </c>
      <c r="H10" s="202">
        <f>Položky!BD95</f>
        <v>0</v>
      </c>
      <c r="I10" s="203">
        <f>Položky!BE95</f>
        <v>0</v>
      </c>
    </row>
    <row r="11" spans="1:9" s="35" customFormat="1" ht="12.75">
      <c r="A11" s="200" t="str">
        <f>Položky!B96</f>
        <v>5</v>
      </c>
      <c r="B11" s="115" t="str">
        <f>Položky!C96</f>
        <v>Komunikace</v>
      </c>
      <c r="C11" s="66"/>
      <c r="D11" s="116"/>
      <c r="E11" s="201">
        <f>Položky!BA109</f>
        <v>0</v>
      </c>
      <c r="F11" s="202">
        <f>Položky!BB109</f>
        <v>0</v>
      </c>
      <c r="G11" s="202">
        <f>Položky!BC109</f>
        <v>0</v>
      </c>
      <c r="H11" s="202">
        <f>Položky!BD109</f>
        <v>0</v>
      </c>
      <c r="I11" s="203">
        <f>Položky!BE109</f>
        <v>0</v>
      </c>
    </row>
    <row r="12" spans="1:9" s="35" customFormat="1" ht="12.75">
      <c r="A12" s="200" t="str">
        <f>Položky!B110</f>
        <v>61</v>
      </c>
      <c r="B12" s="115" t="str">
        <f>Položky!C110</f>
        <v>Upravy povrchů vnitřní</v>
      </c>
      <c r="C12" s="66"/>
      <c r="D12" s="116"/>
      <c r="E12" s="201">
        <f>Položky!BA120</f>
        <v>0</v>
      </c>
      <c r="F12" s="202">
        <f>Položky!BB120</f>
        <v>0</v>
      </c>
      <c r="G12" s="202">
        <f>Položky!BC120</f>
        <v>0</v>
      </c>
      <c r="H12" s="202">
        <f>Položky!BD120</f>
        <v>0</v>
      </c>
      <c r="I12" s="203">
        <f>Položky!BE120</f>
        <v>0</v>
      </c>
    </row>
    <row r="13" spans="1:9" s="35" customFormat="1" ht="12.75">
      <c r="A13" s="200" t="str">
        <f>Položky!B121</f>
        <v>62</v>
      </c>
      <c r="B13" s="115" t="str">
        <f>Položky!C121</f>
        <v>Úpravy povrchů vnější</v>
      </c>
      <c r="C13" s="66"/>
      <c r="D13" s="116"/>
      <c r="E13" s="201">
        <f>Položky!BA125</f>
        <v>0</v>
      </c>
      <c r="F13" s="202">
        <f>Položky!BB125</f>
        <v>0</v>
      </c>
      <c r="G13" s="202">
        <f>Položky!BC125</f>
        <v>0</v>
      </c>
      <c r="H13" s="202">
        <f>Položky!BD125</f>
        <v>0</v>
      </c>
      <c r="I13" s="203">
        <f>Položky!BE125</f>
        <v>0</v>
      </c>
    </row>
    <row r="14" spans="1:9" s="35" customFormat="1" ht="12.75">
      <c r="A14" s="200" t="str">
        <f>Položky!B126</f>
        <v>63</v>
      </c>
      <c r="B14" s="115" t="str">
        <f>Položky!C126</f>
        <v>Podlahy a podlahové konstrukce</v>
      </c>
      <c r="C14" s="66"/>
      <c r="D14" s="116"/>
      <c r="E14" s="201">
        <f>Položky!BA137</f>
        <v>0</v>
      </c>
      <c r="F14" s="202">
        <f>Položky!BB137</f>
        <v>0</v>
      </c>
      <c r="G14" s="202">
        <f>Položky!BC137</f>
        <v>0</v>
      </c>
      <c r="H14" s="202">
        <f>Položky!BD137</f>
        <v>0</v>
      </c>
      <c r="I14" s="203">
        <f>Položky!BE137</f>
        <v>0</v>
      </c>
    </row>
    <row r="15" spans="1:9" s="35" customFormat="1" ht="12.75">
      <c r="A15" s="200" t="str">
        <f>Položky!B138</f>
        <v>8</v>
      </c>
      <c r="B15" s="115" t="str">
        <f>Položky!C138</f>
        <v>Trubní vedení</v>
      </c>
      <c r="C15" s="66"/>
      <c r="D15" s="116"/>
      <c r="E15" s="201">
        <f>Položky!BA148</f>
        <v>0</v>
      </c>
      <c r="F15" s="202">
        <f>Položky!BB148</f>
        <v>0</v>
      </c>
      <c r="G15" s="202">
        <f>Položky!BC148</f>
        <v>0</v>
      </c>
      <c r="H15" s="202">
        <f>Položky!BD148</f>
        <v>0</v>
      </c>
      <c r="I15" s="203">
        <f>Položky!BE148</f>
        <v>0</v>
      </c>
    </row>
    <row r="16" spans="1:9" s="35" customFormat="1" ht="12.75">
      <c r="A16" s="200" t="str">
        <f>Položky!B149</f>
        <v>93</v>
      </c>
      <c r="B16" s="115" t="str">
        <f>Položky!C149</f>
        <v>Dokončovací práce inženýrských staveb</v>
      </c>
      <c r="C16" s="66"/>
      <c r="D16" s="116"/>
      <c r="E16" s="201">
        <f>Položky!BA154</f>
        <v>0</v>
      </c>
      <c r="F16" s="202">
        <f>Položky!BB154</f>
        <v>0</v>
      </c>
      <c r="G16" s="202">
        <f>Položky!BC154</f>
        <v>0</v>
      </c>
      <c r="H16" s="202">
        <f>Položky!BD154</f>
        <v>0</v>
      </c>
      <c r="I16" s="203">
        <f>Položky!BE154</f>
        <v>0</v>
      </c>
    </row>
    <row r="17" spans="1:9" s="35" customFormat="1" ht="12.75">
      <c r="A17" s="200" t="str">
        <f>Položky!B155</f>
        <v>94</v>
      </c>
      <c r="B17" s="115" t="str">
        <f>Položky!C155</f>
        <v>Lešení a stavební výtahy</v>
      </c>
      <c r="C17" s="66"/>
      <c r="D17" s="116"/>
      <c r="E17" s="201">
        <f>Položky!BA171</f>
        <v>0</v>
      </c>
      <c r="F17" s="202">
        <f>Položky!BB171</f>
        <v>0</v>
      </c>
      <c r="G17" s="202">
        <f>Položky!BC171</f>
        <v>0</v>
      </c>
      <c r="H17" s="202">
        <f>Položky!BD171</f>
        <v>0</v>
      </c>
      <c r="I17" s="203">
        <f>Položky!BE171</f>
        <v>0</v>
      </c>
    </row>
    <row r="18" spans="1:9" s="35" customFormat="1" ht="12.75">
      <c r="A18" s="200" t="str">
        <f>Položky!B172</f>
        <v>95</v>
      </c>
      <c r="B18" s="115" t="str">
        <f>Položky!C172</f>
        <v>Dokončovací konstrukce na pozemních stavbách</v>
      </c>
      <c r="C18" s="66"/>
      <c r="D18" s="116"/>
      <c r="E18" s="201">
        <f>Položky!BA192</f>
        <v>0</v>
      </c>
      <c r="F18" s="202">
        <f>Položky!BB192</f>
        <v>0</v>
      </c>
      <c r="G18" s="202">
        <f>Položky!BC192</f>
        <v>0</v>
      </c>
      <c r="H18" s="202">
        <f>Položky!BD192</f>
        <v>0</v>
      </c>
      <c r="I18" s="203">
        <f>Položky!BE192</f>
        <v>0</v>
      </c>
    </row>
    <row r="19" spans="1:9" s="35" customFormat="1" ht="12.75">
      <c r="A19" s="200" t="str">
        <f>Položky!B193</f>
        <v>96</v>
      </c>
      <c r="B19" s="115" t="str">
        <f>Položky!C193</f>
        <v>Bourání konstrukcí</v>
      </c>
      <c r="C19" s="66"/>
      <c r="D19" s="116"/>
      <c r="E19" s="201">
        <f>Položky!BA211</f>
        <v>0</v>
      </c>
      <c r="F19" s="202">
        <f>Položky!BB211</f>
        <v>0</v>
      </c>
      <c r="G19" s="202">
        <f>Položky!BC211</f>
        <v>0</v>
      </c>
      <c r="H19" s="202">
        <f>Položky!BD211</f>
        <v>0</v>
      </c>
      <c r="I19" s="203">
        <f>Položky!BE211</f>
        <v>0</v>
      </c>
    </row>
    <row r="20" spans="1:9" s="35" customFormat="1" ht="12.75">
      <c r="A20" s="200" t="str">
        <f>Položky!B212</f>
        <v>97</v>
      </c>
      <c r="B20" s="115" t="str">
        <f>Položky!C212</f>
        <v>Prorážení otvorů</v>
      </c>
      <c r="C20" s="66"/>
      <c r="D20" s="116"/>
      <c r="E20" s="201">
        <f>Položky!BA249</f>
        <v>0</v>
      </c>
      <c r="F20" s="202">
        <f>Položky!BB249</f>
        <v>0</v>
      </c>
      <c r="G20" s="202">
        <f>Položky!BC249</f>
        <v>0</v>
      </c>
      <c r="H20" s="202">
        <f>Položky!BD249</f>
        <v>0</v>
      </c>
      <c r="I20" s="203">
        <f>Položky!BE249</f>
        <v>0</v>
      </c>
    </row>
    <row r="21" spans="1:9" s="35" customFormat="1" ht="12.75">
      <c r="A21" s="200" t="str">
        <f>Položky!B250</f>
        <v>99</v>
      </c>
      <c r="B21" s="115" t="str">
        <f>Položky!C250</f>
        <v>Staveništní přesun hmot</v>
      </c>
      <c r="C21" s="66"/>
      <c r="D21" s="116"/>
      <c r="E21" s="201">
        <f>Položky!BA252</f>
        <v>0</v>
      </c>
      <c r="F21" s="202">
        <f>Položky!BB252</f>
        <v>0</v>
      </c>
      <c r="G21" s="202">
        <f>Položky!BC252</f>
        <v>0</v>
      </c>
      <c r="H21" s="202">
        <f>Položky!BD252</f>
        <v>0</v>
      </c>
      <c r="I21" s="203">
        <f>Položky!BE252</f>
        <v>0</v>
      </c>
    </row>
    <row r="22" spans="1:9" s="35" customFormat="1" ht="12.75">
      <c r="A22" s="200" t="str">
        <f>Položky!B253</f>
        <v>711</v>
      </c>
      <c r="B22" s="115" t="str">
        <f>Položky!C253</f>
        <v>Izolace proti vodě</v>
      </c>
      <c r="C22" s="66"/>
      <c r="D22" s="116"/>
      <c r="E22" s="201">
        <f>Položky!BA281</f>
        <v>0</v>
      </c>
      <c r="F22" s="202">
        <f>Položky!BB281</f>
        <v>0</v>
      </c>
      <c r="G22" s="202">
        <f>Položky!BC281</f>
        <v>0</v>
      </c>
      <c r="H22" s="202">
        <f>Položky!BD281</f>
        <v>0</v>
      </c>
      <c r="I22" s="203">
        <f>Položky!BE281</f>
        <v>0</v>
      </c>
    </row>
    <row r="23" spans="1:9" s="35" customFormat="1" ht="12.75">
      <c r="A23" s="200" t="str">
        <f>Položky!B282</f>
        <v>713</v>
      </c>
      <c r="B23" s="115" t="str">
        <f>Položky!C282</f>
        <v>Izolace tepelné</v>
      </c>
      <c r="C23" s="66"/>
      <c r="D23" s="116"/>
      <c r="E23" s="201">
        <f>Položky!BA296</f>
        <v>0</v>
      </c>
      <c r="F23" s="202">
        <f>Položky!BB296</f>
        <v>0</v>
      </c>
      <c r="G23" s="202">
        <f>Položky!BC296</f>
        <v>0</v>
      </c>
      <c r="H23" s="202">
        <f>Položky!BD296</f>
        <v>0</v>
      </c>
      <c r="I23" s="203">
        <f>Položky!BE296</f>
        <v>0</v>
      </c>
    </row>
    <row r="24" spans="1:9" s="35" customFormat="1" ht="12.75">
      <c r="A24" s="200" t="str">
        <f>Položky!B297</f>
        <v>762</v>
      </c>
      <c r="B24" s="115" t="str">
        <f>Položky!C297</f>
        <v>Konstrukce tesařské</v>
      </c>
      <c r="C24" s="66"/>
      <c r="D24" s="116"/>
      <c r="E24" s="201">
        <f>Položky!BA308</f>
        <v>0</v>
      </c>
      <c r="F24" s="202">
        <f>Položky!BB308</f>
        <v>0</v>
      </c>
      <c r="G24" s="202">
        <f>Položky!BC308</f>
        <v>0</v>
      </c>
      <c r="H24" s="202">
        <f>Položky!BD308</f>
        <v>0</v>
      </c>
      <c r="I24" s="203">
        <f>Položky!BE308</f>
        <v>0</v>
      </c>
    </row>
    <row r="25" spans="1:9" s="35" customFormat="1" ht="12.75">
      <c r="A25" s="200" t="str">
        <f>Položky!B309</f>
        <v>764</v>
      </c>
      <c r="B25" s="115" t="str">
        <f>Položky!C309</f>
        <v>Konstrukce klempířské</v>
      </c>
      <c r="C25" s="66"/>
      <c r="D25" s="116"/>
      <c r="E25" s="201">
        <f>Položky!BA314</f>
        <v>0</v>
      </c>
      <c r="F25" s="202">
        <f>Položky!BB314</f>
        <v>0</v>
      </c>
      <c r="G25" s="202">
        <f>Položky!BC314</f>
        <v>0</v>
      </c>
      <c r="H25" s="202">
        <f>Položky!BD314</f>
        <v>0</v>
      </c>
      <c r="I25" s="203">
        <f>Položky!BE314</f>
        <v>0</v>
      </c>
    </row>
    <row r="26" spans="1:9" s="35" customFormat="1" ht="12.75">
      <c r="A26" s="200" t="str">
        <f>Položky!B315</f>
        <v>767</v>
      </c>
      <c r="B26" s="115" t="str">
        <f>Položky!C315</f>
        <v>Konstrukce zámečnické</v>
      </c>
      <c r="C26" s="66"/>
      <c r="D26" s="116"/>
      <c r="E26" s="201">
        <f>Položky!BA332</f>
        <v>0</v>
      </c>
      <c r="F26" s="202">
        <f>Položky!BB332</f>
        <v>0</v>
      </c>
      <c r="G26" s="202">
        <f>Položky!BC332</f>
        <v>0</v>
      </c>
      <c r="H26" s="202">
        <f>Položky!BD332</f>
        <v>0</v>
      </c>
      <c r="I26" s="203">
        <f>Položky!BE332</f>
        <v>0</v>
      </c>
    </row>
    <row r="27" spans="1:9" s="35" customFormat="1" ht="12.75">
      <c r="A27" s="200" t="str">
        <f>Položky!B333</f>
        <v>771</v>
      </c>
      <c r="B27" s="115" t="str">
        <f>Položky!C333</f>
        <v>Podlahy z dlaždic a obklady</v>
      </c>
      <c r="C27" s="66"/>
      <c r="D27" s="116"/>
      <c r="E27" s="201">
        <f>Položky!BA345</f>
        <v>0</v>
      </c>
      <c r="F27" s="202">
        <f>Položky!BB345</f>
        <v>0</v>
      </c>
      <c r="G27" s="202">
        <f>Položky!BC345</f>
        <v>0</v>
      </c>
      <c r="H27" s="202">
        <f>Položky!BD345</f>
        <v>0</v>
      </c>
      <c r="I27" s="203">
        <f>Položky!BE345</f>
        <v>0</v>
      </c>
    </row>
    <row r="28" spans="1:9" s="35" customFormat="1" ht="12.75">
      <c r="A28" s="200" t="str">
        <f>Položky!B346</f>
        <v>782</v>
      </c>
      <c r="B28" s="115" t="str">
        <f>Položky!C346</f>
        <v>Konstrukce z přírodního kamene</v>
      </c>
      <c r="C28" s="66"/>
      <c r="D28" s="116"/>
      <c r="E28" s="201">
        <f>Položky!BA349</f>
        <v>0</v>
      </c>
      <c r="F28" s="202">
        <f>Položky!BB349</f>
        <v>0</v>
      </c>
      <c r="G28" s="202">
        <f>Položky!BC349</f>
        <v>0</v>
      </c>
      <c r="H28" s="202">
        <f>Položky!BD349</f>
        <v>0</v>
      </c>
      <c r="I28" s="203">
        <f>Položky!BE349</f>
        <v>0</v>
      </c>
    </row>
    <row r="29" spans="1:9" s="35" customFormat="1" ht="12.75">
      <c r="A29" s="200" t="str">
        <f>Položky!B350</f>
        <v>784</v>
      </c>
      <c r="B29" s="115" t="str">
        <f>Položky!C350</f>
        <v>Malby</v>
      </c>
      <c r="C29" s="66"/>
      <c r="D29" s="116"/>
      <c r="E29" s="201">
        <f>Položky!BA354</f>
        <v>0</v>
      </c>
      <c r="F29" s="202">
        <f>Položky!BB354</f>
        <v>0</v>
      </c>
      <c r="G29" s="202">
        <f>Položky!BC354</f>
        <v>0</v>
      </c>
      <c r="H29" s="202">
        <f>Položky!BD354</f>
        <v>0</v>
      </c>
      <c r="I29" s="203">
        <f>Položky!BE354</f>
        <v>0</v>
      </c>
    </row>
    <row r="30" spans="1:9" s="35" customFormat="1" ht="12.75">
      <c r="A30" s="200" t="str">
        <f>Položky!B355</f>
        <v>Rest</v>
      </c>
      <c r="B30" s="115" t="str">
        <f>Položky!C355</f>
        <v>Restaurátorské práce</v>
      </c>
      <c r="C30" s="66"/>
      <c r="D30" s="116"/>
      <c r="E30" s="201">
        <f>Položky!BA363</f>
        <v>0</v>
      </c>
      <c r="F30" s="202">
        <f>Položky!BB363</f>
        <v>0</v>
      </c>
      <c r="G30" s="202">
        <f>Položky!BC363</f>
        <v>0</v>
      </c>
      <c r="H30" s="202">
        <f>Položky!BD363</f>
        <v>0</v>
      </c>
      <c r="I30" s="203">
        <f>Položky!BE363</f>
        <v>0</v>
      </c>
    </row>
    <row r="31" spans="1:9" s="35" customFormat="1" ht="12.75">
      <c r="A31" s="200" t="str">
        <f>Položky!B364</f>
        <v>M21</v>
      </c>
      <c r="B31" s="115" t="str">
        <f>Položky!C364</f>
        <v>Elektromontáže</v>
      </c>
      <c r="C31" s="66"/>
      <c r="D31" s="116"/>
      <c r="E31" s="201">
        <f>Položky!BA370</f>
        <v>0</v>
      </c>
      <c r="F31" s="202">
        <f>Položky!BB370</f>
        <v>0</v>
      </c>
      <c r="G31" s="202">
        <f>Položky!BC370</f>
        <v>0</v>
      </c>
      <c r="H31" s="202">
        <f>Položky!BD370</f>
        <v>0</v>
      </c>
      <c r="I31" s="203">
        <f>Položky!BE370</f>
        <v>0</v>
      </c>
    </row>
    <row r="32" spans="1:9" s="35" customFormat="1" ht="12.75">
      <c r="A32" s="200" t="str">
        <f>Položky!B371</f>
        <v>M22</v>
      </c>
      <c r="B32" s="115" t="str">
        <f>Položky!C371</f>
        <v>Montáž sdělovací a zabezp. techniky</v>
      </c>
      <c r="C32" s="66"/>
      <c r="D32" s="116"/>
      <c r="E32" s="201">
        <f>Položky!BA375</f>
        <v>0</v>
      </c>
      <c r="F32" s="202">
        <f>Položky!BB375</f>
        <v>0</v>
      </c>
      <c r="G32" s="202">
        <f>Položky!BC375</f>
        <v>0</v>
      </c>
      <c r="H32" s="202">
        <f>Položky!BD375</f>
        <v>0</v>
      </c>
      <c r="I32" s="203">
        <f>Položky!BE375</f>
        <v>0</v>
      </c>
    </row>
    <row r="33" spans="1:9" s="35" customFormat="1" ht="12.75">
      <c r="A33" s="200" t="str">
        <f>Položky!B376</f>
        <v>M36</v>
      </c>
      <c r="B33" s="115" t="str">
        <f>Položky!C376</f>
        <v>Montáže měřících a regulačních zařízení</v>
      </c>
      <c r="C33" s="66"/>
      <c r="D33" s="116"/>
      <c r="E33" s="201">
        <f>Položky!BA379</f>
        <v>0</v>
      </c>
      <c r="F33" s="202">
        <f>Položky!BB379</f>
        <v>0</v>
      </c>
      <c r="G33" s="202">
        <f>Položky!BC379</f>
        <v>0</v>
      </c>
      <c r="H33" s="202">
        <f>Položky!BD379</f>
        <v>0</v>
      </c>
      <c r="I33" s="203">
        <f>Položky!BE379</f>
        <v>0</v>
      </c>
    </row>
    <row r="34" spans="1:9" s="35" customFormat="1" ht="12.75">
      <c r="A34" s="200" t="str">
        <f>Položky!B380</f>
        <v>M46</v>
      </c>
      <c r="B34" s="115" t="str">
        <f>Položky!C380</f>
        <v>Zemní práce při montážích</v>
      </c>
      <c r="C34" s="66"/>
      <c r="D34" s="116"/>
      <c r="E34" s="201">
        <f>Položky!BA389</f>
        <v>0</v>
      </c>
      <c r="F34" s="202">
        <f>Položky!BB389</f>
        <v>0</v>
      </c>
      <c r="G34" s="202">
        <f>Položky!BC389</f>
        <v>0</v>
      </c>
      <c r="H34" s="202">
        <f>Položky!BD389</f>
        <v>0</v>
      </c>
      <c r="I34" s="203">
        <f>Položky!BE389</f>
        <v>0</v>
      </c>
    </row>
    <row r="35" spans="1:9" s="35" customFormat="1" ht="13.5" thickBot="1">
      <c r="A35" s="200" t="str">
        <f>Položky!B390</f>
        <v>D96</v>
      </c>
      <c r="B35" s="115" t="str">
        <f>Položky!C390</f>
        <v>Přesuny suti a vybouraných hmot</v>
      </c>
      <c r="C35" s="66"/>
      <c r="D35" s="116"/>
      <c r="E35" s="201">
        <f>Položky!BA398</f>
        <v>0</v>
      </c>
      <c r="F35" s="202">
        <f>Položky!BB398</f>
        <v>0</v>
      </c>
      <c r="G35" s="202">
        <f>Položky!BC398</f>
        <v>0</v>
      </c>
      <c r="H35" s="202">
        <f>Položky!BD398</f>
        <v>0</v>
      </c>
      <c r="I35" s="203">
        <f>Položky!BE398</f>
        <v>0</v>
      </c>
    </row>
    <row r="36" spans="1:9" s="123" customFormat="1" ht="13.5" thickBot="1">
      <c r="A36" s="117"/>
      <c r="B36" s="118" t="s">
        <v>59</v>
      </c>
      <c r="C36" s="118"/>
      <c r="D36" s="119"/>
      <c r="E36" s="120">
        <f>SUM(E7:E35)</f>
        <v>0</v>
      </c>
      <c r="F36" s="121">
        <f>SUM(F7:F35)</f>
        <v>0</v>
      </c>
      <c r="G36" s="121">
        <f>SUM(G7:G35)</f>
        <v>0</v>
      </c>
      <c r="H36" s="121">
        <f>SUM(H7:H35)</f>
        <v>0</v>
      </c>
      <c r="I36" s="122">
        <f>SUM(I7:I35)</f>
        <v>0</v>
      </c>
    </row>
    <row r="37" spans="1:9" ht="12.75">
      <c r="A37" s="66"/>
      <c r="B37" s="66"/>
      <c r="C37" s="66"/>
      <c r="D37" s="66"/>
      <c r="E37" s="66"/>
      <c r="F37" s="66"/>
      <c r="G37" s="66"/>
      <c r="H37" s="66"/>
      <c r="I37" s="66"/>
    </row>
    <row r="38" spans="1:57" ht="19.5" customHeight="1">
      <c r="A38" s="107" t="s">
        <v>60</v>
      </c>
      <c r="B38" s="107"/>
      <c r="C38" s="107"/>
      <c r="D38" s="107"/>
      <c r="E38" s="107"/>
      <c r="F38" s="107"/>
      <c r="G38" s="124"/>
      <c r="H38" s="107"/>
      <c r="I38" s="107"/>
      <c r="BA38" s="41"/>
      <c r="BB38" s="41"/>
      <c r="BC38" s="41"/>
      <c r="BD38" s="41"/>
      <c r="BE38" s="41"/>
    </row>
    <row r="39" spans="1:9" ht="13.5" thickBot="1">
      <c r="A39" s="77"/>
      <c r="B39" s="77"/>
      <c r="C39" s="77"/>
      <c r="D39" s="77"/>
      <c r="E39" s="77"/>
      <c r="F39" s="77"/>
      <c r="G39" s="77"/>
      <c r="H39" s="77"/>
      <c r="I39" s="77"/>
    </row>
    <row r="40" spans="1:9" ht="12.75">
      <c r="A40" s="71" t="s">
        <v>61</v>
      </c>
      <c r="B40" s="72"/>
      <c r="C40" s="72"/>
      <c r="D40" s="125"/>
      <c r="E40" s="126" t="s">
        <v>62</v>
      </c>
      <c r="F40" s="127" t="s">
        <v>63</v>
      </c>
      <c r="G40" s="128" t="s">
        <v>64</v>
      </c>
      <c r="H40" s="129"/>
      <c r="I40" s="130" t="s">
        <v>62</v>
      </c>
    </row>
    <row r="41" spans="1:53" ht="12.75">
      <c r="A41" s="64" t="s">
        <v>533</v>
      </c>
      <c r="B41" s="55"/>
      <c r="C41" s="55"/>
      <c r="D41" s="131"/>
      <c r="E41" s="132">
        <v>0</v>
      </c>
      <c r="F41" s="133">
        <v>0</v>
      </c>
      <c r="G41" s="134">
        <f aca="true" t="shared" si="0" ref="G41:G48">CHOOSE(BA41+1,HSV+PSV,HSV+PSV+Mont,HSV+PSV+Dodavka+Mont,HSV,PSV,Mont,Dodavka,Mont+Dodavka,0)</f>
        <v>0</v>
      </c>
      <c r="H41" s="135"/>
      <c r="I41" s="136">
        <f aca="true" t="shared" si="1" ref="I41:I48">E41+F41*G41/100</f>
        <v>0</v>
      </c>
      <c r="BA41">
        <v>2</v>
      </c>
    </row>
    <row r="42" spans="1:53" ht="12.75">
      <c r="A42" s="64" t="s">
        <v>534</v>
      </c>
      <c r="B42" s="55"/>
      <c r="C42" s="55"/>
      <c r="D42" s="131"/>
      <c r="E42" s="132">
        <v>0</v>
      </c>
      <c r="F42" s="133">
        <v>0</v>
      </c>
      <c r="G42" s="134">
        <f t="shared" si="0"/>
        <v>0</v>
      </c>
      <c r="H42" s="135"/>
      <c r="I42" s="136">
        <f t="shared" si="1"/>
        <v>0</v>
      </c>
      <c r="BA42">
        <v>2</v>
      </c>
    </row>
    <row r="43" spans="1:53" ht="12.75">
      <c r="A43" s="64" t="s">
        <v>535</v>
      </c>
      <c r="B43" s="55"/>
      <c r="C43" s="55"/>
      <c r="D43" s="131"/>
      <c r="E43" s="132">
        <v>0</v>
      </c>
      <c r="F43" s="133">
        <v>0</v>
      </c>
      <c r="G43" s="134">
        <f t="shared" si="0"/>
        <v>0</v>
      </c>
      <c r="H43" s="135"/>
      <c r="I43" s="136">
        <f t="shared" si="1"/>
        <v>0</v>
      </c>
      <c r="BA43">
        <v>2</v>
      </c>
    </row>
    <row r="44" spans="1:53" ht="12.75">
      <c r="A44" s="64" t="s">
        <v>536</v>
      </c>
      <c r="B44" s="55"/>
      <c r="C44" s="55"/>
      <c r="D44" s="131"/>
      <c r="E44" s="132">
        <v>0</v>
      </c>
      <c r="F44" s="133">
        <v>0</v>
      </c>
      <c r="G44" s="134">
        <f t="shared" si="0"/>
        <v>0</v>
      </c>
      <c r="H44" s="135"/>
      <c r="I44" s="136">
        <f t="shared" si="1"/>
        <v>0</v>
      </c>
      <c r="BA44">
        <v>2</v>
      </c>
    </row>
    <row r="45" spans="1:53" ht="12.75">
      <c r="A45" s="64" t="s">
        <v>537</v>
      </c>
      <c r="B45" s="55"/>
      <c r="C45" s="55"/>
      <c r="D45" s="131"/>
      <c r="E45" s="132">
        <v>0</v>
      </c>
      <c r="F45" s="133">
        <v>3</v>
      </c>
      <c r="G45" s="134">
        <f t="shared" si="0"/>
        <v>0</v>
      </c>
      <c r="H45" s="135"/>
      <c r="I45" s="136">
        <f t="shared" si="1"/>
        <v>0</v>
      </c>
      <c r="BA45">
        <v>2</v>
      </c>
    </row>
    <row r="46" spans="1:53" ht="12.75">
      <c r="A46" s="64" t="s">
        <v>538</v>
      </c>
      <c r="B46" s="55"/>
      <c r="C46" s="55"/>
      <c r="D46" s="131"/>
      <c r="E46" s="132">
        <v>0</v>
      </c>
      <c r="F46" s="133">
        <v>0</v>
      </c>
      <c r="G46" s="134">
        <f t="shared" si="0"/>
        <v>0</v>
      </c>
      <c r="H46" s="135"/>
      <c r="I46" s="136">
        <f t="shared" si="1"/>
        <v>0</v>
      </c>
      <c r="BA46">
        <v>2</v>
      </c>
    </row>
    <row r="47" spans="1:53" ht="12.75">
      <c r="A47" s="64" t="s">
        <v>539</v>
      </c>
      <c r="B47" s="55"/>
      <c r="C47" s="55"/>
      <c r="D47" s="131"/>
      <c r="E47" s="132">
        <v>0</v>
      </c>
      <c r="F47" s="133">
        <v>2</v>
      </c>
      <c r="G47" s="134">
        <f t="shared" si="0"/>
        <v>0</v>
      </c>
      <c r="H47" s="135"/>
      <c r="I47" s="136">
        <f t="shared" si="1"/>
        <v>0</v>
      </c>
      <c r="BA47">
        <v>2</v>
      </c>
    </row>
    <row r="48" spans="1:53" ht="12.75">
      <c r="A48" s="64" t="s">
        <v>540</v>
      </c>
      <c r="B48" s="55"/>
      <c r="C48" s="55"/>
      <c r="D48" s="131"/>
      <c r="E48" s="132">
        <v>0</v>
      </c>
      <c r="F48" s="133">
        <v>0</v>
      </c>
      <c r="G48" s="134">
        <f t="shared" si="0"/>
        <v>0</v>
      </c>
      <c r="H48" s="135"/>
      <c r="I48" s="136">
        <f t="shared" si="1"/>
        <v>0</v>
      </c>
      <c r="BA48">
        <v>2</v>
      </c>
    </row>
    <row r="49" spans="1:9" ht="13.5" thickBot="1">
      <c r="A49" s="137"/>
      <c r="B49" s="138" t="s">
        <v>65</v>
      </c>
      <c r="C49" s="139"/>
      <c r="D49" s="140"/>
      <c r="E49" s="141"/>
      <c r="F49" s="142"/>
      <c r="G49" s="142"/>
      <c r="H49" s="225">
        <f>SUM(I41:I48)</f>
        <v>0</v>
      </c>
      <c r="I49" s="226"/>
    </row>
    <row r="51" spans="2:9" ht="12.75">
      <c r="B51" s="123"/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  <row r="88" spans="6:9" ht="12.75">
      <c r="F88" s="143"/>
      <c r="G88" s="144"/>
      <c r="H88" s="144"/>
      <c r="I88" s="145"/>
    </row>
    <row r="89" spans="6:9" ht="12.75">
      <c r="F89" s="143"/>
      <c r="G89" s="144"/>
      <c r="H89" s="144"/>
      <c r="I89" s="145"/>
    </row>
    <row r="90" spans="6:9" ht="12.75">
      <c r="F90" s="143"/>
      <c r="G90" s="144"/>
      <c r="H90" s="144"/>
      <c r="I90" s="145"/>
    </row>
    <row r="91" spans="6:9" ht="12.75">
      <c r="F91" s="143"/>
      <c r="G91" s="144"/>
      <c r="H91" s="144"/>
      <c r="I91" s="145"/>
    </row>
    <row r="92" spans="6:9" ht="12.75">
      <c r="F92" s="143"/>
      <c r="G92" s="144"/>
      <c r="H92" s="144"/>
      <c r="I92" s="145"/>
    </row>
    <row r="93" spans="6:9" ht="12.75">
      <c r="F93" s="143"/>
      <c r="G93" s="144"/>
      <c r="H93" s="144"/>
      <c r="I93" s="145"/>
    </row>
    <row r="94" spans="6:9" ht="12.75">
      <c r="F94" s="143"/>
      <c r="G94" s="144"/>
      <c r="H94" s="144"/>
      <c r="I94" s="145"/>
    </row>
    <row r="95" spans="6:9" ht="12.75">
      <c r="F95" s="143"/>
      <c r="G95" s="144"/>
      <c r="H95" s="144"/>
      <c r="I95" s="145"/>
    </row>
    <row r="96" spans="6:9" ht="12.75">
      <c r="F96" s="143"/>
      <c r="G96" s="144"/>
      <c r="H96" s="144"/>
      <c r="I96" s="145"/>
    </row>
    <row r="97" spans="6:9" ht="12.75">
      <c r="F97" s="143"/>
      <c r="G97" s="144"/>
      <c r="H97" s="144"/>
      <c r="I97" s="145"/>
    </row>
    <row r="98" spans="6:9" ht="12.75">
      <c r="F98" s="143"/>
      <c r="G98" s="144"/>
      <c r="H98" s="144"/>
      <c r="I98" s="145"/>
    </row>
    <row r="99" spans="6:9" ht="12.75">
      <c r="F99" s="143"/>
      <c r="G99" s="144"/>
      <c r="H99" s="144"/>
      <c r="I99" s="145"/>
    </row>
    <row r="100" spans="6:9" ht="12.75">
      <c r="F100" s="143"/>
      <c r="G100" s="144"/>
      <c r="H100" s="144"/>
      <c r="I100" s="145"/>
    </row>
  </sheetData>
  <sheetProtection/>
  <mergeCells count="4">
    <mergeCell ref="A1:B1"/>
    <mergeCell ref="A2:B2"/>
    <mergeCell ref="G2:I2"/>
    <mergeCell ref="H49:I4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471"/>
  <sheetViews>
    <sheetView showGridLines="0" showZeros="0" zoomScalePageLayoutView="0" workbookViewId="0" topLeftCell="A1">
      <selection activeCell="J390" sqref="J390"/>
    </sheetView>
  </sheetViews>
  <sheetFormatPr defaultColWidth="9.125" defaultRowHeight="12.75"/>
  <cols>
    <col min="1" max="1" width="4.50390625" style="146" customWidth="1"/>
    <col min="2" max="2" width="11.50390625" style="146" customWidth="1"/>
    <col min="3" max="3" width="40.50390625" style="146" customWidth="1"/>
    <col min="4" max="4" width="5.50390625" style="146" customWidth="1"/>
    <col min="5" max="5" width="8.50390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50390625" style="146" customWidth="1"/>
    <col min="13" max="13" width="45.375" style="146" customWidth="1"/>
    <col min="14" max="16384" width="9.125" style="146" customWidth="1"/>
  </cols>
  <sheetData>
    <row r="1" spans="1:7" ht="15">
      <c r="A1" s="227" t="s">
        <v>66</v>
      </c>
      <c r="B1" s="227"/>
      <c r="C1" s="227"/>
      <c r="D1" s="227"/>
      <c r="E1" s="227"/>
      <c r="F1" s="227"/>
      <c r="G1" s="227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8" t="s">
        <v>50</v>
      </c>
      <c r="B3" s="219"/>
      <c r="C3" s="97" t="str">
        <f>CONCATENATE(cislostavby," ",nazevstavby)</f>
        <v>Čep1408 Památník Mohyla míru - obnova int. a pláště kaple</v>
      </c>
      <c r="D3" s="151"/>
      <c r="E3" s="152" t="s">
        <v>67</v>
      </c>
      <c r="F3" s="153" t="str">
        <f>Rekapitulace!H1</f>
        <v>01</v>
      </c>
      <c r="G3" s="154"/>
    </row>
    <row r="4" spans="1:7" ht="13.5" thickBot="1">
      <c r="A4" s="228" t="s">
        <v>52</v>
      </c>
      <c r="B4" s="221"/>
      <c r="C4" s="103" t="str">
        <f>CONCATENATE(cisloobjektu," ",nazevobjektu)</f>
        <v>01 Památník Mohyla míru - obnova int. a pláště kaple</v>
      </c>
      <c r="D4" s="155"/>
      <c r="E4" s="229" t="str">
        <f>Rekapitulace!G2</f>
        <v>Památník Mohyla míru - obnova int. a pláště kaple</v>
      </c>
      <c r="F4" s="230"/>
      <c r="G4" s="231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68</v>
      </c>
      <c r="B6" s="160" t="s">
        <v>69</v>
      </c>
      <c r="C6" s="160" t="s">
        <v>70</v>
      </c>
      <c r="D6" s="160" t="s">
        <v>71</v>
      </c>
      <c r="E6" s="161" t="s">
        <v>72</v>
      </c>
      <c r="F6" s="160" t="s">
        <v>73</v>
      </c>
      <c r="G6" s="162" t="s">
        <v>74</v>
      </c>
    </row>
    <row r="7" spans="1:15" ht="12.75">
      <c r="A7" s="163" t="s">
        <v>75</v>
      </c>
      <c r="B7" s="164" t="s">
        <v>76</v>
      </c>
      <c r="C7" s="165" t="s">
        <v>77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82</v>
      </c>
      <c r="C8" s="173" t="s">
        <v>83</v>
      </c>
      <c r="D8" s="174" t="s">
        <v>84</v>
      </c>
      <c r="E8" s="175">
        <v>27.7982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5" ht="12.75">
      <c r="A9" s="178"/>
      <c r="B9" s="180"/>
      <c r="C9" s="232" t="s">
        <v>85</v>
      </c>
      <c r="D9" s="233"/>
      <c r="E9" s="181">
        <v>27.7982</v>
      </c>
      <c r="F9" s="182"/>
      <c r="G9" s="183"/>
      <c r="M9" s="179" t="s">
        <v>85</v>
      </c>
      <c r="O9" s="170"/>
    </row>
    <row r="10" spans="1:104" ht="12.75">
      <c r="A10" s="171">
        <v>2</v>
      </c>
      <c r="B10" s="172" t="s">
        <v>86</v>
      </c>
      <c r="C10" s="173" t="s">
        <v>87</v>
      </c>
      <c r="D10" s="174" t="s">
        <v>84</v>
      </c>
      <c r="E10" s="175">
        <v>92.3825</v>
      </c>
      <c r="F10" s="175">
        <v>0</v>
      </c>
      <c r="G10" s="176">
        <f>E10*F10</f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1</v>
      </c>
      <c r="CZ10" s="146">
        <v>0</v>
      </c>
    </row>
    <row r="11" spans="1:15" ht="12.75">
      <c r="A11" s="178"/>
      <c r="B11" s="180"/>
      <c r="C11" s="232" t="s">
        <v>88</v>
      </c>
      <c r="D11" s="233"/>
      <c r="E11" s="181">
        <v>0</v>
      </c>
      <c r="F11" s="182"/>
      <c r="G11" s="183"/>
      <c r="M11" s="179" t="s">
        <v>88</v>
      </c>
      <c r="O11" s="170"/>
    </row>
    <row r="12" spans="1:15" ht="12.75">
      <c r="A12" s="178"/>
      <c r="B12" s="180"/>
      <c r="C12" s="232" t="s">
        <v>89</v>
      </c>
      <c r="D12" s="233"/>
      <c r="E12" s="181">
        <v>76.445</v>
      </c>
      <c r="F12" s="182"/>
      <c r="G12" s="183"/>
      <c r="M12" s="179" t="s">
        <v>89</v>
      </c>
      <c r="O12" s="170"/>
    </row>
    <row r="13" spans="1:15" ht="12.75">
      <c r="A13" s="178"/>
      <c r="B13" s="180"/>
      <c r="C13" s="232" t="s">
        <v>90</v>
      </c>
      <c r="D13" s="233"/>
      <c r="E13" s="181">
        <v>0</v>
      </c>
      <c r="F13" s="182"/>
      <c r="G13" s="183"/>
      <c r="M13" s="179" t="s">
        <v>90</v>
      </c>
      <c r="O13" s="170"/>
    </row>
    <row r="14" spans="1:15" ht="12.75">
      <c r="A14" s="178"/>
      <c r="B14" s="180"/>
      <c r="C14" s="232" t="s">
        <v>91</v>
      </c>
      <c r="D14" s="233"/>
      <c r="E14" s="181">
        <v>15.9375</v>
      </c>
      <c r="F14" s="182"/>
      <c r="G14" s="183"/>
      <c r="M14" s="179" t="s">
        <v>91</v>
      </c>
      <c r="O14" s="170"/>
    </row>
    <row r="15" spans="1:104" ht="12.75">
      <c r="A15" s="171">
        <v>3</v>
      </c>
      <c r="B15" s="172" t="s">
        <v>92</v>
      </c>
      <c r="C15" s="173" t="s">
        <v>93</v>
      </c>
      <c r="D15" s="174" t="s">
        <v>84</v>
      </c>
      <c r="E15" s="175">
        <v>76.445</v>
      </c>
      <c r="F15" s="175">
        <v>0</v>
      </c>
      <c r="G15" s="176">
        <f>E15*F15</f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>IF(AZ15=1,G15,0)</f>
        <v>0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A15" s="177">
        <v>1</v>
      </c>
      <c r="CB15" s="177">
        <v>1</v>
      </c>
      <c r="CZ15" s="146">
        <v>0</v>
      </c>
    </row>
    <row r="16" spans="1:15" ht="12.75">
      <c r="A16" s="178"/>
      <c r="B16" s="180"/>
      <c r="C16" s="232" t="s">
        <v>88</v>
      </c>
      <c r="D16" s="233"/>
      <c r="E16" s="181">
        <v>0</v>
      </c>
      <c r="F16" s="182"/>
      <c r="G16" s="183"/>
      <c r="M16" s="179" t="s">
        <v>88</v>
      </c>
      <c r="O16" s="170"/>
    </row>
    <row r="17" spans="1:15" ht="12.75">
      <c r="A17" s="178"/>
      <c r="B17" s="180"/>
      <c r="C17" s="232" t="s">
        <v>89</v>
      </c>
      <c r="D17" s="233"/>
      <c r="E17" s="181">
        <v>76.445</v>
      </c>
      <c r="F17" s="182"/>
      <c r="G17" s="183"/>
      <c r="M17" s="179" t="s">
        <v>89</v>
      </c>
      <c r="O17" s="170"/>
    </row>
    <row r="18" spans="1:104" ht="12.75">
      <c r="A18" s="171">
        <v>4</v>
      </c>
      <c r="B18" s="172" t="s">
        <v>94</v>
      </c>
      <c r="C18" s="173" t="s">
        <v>95</v>
      </c>
      <c r="D18" s="174" t="s">
        <v>84</v>
      </c>
      <c r="E18" s="175">
        <v>3.052</v>
      </c>
      <c r="F18" s="175">
        <v>0</v>
      </c>
      <c r="G18" s="176">
        <f>E18*F18</f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7">
        <v>1</v>
      </c>
      <c r="CB18" s="177">
        <v>1</v>
      </c>
      <c r="CZ18" s="146">
        <v>0</v>
      </c>
    </row>
    <row r="19" spans="1:15" ht="12.75">
      <c r="A19" s="178"/>
      <c r="B19" s="180"/>
      <c r="C19" s="232" t="s">
        <v>96</v>
      </c>
      <c r="D19" s="233"/>
      <c r="E19" s="181">
        <v>0</v>
      </c>
      <c r="F19" s="182"/>
      <c r="G19" s="183"/>
      <c r="M19" s="179" t="s">
        <v>96</v>
      </c>
      <c r="O19" s="170"/>
    </row>
    <row r="20" spans="1:15" ht="12.75">
      <c r="A20" s="178"/>
      <c r="B20" s="180"/>
      <c r="C20" s="232" t="s">
        <v>97</v>
      </c>
      <c r="D20" s="233"/>
      <c r="E20" s="181">
        <v>3.052</v>
      </c>
      <c r="F20" s="182"/>
      <c r="G20" s="183"/>
      <c r="M20" s="179" t="s">
        <v>97</v>
      </c>
      <c r="O20" s="170"/>
    </row>
    <row r="21" spans="1:104" ht="12.75">
      <c r="A21" s="171">
        <v>5</v>
      </c>
      <c r="B21" s="172" t="s">
        <v>98</v>
      </c>
      <c r="C21" s="173" t="s">
        <v>99</v>
      </c>
      <c r="D21" s="174" t="s">
        <v>84</v>
      </c>
      <c r="E21" s="175">
        <v>3.052</v>
      </c>
      <c r="F21" s="175">
        <v>0</v>
      </c>
      <c r="G21" s="176">
        <f>E21*F21</f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</v>
      </c>
      <c r="CB21" s="177">
        <v>1</v>
      </c>
      <c r="CZ21" s="146">
        <v>0</v>
      </c>
    </row>
    <row r="22" spans="1:15" ht="12.75">
      <c r="A22" s="178"/>
      <c r="B22" s="180"/>
      <c r="C22" s="232" t="s">
        <v>96</v>
      </c>
      <c r="D22" s="233"/>
      <c r="E22" s="181">
        <v>0</v>
      </c>
      <c r="F22" s="182"/>
      <c r="G22" s="183"/>
      <c r="M22" s="179" t="s">
        <v>96</v>
      </c>
      <c r="O22" s="170"/>
    </row>
    <row r="23" spans="1:15" ht="12.75">
      <c r="A23" s="178"/>
      <c r="B23" s="180"/>
      <c r="C23" s="232" t="s">
        <v>97</v>
      </c>
      <c r="D23" s="233"/>
      <c r="E23" s="181">
        <v>3.052</v>
      </c>
      <c r="F23" s="182"/>
      <c r="G23" s="183"/>
      <c r="M23" s="179" t="s">
        <v>97</v>
      </c>
      <c r="O23" s="170"/>
    </row>
    <row r="24" spans="1:104" ht="12.75">
      <c r="A24" s="171">
        <v>6</v>
      </c>
      <c r="B24" s="172" t="s">
        <v>100</v>
      </c>
      <c r="C24" s="173" t="s">
        <v>101</v>
      </c>
      <c r="D24" s="174" t="s">
        <v>84</v>
      </c>
      <c r="E24" s="175">
        <v>3.052</v>
      </c>
      <c r="F24" s="175">
        <v>0</v>
      </c>
      <c r="G24" s="176">
        <f>E24*F24</f>
        <v>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7">
        <v>1</v>
      </c>
      <c r="CB24" s="177">
        <v>1</v>
      </c>
      <c r="CZ24" s="146">
        <v>0</v>
      </c>
    </row>
    <row r="25" spans="1:15" ht="12.75">
      <c r="A25" s="178"/>
      <c r="B25" s="180"/>
      <c r="C25" s="232" t="s">
        <v>96</v>
      </c>
      <c r="D25" s="233"/>
      <c r="E25" s="181">
        <v>0</v>
      </c>
      <c r="F25" s="182"/>
      <c r="G25" s="183"/>
      <c r="M25" s="179" t="s">
        <v>96</v>
      </c>
      <c r="O25" s="170"/>
    </row>
    <row r="26" spans="1:15" ht="12.75">
      <c r="A26" s="178"/>
      <c r="B26" s="180"/>
      <c r="C26" s="232" t="s">
        <v>97</v>
      </c>
      <c r="D26" s="233"/>
      <c r="E26" s="181">
        <v>3.052</v>
      </c>
      <c r="F26" s="182"/>
      <c r="G26" s="183"/>
      <c r="M26" s="179" t="s">
        <v>97</v>
      </c>
      <c r="O26" s="170"/>
    </row>
    <row r="27" spans="1:104" ht="12.75">
      <c r="A27" s="171">
        <v>7</v>
      </c>
      <c r="B27" s="172" t="s">
        <v>102</v>
      </c>
      <c r="C27" s="173" t="s">
        <v>103</v>
      </c>
      <c r="D27" s="174" t="s">
        <v>84</v>
      </c>
      <c r="E27" s="175">
        <v>16.0943</v>
      </c>
      <c r="F27" s="175">
        <v>0</v>
      </c>
      <c r="G27" s="176">
        <f>E27*F27</f>
        <v>0</v>
      </c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7">
        <v>1</v>
      </c>
      <c r="CB27" s="177">
        <v>1</v>
      </c>
      <c r="CZ27" s="146">
        <v>0</v>
      </c>
    </row>
    <row r="28" spans="1:15" ht="12.75">
      <c r="A28" s="178"/>
      <c r="B28" s="180"/>
      <c r="C28" s="232" t="s">
        <v>96</v>
      </c>
      <c r="D28" s="233"/>
      <c r="E28" s="181">
        <v>0</v>
      </c>
      <c r="F28" s="182"/>
      <c r="G28" s="183"/>
      <c r="M28" s="179" t="s">
        <v>96</v>
      </c>
      <c r="O28" s="170"/>
    </row>
    <row r="29" spans="1:15" ht="12.75">
      <c r="A29" s="178"/>
      <c r="B29" s="180"/>
      <c r="C29" s="232" t="s">
        <v>97</v>
      </c>
      <c r="D29" s="233"/>
      <c r="E29" s="181">
        <v>3.052</v>
      </c>
      <c r="F29" s="182"/>
      <c r="G29" s="183"/>
      <c r="M29" s="179" t="s">
        <v>97</v>
      </c>
      <c r="O29" s="170"/>
    </row>
    <row r="30" spans="1:15" ht="12.75">
      <c r="A30" s="178"/>
      <c r="B30" s="180"/>
      <c r="C30" s="232" t="s">
        <v>104</v>
      </c>
      <c r="D30" s="233"/>
      <c r="E30" s="181">
        <v>0</v>
      </c>
      <c r="F30" s="182"/>
      <c r="G30" s="183"/>
      <c r="M30" s="179" t="s">
        <v>104</v>
      </c>
      <c r="O30" s="170"/>
    </row>
    <row r="31" spans="1:15" ht="12.75">
      <c r="A31" s="178"/>
      <c r="B31" s="180"/>
      <c r="C31" s="232" t="s">
        <v>105</v>
      </c>
      <c r="D31" s="233"/>
      <c r="E31" s="181">
        <v>13.0423</v>
      </c>
      <c r="F31" s="182"/>
      <c r="G31" s="183"/>
      <c r="M31" s="204">
        <v>130423</v>
      </c>
      <c r="O31" s="170"/>
    </row>
    <row r="32" spans="1:104" ht="12.75">
      <c r="A32" s="171">
        <v>8</v>
      </c>
      <c r="B32" s="172" t="s">
        <v>106</v>
      </c>
      <c r="C32" s="173" t="s">
        <v>107</v>
      </c>
      <c r="D32" s="174" t="s">
        <v>84</v>
      </c>
      <c r="E32" s="175">
        <v>160.943</v>
      </c>
      <c r="F32" s="175">
        <v>0</v>
      </c>
      <c r="G32" s="176">
        <f>E32*F32</f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7">
        <v>1</v>
      </c>
      <c r="CB32" s="177">
        <v>1</v>
      </c>
      <c r="CZ32" s="146">
        <v>0</v>
      </c>
    </row>
    <row r="33" spans="1:15" ht="12.75">
      <c r="A33" s="178"/>
      <c r="B33" s="180"/>
      <c r="C33" s="232" t="s">
        <v>96</v>
      </c>
      <c r="D33" s="233"/>
      <c r="E33" s="181">
        <v>0</v>
      </c>
      <c r="F33" s="182"/>
      <c r="G33" s="183"/>
      <c r="M33" s="179" t="s">
        <v>96</v>
      </c>
      <c r="O33" s="170"/>
    </row>
    <row r="34" spans="1:15" ht="12.75">
      <c r="A34" s="178"/>
      <c r="B34" s="180"/>
      <c r="C34" s="232" t="s">
        <v>108</v>
      </c>
      <c r="D34" s="233"/>
      <c r="E34" s="181">
        <v>30.52</v>
      </c>
      <c r="F34" s="182"/>
      <c r="G34" s="183"/>
      <c r="M34" s="179" t="s">
        <v>108</v>
      </c>
      <c r="O34" s="170"/>
    </row>
    <row r="35" spans="1:15" ht="12.75">
      <c r="A35" s="178"/>
      <c r="B35" s="180"/>
      <c r="C35" s="232" t="s">
        <v>104</v>
      </c>
      <c r="D35" s="233"/>
      <c r="E35" s="181">
        <v>0</v>
      </c>
      <c r="F35" s="182"/>
      <c r="G35" s="183"/>
      <c r="M35" s="179" t="s">
        <v>104</v>
      </c>
      <c r="O35" s="170"/>
    </row>
    <row r="36" spans="1:15" ht="12.75">
      <c r="A36" s="178"/>
      <c r="B36" s="180"/>
      <c r="C36" s="232" t="s">
        <v>109</v>
      </c>
      <c r="D36" s="233"/>
      <c r="E36" s="181">
        <v>130.423</v>
      </c>
      <c r="F36" s="182"/>
      <c r="G36" s="183"/>
      <c r="M36" s="179" t="s">
        <v>109</v>
      </c>
      <c r="O36" s="170"/>
    </row>
    <row r="37" spans="1:104" ht="12.75">
      <c r="A37" s="171">
        <v>9</v>
      </c>
      <c r="B37" s="172" t="s">
        <v>110</v>
      </c>
      <c r="C37" s="173" t="s">
        <v>111</v>
      </c>
      <c r="D37" s="174" t="s">
        <v>84</v>
      </c>
      <c r="E37" s="175">
        <v>16.0943</v>
      </c>
      <c r="F37" s="175">
        <v>0</v>
      </c>
      <c r="G37" s="176">
        <f>E37*F37</f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</v>
      </c>
      <c r="CB37" s="177">
        <v>1</v>
      </c>
      <c r="CZ37" s="146">
        <v>0</v>
      </c>
    </row>
    <row r="38" spans="1:15" ht="12.75">
      <c r="A38" s="178"/>
      <c r="B38" s="180"/>
      <c r="C38" s="232" t="s">
        <v>96</v>
      </c>
      <c r="D38" s="233"/>
      <c r="E38" s="181">
        <v>0</v>
      </c>
      <c r="F38" s="182"/>
      <c r="G38" s="183"/>
      <c r="M38" s="179" t="s">
        <v>96</v>
      </c>
      <c r="O38" s="170"/>
    </row>
    <row r="39" spans="1:15" ht="12.75">
      <c r="A39" s="178"/>
      <c r="B39" s="180"/>
      <c r="C39" s="232" t="s">
        <v>97</v>
      </c>
      <c r="D39" s="233"/>
      <c r="E39" s="181">
        <v>3.052</v>
      </c>
      <c r="F39" s="182"/>
      <c r="G39" s="183"/>
      <c r="M39" s="179" t="s">
        <v>97</v>
      </c>
      <c r="O39" s="170"/>
    </row>
    <row r="40" spans="1:15" ht="12.75">
      <c r="A40" s="178"/>
      <c r="B40" s="180"/>
      <c r="C40" s="232" t="s">
        <v>104</v>
      </c>
      <c r="D40" s="233"/>
      <c r="E40" s="181">
        <v>0</v>
      </c>
      <c r="F40" s="182"/>
      <c r="G40" s="183"/>
      <c r="M40" s="179" t="s">
        <v>104</v>
      </c>
      <c r="O40" s="170"/>
    </row>
    <row r="41" spans="1:15" ht="12.75">
      <c r="A41" s="178"/>
      <c r="B41" s="180"/>
      <c r="C41" s="232" t="s">
        <v>105</v>
      </c>
      <c r="D41" s="233"/>
      <c r="E41" s="181">
        <v>13.0423</v>
      </c>
      <c r="F41" s="182"/>
      <c r="G41" s="183"/>
      <c r="M41" s="204">
        <v>130423</v>
      </c>
      <c r="O41" s="170"/>
    </row>
    <row r="42" spans="1:104" ht="12.75">
      <c r="A42" s="171">
        <v>10</v>
      </c>
      <c r="B42" s="172" t="s">
        <v>112</v>
      </c>
      <c r="C42" s="173" t="s">
        <v>113</v>
      </c>
      <c r="D42" s="174" t="s">
        <v>84</v>
      </c>
      <c r="E42" s="175">
        <v>63.4028</v>
      </c>
      <c r="F42" s="175">
        <v>0</v>
      </c>
      <c r="G42" s="176">
        <f>E42*F42</f>
        <v>0</v>
      </c>
      <c r="O42" s="170">
        <v>2</v>
      </c>
      <c r="AA42" s="146">
        <v>1</v>
      </c>
      <c r="AB42" s="146">
        <v>1</v>
      </c>
      <c r="AC42" s="146">
        <v>1</v>
      </c>
      <c r="AZ42" s="146">
        <v>1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77">
        <v>1</v>
      </c>
      <c r="CB42" s="177">
        <v>1</v>
      </c>
      <c r="CZ42" s="146">
        <v>0</v>
      </c>
    </row>
    <row r="43" spans="1:15" ht="12.75">
      <c r="A43" s="178"/>
      <c r="B43" s="180"/>
      <c r="C43" s="232" t="s">
        <v>89</v>
      </c>
      <c r="D43" s="233"/>
      <c r="E43" s="181">
        <v>76.445</v>
      </c>
      <c r="F43" s="182"/>
      <c r="G43" s="183"/>
      <c r="M43" s="179" t="s">
        <v>89</v>
      </c>
      <c r="O43" s="170"/>
    </row>
    <row r="44" spans="1:15" ht="12.75">
      <c r="A44" s="178"/>
      <c r="B44" s="180"/>
      <c r="C44" s="232" t="s">
        <v>114</v>
      </c>
      <c r="D44" s="233"/>
      <c r="E44" s="181">
        <v>-2.6</v>
      </c>
      <c r="F44" s="182"/>
      <c r="G44" s="183"/>
      <c r="M44" s="179" t="s">
        <v>114</v>
      </c>
      <c r="O44" s="170"/>
    </row>
    <row r="45" spans="1:15" ht="12.75">
      <c r="A45" s="178"/>
      <c r="B45" s="180"/>
      <c r="C45" s="232" t="s">
        <v>115</v>
      </c>
      <c r="D45" s="233"/>
      <c r="E45" s="181">
        <v>-4.4352</v>
      </c>
      <c r="F45" s="182"/>
      <c r="G45" s="183"/>
      <c r="M45" s="179" t="s">
        <v>115</v>
      </c>
      <c r="O45" s="170"/>
    </row>
    <row r="46" spans="1:15" ht="12.75">
      <c r="A46" s="178"/>
      <c r="B46" s="180"/>
      <c r="C46" s="232" t="s">
        <v>116</v>
      </c>
      <c r="D46" s="233"/>
      <c r="E46" s="181">
        <v>-3.5071</v>
      </c>
      <c r="F46" s="182"/>
      <c r="G46" s="183"/>
      <c r="M46" s="179" t="s">
        <v>116</v>
      </c>
      <c r="O46" s="170"/>
    </row>
    <row r="47" spans="1:15" ht="12.75">
      <c r="A47" s="178"/>
      <c r="B47" s="180"/>
      <c r="C47" s="232" t="s">
        <v>117</v>
      </c>
      <c r="D47" s="233"/>
      <c r="E47" s="181">
        <v>-2.5</v>
      </c>
      <c r="F47" s="182"/>
      <c r="G47" s="183"/>
      <c r="M47" s="179" t="s">
        <v>117</v>
      </c>
      <c r="O47" s="170"/>
    </row>
    <row r="48" spans="1:104" ht="12.75">
      <c r="A48" s="171">
        <v>11</v>
      </c>
      <c r="B48" s="172" t="s">
        <v>118</v>
      </c>
      <c r="C48" s="173" t="s">
        <v>119</v>
      </c>
      <c r="D48" s="174" t="s">
        <v>120</v>
      </c>
      <c r="E48" s="175">
        <v>138.991</v>
      </c>
      <c r="F48" s="175">
        <v>0</v>
      </c>
      <c r="G48" s="176">
        <f>E48*F48</f>
        <v>0</v>
      </c>
      <c r="O48" s="170">
        <v>2</v>
      </c>
      <c r="AA48" s="146">
        <v>1</v>
      </c>
      <c r="AB48" s="146">
        <v>1</v>
      </c>
      <c r="AC48" s="146">
        <v>1</v>
      </c>
      <c r="AZ48" s="146">
        <v>1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7">
        <v>1</v>
      </c>
      <c r="CB48" s="177">
        <v>1</v>
      </c>
      <c r="CZ48" s="146">
        <v>0</v>
      </c>
    </row>
    <row r="49" spans="1:15" ht="12.75">
      <c r="A49" s="178"/>
      <c r="B49" s="180"/>
      <c r="C49" s="232" t="s">
        <v>121</v>
      </c>
      <c r="D49" s="233"/>
      <c r="E49" s="181">
        <v>138.991</v>
      </c>
      <c r="F49" s="182"/>
      <c r="G49" s="183"/>
      <c r="M49" s="179" t="s">
        <v>121</v>
      </c>
      <c r="O49" s="170"/>
    </row>
    <row r="50" spans="1:104" ht="12.75">
      <c r="A50" s="171">
        <v>12</v>
      </c>
      <c r="B50" s="172" t="s">
        <v>122</v>
      </c>
      <c r="C50" s="173" t="s">
        <v>123</v>
      </c>
      <c r="D50" s="174" t="s">
        <v>84</v>
      </c>
      <c r="E50" s="175">
        <v>16.0943</v>
      </c>
      <c r="F50" s="175">
        <v>0</v>
      </c>
      <c r="G50" s="176">
        <f>E50*F50</f>
        <v>0</v>
      </c>
      <c r="O50" s="170">
        <v>2</v>
      </c>
      <c r="AA50" s="146">
        <v>1</v>
      </c>
      <c r="AB50" s="146">
        <v>1</v>
      </c>
      <c r="AC50" s="146">
        <v>1</v>
      </c>
      <c r="AZ50" s="146">
        <v>1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7">
        <v>1</v>
      </c>
      <c r="CB50" s="177">
        <v>1</v>
      </c>
      <c r="CZ50" s="146">
        <v>0</v>
      </c>
    </row>
    <row r="51" spans="1:15" ht="12.75">
      <c r="A51" s="178"/>
      <c r="B51" s="180"/>
      <c r="C51" s="232" t="s">
        <v>96</v>
      </c>
      <c r="D51" s="233"/>
      <c r="E51" s="181">
        <v>0</v>
      </c>
      <c r="F51" s="182"/>
      <c r="G51" s="183"/>
      <c r="M51" s="179" t="s">
        <v>96</v>
      </c>
      <c r="O51" s="170"/>
    </row>
    <row r="52" spans="1:15" ht="12.75">
      <c r="A52" s="178"/>
      <c r="B52" s="180"/>
      <c r="C52" s="232" t="s">
        <v>97</v>
      </c>
      <c r="D52" s="233"/>
      <c r="E52" s="181">
        <v>3.052</v>
      </c>
      <c r="F52" s="182"/>
      <c r="G52" s="183"/>
      <c r="M52" s="179" t="s">
        <v>97</v>
      </c>
      <c r="O52" s="170"/>
    </row>
    <row r="53" spans="1:15" ht="12.75">
      <c r="A53" s="178"/>
      <c r="B53" s="180"/>
      <c r="C53" s="232" t="s">
        <v>104</v>
      </c>
      <c r="D53" s="233"/>
      <c r="E53" s="181">
        <v>0</v>
      </c>
      <c r="F53" s="182"/>
      <c r="G53" s="183"/>
      <c r="M53" s="179" t="s">
        <v>104</v>
      </c>
      <c r="O53" s="170"/>
    </row>
    <row r="54" spans="1:15" ht="12.75">
      <c r="A54" s="178"/>
      <c r="B54" s="180"/>
      <c r="C54" s="232" t="s">
        <v>105</v>
      </c>
      <c r="D54" s="233"/>
      <c r="E54" s="181">
        <v>13.0423</v>
      </c>
      <c r="F54" s="182"/>
      <c r="G54" s="183"/>
      <c r="M54" s="204">
        <v>130423</v>
      </c>
      <c r="O54" s="170"/>
    </row>
    <row r="55" spans="1:104" ht="12.75">
      <c r="A55" s="171">
        <v>13</v>
      </c>
      <c r="B55" s="172" t="s">
        <v>124</v>
      </c>
      <c r="C55" s="173" t="s">
        <v>125</v>
      </c>
      <c r="D55" s="174" t="s">
        <v>120</v>
      </c>
      <c r="E55" s="175">
        <v>138.991</v>
      </c>
      <c r="F55" s="175">
        <v>0</v>
      </c>
      <c r="G55" s="176">
        <f>E55*F55</f>
        <v>0</v>
      </c>
      <c r="O55" s="170">
        <v>2</v>
      </c>
      <c r="AA55" s="146">
        <v>2</v>
      </c>
      <c r="AB55" s="146">
        <v>1</v>
      </c>
      <c r="AC55" s="146">
        <v>1</v>
      </c>
      <c r="AZ55" s="146">
        <v>1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A55" s="177">
        <v>2</v>
      </c>
      <c r="CB55" s="177">
        <v>1</v>
      </c>
      <c r="CZ55" s="146">
        <v>3E-05</v>
      </c>
    </row>
    <row r="56" spans="1:57" ht="12.75">
      <c r="A56" s="184"/>
      <c r="B56" s="185" t="s">
        <v>78</v>
      </c>
      <c r="C56" s="186" t="str">
        <f>CONCATENATE(B7," ",C7)</f>
        <v>1 Zemní práce</v>
      </c>
      <c r="D56" s="187"/>
      <c r="E56" s="188"/>
      <c r="F56" s="189"/>
      <c r="G56" s="190">
        <f>SUM(G7:G55)</f>
        <v>0</v>
      </c>
      <c r="O56" s="170">
        <v>4</v>
      </c>
      <c r="BA56" s="191">
        <f>SUM(BA7:BA55)</f>
        <v>0</v>
      </c>
      <c r="BB56" s="191">
        <f>SUM(BB7:BB55)</f>
        <v>0</v>
      </c>
      <c r="BC56" s="191">
        <f>SUM(BC7:BC55)</f>
        <v>0</v>
      </c>
      <c r="BD56" s="191">
        <f>SUM(BD7:BD55)</f>
        <v>0</v>
      </c>
      <c r="BE56" s="191">
        <f>SUM(BE7:BE55)</f>
        <v>0</v>
      </c>
    </row>
    <row r="57" spans="1:15" ht="12.75">
      <c r="A57" s="163" t="s">
        <v>75</v>
      </c>
      <c r="B57" s="164" t="s">
        <v>126</v>
      </c>
      <c r="C57" s="165" t="s">
        <v>127</v>
      </c>
      <c r="D57" s="166"/>
      <c r="E57" s="167"/>
      <c r="F57" s="167"/>
      <c r="G57" s="168"/>
      <c r="H57" s="169"/>
      <c r="I57" s="169"/>
      <c r="O57" s="170">
        <v>1</v>
      </c>
    </row>
    <row r="58" spans="1:104" ht="12.75">
      <c r="A58" s="171">
        <v>14</v>
      </c>
      <c r="B58" s="172" t="s">
        <v>128</v>
      </c>
      <c r="C58" s="173" t="s">
        <v>129</v>
      </c>
      <c r="D58" s="174" t="s">
        <v>84</v>
      </c>
      <c r="E58" s="175">
        <v>1.09</v>
      </c>
      <c r="F58" s="175">
        <v>0</v>
      </c>
      <c r="G58" s="176">
        <f>E58*F58</f>
        <v>0</v>
      </c>
      <c r="O58" s="170">
        <v>2</v>
      </c>
      <c r="AA58" s="146">
        <v>1</v>
      </c>
      <c r="AB58" s="146">
        <v>1</v>
      </c>
      <c r="AC58" s="146">
        <v>1</v>
      </c>
      <c r="AZ58" s="146">
        <v>1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7">
        <v>1</v>
      </c>
      <c r="CB58" s="177">
        <v>1</v>
      </c>
      <c r="CZ58" s="146">
        <v>1.78164</v>
      </c>
    </row>
    <row r="59" spans="1:15" ht="12.75">
      <c r="A59" s="178"/>
      <c r="B59" s="180"/>
      <c r="C59" s="232" t="s">
        <v>96</v>
      </c>
      <c r="D59" s="233"/>
      <c r="E59" s="181">
        <v>0</v>
      </c>
      <c r="F59" s="182"/>
      <c r="G59" s="183"/>
      <c r="M59" s="179" t="s">
        <v>96</v>
      </c>
      <c r="O59" s="170"/>
    </row>
    <row r="60" spans="1:15" ht="12.75">
      <c r="A60" s="178"/>
      <c r="B60" s="180"/>
      <c r="C60" s="232" t="s">
        <v>130</v>
      </c>
      <c r="D60" s="233"/>
      <c r="E60" s="181">
        <v>1.09</v>
      </c>
      <c r="F60" s="182"/>
      <c r="G60" s="183"/>
      <c r="M60" s="179" t="s">
        <v>130</v>
      </c>
      <c r="O60" s="170"/>
    </row>
    <row r="61" spans="1:104" ht="20.25">
      <c r="A61" s="171">
        <v>15</v>
      </c>
      <c r="B61" s="172" t="s">
        <v>131</v>
      </c>
      <c r="C61" s="173" t="s">
        <v>132</v>
      </c>
      <c r="D61" s="174" t="s">
        <v>133</v>
      </c>
      <c r="E61" s="175">
        <v>80.86</v>
      </c>
      <c r="F61" s="175">
        <v>0</v>
      </c>
      <c r="G61" s="176">
        <f>E61*F61</f>
        <v>0</v>
      </c>
      <c r="O61" s="170">
        <v>2</v>
      </c>
      <c r="AA61" s="146">
        <v>2</v>
      </c>
      <c r="AB61" s="146">
        <v>1</v>
      </c>
      <c r="AC61" s="146">
        <v>1</v>
      </c>
      <c r="AZ61" s="146">
        <v>1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2</v>
      </c>
      <c r="CB61" s="177">
        <v>1</v>
      </c>
      <c r="CZ61" s="146">
        <v>0.43051</v>
      </c>
    </row>
    <row r="62" spans="1:15" ht="12.75">
      <c r="A62" s="178"/>
      <c r="B62" s="180"/>
      <c r="C62" s="232" t="s">
        <v>134</v>
      </c>
      <c r="D62" s="233"/>
      <c r="E62" s="181">
        <v>80.86</v>
      </c>
      <c r="F62" s="182"/>
      <c r="G62" s="183"/>
      <c r="M62" s="179" t="s">
        <v>134</v>
      </c>
      <c r="O62" s="170"/>
    </row>
    <row r="63" spans="1:104" ht="12.75">
      <c r="A63" s="171">
        <v>16</v>
      </c>
      <c r="B63" s="172" t="s">
        <v>135</v>
      </c>
      <c r="C63" s="173" t="s">
        <v>136</v>
      </c>
      <c r="D63" s="174" t="s">
        <v>137</v>
      </c>
      <c r="E63" s="175">
        <v>1</v>
      </c>
      <c r="F63" s="175">
        <v>0</v>
      </c>
      <c r="G63" s="176">
        <f>E63*F63</f>
        <v>0</v>
      </c>
      <c r="O63" s="170">
        <v>2</v>
      </c>
      <c r="AA63" s="146">
        <v>12</v>
      </c>
      <c r="AB63" s="146">
        <v>0</v>
      </c>
      <c r="AC63" s="146">
        <v>138</v>
      </c>
      <c r="AZ63" s="146">
        <v>1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7">
        <v>12</v>
      </c>
      <c r="CB63" s="177">
        <v>0</v>
      </c>
      <c r="CZ63" s="146">
        <v>0</v>
      </c>
    </row>
    <row r="64" spans="1:57" ht="12.75">
      <c r="A64" s="184"/>
      <c r="B64" s="185" t="s">
        <v>78</v>
      </c>
      <c r="C64" s="186" t="str">
        <f>CONCATENATE(B57," ",C57)</f>
        <v>2 Základy a zvláštní zakládání</v>
      </c>
      <c r="D64" s="187"/>
      <c r="E64" s="188"/>
      <c r="F64" s="189"/>
      <c r="G64" s="190">
        <f>SUM(G57:G63)</f>
        <v>0</v>
      </c>
      <c r="O64" s="170">
        <v>4</v>
      </c>
      <c r="BA64" s="191">
        <f>SUM(BA57:BA63)</f>
        <v>0</v>
      </c>
      <c r="BB64" s="191">
        <f>SUM(BB57:BB63)</f>
        <v>0</v>
      </c>
      <c r="BC64" s="191">
        <f>SUM(BC57:BC63)</f>
        <v>0</v>
      </c>
      <c r="BD64" s="191">
        <f>SUM(BD57:BD63)</f>
        <v>0</v>
      </c>
      <c r="BE64" s="191">
        <f>SUM(BE57:BE63)</f>
        <v>0</v>
      </c>
    </row>
    <row r="65" spans="1:15" ht="12.75">
      <c r="A65" s="163" t="s">
        <v>75</v>
      </c>
      <c r="B65" s="164" t="s">
        <v>138</v>
      </c>
      <c r="C65" s="165" t="s">
        <v>139</v>
      </c>
      <c r="D65" s="166"/>
      <c r="E65" s="167"/>
      <c r="F65" s="167"/>
      <c r="G65" s="168"/>
      <c r="H65" s="169"/>
      <c r="I65" s="169"/>
      <c r="O65" s="170">
        <v>1</v>
      </c>
    </row>
    <row r="66" spans="1:104" ht="12.75">
      <c r="A66" s="171">
        <v>17</v>
      </c>
      <c r="B66" s="172" t="s">
        <v>140</v>
      </c>
      <c r="C66" s="173" t="s">
        <v>141</v>
      </c>
      <c r="D66" s="174" t="s">
        <v>142</v>
      </c>
      <c r="E66" s="175">
        <v>6</v>
      </c>
      <c r="F66" s="175">
        <v>0</v>
      </c>
      <c r="G66" s="176">
        <f>E66*F66</f>
        <v>0</v>
      </c>
      <c r="O66" s="170">
        <v>2</v>
      </c>
      <c r="AA66" s="146">
        <v>1</v>
      </c>
      <c r="AB66" s="146">
        <v>1</v>
      </c>
      <c r="AC66" s="146">
        <v>1</v>
      </c>
      <c r="AZ66" s="146">
        <v>1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A66" s="177">
        <v>1</v>
      </c>
      <c r="CB66" s="177">
        <v>1</v>
      </c>
      <c r="CZ66" s="146">
        <v>0.01469</v>
      </c>
    </row>
    <row r="67" spans="1:15" ht="12.75">
      <c r="A67" s="178"/>
      <c r="B67" s="180"/>
      <c r="C67" s="232" t="s">
        <v>143</v>
      </c>
      <c r="D67" s="233"/>
      <c r="E67" s="181">
        <v>0</v>
      </c>
      <c r="F67" s="182"/>
      <c r="G67" s="183"/>
      <c r="M67" s="179" t="s">
        <v>143</v>
      </c>
      <c r="O67" s="170"/>
    </row>
    <row r="68" spans="1:15" ht="12.75">
      <c r="A68" s="178"/>
      <c r="B68" s="180"/>
      <c r="C68" s="232" t="s">
        <v>144</v>
      </c>
      <c r="D68" s="233"/>
      <c r="E68" s="181">
        <v>6</v>
      </c>
      <c r="F68" s="182"/>
      <c r="G68" s="183"/>
      <c r="M68" s="179">
        <v>6</v>
      </c>
      <c r="O68" s="170"/>
    </row>
    <row r="69" spans="1:104" ht="20.25">
      <c r="A69" s="171">
        <v>18</v>
      </c>
      <c r="B69" s="172" t="s">
        <v>145</v>
      </c>
      <c r="C69" s="173" t="s">
        <v>146</v>
      </c>
      <c r="D69" s="174" t="s">
        <v>84</v>
      </c>
      <c r="E69" s="175">
        <v>5.148</v>
      </c>
      <c r="F69" s="175">
        <v>0</v>
      </c>
      <c r="G69" s="176">
        <f>E69*F69</f>
        <v>0</v>
      </c>
      <c r="O69" s="170">
        <v>2</v>
      </c>
      <c r="AA69" s="146">
        <v>1</v>
      </c>
      <c r="AB69" s="146">
        <v>1</v>
      </c>
      <c r="AC69" s="146">
        <v>1</v>
      </c>
      <c r="AZ69" s="146">
        <v>1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7">
        <v>1</v>
      </c>
      <c r="CB69" s="177">
        <v>1</v>
      </c>
      <c r="CZ69" s="146">
        <v>1.87268</v>
      </c>
    </row>
    <row r="70" spans="1:15" ht="12.75">
      <c r="A70" s="178"/>
      <c r="B70" s="180"/>
      <c r="C70" s="232" t="s">
        <v>147</v>
      </c>
      <c r="D70" s="233"/>
      <c r="E70" s="181">
        <v>0</v>
      </c>
      <c r="F70" s="182"/>
      <c r="G70" s="183"/>
      <c r="M70" s="179" t="s">
        <v>147</v>
      </c>
      <c r="O70" s="170"/>
    </row>
    <row r="71" spans="1:15" ht="12.75">
      <c r="A71" s="178"/>
      <c r="B71" s="180"/>
      <c r="C71" s="232" t="s">
        <v>148</v>
      </c>
      <c r="D71" s="233"/>
      <c r="E71" s="181">
        <v>5.148</v>
      </c>
      <c r="F71" s="182"/>
      <c r="G71" s="183"/>
      <c r="M71" s="179" t="s">
        <v>148</v>
      </c>
      <c r="O71" s="170"/>
    </row>
    <row r="72" spans="1:104" ht="12.75">
      <c r="A72" s="171">
        <v>19</v>
      </c>
      <c r="B72" s="172" t="s">
        <v>149</v>
      </c>
      <c r="C72" s="173" t="s">
        <v>150</v>
      </c>
      <c r="D72" s="174" t="s">
        <v>84</v>
      </c>
      <c r="E72" s="175">
        <v>10.4423</v>
      </c>
      <c r="F72" s="175">
        <v>0</v>
      </c>
      <c r="G72" s="176">
        <f>E72*F72</f>
        <v>0</v>
      </c>
      <c r="O72" s="170">
        <v>2</v>
      </c>
      <c r="AA72" s="146">
        <v>1</v>
      </c>
      <c r="AB72" s="146">
        <v>1</v>
      </c>
      <c r="AC72" s="146">
        <v>1</v>
      </c>
      <c r="AZ72" s="146">
        <v>1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7">
        <v>1</v>
      </c>
      <c r="CB72" s="177">
        <v>1</v>
      </c>
      <c r="CZ72" s="146">
        <v>0</v>
      </c>
    </row>
    <row r="73" spans="1:15" ht="12.75">
      <c r="A73" s="178"/>
      <c r="B73" s="180"/>
      <c r="C73" s="232" t="s">
        <v>151</v>
      </c>
      <c r="D73" s="233"/>
      <c r="E73" s="181">
        <v>0</v>
      </c>
      <c r="F73" s="182"/>
      <c r="G73" s="183"/>
      <c r="M73" s="179" t="s">
        <v>151</v>
      </c>
      <c r="O73" s="170"/>
    </row>
    <row r="74" spans="1:15" ht="12.75">
      <c r="A74" s="178"/>
      <c r="B74" s="180"/>
      <c r="C74" s="232" t="s">
        <v>152</v>
      </c>
      <c r="D74" s="233"/>
      <c r="E74" s="181">
        <v>4.4352</v>
      </c>
      <c r="F74" s="182"/>
      <c r="G74" s="183"/>
      <c r="M74" s="179" t="s">
        <v>152</v>
      </c>
      <c r="O74" s="170"/>
    </row>
    <row r="75" spans="1:15" ht="12.75">
      <c r="A75" s="178"/>
      <c r="B75" s="180"/>
      <c r="C75" s="232" t="s">
        <v>153</v>
      </c>
      <c r="D75" s="233"/>
      <c r="E75" s="181">
        <v>0</v>
      </c>
      <c r="F75" s="182"/>
      <c r="G75" s="183"/>
      <c r="M75" s="179" t="s">
        <v>153</v>
      </c>
      <c r="O75" s="170"/>
    </row>
    <row r="76" spans="1:15" ht="12.75">
      <c r="A76" s="178"/>
      <c r="B76" s="180"/>
      <c r="C76" s="232" t="s">
        <v>154</v>
      </c>
      <c r="D76" s="233"/>
      <c r="E76" s="181">
        <v>3.5071</v>
      </c>
      <c r="F76" s="182"/>
      <c r="G76" s="183"/>
      <c r="M76" s="179" t="s">
        <v>154</v>
      </c>
      <c r="O76" s="170"/>
    </row>
    <row r="77" spans="1:15" ht="12.75">
      <c r="A77" s="178"/>
      <c r="B77" s="180"/>
      <c r="C77" s="232" t="s">
        <v>155</v>
      </c>
      <c r="D77" s="233"/>
      <c r="E77" s="181">
        <v>0</v>
      </c>
      <c r="F77" s="182"/>
      <c r="G77" s="183"/>
      <c r="M77" s="179" t="s">
        <v>155</v>
      </c>
      <c r="O77" s="170"/>
    </row>
    <row r="78" spans="1:15" ht="12.75">
      <c r="A78" s="178"/>
      <c r="B78" s="180"/>
      <c r="C78" s="232" t="s">
        <v>156</v>
      </c>
      <c r="D78" s="233"/>
      <c r="E78" s="181">
        <v>2.5</v>
      </c>
      <c r="F78" s="182"/>
      <c r="G78" s="183"/>
      <c r="M78" s="179" t="s">
        <v>156</v>
      </c>
      <c r="O78" s="170"/>
    </row>
    <row r="79" spans="1:104" ht="12.75">
      <c r="A79" s="171">
        <v>20</v>
      </c>
      <c r="B79" s="172" t="s">
        <v>157</v>
      </c>
      <c r="C79" s="173" t="s">
        <v>158</v>
      </c>
      <c r="D79" s="174" t="s">
        <v>159</v>
      </c>
      <c r="E79" s="175">
        <v>20.9452</v>
      </c>
      <c r="F79" s="175">
        <v>0</v>
      </c>
      <c r="G79" s="176">
        <f>E79*F79</f>
        <v>0</v>
      </c>
      <c r="O79" s="170">
        <v>2</v>
      </c>
      <c r="AA79" s="146">
        <v>3</v>
      </c>
      <c r="AB79" s="146">
        <v>1</v>
      </c>
      <c r="AC79" s="146">
        <v>58125310</v>
      </c>
      <c r="AZ79" s="146">
        <v>1</v>
      </c>
      <c r="BA79" s="146">
        <f>IF(AZ79=1,G79,0)</f>
        <v>0</v>
      </c>
      <c r="BB79" s="146">
        <f>IF(AZ79=2,G79,0)</f>
        <v>0</v>
      </c>
      <c r="BC79" s="146">
        <f>IF(AZ79=3,G79,0)</f>
        <v>0</v>
      </c>
      <c r="BD79" s="146">
        <f>IF(AZ79=4,G79,0)</f>
        <v>0</v>
      </c>
      <c r="BE79" s="146">
        <f>IF(AZ79=5,G79,0)</f>
        <v>0</v>
      </c>
      <c r="CA79" s="177">
        <v>3</v>
      </c>
      <c r="CB79" s="177">
        <v>1</v>
      </c>
      <c r="CZ79" s="146">
        <v>1</v>
      </c>
    </row>
    <row r="80" spans="1:15" ht="12.75">
      <c r="A80" s="178"/>
      <c r="B80" s="180"/>
      <c r="C80" s="232" t="s">
        <v>160</v>
      </c>
      <c r="D80" s="233"/>
      <c r="E80" s="181">
        <v>20.9452</v>
      </c>
      <c r="F80" s="182"/>
      <c r="G80" s="183"/>
      <c r="M80" s="179" t="s">
        <v>160</v>
      </c>
      <c r="O80" s="170"/>
    </row>
    <row r="81" spans="1:57" ht="12.75">
      <c r="A81" s="184"/>
      <c r="B81" s="185" t="s">
        <v>78</v>
      </c>
      <c r="C81" s="186" t="str">
        <f>CONCATENATE(B65," ",C65)</f>
        <v>3 Svislé a kompletní konstrukce</v>
      </c>
      <c r="D81" s="187"/>
      <c r="E81" s="188"/>
      <c r="F81" s="189"/>
      <c r="G81" s="190">
        <f>SUM(G65:G80)</f>
        <v>0</v>
      </c>
      <c r="O81" s="170">
        <v>4</v>
      </c>
      <c r="BA81" s="191">
        <f>SUM(BA65:BA80)</f>
        <v>0</v>
      </c>
      <c r="BB81" s="191">
        <f>SUM(BB65:BB80)</f>
        <v>0</v>
      </c>
      <c r="BC81" s="191">
        <f>SUM(BC65:BC80)</f>
        <v>0</v>
      </c>
      <c r="BD81" s="191">
        <f>SUM(BD65:BD80)</f>
        <v>0</v>
      </c>
      <c r="BE81" s="191">
        <f>SUM(BE65:BE80)</f>
        <v>0</v>
      </c>
    </row>
    <row r="82" spans="1:15" ht="12.75">
      <c r="A82" s="163" t="s">
        <v>75</v>
      </c>
      <c r="B82" s="164" t="s">
        <v>161</v>
      </c>
      <c r="C82" s="165" t="s">
        <v>162</v>
      </c>
      <c r="D82" s="166"/>
      <c r="E82" s="167"/>
      <c r="F82" s="167"/>
      <c r="G82" s="168"/>
      <c r="H82" s="169"/>
      <c r="I82" s="169"/>
      <c r="O82" s="170">
        <v>1</v>
      </c>
    </row>
    <row r="83" spans="1:104" ht="12.75">
      <c r="A83" s="171">
        <v>21</v>
      </c>
      <c r="B83" s="172" t="s">
        <v>163</v>
      </c>
      <c r="C83" s="173" t="s">
        <v>164</v>
      </c>
      <c r="D83" s="174" t="s">
        <v>142</v>
      </c>
      <c r="E83" s="175">
        <v>4</v>
      </c>
      <c r="F83" s="175">
        <v>0</v>
      </c>
      <c r="G83" s="176">
        <f>E83*F83</f>
        <v>0</v>
      </c>
      <c r="O83" s="170">
        <v>2</v>
      </c>
      <c r="AA83" s="146">
        <v>1</v>
      </c>
      <c r="AB83" s="146">
        <v>1</v>
      </c>
      <c r="AC83" s="146">
        <v>1</v>
      </c>
      <c r="AZ83" s="146">
        <v>1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7">
        <v>1</v>
      </c>
      <c r="CB83" s="177">
        <v>1</v>
      </c>
      <c r="CZ83" s="146">
        <v>0.00238</v>
      </c>
    </row>
    <row r="84" spans="1:15" ht="12.75">
      <c r="A84" s="178"/>
      <c r="B84" s="180"/>
      <c r="C84" s="232" t="s">
        <v>165</v>
      </c>
      <c r="D84" s="233"/>
      <c r="E84" s="181">
        <v>0</v>
      </c>
      <c r="F84" s="182"/>
      <c r="G84" s="183"/>
      <c r="M84" s="179" t="s">
        <v>165</v>
      </c>
      <c r="O84" s="170"/>
    </row>
    <row r="85" spans="1:15" ht="12.75">
      <c r="A85" s="178"/>
      <c r="B85" s="180"/>
      <c r="C85" s="232" t="s">
        <v>161</v>
      </c>
      <c r="D85" s="233"/>
      <c r="E85" s="181">
        <v>4</v>
      </c>
      <c r="F85" s="182"/>
      <c r="G85" s="183"/>
      <c r="M85" s="179">
        <v>4</v>
      </c>
      <c r="O85" s="170"/>
    </row>
    <row r="86" spans="1:104" ht="12.75">
      <c r="A86" s="171">
        <v>22</v>
      </c>
      <c r="B86" s="172" t="s">
        <v>166</v>
      </c>
      <c r="C86" s="173" t="s">
        <v>167</v>
      </c>
      <c r="D86" s="174" t="s">
        <v>142</v>
      </c>
      <c r="E86" s="175">
        <v>4</v>
      </c>
      <c r="F86" s="175">
        <v>0</v>
      </c>
      <c r="G86" s="176">
        <f>E86*F86</f>
        <v>0</v>
      </c>
      <c r="O86" s="170">
        <v>2</v>
      </c>
      <c r="AA86" s="146">
        <v>1</v>
      </c>
      <c r="AB86" s="146">
        <v>1</v>
      </c>
      <c r="AC86" s="146">
        <v>1</v>
      </c>
      <c r="AZ86" s="146">
        <v>1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7">
        <v>1</v>
      </c>
      <c r="CB86" s="177">
        <v>1</v>
      </c>
      <c r="CZ86" s="146">
        <v>0.02534</v>
      </c>
    </row>
    <row r="87" spans="1:104" ht="20.25">
      <c r="A87" s="171">
        <v>23</v>
      </c>
      <c r="B87" s="172" t="s">
        <v>168</v>
      </c>
      <c r="C87" s="173" t="s">
        <v>169</v>
      </c>
      <c r="D87" s="174" t="s">
        <v>170</v>
      </c>
      <c r="E87" s="175">
        <v>0.0655</v>
      </c>
      <c r="F87" s="175">
        <v>0</v>
      </c>
      <c r="G87" s="176">
        <f>E87*F87</f>
        <v>0</v>
      </c>
      <c r="O87" s="170">
        <v>2</v>
      </c>
      <c r="AA87" s="146">
        <v>1</v>
      </c>
      <c r="AB87" s="146">
        <v>1</v>
      </c>
      <c r="AC87" s="146">
        <v>1</v>
      </c>
      <c r="AZ87" s="146">
        <v>1</v>
      </c>
      <c r="BA87" s="146">
        <f>IF(AZ87=1,G87,0)</f>
        <v>0</v>
      </c>
      <c r="BB87" s="146">
        <f>IF(AZ87=2,G87,0)</f>
        <v>0</v>
      </c>
      <c r="BC87" s="146">
        <f>IF(AZ87=3,G87,0)</f>
        <v>0</v>
      </c>
      <c r="BD87" s="146">
        <f>IF(AZ87=4,G87,0)</f>
        <v>0</v>
      </c>
      <c r="BE87" s="146">
        <f>IF(AZ87=5,G87,0)</f>
        <v>0</v>
      </c>
      <c r="CA87" s="177">
        <v>1</v>
      </c>
      <c r="CB87" s="177">
        <v>1</v>
      </c>
      <c r="CZ87" s="146">
        <v>1.09901</v>
      </c>
    </row>
    <row r="88" spans="1:15" ht="12.75">
      <c r="A88" s="178"/>
      <c r="B88" s="180"/>
      <c r="C88" s="232" t="s">
        <v>171</v>
      </c>
      <c r="D88" s="233"/>
      <c r="E88" s="181">
        <v>0</v>
      </c>
      <c r="F88" s="182"/>
      <c r="G88" s="183"/>
      <c r="M88" s="179" t="s">
        <v>171</v>
      </c>
      <c r="O88" s="170"/>
    </row>
    <row r="89" spans="1:15" ht="12.75">
      <c r="A89" s="178"/>
      <c r="B89" s="180"/>
      <c r="C89" s="232" t="s">
        <v>172</v>
      </c>
      <c r="D89" s="233"/>
      <c r="E89" s="181">
        <v>0.0655</v>
      </c>
      <c r="F89" s="182"/>
      <c r="G89" s="183"/>
      <c r="M89" s="179" t="s">
        <v>172</v>
      </c>
      <c r="O89" s="170"/>
    </row>
    <row r="90" spans="1:104" ht="12.75">
      <c r="A90" s="171">
        <v>24</v>
      </c>
      <c r="B90" s="172" t="s">
        <v>173</v>
      </c>
      <c r="C90" s="173" t="s">
        <v>174</v>
      </c>
      <c r="D90" s="174" t="s">
        <v>175</v>
      </c>
      <c r="E90" s="175">
        <v>104.8955</v>
      </c>
      <c r="F90" s="175">
        <v>0</v>
      </c>
      <c r="G90" s="176">
        <f>E90*F90</f>
        <v>0</v>
      </c>
      <c r="O90" s="170">
        <v>2</v>
      </c>
      <c r="AA90" s="146">
        <v>12</v>
      </c>
      <c r="AB90" s="146">
        <v>0</v>
      </c>
      <c r="AC90" s="146">
        <v>144</v>
      </c>
      <c r="AZ90" s="146">
        <v>1</v>
      </c>
      <c r="BA90" s="146">
        <f>IF(AZ90=1,G90,0)</f>
        <v>0</v>
      </c>
      <c r="BB90" s="146">
        <f>IF(AZ90=2,G90,0)</f>
        <v>0</v>
      </c>
      <c r="BC90" s="146">
        <f>IF(AZ90=3,G90,0)</f>
        <v>0</v>
      </c>
      <c r="BD90" s="146">
        <f>IF(AZ90=4,G90,0)</f>
        <v>0</v>
      </c>
      <c r="BE90" s="146">
        <f>IF(AZ90=5,G90,0)</f>
        <v>0</v>
      </c>
      <c r="CA90" s="177">
        <v>12</v>
      </c>
      <c r="CB90" s="177">
        <v>0</v>
      </c>
      <c r="CZ90" s="146">
        <v>0</v>
      </c>
    </row>
    <row r="91" spans="1:15" ht="12.75">
      <c r="A91" s="178"/>
      <c r="B91" s="180"/>
      <c r="C91" s="232" t="s">
        <v>176</v>
      </c>
      <c r="D91" s="233"/>
      <c r="E91" s="181">
        <v>104.8955</v>
      </c>
      <c r="F91" s="182"/>
      <c r="G91" s="183"/>
      <c r="M91" s="179" t="s">
        <v>176</v>
      </c>
      <c r="O91" s="170"/>
    </row>
    <row r="92" spans="1:104" ht="12.75">
      <c r="A92" s="171">
        <v>25</v>
      </c>
      <c r="B92" s="172" t="s">
        <v>177</v>
      </c>
      <c r="C92" s="173" t="s">
        <v>178</v>
      </c>
      <c r="D92" s="174" t="s">
        <v>142</v>
      </c>
      <c r="E92" s="175">
        <v>4.04</v>
      </c>
      <c r="F92" s="175">
        <v>0</v>
      </c>
      <c r="G92" s="176">
        <f>E92*F92</f>
        <v>0</v>
      </c>
      <c r="O92" s="170">
        <v>2</v>
      </c>
      <c r="AA92" s="146">
        <v>3</v>
      </c>
      <c r="AB92" s="146">
        <v>1</v>
      </c>
      <c r="AC92" s="146">
        <v>59341209</v>
      </c>
      <c r="AZ92" s="146">
        <v>1</v>
      </c>
      <c r="BA92" s="146">
        <f>IF(AZ92=1,G92,0)</f>
        <v>0</v>
      </c>
      <c r="BB92" s="146">
        <f>IF(AZ92=2,G92,0)</f>
        <v>0</v>
      </c>
      <c r="BC92" s="146">
        <f>IF(AZ92=3,G92,0)</f>
        <v>0</v>
      </c>
      <c r="BD92" s="146">
        <f>IF(AZ92=4,G92,0)</f>
        <v>0</v>
      </c>
      <c r="BE92" s="146">
        <f>IF(AZ92=5,G92,0)</f>
        <v>0</v>
      </c>
      <c r="CA92" s="177">
        <v>3</v>
      </c>
      <c r="CB92" s="177">
        <v>1</v>
      </c>
      <c r="CZ92" s="146">
        <v>0.028</v>
      </c>
    </row>
    <row r="93" spans="1:15" ht="12.75">
      <c r="A93" s="178"/>
      <c r="B93" s="180"/>
      <c r="C93" s="232" t="s">
        <v>165</v>
      </c>
      <c r="D93" s="233"/>
      <c r="E93" s="181">
        <v>0</v>
      </c>
      <c r="F93" s="182"/>
      <c r="G93" s="183"/>
      <c r="M93" s="179" t="s">
        <v>165</v>
      </c>
      <c r="O93" s="170"/>
    </row>
    <row r="94" spans="1:15" ht="12.75">
      <c r="A94" s="178"/>
      <c r="B94" s="180"/>
      <c r="C94" s="232" t="s">
        <v>179</v>
      </c>
      <c r="D94" s="233"/>
      <c r="E94" s="181">
        <v>4.04</v>
      </c>
      <c r="F94" s="182"/>
      <c r="G94" s="183"/>
      <c r="M94" s="179" t="s">
        <v>179</v>
      </c>
      <c r="O94" s="170"/>
    </row>
    <row r="95" spans="1:57" ht="12.75">
      <c r="A95" s="184"/>
      <c r="B95" s="185" t="s">
        <v>78</v>
      </c>
      <c r="C95" s="186" t="str">
        <f>CONCATENATE(B82," ",C82)</f>
        <v>4 Vodorovné konstrukce</v>
      </c>
      <c r="D95" s="187"/>
      <c r="E95" s="188"/>
      <c r="F95" s="189"/>
      <c r="G95" s="190">
        <f>SUM(G82:G94)</f>
        <v>0</v>
      </c>
      <c r="O95" s="170">
        <v>4</v>
      </c>
      <c r="BA95" s="191">
        <f>SUM(BA82:BA94)</f>
        <v>0</v>
      </c>
      <c r="BB95" s="191">
        <f>SUM(BB82:BB94)</f>
        <v>0</v>
      </c>
      <c r="BC95" s="191">
        <f>SUM(BC82:BC94)</f>
        <v>0</v>
      </c>
      <c r="BD95" s="191">
        <f>SUM(BD82:BD94)</f>
        <v>0</v>
      </c>
      <c r="BE95" s="191">
        <f>SUM(BE82:BE94)</f>
        <v>0</v>
      </c>
    </row>
    <row r="96" spans="1:15" ht="12.75">
      <c r="A96" s="163" t="s">
        <v>75</v>
      </c>
      <c r="B96" s="164" t="s">
        <v>180</v>
      </c>
      <c r="C96" s="165" t="s">
        <v>181</v>
      </c>
      <c r="D96" s="166"/>
      <c r="E96" s="167"/>
      <c r="F96" s="167"/>
      <c r="G96" s="168"/>
      <c r="H96" s="169"/>
      <c r="I96" s="169"/>
      <c r="O96" s="170">
        <v>1</v>
      </c>
    </row>
    <row r="97" spans="1:104" ht="12.75">
      <c r="A97" s="171">
        <v>26</v>
      </c>
      <c r="B97" s="172" t="s">
        <v>182</v>
      </c>
      <c r="C97" s="173" t="s">
        <v>183</v>
      </c>
      <c r="D97" s="174" t="s">
        <v>120</v>
      </c>
      <c r="E97" s="175">
        <v>8.1</v>
      </c>
      <c r="F97" s="175">
        <v>0</v>
      </c>
      <c r="G97" s="176">
        <f>E97*F97</f>
        <v>0</v>
      </c>
      <c r="O97" s="170">
        <v>2</v>
      </c>
      <c r="AA97" s="146">
        <v>1</v>
      </c>
      <c r="AB97" s="146">
        <v>1</v>
      </c>
      <c r="AC97" s="146">
        <v>1</v>
      </c>
      <c r="AZ97" s="146">
        <v>1</v>
      </c>
      <c r="BA97" s="146">
        <f>IF(AZ97=1,G97,0)</f>
        <v>0</v>
      </c>
      <c r="BB97" s="146">
        <f>IF(AZ97=2,G97,0)</f>
        <v>0</v>
      </c>
      <c r="BC97" s="146">
        <f>IF(AZ97=3,G97,0)</f>
        <v>0</v>
      </c>
      <c r="BD97" s="146">
        <f>IF(AZ97=4,G97,0)</f>
        <v>0</v>
      </c>
      <c r="BE97" s="146">
        <f>IF(AZ97=5,G97,0)</f>
        <v>0</v>
      </c>
      <c r="CA97" s="177">
        <v>1</v>
      </c>
      <c r="CB97" s="177">
        <v>1</v>
      </c>
      <c r="CZ97" s="146">
        <v>0.18907</v>
      </c>
    </row>
    <row r="98" spans="1:15" ht="12.75">
      <c r="A98" s="178"/>
      <c r="B98" s="180"/>
      <c r="C98" s="232" t="s">
        <v>184</v>
      </c>
      <c r="D98" s="233"/>
      <c r="E98" s="181">
        <v>0</v>
      </c>
      <c r="F98" s="182"/>
      <c r="G98" s="183"/>
      <c r="M98" s="179" t="s">
        <v>184</v>
      </c>
      <c r="O98" s="170"/>
    </row>
    <row r="99" spans="1:15" ht="12.75">
      <c r="A99" s="178"/>
      <c r="B99" s="180"/>
      <c r="C99" s="232" t="s">
        <v>185</v>
      </c>
      <c r="D99" s="233"/>
      <c r="E99" s="181">
        <v>8.1</v>
      </c>
      <c r="F99" s="182"/>
      <c r="G99" s="183"/>
      <c r="M99" s="179" t="s">
        <v>185</v>
      </c>
      <c r="O99" s="170"/>
    </row>
    <row r="100" spans="1:104" ht="12.75">
      <c r="A100" s="171">
        <v>27</v>
      </c>
      <c r="B100" s="172" t="s">
        <v>186</v>
      </c>
      <c r="C100" s="173" t="s">
        <v>187</v>
      </c>
      <c r="D100" s="174" t="s">
        <v>120</v>
      </c>
      <c r="E100" s="175">
        <v>8.1</v>
      </c>
      <c r="F100" s="175">
        <v>0</v>
      </c>
      <c r="G100" s="176">
        <f>E100*F100</f>
        <v>0</v>
      </c>
      <c r="O100" s="170">
        <v>2</v>
      </c>
      <c r="AA100" s="146">
        <v>1</v>
      </c>
      <c r="AB100" s="146">
        <v>1</v>
      </c>
      <c r="AC100" s="146">
        <v>1</v>
      </c>
      <c r="AZ100" s="146">
        <v>1</v>
      </c>
      <c r="BA100" s="146">
        <f>IF(AZ100=1,G100,0)</f>
        <v>0</v>
      </c>
      <c r="BB100" s="146">
        <f>IF(AZ100=2,G100,0)</f>
        <v>0</v>
      </c>
      <c r="BC100" s="146">
        <f>IF(AZ100=3,G100,0)</f>
        <v>0</v>
      </c>
      <c r="BD100" s="146">
        <f>IF(AZ100=4,G100,0)</f>
        <v>0</v>
      </c>
      <c r="BE100" s="146">
        <f>IF(AZ100=5,G100,0)</f>
        <v>0</v>
      </c>
      <c r="CA100" s="177">
        <v>1</v>
      </c>
      <c r="CB100" s="177">
        <v>1</v>
      </c>
      <c r="CZ100" s="146">
        <v>0</v>
      </c>
    </row>
    <row r="101" spans="1:15" ht="12.75">
      <c r="A101" s="178"/>
      <c r="B101" s="180"/>
      <c r="C101" s="232" t="s">
        <v>184</v>
      </c>
      <c r="D101" s="233"/>
      <c r="E101" s="181">
        <v>0</v>
      </c>
      <c r="F101" s="182"/>
      <c r="G101" s="183"/>
      <c r="M101" s="179" t="s">
        <v>184</v>
      </c>
      <c r="O101" s="170"/>
    </row>
    <row r="102" spans="1:15" ht="12.75">
      <c r="A102" s="178"/>
      <c r="B102" s="180"/>
      <c r="C102" s="232" t="s">
        <v>185</v>
      </c>
      <c r="D102" s="233"/>
      <c r="E102" s="181">
        <v>8.1</v>
      </c>
      <c r="F102" s="182"/>
      <c r="G102" s="183"/>
      <c r="M102" s="179" t="s">
        <v>185</v>
      </c>
      <c r="O102" s="170"/>
    </row>
    <row r="103" spans="1:104" ht="12.75">
      <c r="A103" s="171">
        <v>28</v>
      </c>
      <c r="B103" s="172" t="s">
        <v>188</v>
      </c>
      <c r="C103" s="173" t="s">
        <v>189</v>
      </c>
      <c r="D103" s="174" t="s">
        <v>120</v>
      </c>
      <c r="E103" s="175">
        <v>8.1</v>
      </c>
      <c r="F103" s="175">
        <v>0</v>
      </c>
      <c r="G103" s="176">
        <f>E103*F103</f>
        <v>0</v>
      </c>
      <c r="O103" s="170">
        <v>2</v>
      </c>
      <c r="AA103" s="146">
        <v>1</v>
      </c>
      <c r="AB103" s="146">
        <v>1</v>
      </c>
      <c r="AC103" s="146">
        <v>1</v>
      </c>
      <c r="AZ103" s="146">
        <v>1</v>
      </c>
      <c r="BA103" s="146">
        <f>IF(AZ103=1,G103,0)</f>
        <v>0</v>
      </c>
      <c r="BB103" s="146">
        <f>IF(AZ103=2,G103,0)</f>
        <v>0</v>
      </c>
      <c r="BC103" s="146">
        <f>IF(AZ103=3,G103,0)</f>
        <v>0</v>
      </c>
      <c r="BD103" s="146">
        <f>IF(AZ103=4,G103,0)</f>
        <v>0</v>
      </c>
      <c r="BE103" s="146">
        <f>IF(AZ103=5,G103,0)</f>
        <v>0</v>
      </c>
      <c r="CA103" s="177">
        <v>1</v>
      </c>
      <c r="CB103" s="177">
        <v>1</v>
      </c>
      <c r="CZ103" s="146">
        <v>0.62136</v>
      </c>
    </row>
    <row r="104" spans="1:15" ht="12.75">
      <c r="A104" s="178"/>
      <c r="B104" s="180"/>
      <c r="C104" s="232" t="s">
        <v>184</v>
      </c>
      <c r="D104" s="233"/>
      <c r="E104" s="181">
        <v>0</v>
      </c>
      <c r="F104" s="182"/>
      <c r="G104" s="183"/>
      <c r="M104" s="179" t="s">
        <v>184</v>
      </c>
      <c r="O104" s="170"/>
    </row>
    <row r="105" spans="1:15" ht="12.75">
      <c r="A105" s="178"/>
      <c r="B105" s="180"/>
      <c r="C105" s="232" t="s">
        <v>185</v>
      </c>
      <c r="D105" s="233"/>
      <c r="E105" s="181">
        <v>8.1</v>
      </c>
      <c r="F105" s="182"/>
      <c r="G105" s="183"/>
      <c r="M105" s="179" t="s">
        <v>185</v>
      </c>
      <c r="O105" s="170"/>
    </row>
    <row r="106" spans="1:104" ht="12.75">
      <c r="A106" s="171">
        <v>29</v>
      </c>
      <c r="B106" s="172" t="s">
        <v>190</v>
      </c>
      <c r="C106" s="173" t="s">
        <v>191</v>
      </c>
      <c r="D106" s="174" t="s">
        <v>120</v>
      </c>
      <c r="E106" s="175">
        <v>8.91</v>
      </c>
      <c r="F106" s="175">
        <v>0</v>
      </c>
      <c r="G106" s="176">
        <f>E106*F106</f>
        <v>0</v>
      </c>
      <c r="O106" s="170">
        <v>2</v>
      </c>
      <c r="AA106" s="146">
        <v>3</v>
      </c>
      <c r="AB106" s="146">
        <v>1</v>
      </c>
      <c r="AC106" s="146">
        <v>69366055</v>
      </c>
      <c r="AZ106" s="146">
        <v>1</v>
      </c>
      <c r="BA106" s="146">
        <f>IF(AZ106=1,G106,0)</f>
        <v>0</v>
      </c>
      <c r="BB106" s="146">
        <f>IF(AZ106=2,G106,0)</f>
        <v>0</v>
      </c>
      <c r="BC106" s="146">
        <f>IF(AZ106=3,G106,0)</f>
        <v>0</v>
      </c>
      <c r="BD106" s="146">
        <f>IF(AZ106=4,G106,0)</f>
        <v>0</v>
      </c>
      <c r="BE106" s="146">
        <f>IF(AZ106=5,G106,0)</f>
        <v>0</v>
      </c>
      <c r="CA106" s="177">
        <v>3</v>
      </c>
      <c r="CB106" s="177">
        <v>1</v>
      </c>
      <c r="CZ106" s="146">
        <v>0.0003</v>
      </c>
    </row>
    <row r="107" spans="1:15" ht="12.75">
      <c r="A107" s="178"/>
      <c r="B107" s="180"/>
      <c r="C107" s="232" t="s">
        <v>184</v>
      </c>
      <c r="D107" s="233"/>
      <c r="E107" s="181">
        <v>0</v>
      </c>
      <c r="F107" s="182"/>
      <c r="G107" s="183"/>
      <c r="M107" s="179" t="s">
        <v>184</v>
      </c>
      <c r="O107" s="170"/>
    </row>
    <row r="108" spans="1:15" ht="12.75">
      <c r="A108" s="178"/>
      <c r="B108" s="180"/>
      <c r="C108" s="232" t="s">
        <v>192</v>
      </c>
      <c r="D108" s="233"/>
      <c r="E108" s="181">
        <v>8.91</v>
      </c>
      <c r="F108" s="182"/>
      <c r="G108" s="183"/>
      <c r="M108" s="179" t="s">
        <v>192</v>
      </c>
      <c r="O108" s="170"/>
    </row>
    <row r="109" spans="1:57" ht="12.75">
      <c r="A109" s="184"/>
      <c r="B109" s="185" t="s">
        <v>78</v>
      </c>
      <c r="C109" s="186" t="str">
        <f>CONCATENATE(B96," ",C96)</f>
        <v>5 Komunikace</v>
      </c>
      <c r="D109" s="187"/>
      <c r="E109" s="188"/>
      <c r="F109" s="189"/>
      <c r="G109" s="190">
        <f>SUM(G96:G108)</f>
        <v>0</v>
      </c>
      <c r="O109" s="170">
        <v>4</v>
      </c>
      <c r="BA109" s="191">
        <f>SUM(BA96:BA108)</f>
        <v>0</v>
      </c>
      <c r="BB109" s="191">
        <f>SUM(BB96:BB108)</f>
        <v>0</v>
      </c>
      <c r="BC109" s="191">
        <f>SUM(BC96:BC108)</f>
        <v>0</v>
      </c>
      <c r="BD109" s="191">
        <f>SUM(BD96:BD108)</f>
        <v>0</v>
      </c>
      <c r="BE109" s="191">
        <f>SUM(BE96:BE108)</f>
        <v>0</v>
      </c>
    </row>
    <row r="110" spans="1:15" ht="12.75">
      <c r="A110" s="163" t="s">
        <v>75</v>
      </c>
      <c r="B110" s="164" t="s">
        <v>193</v>
      </c>
      <c r="C110" s="165" t="s">
        <v>194</v>
      </c>
      <c r="D110" s="166"/>
      <c r="E110" s="167"/>
      <c r="F110" s="167"/>
      <c r="G110" s="168"/>
      <c r="H110" s="169"/>
      <c r="I110" s="169"/>
      <c r="O110" s="170">
        <v>1</v>
      </c>
    </row>
    <row r="111" spans="1:104" ht="12.75">
      <c r="A111" s="171">
        <v>30</v>
      </c>
      <c r="B111" s="172" t="s">
        <v>195</v>
      </c>
      <c r="C111" s="173" t="s">
        <v>196</v>
      </c>
      <c r="D111" s="174" t="s">
        <v>120</v>
      </c>
      <c r="E111" s="175">
        <v>90.246</v>
      </c>
      <c r="F111" s="175">
        <v>0</v>
      </c>
      <c r="G111" s="176">
        <f>E111*F111</f>
        <v>0</v>
      </c>
      <c r="O111" s="170">
        <v>2</v>
      </c>
      <c r="AA111" s="146">
        <v>1</v>
      </c>
      <c r="AB111" s="146">
        <v>1</v>
      </c>
      <c r="AC111" s="146">
        <v>1</v>
      </c>
      <c r="AZ111" s="146">
        <v>1</v>
      </c>
      <c r="BA111" s="146">
        <f>IF(AZ111=1,G111,0)</f>
        <v>0</v>
      </c>
      <c r="BB111" s="146">
        <f>IF(AZ111=2,G111,0)</f>
        <v>0</v>
      </c>
      <c r="BC111" s="146">
        <f>IF(AZ111=3,G111,0)</f>
        <v>0</v>
      </c>
      <c r="BD111" s="146">
        <f>IF(AZ111=4,G111,0)</f>
        <v>0</v>
      </c>
      <c r="BE111" s="146">
        <f>IF(AZ111=5,G111,0)</f>
        <v>0</v>
      </c>
      <c r="CA111" s="177">
        <v>1</v>
      </c>
      <c r="CB111" s="177">
        <v>1</v>
      </c>
      <c r="CZ111" s="146">
        <v>0.01888</v>
      </c>
    </row>
    <row r="112" spans="1:15" ht="12.75">
      <c r="A112" s="178"/>
      <c r="B112" s="180"/>
      <c r="C112" s="232" t="s">
        <v>197</v>
      </c>
      <c r="D112" s="233"/>
      <c r="E112" s="181">
        <v>0</v>
      </c>
      <c r="F112" s="182"/>
      <c r="G112" s="183"/>
      <c r="M112" s="179" t="s">
        <v>197</v>
      </c>
      <c r="O112" s="170"/>
    </row>
    <row r="113" spans="1:15" ht="12.75">
      <c r="A113" s="178"/>
      <c r="B113" s="180"/>
      <c r="C113" s="232" t="s">
        <v>198</v>
      </c>
      <c r="D113" s="233"/>
      <c r="E113" s="181">
        <v>90.246</v>
      </c>
      <c r="F113" s="182"/>
      <c r="G113" s="183"/>
      <c r="M113" s="179" t="s">
        <v>198</v>
      </c>
      <c r="O113" s="170"/>
    </row>
    <row r="114" spans="1:104" ht="20.25">
      <c r="A114" s="171">
        <v>31</v>
      </c>
      <c r="B114" s="172" t="s">
        <v>199</v>
      </c>
      <c r="C114" s="173" t="s">
        <v>200</v>
      </c>
      <c r="D114" s="174" t="s">
        <v>137</v>
      </c>
      <c r="E114" s="175">
        <v>1</v>
      </c>
      <c r="F114" s="175">
        <v>0</v>
      </c>
      <c r="G114" s="176">
        <f>E114*F114</f>
        <v>0</v>
      </c>
      <c r="O114" s="170">
        <v>2</v>
      </c>
      <c r="AA114" s="146">
        <v>12</v>
      </c>
      <c r="AB114" s="146">
        <v>0</v>
      </c>
      <c r="AC114" s="146">
        <v>39</v>
      </c>
      <c r="AZ114" s="146">
        <v>1</v>
      </c>
      <c r="BA114" s="146">
        <f>IF(AZ114=1,G114,0)</f>
        <v>0</v>
      </c>
      <c r="BB114" s="146">
        <f>IF(AZ114=2,G114,0)</f>
        <v>0</v>
      </c>
      <c r="BC114" s="146">
        <f>IF(AZ114=3,G114,0)</f>
        <v>0</v>
      </c>
      <c r="BD114" s="146">
        <f>IF(AZ114=4,G114,0)</f>
        <v>0</v>
      </c>
      <c r="BE114" s="146">
        <f>IF(AZ114=5,G114,0)</f>
        <v>0</v>
      </c>
      <c r="CA114" s="177">
        <v>12</v>
      </c>
      <c r="CB114" s="177">
        <v>0</v>
      </c>
      <c r="CZ114" s="146">
        <v>0</v>
      </c>
    </row>
    <row r="115" spans="1:104" ht="12.75">
      <c r="A115" s="171">
        <v>32</v>
      </c>
      <c r="B115" s="172" t="s">
        <v>201</v>
      </c>
      <c r="C115" s="173" t="s">
        <v>202</v>
      </c>
      <c r="D115" s="174" t="s">
        <v>120</v>
      </c>
      <c r="E115" s="175">
        <v>340.5572</v>
      </c>
      <c r="F115" s="175">
        <v>0</v>
      </c>
      <c r="G115" s="176">
        <f>E115*F115</f>
        <v>0</v>
      </c>
      <c r="O115" s="170">
        <v>2</v>
      </c>
      <c r="AA115" s="146">
        <v>12</v>
      </c>
      <c r="AB115" s="146">
        <v>0</v>
      </c>
      <c r="AC115" s="146">
        <v>92</v>
      </c>
      <c r="AZ115" s="146">
        <v>1</v>
      </c>
      <c r="BA115" s="146">
        <f>IF(AZ115=1,G115,0)</f>
        <v>0</v>
      </c>
      <c r="BB115" s="146">
        <f>IF(AZ115=2,G115,0)</f>
        <v>0</v>
      </c>
      <c r="BC115" s="146">
        <f>IF(AZ115=3,G115,0)</f>
        <v>0</v>
      </c>
      <c r="BD115" s="146">
        <f>IF(AZ115=4,G115,0)</f>
        <v>0</v>
      </c>
      <c r="BE115" s="146">
        <f>IF(AZ115=5,G115,0)</f>
        <v>0</v>
      </c>
      <c r="CA115" s="177">
        <v>12</v>
      </c>
      <c r="CB115" s="177">
        <v>0</v>
      </c>
      <c r="CZ115" s="146">
        <v>0</v>
      </c>
    </row>
    <row r="116" spans="1:15" ht="12.75">
      <c r="A116" s="178"/>
      <c r="B116" s="180"/>
      <c r="C116" s="232" t="s">
        <v>203</v>
      </c>
      <c r="D116" s="233"/>
      <c r="E116" s="181">
        <v>340.5572</v>
      </c>
      <c r="F116" s="182"/>
      <c r="G116" s="183"/>
      <c r="M116" s="179" t="s">
        <v>203</v>
      </c>
      <c r="O116" s="170"/>
    </row>
    <row r="117" spans="1:104" ht="20.25">
      <c r="A117" s="171">
        <v>33</v>
      </c>
      <c r="B117" s="172" t="s">
        <v>204</v>
      </c>
      <c r="C117" s="173" t="s">
        <v>205</v>
      </c>
      <c r="D117" s="174" t="s">
        <v>120</v>
      </c>
      <c r="E117" s="175">
        <v>340.5572</v>
      </c>
      <c r="F117" s="175">
        <v>0</v>
      </c>
      <c r="G117" s="176">
        <f>E117*F117</f>
        <v>0</v>
      </c>
      <c r="O117" s="170">
        <v>2</v>
      </c>
      <c r="AA117" s="146">
        <v>12</v>
      </c>
      <c r="AB117" s="146">
        <v>0</v>
      </c>
      <c r="AC117" s="146">
        <v>93</v>
      </c>
      <c r="AZ117" s="146">
        <v>1</v>
      </c>
      <c r="BA117" s="146">
        <f>IF(AZ117=1,G117,0)</f>
        <v>0</v>
      </c>
      <c r="BB117" s="146">
        <f>IF(AZ117=2,G117,0)</f>
        <v>0</v>
      </c>
      <c r="BC117" s="146">
        <f>IF(AZ117=3,G117,0)</f>
        <v>0</v>
      </c>
      <c r="BD117" s="146">
        <f>IF(AZ117=4,G117,0)</f>
        <v>0</v>
      </c>
      <c r="BE117" s="146">
        <f>IF(AZ117=5,G117,0)</f>
        <v>0</v>
      </c>
      <c r="CA117" s="177">
        <v>12</v>
      </c>
      <c r="CB117" s="177">
        <v>0</v>
      </c>
      <c r="CZ117" s="146">
        <v>0</v>
      </c>
    </row>
    <row r="118" spans="1:104" ht="12.75">
      <c r="A118" s="171">
        <v>34</v>
      </c>
      <c r="B118" s="172" t="s">
        <v>206</v>
      </c>
      <c r="C118" s="173" t="s">
        <v>207</v>
      </c>
      <c r="D118" s="174" t="s">
        <v>120</v>
      </c>
      <c r="E118" s="175">
        <v>340.5572</v>
      </c>
      <c r="F118" s="175">
        <v>0</v>
      </c>
      <c r="G118" s="176">
        <f>E118*F118</f>
        <v>0</v>
      </c>
      <c r="O118" s="170">
        <v>2</v>
      </c>
      <c r="AA118" s="146">
        <v>12</v>
      </c>
      <c r="AB118" s="146">
        <v>0</v>
      </c>
      <c r="AC118" s="146">
        <v>94</v>
      </c>
      <c r="AZ118" s="146">
        <v>1</v>
      </c>
      <c r="BA118" s="146">
        <f>IF(AZ118=1,G118,0)</f>
        <v>0</v>
      </c>
      <c r="BB118" s="146">
        <f>IF(AZ118=2,G118,0)</f>
        <v>0</v>
      </c>
      <c r="BC118" s="146">
        <f>IF(AZ118=3,G118,0)</f>
        <v>0</v>
      </c>
      <c r="BD118" s="146">
        <f>IF(AZ118=4,G118,0)</f>
        <v>0</v>
      </c>
      <c r="BE118" s="146">
        <f>IF(AZ118=5,G118,0)</f>
        <v>0</v>
      </c>
      <c r="CA118" s="177">
        <v>12</v>
      </c>
      <c r="CB118" s="177">
        <v>0</v>
      </c>
      <c r="CZ118" s="146">
        <v>0</v>
      </c>
    </row>
    <row r="119" spans="1:104" ht="12.75">
      <c r="A119" s="171">
        <v>35</v>
      </c>
      <c r="B119" s="172" t="s">
        <v>208</v>
      </c>
      <c r="C119" s="173" t="s">
        <v>209</v>
      </c>
      <c r="D119" s="174" t="s">
        <v>120</v>
      </c>
      <c r="E119" s="175">
        <v>340.5572</v>
      </c>
      <c r="F119" s="175">
        <v>0</v>
      </c>
      <c r="G119" s="176">
        <f>E119*F119</f>
        <v>0</v>
      </c>
      <c r="O119" s="170">
        <v>2</v>
      </c>
      <c r="AA119" s="146">
        <v>12</v>
      </c>
      <c r="AB119" s="146">
        <v>0</v>
      </c>
      <c r="AC119" s="146">
        <v>95</v>
      </c>
      <c r="AZ119" s="146">
        <v>1</v>
      </c>
      <c r="BA119" s="146">
        <f>IF(AZ119=1,G119,0)</f>
        <v>0</v>
      </c>
      <c r="BB119" s="146">
        <f>IF(AZ119=2,G119,0)</f>
        <v>0</v>
      </c>
      <c r="BC119" s="146">
        <f>IF(AZ119=3,G119,0)</f>
        <v>0</v>
      </c>
      <c r="BD119" s="146">
        <f>IF(AZ119=4,G119,0)</f>
        <v>0</v>
      </c>
      <c r="BE119" s="146">
        <f>IF(AZ119=5,G119,0)</f>
        <v>0</v>
      </c>
      <c r="CA119" s="177">
        <v>12</v>
      </c>
      <c r="CB119" s="177">
        <v>0</v>
      </c>
      <c r="CZ119" s="146">
        <v>0</v>
      </c>
    </row>
    <row r="120" spans="1:57" ht="12.75">
      <c r="A120" s="184"/>
      <c r="B120" s="185" t="s">
        <v>78</v>
      </c>
      <c r="C120" s="186" t="str">
        <f>CONCATENATE(B110," ",C110)</f>
        <v>61 Upravy povrchů vnitřní</v>
      </c>
      <c r="D120" s="187"/>
      <c r="E120" s="188"/>
      <c r="F120" s="189"/>
      <c r="G120" s="190">
        <f>SUM(G110:G119)</f>
        <v>0</v>
      </c>
      <c r="O120" s="170">
        <v>4</v>
      </c>
      <c r="BA120" s="191">
        <f>SUM(BA110:BA119)</f>
        <v>0</v>
      </c>
      <c r="BB120" s="191">
        <f>SUM(BB110:BB119)</f>
        <v>0</v>
      </c>
      <c r="BC120" s="191">
        <f>SUM(BC110:BC119)</f>
        <v>0</v>
      </c>
      <c r="BD120" s="191">
        <f>SUM(BD110:BD119)</f>
        <v>0</v>
      </c>
      <c r="BE120" s="191">
        <f>SUM(BE110:BE119)</f>
        <v>0</v>
      </c>
    </row>
    <row r="121" spans="1:15" ht="12.75">
      <c r="A121" s="163" t="s">
        <v>75</v>
      </c>
      <c r="B121" s="164" t="s">
        <v>210</v>
      </c>
      <c r="C121" s="165" t="s">
        <v>211</v>
      </c>
      <c r="D121" s="166"/>
      <c r="E121" s="167"/>
      <c r="F121" s="167"/>
      <c r="G121" s="168"/>
      <c r="H121" s="169"/>
      <c r="I121" s="169"/>
      <c r="O121" s="170">
        <v>1</v>
      </c>
    </row>
    <row r="122" spans="1:104" ht="12.75">
      <c r="A122" s="171">
        <v>36</v>
      </c>
      <c r="B122" s="172" t="s">
        <v>212</v>
      </c>
      <c r="C122" s="173" t="s">
        <v>213</v>
      </c>
      <c r="D122" s="174" t="s">
        <v>120</v>
      </c>
      <c r="E122" s="175">
        <v>139.776</v>
      </c>
      <c r="F122" s="175">
        <v>0</v>
      </c>
      <c r="G122" s="176">
        <f>E122*F122</f>
        <v>0</v>
      </c>
      <c r="O122" s="170">
        <v>2</v>
      </c>
      <c r="AA122" s="146">
        <v>1</v>
      </c>
      <c r="AB122" s="146">
        <v>1</v>
      </c>
      <c r="AC122" s="146">
        <v>1</v>
      </c>
      <c r="AZ122" s="146">
        <v>1</v>
      </c>
      <c r="BA122" s="146">
        <f>IF(AZ122=1,G122,0)</f>
        <v>0</v>
      </c>
      <c r="BB122" s="146">
        <f>IF(AZ122=2,G122,0)</f>
        <v>0</v>
      </c>
      <c r="BC122" s="146">
        <f>IF(AZ122=3,G122,0)</f>
        <v>0</v>
      </c>
      <c r="BD122" s="146">
        <f>IF(AZ122=4,G122,0)</f>
        <v>0</v>
      </c>
      <c r="BE122" s="146">
        <f>IF(AZ122=5,G122,0)</f>
        <v>0</v>
      </c>
      <c r="CA122" s="177">
        <v>1</v>
      </c>
      <c r="CB122" s="177">
        <v>1</v>
      </c>
      <c r="CZ122" s="146">
        <v>2E-05</v>
      </c>
    </row>
    <row r="123" spans="1:15" ht="12.75">
      <c r="A123" s="178"/>
      <c r="B123" s="180"/>
      <c r="C123" s="232" t="s">
        <v>214</v>
      </c>
      <c r="D123" s="233"/>
      <c r="E123" s="181">
        <v>139.776</v>
      </c>
      <c r="F123" s="182"/>
      <c r="G123" s="183"/>
      <c r="M123" s="179" t="s">
        <v>214</v>
      </c>
      <c r="O123" s="170"/>
    </row>
    <row r="124" spans="1:104" ht="12.75">
      <c r="A124" s="171">
        <v>37</v>
      </c>
      <c r="B124" s="172" t="s">
        <v>215</v>
      </c>
      <c r="C124" s="173" t="s">
        <v>216</v>
      </c>
      <c r="D124" s="174" t="s">
        <v>120</v>
      </c>
      <c r="E124" s="175">
        <v>139.776</v>
      </c>
      <c r="F124" s="175">
        <v>0</v>
      </c>
      <c r="G124" s="176">
        <f>E124*F124</f>
        <v>0</v>
      </c>
      <c r="O124" s="170">
        <v>2</v>
      </c>
      <c r="AA124" s="146">
        <v>12</v>
      </c>
      <c r="AB124" s="146">
        <v>0</v>
      </c>
      <c r="AC124" s="146">
        <v>99</v>
      </c>
      <c r="AZ124" s="146">
        <v>1</v>
      </c>
      <c r="BA124" s="146">
        <f>IF(AZ124=1,G124,0)</f>
        <v>0</v>
      </c>
      <c r="BB124" s="146">
        <f>IF(AZ124=2,G124,0)</f>
        <v>0</v>
      </c>
      <c r="BC124" s="146">
        <f>IF(AZ124=3,G124,0)</f>
        <v>0</v>
      </c>
      <c r="BD124" s="146">
        <f>IF(AZ124=4,G124,0)</f>
        <v>0</v>
      </c>
      <c r="BE124" s="146">
        <f>IF(AZ124=5,G124,0)</f>
        <v>0</v>
      </c>
      <c r="CA124" s="177">
        <v>12</v>
      </c>
      <c r="CB124" s="177">
        <v>0</v>
      </c>
      <c r="CZ124" s="146">
        <v>0</v>
      </c>
    </row>
    <row r="125" spans="1:57" ht="12.75">
      <c r="A125" s="184"/>
      <c r="B125" s="185" t="s">
        <v>78</v>
      </c>
      <c r="C125" s="186" t="str">
        <f>CONCATENATE(B121," ",C121)</f>
        <v>62 Úpravy povrchů vnější</v>
      </c>
      <c r="D125" s="187"/>
      <c r="E125" s="188"/>
      <c r="F125" s="189"/>
      <c r="G125" s="190">
        <f>SUM(G121:G124)</f>
        <v>0</v>
      </c>
      <c r="O125" s="170">
        <v>4</v>
      </c>
      <c r="BA125" s="191">
        <f>SUM(BA121:BA124)</f>
        <v>0</v>
      </c>
      <c r="BB125" s="191">
        <f>SUM(BB121:BB124)</f>
        <v>0</v>
      </c>
      <c r="BC125" s="191">
        <f>SUM(BC121:BC124)</f>
        <v>0</v>
      </c>
      <c r="BD125" s="191">
        <f>SUM(BD121:BD124)</f>
        <v>0</v>
      </c>
      <c r="BE125" s="191">
        <f>SUM(BE121:BE124)</f>
        <v>0</v>
      </c>
    </row>
    <row r="126" spans="1:15" ht="12.75">
      <c r="A126" s="163" t="s">
        <v>75</v>
      </c>
      <c r="B126" s="164" t="s">
        <v>217</v>
      </c>
      <c r="C126" s="165" t="s">
        <v>218</v>
      </c>
      <c r="D126" s="166"/>
      <c r="E126" s="167"/>
      <c r="F126" s="167"/>
      <c r="G126" s="168"/>
      <c r="H126" s="169"/>
      <c r="I126" s="169"/>
      <c r="O126" s="170">
        <v>1</v>
      </c>
    </row>
    <row r="127" spans="1:104" ht="12.75">
      <c r="A127" s="171">
        <v>38</v>
      </c>
      <c r="B127" s="172" t="s">
        <v>219</v>
      </c>
      <c r="C127" s="173" t="s">
        <v>220</v>
      </c>
      <c r="D127" s="174" t="s">
        <v>84</v>
      </c>
      <c r="E127" s="175">
        <v>1.4933</v>
      </c>
      <c r="F127" s="175">
        <v>0</v>
      </c>
      <c r="G127" s="176">
        <f>E127*F127</f>
        <v>0</v>
      </c>
      <c r="O127" s="170">
        <v>2</v>
      </c>
      <c r="AA127" s="146">
        <v>1</v>
      </c>
      <c r="AB127" s="146">
        <v>1</v>
      </c>
      <c r="AC127" s="146">
        <v>1</v>
      </c>
      <c r="AZ127" s="146">
        <v>1</v>
      </c>
      <c r="BA127" s="146">
        <f>IF(AZ127=1,G127,0)</f>
        <v>0</v>
      </c>
      <c r="BB127" s="146">
        <f>IF(AZ127=2,G127,0)</f>
        <v>0</v>
      </c>
      <c r="BC127" s="146">
        <f>IF(AZ127=3,G127,0)</f>
        <v>0</v>
      </c>
      <c r="BD127" s="146">
        <f>IF(AZ127=4,G127,0)</f>
        <v>0</v>
      </c>
      <c r="BE127" s="146">
        <f>IF(AZ127=5,G127,0)</f>
        <v>0</v>
      </c>
      <c r="CA127" s="177">
        <v>1</v>
      </c>
      <c r="CB127" s="177">
        <v>1</v>
      </c>
      <c r="CZ127" s="146">
        <v>2.525</v>
      </c>
    </row>
    <row r="128" spans="1:15" ht="12.75">
      <c r="A128" s="178"/>
      <c r="B128" s="180"/>
      <c r="C128" s="232" t="s">
        <v>96</v>
      </c>
      <c r="D128" s="233"/>
      <c r="E128" s="181">
        <v>0</v>
      </c>
      <c r="F128" s="182"/>
      <c r="G128" s="183"/>
      <c r="M128" s="179" t="s">
        <v>96</v>
      </c>
      <c r="O128" s="170"/>
    </row>
    <row r="129" spans="1:15" ht="12.75">
      <c r="A129" s="178"/>
      <c r="B129" s="180"/>
      <c r="C129" s="232" t="s">
        <v>221</v>
      </c>
      <c r="D129" s="233"/>
      <c r="E129" s="181">
        <v>0.763</v>
      </c>
      <c r="F129" s="182"/>
      <c r="G129" s="183"/>
      <c r="M129" s="179" t="s">
        <v>221</v>
      </c>
      <c r="O129" s="170"/>
    </row>
    <row r="130" spans="1:15" ht="12.75">
      <c r="A130" s="178"/>
      <c r="B130" s="180"/>
      <c r="C130" s="232" t="s">
        <v>222</v>
      </c>
      <c r="D130" s="233"/>
      <c r="E130" s="181">
        <v>0.7303</v>
      </c>
      <c r="F130" s="182"/>
      <c r="G130" s="183"/>
      <c r="M130" s="179" t="s">
        <v>222</v>
      </c>
      <c r="O130" s="170"/>
    </row>
    <row r="131" spans="1:104" ht="12.75">
      <c r="A131" s="171">
        <v>39</v>
      </c>
      <c r="B131" s="172" t="s">
        <v>223</v>
      </c>
      <c r="C131" s="173" t="s">
        <v>224</v>
      </c>
      <c r="D131" s="174" t="s">
        <v>84</v>
      </c>
      <c r="E131" s="175">
        <v>2.6</v>
      </c>
      <c r="F131" s="175">
        <v>0</v>
      </c>
      <c r="G131" s="176">
        <f>E131*F131</f>
        <v>0</v>
      </c>
      <c r="O131" s="170">
        <v>2</v>
      </c>
      <c r="AA131" s="146">
        <v>1</v>
      </c>
      <c r="AB131" s="146">
        <v>1</v>
      </c>
      <c r="AC131" s="146">
        <v>1</v>
      </c>
      <c r="AZ131" s="146">
        <v>1</v>
      </c>
      <c r="BA131" s="146">
        <f>IF(AZ131=1,G131,0)</f>
        <v>0</v>
      </c>
      <c r="BB131" s="146">
        <f>IF(AZ131=2,G131,0)</f>
        <v>0</v>
      </c>
      <c r="BC131" s="146">
        <f>IF(AZ131=3,G131,0)</f>
        <v>0</v>
      </c>
      <c r="BD131" s="146">
        <f>IF(AZ131=4,G131,0)</f>
        <v>0</v>
      </c>
      <c r="BE131" s="146">
        <f>IF(AZ131=5,G131,0)</f>
        <v>0</v>
      </c>
      <c r="CA131" s="177">
        <v>1</v>
      </c>
      <c r="CB131" s="177">
        <v>1</v>
      </c>
      <c r="CZ131" s="146">
        <v>2.525</v>
      </c>
    </row>
    <row r="132" spans="1:15" ht="12.75">
      <c r="A132" s="178"/>
      <c r="B132" s="180"/>
      <c r="C132" s="232" t="s">
        <v>225</v>
      </c>
      <c r="D132" s="233"/>
      <c r="E132" s="181">
        <v>0</v>
      </c>
      <c r="F132" s="182"/>
      <c r="G132" s="183"/>
      <c r="M132" s="179" t="s">
        <v>225</v>
      </c>
      <c r="O132" s="170"/>
    </row>
    <row r="133" spans="1:15" ht="12.75">
      <c r="A133" s="178"/>
      <c r="B133" s="180"/>
      <c r="C133" s="232" t="s">
        <v>226</v>
      </c>
      <c r="D133" s="233"/>
      <c r="E133" s="181">
        <v>2.6</v>
      </c>
      <c r="F133" s="182"/>
      <c r="G133" s="183"/>
      <c r="M133" s="179" t="s">
        <v>226</v>
      </c>
      <c r="O133" s="170"/>
    </row>
    <row r="134" spans="1:104" ht="12.75">
      <c r="A134" s="171">
        <v>40</v>
      </c>
      <c r="B134" s="172" t="s">
        <v>227</v>
      </c>
      <c r="C134" s="173" t="s">
        <v>228</v>
      </c>
      <c r="D134" s="174" t="s">
        <v>170</v>
      </c>
      <c r="E134" s="175">
        <v>0.0339</v>
      </c>
      <c r="F134" s="175">
        <v>0</v>
      </c>
      <c r="G134" s="176">
        <f>E134*F134</f>
        <v>0</v>
      </c>
      <c r="O134" s="170">
        <v>2</v>
      </c>
      <c r="AA134" s="146">
        <v>1</v>
      </c>
      <c r="AB134" s="146">
        <v>1</v>
      </c>
      <c r="AC134" s="146">
        <v>1</v>
      </c>
      <c r="AZ134" s="146">
        <v>1</v>
      </c>
      <c r="BA134" s="146">
        <f>IF(AZ134=1,G134,0)</f>
        <v>0</v>
      </c>
      <c r="BB134" s="146">
        <f>IF(AZ134=2,G134,0)</f>
        <v>0</v>
      </c>
      <c r="BC134" s="146">
        <f>IF(AZ134=3,G134,0)</f>
        <v>0</v>
      </c>
      <c r="BD134" s="146">
        <f>IF(AZ134=4,G134,0)</f>
        <v>0</v>
      </c>
      <c r="BE134" s="146">
        <f>IF(AZ134=5,G134,0)</f>
        <v>0</v>
      </c>
      <c r="CA134" s="177">
        <v>1</v>
      </c>
      <c r="CB134" s="177">
        <v>1</v>
      </c>
      <c r="CZ134" s="146">
        <v>1.06625</v>
      </c>
    </row>
    <row r="135" spans="1:15" ht="12.75">
      <c r="A135" s="178"/>
      <c r="B135" s="180"/>
      <c r="C135" s="232" t="s">
        <v>96</v>
      </c>
      <c r="D135" s="233"/>
      <c r="E135" s="181">
        <v>0</v>
      </c>
      <c r="F135" s="182"/>
      <c r="G135" s="183"/>
      <c r="M135" s="179" t="s">
        <v>96</v>
      </c>
      <c r="O135" s="170"/>
    </row>
    <row r="136" spans="1:15" ht="12.75">
      <c r="A136" s="178"/>
      <c r="B136" s="180"/>
      <c r="C136" s="232" t="s">
        <v>229</v>
      </c>
      <c r="D136" s="233"/>
      <c r="E136" s="181">
        <v>0.0339</v>
      </c>
      <c r="F136" s="182"/>
      <c r="G136" s="183"/>
      <c r="M136" s="179" t="s">
        <v>229</v>
      </c>
      <c r="O136" s="170"/>
    </row>
    <row r="137" spans="1:57" ht="12.75">
      <c r="A137" s="184"/>
      <c r="B137" s="185" t="s">
        <v>78</v>
      </c>
      <c r="C137" s="186" t="str">
        <f>CONCATENATE(B126," ",C126)</f>
        <v>63 Podlahy a podlahové konstrukce</v>
      </c>
      <c r="D137" s="187"/>
      <c r="E137" s="188"/>
      <c r="F137" s="189"/>
      <c r="G137" s="190">
        <f>SUM(G126:G136)</f>
        <v>0</v>
      </c>
      <c r="O137" s="170">
        <v>4</v>
      </c>
      <c r="BA137" s="191">
        <f>SUM(BA126:BA136)</f>
        <v>0</v>
      </c>
      <c r="BB137" s="191">
        <f>SUM(BB126:BB136)</f>
        <v>0</v>
      </c>
      <c r="BC137" s="191">
        <f>SUM(BC126:BC136)</f>
        <v>0</v>
      </c>
      <c r="BD137" s="191">
        <f>SUM(BD126:BD136)</f>
        <v>0</v>
      </c>
      <c r="BE137" s="191">
        <f>SUM(BE126:BE136)</f>
        <v>0</v>
      </c>
    </row>
    <row r="138" spans="1:15" ht="12.75">
      <c r="A138" s="163" t="s">
        <v>75</v>
      </c>
      <c r="B138" s="164" t="s">
        <v>230</v>
      </c>
      <c r="C138" s="165" t="s">
        <v>231</v>
      </c>
      <c r="D138" s="166"/>
      <c r="E138" s="167"/>
      <c r="F138" s="167"/>
      <c r="G138" s="168"/>
      <c r="H138" s="169"/>
      <c r="I138" s="169"/>
      <c r="O138" s="170">
        <v>1</v>
      </c>
    </row>
    <row r="139" spans="1:104" ht="12.75">
      <c r="A139" s="171">
        <v>41</v>
      </c>
      <c r="B139" s="172" t="s">
        <v>232</v>
      </c>
      <c r="C139" s="173" t="s">
        <v>233</v>
      </c>
      <c r="D139" s="174" t="s">
        <v>142</v>
      </c>
      <c r="E139" s="175">
        <v>2</v>
      </c>
      <c r="F139" s="175">
        <v>0</v>
      </c>
      <c r="G139" s="176">
        <f>E139*F139</f>
        <v>0</v>
      </c>
      <c r="O139" s="170">
        <v>2</v>
      </c>
      <c r="AA139" s="146">
        <v>1</v>
      </c>
      <c r="AB139" s="146">
        <v>1</v>
      </c>
      <c r="AC139" s="146">
        <v>1</v>
      </c>
      <c r="AZ139" s="146">
        <v>1</v>
      </c>
      <c r="BA139" s="146">
        <f>IF(AZ139=1,G139,0)</f>
        <v>0</v>
      </c>
      <c r="BB139" s="146">
        <f>IF(AZ139=2,G139,0)</f>
        <v>0</v>
      </c>
      <c r="BC139" s="146">
        <f>IF(AZ139=3,G139,0)</f>
        <v>0</v>
      </c>
      <c r="BD139" s="146">
        <f>IF(AZ139=4,G139,0)</f>
        <v>0</v>
      </c>
      <c r="BE139" s="146">
        <f>IF(AZ139=5,G139,0)</f>
        <v>0</v>
      </c>
      <c r="CA139" s="177">
        <v>1</v>
      </c>
      <c r="CB139" s="177">
        <v>1</v>
      </c>
      <c r="CZ139" s="146">
        <v>0.00702</v>
      </c>
    </row>
    <row r="140" spans="1:15" ht="12.75">
      <c r="A140" s="178"/>
      <c r="B140" s="180"/>
      <c r="C140" s="232" t="s">
        <v>234</v>
      </c>
      <c r="D140" s="233"/>
      <c r="E140" s="181">
        <v>0</v>
      </c>
      <c r="F140" s="182"/>
      <c r="G140" s="183"/>
      <c r="M140" s="179" t="s">
        <v>234</v>
      </c>
      <c r="O140" s="170"/>
    </row>
    <row r="141" spans="1:15" ht="12.75">
      <c r="A141" s="178"/>
      <c r="B141" s="180"/>
      <c r="C141" s="232" t="s">
        <v>126</v>
      </c>
      <c r="D141" s="233"/>
      <c r="E141" s="181">
        <v>2</v>
      </c>
      <c r="F141" s="182"/>
      <c r="G141" s="183"/>
      <c r="M141" s="179">
        <v>2</v>
      </c>
      <c r="O141" s="170"/>
    </row>
    <row r="142" spans="1:104" ht="12.75">
      <c r="A142" s="171">
        <v>42</v>
      </c>
      <c r="B142" s="172" t="s">
        <v>235</v>
      </c>
      <c r="C142" s="173" t="s">
        <v>236</v>
      </c>
      <c r="D142" s="174" t="s">
        <v>133</v>
      </c>
      <c r="E142" s="175">
        <v>80.86</v>
      </c>
      <c r="F142" s="175">
        <v>0</v>
      </c>
      <c r="G142" s="176">
        <f>E142*F142</f>
        <v>0</v>
      </c>
      <c r="O142" s="170">
        <v>2</v>
      </c>
      <c r="AA142" s="146">
        <v>1</v>
      </c>
      <c r="AB142" s="146">
        <v>1</v>
      </c>
      <c r="AC142" s="146">
        <v>1</v>
      </c>
      <c r="AZ142" s="146">
        <v>1</v>
      </c>
      <c r="BA142" s="146">
        <f>IF(AZ142=1,G142,0)</f>
        <v>0</v>
      </c>
      <c r="BB142" s="146">
        <f>IF(AZ142=2,G142,0)</f>
        <v>0</v>
      </c>
      <c r="BC142" s="146">
        <f>IF(AZ142=3,G142,0)</f>
        <v>0</v>
      </c>
      <c r="BD142" s="146">
        <f>IF(AZ142=4,G142,0)</f>
        <v>0</v>
      </c>
      <c r="BE142" s="146">
        <f>IF(AZ142=5,G142,0)</f>
        <v>0</v>
      </c>
      <c r="CA142" s="177">
        <v>1</v>
      </c>
      <c r="CB142" s="177">
        <v>1</v>
      </c>
      <c r="CZ142" s="146">
        <v>2E-05</v>
      </c>
    </row>
    <row r="143" spans="1:104" ht="12.75">
      <c r="A143" s="171">
        <v>43</v>
      </c>
      <c r="B143" s="172" t="s">
        <v>237</v>
      </c>
      <c r="C143" s="173" t="s">
        <v>238</v>
      </c>
      <c r="D143" s="174" t="s">
        <v>142</v>
      </c>
      <c r="E143" s="175">
        <v>2</v>
      </c>
      <c r="F143" s="175">
        <v>0</v>
      </c>
      <c r="G143" s="176">
        <f>E143*F143</f>
        <v>0</v>
      </c>
      <c r="O143" s="170">
        <v>2</v>
      </c>
      <c r="AA143" s="146">
        <v>3</v>
      </c>
      <c r="AB143" s="146">
        <v>1</v>
      </c>
      <c r="AC143" s="146">
        <v>55340026</v>
      </c>
      <c r="AZ143" s="146">
        <v>1</v>
      </c>
      <c r="BA143" s="146">
        <f>IF(AZ143=1,G143,0)</f>
        <v>0</v>
      </c>
      <c r="BB143" s="146">
        <f>IF(AZ143=2,G143,0)</f>
        <v>0</v>
      </c>
      <c r="BC143" s="146">
        <f>IF(AZ143=3,G143,0)</f>
        <v>0</v>
      </c>
      <c r="BD143" s="146">
        <f>IF(AZ143=4,G143,0)</f>
        <v>0</v>
      </c>
      <c r="BE143" s="146">
        <f>IF(AZ143=5,G143,0)</f>
        <v>0</v>
      </c>
      <c r="CA143" s="177">
        <v>3</v>
      </c>
      <c r="CB143" s="177">
        <v>1</v>
      </c>
      <c r="CZ143" s="146">
        <v>0.007</v>
      </c>
    </row>
    <row r="144" spans="1:15" ht="12.75">
      <c r="A144" s="178"/>
      <c r="B144" s="180"/>
      <c r="C144" s="232" t="s">
        <v>234</v>
      </c>
      <c r="D144" s="233"/>
      <c r="E144" s="181">
        <v>0</v>
      </c>
      <c r="F144" s="182"/>
      <c r="G144" s="183"/>
      <c r="M144" s="179" t="s">
        <v>234</v>
      </c>
      <c r="O144" s="170"/>
    </row>
    <row r="145" spans="1:15" ht="12.75">
      <c r="A145" s="178"/>
      <c r="B145" s="180"/>
      <c r="C145" s="232" t="s">
        <v>126</v>
      </c>
      <c r="D145" s="233"/>
      <c r="E145" s="181">
        <v>2</v>
      </c>
      <c r="F145" s="182"/>
      <c r="G145" s="183"/>
      <c r="M145" s="179">
        <v>2</v>
      </c>
      <c r="O145" s="170"/>
    </row>
    <row r="146" spans="1:104" ht="12.75">
      <c r="A146" s="171">
        <v>44</v>
      </c>
      <c r="B146" s="172" t="s">
        <v>190</v>
      </c>
      <c r="C146" s="173" t="s">
        <v>191</v>
      </c>
      <c r="D146" s="174" t="s">
        <v>120</v>
      </c>
      <c r="E146" s="175">
        <v>30.468</v>
      </c>
      <c r="F146" s="175">
        <v>0</v>
      </c>
      <c r="G146" s="176">
        <f>E146*F146</f>
        <v>0</v>
      </c>
      <c r="O146" s="170">
        <v>2</v>
      </c>
      <c r="AA146" s="146">
        <v>3</v>
      </c>
      <c r="AB146" s="146">
        <v>1</v>
      </c>
      <c r="AC146" s="146">
        <v>69366055</v>
      </c>
      <c r="AZ146" s="146">
        <v>1</v>
      </c>
      <c r="BA146" s="146">
        <f>IF(AZ146=1,G146,0)</f>
        <v>0</v>
      </c>
      <c r="BB146" s="146">
        <f>IF(AZ146=2,G146,0)</f>
        <v>0</v>
      </c>
      <c r="BC146" s="146">
        <f>IF(AZ146=3,G146,0)</f>
        <v>0</v>
      </c>
      <c r="BD146" s="146">
        <f>IF(AZ146=4,G146,0)</f>
        <v>0</v>
      </c>
      <c r="BE146" s="146">
        <f>IF(AZ146=5,G146,0)</f>
        <v>0</v>
      </c>
      <c r="CA146" s="177">
        <v>3</v>
      </c>
      <c r="CB146" s="177">
        <v>1</v>
      </c>
      <c r="CZ146" s="146">
        <v>0.0003</v>
      </c>
    </row>
    <row r="147" spans="1:15" ht="12.75">
      <c r="A147" s="178"/>
      <c r="B147" s="180"/>
      <c r="C147" s="232" t="s">
        <v>239</v>
      </c>
      <c r="D147" s="233"/>
      <c r="E147" s="181">
        <v>30.468</v>
      </c>
      <c r="F147" s="182"/>
      <c r="G147" s="183"/>
      <c r="M147" s="179" t="s">
        <v>239</v>
      </c>
      <c r="O147" s="170"/>
    </row>
    <row r="148" spans="1:57" ht="12.75">
      <c r="A148" s="184"/>
      <c r="B148" s="185" t="s">
        <v>78</v>
      </c>
      <c r="C148" s="186" t="str">
        <f>CONCATENATE(B138," ",C138)</f>
        <v>8 Trubní vedení</v>
      </c>
      <c r="D148" s="187"/>
      <c r="E148" s="188"/>
      <c r="F148" s="189"/>
      <c r="G148" s="190">
        <f>SUM(G138:G147)</f>
        <v>0</v>
      </c>
      <c r="O148" s="170">
        <v>4</v>
      </c>
      <c r="BA148" s="191">
        <f>SUM(BA138:BA147)</f>
        <v>0</v>
      </c>
      <c r="BB148" s="191">
        <f>SUM(BB138:BB147)</f>
        <v>0</v>
      </c>
      <c r="BC148" s="191">
        <f>SUM(BC138:BC147)</f>
        <v>0</v>
      </c>
      <c r="BD148" s="191">
        <f>SUM(BD138:BD147)</f>
        <v>0</v>
      </c>
      <c r="BE148" s="191">
        <f>SUM(BE138:BE147)</f>
        <v>0</v>
      </c>
    </row>
    <row r="149" spans="1:15" ht="12.75">
      <c r="A149" s="163" t="s">
        <v>75</v>
      </c>
      <c r="B149" s="164" t="s">
        <v>240</v>
      </c>
      <c r="C149" s="165" t="s">
        <v>241</v>
      </c>
      <c r="D149" s="166"/>
      <c r="E149" s="167"/>
      <c r="F149" s="167"/>
      <c r="G149" s="168"/>
      <c r="H149" s="169"/>
      <c r="I149" s="169"/>
      <c r="O149" s="170">
        <v>1</v>
      </c>
    </row>
    <row r="150" spans="1:104" ht="12.75">
      <c r="A150" s="171">
        <v>45</v>
      </c>
      <c r="B150" s="172" t="s">
        <v>242</v>
      </c>
      <c r="C150" s="173" t="s">
        <v>243</v>
      </c>
      <c r="D150" s="174" t="s">
        <v>133</v>
      </c>
      <c r="E150" s="175">
        <v>50</v>
      </c>
      <c r="F150" s="175">
        <v>0</v>
      </c>
      <c r="G150" s="176">
        <f>E150*F150</f>
        <v>0</v>
      </c>
      <c r="O150" s="170">
        <v>2</v>
      </c>
      <c r="AA150" s="146">
        <v>1</v>
      </c>
      <c r="AB150" s="146">
        <v>1</v>
      </c>
      <c r="AC150" s="146">
        <v>1</v>
      </c>
      <c r="AZ150" s="146">
        <v>1</v>
      </c>
      <c r="BA150" s="146">
        <f>IF(AZ150=1,G150,0)</f>
        <v>0</v>
      </c>
      <c r="BB150" s="146">
        <f>IF(AZ150=2,G150,0)</f>
        <v>0</v>
      </c>
      <c r="BC150" s="146">
        <f>IF(AZ150=3,G150,0)</f>
        <v>0</v>
      </c>
      <c r="BD150" s="146">
        <f>IF(AZ150=4,G150,0)</f>
        <v>0</v>
      </c>
      <c r="BE150" s="146">
        <f>IF(AZ150=5,G150,0)</f>
        <v>0</v>
      </c>
      <c r="CA150" s="177">
        <v>1</v>
      </c>
      <c r="CB150" s="177">
        <v>1</v>
      </c>
      <c r="CZ150" s="146">
        <v>0.14565</v>
      </c>
    </row>
    <row r="151" spans="1:104" ht="12.75">
      <c r="A151" s="171">
        <v>46</v>
      </c>
      <c r="B151" s="172" t="s">
        <v>244</v>
      </c>
      <c r="C151" s="173" t="s">
        <v>245</v>
      </c>
      <c r="D151" s="174" t="s">
        <v>142</v>
      </c>
      <c r="E151" s="175">
        <v>2</v>
      </c>
      <c r="F151" s="175">
        <v>0</v>
      </c>
      <c r="G151" s="176">
        <f>E151*F151</f>
        <v>0</v>
      </c>
      <c r="O151" s="170">
        <v>2</v>
      </c>
      <c r="AA151" s="146">
        <v>12</v>
      </c>
      <c r="AB151" s="146">
        <v>0</v>
      </c>
      <c r="AC151" s="146">
        <v>62</v>
      </c>
      <c r="AZ151" s="146">
        <v>1</v>
      </c>
      <c r="BA151" s="146">
        <f>IF(AZ151=1,G151,0)</f>
        <v>0</v>
      </c>
      <c r="BB151" s="146">
        <f>IF(AZ151=2,G151,0)</f>
        <v>0</v>
      </c>
      <c r="BC151" s="146">
        <f>IF(AZ151=3,G151,0)</f>
        <v>0</v>
      </c>
      <c r="BD151" s="146">
        <f>IF(AZ151=4,G151,0)</f>
        <v>0</v>
      </c>
      <c r="BE151" s="146">
        <f>IF(AZ151=5,G151,0)</f>
        <v>0</v>
      </c>
      <c r="CA151" s="177">
        <v>12</v>
      </c>
      <c r="CB151" s="177">
        <v>0</v>
      </c>
      <c r="CZ151" s="146">
        <v>0.3</v>
      </c>
    </row>
    <row r="152" spans="1:104" ht="12.75">
      <c r="A152" s="171">
        <v>47</v>
      </c>
      <c r="B152" s="172" t="s">
        <v>246</v>
      </c>
      <c r="C152" s="173" t="s">
        <v>247</v>
      </c>
      <c r="D152" s="174" t="s">
        <v>142</v>
      </c>
      <c r="E152" s="175">
        <v>204.02</v>
      </c>
      <c r="F152" s="175">
        <v>0</v>
      </c>
      <c r="G152" s="176">
        <f>E152*F152</f>
        <v>0</v>
      </c>
      <c r="O152" s="170">
        <v>2</v>
      </c>
      <c r="AA152" s="146">
        <v>3</v>
      </c>
      <c r="AB152" s="146">
        <v>1</v>
      </c>
      <c r="AC152" s="146">
        <v>592275204</v>
      </c>
      <c r="AZ152" s="146">
        <v>1</v>
      </c>
      <c r="BA152" s="146">
        <f>IF(AZ152=1,G152,0)</f>
        <v>0</v>
      </c>
      <c r="BB152" s="146">
        <f>IF(AZ152=2,G152,0)</f>
        <v>0</v>
      </c>
      <c r="BC152" s="146">
        <f>IF(AZ152=3,G152,0)</f>
        <v>0</v>
      </c>
      <c r="BD152" s="146">
        <f>IF(AZ152=4,G152,0)</f>
        <v>0</v>
      </c>
      <c r="BE152" s="146">
        <f>IF(AZ152=5,G152,0)</f>
        <v>0</v>
      </c>
      <c r="CA152" s="177">
        <v>3</v>
      </c>
      <c r="CB152" s="177">
        <v>1</v>
      </c>
      <c r="CZ152" s="146">
        <v>0.012</v>
      </c>
    </row>
    <row r="153" spans="1:15" ht="12.75">
      <c r="A153" s="178"/>
      <c r="B153" s="180"/>
      <c r="C153" s="232" t="s">
        <v>248</v>
      </c>
      <c r="D153" s="233"/>
      <c r="E153" s="181">
        <v>204.02</v>
      </c>
      <c r="F153" s="182"/>
      <c r="G153" s="183"/>
      <c r="M153" s="179" t="s">
        <v>248</v>
      </c>
      <c r="O153" s="170"/>
    </row>
    <row r="154" spans="1:57" ht="12.75">
      <c r="A154" s="184"/>
      <c r="B154" s="185" t="s">
        <v>78</v>
      </c>
      <c r="C154" s="186" t="str">
        <f>CONCATENATE(B149," ",C149)</f>
        <v>93 Dokončovací práce inženýrských staveb</v>
      </c>
      <c r="D154" s="187"/>
      <c r="E154" s="188"/>
      <c r="F154" s="189"/>
      <c r="G154" s="190">
        <f>SUM(G149:G153)</f>
        <v>0</v>
      </c>
      <c r="O154" s="170">
        <v>4</v>
      </c>
      <c r="BA154" s="191">
        <f>SUM(BA149:BA153)</f>
        <v>0</v>
      </c>
      <c r="BB154" s="191">
        <f>SUM(BB149:BB153)</f>
        <v>0</v>
      </c>
      <c r="BC154" s="191">
        <f>SUM(BC149:BC153)</f>
        <v>0</v>
      </c>
      <c r="BD154" s="191">
        <f>SUM(BD149:BD153)</f>
        <v>0</v>
      </c>
      <c r="BE154" s="191">
        <f>SUM(BE149:BE153)</f>
        <v>0</v>
      </c>
    </row>
    <row r="155" spans="1:15" ht="12.75">
      <c r="A155" s="163" t="s">
        <v>75</v>
      </c>
      <c r="B155" s="164" t="s">
        <v>249</v>
      </c>
      <c r="C155" s="165" t="s">
        <v>250</v>
      </c>
      <c r="D155" s="166"/>
      <c r="E155" s="167"/>
      <c r="F155" s="167"/>
      <c r="G155" s="168"/>
      <c r="H155" s="169"/>
      <c r="I155" s="169"/>
      <c r="O155" s="170">
        <v>1</v>
      </c>
    </row>
    <row r="156" spans="1:104" ht="12.75">
      <c r="A156" s="171">
        <v>48</v>
      </c>
      <c r="B156" s="172" t="s">
        <v>251</v>
      </c>
      <c r="C156" s="173" t="s">
        <v>252</v>
      </c>
      <c r="D156" s="174" t="s">
        <v>120</v>
      </c>
      <c r="E156" s="175">
        <v>139.776</v>
      </c>
      <c r="F156" s="175">
        <v>0</v>
      </c>
      <c r="G156" s="176">
        <f>E156*F156</f>
        <v>0</v>
      </c>
      <c r="O156" s="170">
        <v>2</v>
      </c>
      <c r="AA156" s="146">
        <v>1</v>
      </c>
      <c r="AB156" s="146">
        <v>1</v>
      </c>
      <c r="AC156" s="146">
        <v>1</v>
      </c>
      <c r="AZ156" s="146">
        <v>1</v>
      </c>
      <c r="BA156" s="146">
        <f>IF(AZ156=1,G156,0)</f>
        <v>0</v>
      </c>
      <c r="BB156" s="146">
        <f>IF(AZ156=2,G156,0)</f>
        <v>0</v>
      </c>
      <c r="BC156" s="146">
        <f>IF(AZ156=3,G156,0)</f>
        <v>0</v>
      </c>
      <c r="BD156" s="146">
        <f>IF(AZ156=4,G156,0)</f>
        <v>0</v>
      </c>
      <c r="BE156" s="146">
        <f>IF(AZ156=5,G156,0)</f>
        <v>0</v>
      </c>
      <c r="CA156" s="177">
        <v>1</v>
      </c>
      <c r="CB156" s="177">
        <v>1</v>
      </c>
      <c r="CZ156" s="146">
        <v>0.01838</v>
      </c>
    </row>
    <row r="157" spans="1:15" ht="12.75">
      <c r="A157" s="178"/>
      <c r="B157" s="180"/>
      <c r="C157" s="232" t="s">
        <v>214</v>
      </c>
      <c r="D157" s="233"/>
      <c r="E157" s="181">
        <v>139.776</v>
      </c>
      <c r="F157" s="182"/>
      <c r="G157" s="183"/>
      <c r="M157" s="179" t="s">
        <v>214</v>
      </c>
      <c r="O157" s="170"/>
    </row>
    <row r="158" spans="1:104" ht="12.75">
      <c r="A158" s="171">
        <v>49</v>
      </c>
      <c r="B158" s="172" t="s">
        <v>253</v>
      </c>
      <c r="C158" s="173" t="s">
        <v>254</v>
      </c>
      <c r="D158" s="174" t="s">
        <v>120</v>
      </c>
      <c r="E158" s="175">
        <v>279.552</v>
      </c>
      <c r="F158" s="175">
        <v>0</v>
      </c>
      <c r="G158" s="176">
        <f>E158*F158</f>
        <v>0</v>
      </c>
      <c r="O158" s="170">
        <v>2</v>
      </c>
      <c r="AA158" s="146">
        <v>1</v>
      </c>
      <c r="AB158" s="146">
        <v>1</v>
      </c>
      <c r="AC158" s="146">
        <v>1</v>
      </c>
      <c r="AZ158" s="146">
        <v>1</v>
      </c>
      <c r="BA158" s="146">
        <f>IF(AZ158=1,G158,0)</f>
        <v>0</v>
      </c>
      <c r="BB158" s="146">
        <f>IF(AZ158=2,G158,0)</f>
        <v>0</v>
      </c>
      <c r="BC158" s="146">
        <f>IF(AZ158=3,G158,0)</f>
        <v>0</v>
      </c>
      <c r="BD158" s="146">
        <f>IF(AZ158=4,G158,0)</f>
        <v>0</v>
      </c>
      <c r="BE158" s="146">
        <f>IF(AZ158=5,G158,0)</f>
        <v>0</v>
      </c>
      <c r="CA158" s="177">
        <v>1</v>
      </c>
      <c r="CB158" s="177">
        <v>1</v>
      </c>
      <c r="CZ158" s="146">
        <v>0.00097</v>
      </c>
    </row>
    <row r="159" spans="1:15" ht="12.75">
      <c r="A159" s="178"/>
      <c r="B159" s="180"/>
      <c r="C159" s="232" t="s">
        <v>255</v>
      </c>
      <c r="D159" s="233"/>
      <c r="E159" s="181">
        <v>279.552</v>
      </c>
      <c r="F159" s="182"/>
      <c r="G159" s="183"/>
      <c r="M159" s="179" t="s">
        <v>255</v>
      </c>
      <c r="O159" s="170"/>
    </row>
    <row r="160" spans="1:104" ht="12.75">
      <c r="A160" s="171">
        <v>50</v>
      </c>
      <c r="B160" s="172" t="s">
        <v>256</v>
      </c>
      <c r="C160" s="173" t="s">
        <v>257</v>
      </c>
      <c r="D160" s="174" t="s">
        <v>120</v>
      </c>
      <c r="E160" s="175">
        <v>139.776</v>
      </c>
      <c r="F160" s="175">
        <v>0</v>
      </c>
      <c r="G160" s="176">
        <f>E160*F160</f>
        <v>0</v>
      </c>
      <c r="O160" s="170">
        <v>2</v>
      </c>
      <c r="AA160" s="146">
        <v>1</v>
      </c>
      <c r="AB160" s="146">
        <v>1</v>
      </c>
      <c r="AC160" s="146">
        <v>1</v>
      </c>
      <c r="AZ160" s="146">
        <v>1</v>
      </c>
      <c r="BA160" s="146">
        <f>IF(AZ160=1,G160,0)</f>
        <v>0</v>
      </c>
      <c r="BB160" s="146">
        <f>IF(AZ160=2,G160,0)</f>
        <v>0</v>
      </c>
      <c r="BC160" s="146">
        <f>IF(AZ160=3,G160,0)</f>
        <v>0</v>
      </c>
      <c r="BD160" s="146">
        <f>IF(AZ160=4,G160,0)</f>
        <v>0</v>
      </c>
      <c r="BE160" s="146">
        <f>IF(AZ160=5,G160,0)</f>
        <v>0</v>
      </c>
      <c r="CA160" s="177">
        <v>1</v>
      </c>
      <c r="CB160" s="177">
        <v>1</v>
      </c>
      <c r="CZ160" s="146">
        <v>0</v>
      </c>
    </row>
    <row r="161" spans="1:104" ht="12.75">
      <c r="A161" s="171">
        <v>51</v>
      </c>
      <c r="B161" s="172" t="s">
        <v>258</v>
      </c>
      <c r="C161" s="173" t="s">
        <v>259</v>
      </c>
      <c r="D161" s="174" t="s">
        <v>84</v>
      </c>
      <c r="E161" s="175">
        <v>360.375</v>
      </c>
      <c r="F161" s="175">
        <v>0</v>
      </c>
      <c r="G161" s="176">
        <f>E161*F161</f>
        <v>0</v>
      </c>
      <c r="O161" s="170">
        <v>2</v>
      </c>
      <c r="AA161" s="146">
        <v>1</v>
      </c>
      <c r="AB161" s="146">
        <v>1</v>
      </c>
      <c r="AC161" s="146">
        <v>1</v>
      </c>
      <c r="AZ161" s="146">
        <v>1</v>
      </c>
      <c r="BA161" s="146">
        <f>IF(AZ161=1,G161,0)</f>
        <v>0</v>
      </c>
      <c r="BB161" s="146">
        <f>IF(AZ161=2,G161,0)</f>
        <v>0</v>
      </c>
      <c r="BC161" s="146">
        <f>IF(AZ161=3,G161,0)</f>
        <v>0</v>
      </c>
      <c r="BD161" s="146">
        <f>IF(AZ161=4,G161,0)</f>
        <v>0</v>
      </c>
      <c r="BE161" s="146">
        <f>IF(AZ161=5,G161,0)</f>
        <v>0</v>
      </c>
      <c r="CA161" s="177">
        <v>1</v>
      </c>
      <c r="CB161" s="177">
        <v>1</v>
      </c>
      <c r="CZ161" s="146">
        <v>0.00735</v>
      </c>
    </row>
    <row r="162" spans="1:15" ht="12.75">
      <c r="A162" s="178"/>
      <c r="B162" s="180"/>
      <c r="C162" s="232" t="s">
        <v>260</v>
      </c>
      <c r="D162" s="233"/>
      <c r="E162" s="181">
        <v>360.375</v>
      </c>
      <c r="F162" s="182"/>
      <c r="G162" s="183"/>
      <c r="M162" s="179" t="s">
        <v>260</v>
      </c>
      <c r="O162" s="170"/>
    </row>
    <row r="163" spans="1:104" ht="12.75">
      <c r="A163" s="171">
        <v>52</v>
      </c>
      <c r="B163" s="172" t="s">
        <v>261</v>
      </c>
      <c r="C163" s="173" t="s">
        <v>262</v>
      </c>
      <c r="D163" s="174" t="s">
        <v>84</v>
      </c>
      <c r="E163" s="175">
        <v>720.75</v>
      </c>
      <c r="F163" s="175">
        <v>0</v>
      </c>
      <c r="G163" s="176">
        <f>E163*F163</f>
        <v>0</v>
      </c>
      <c r="O163" s="170">
        <v>2</v>
      </c>
      <c r="AA163" s="146">
        <v>1</v>
      </c>
      <c r="AB163" s="146">
        <v>1</v>
      </c>
      <c r="AC163" s="146">
        <v>1</v>
      </c>
      <c r="AZ163" s="146">
        <v>1</v>
      </c>
      <c r="BA163" s="146">
        <f>IF(AZ163=1,G163,0)</f>
        <v>0</v>
      </c>
      <c r="BB163" s="146">
        <f>IF(AZ163=2,G163,0)</f>
        <v>0</v>
      </c>
      <c r="BC163" s="146">
        <f>IF(AZ163=3,G163,0)</f>
        <v>0</v>
      </c>
      <c r="BD163" s="146">
        <f>IF(AZ163=4,G163,0)</f>
        <v>0</v>
      </c>
      <c r="BE163" s="146">
        <f>IF(AZ163=5,G163,0)</f>
        <v>0</v>
      </c>
      <c r="CA163" s="177">
        <v>1</v>
      </c>
      <c r="CB163" s="177">
        <v>1</v>
      </c>
      <c r="CZ163" s="146">
        <v>0.00012</v>
      </c>
    </row>
    <row r="164" spans="1:15" ht="12.75">
      <c r="A164" s="178"/>
      <c r="B164" s="180"/>
      <c r="C164" s="232" t="s">
        <v>263</v>
      </c>
      <c r="D164" s="233"/>
      <c r="E164" s="181">
        <v>720.75</v>
      </c>
      <c r="F164" s="182"/>
      <c r="G164" s="183"/>
      <c r="M164" s="179" t="s">
        <v>263</v>
      </c>
      <c r="O164" s="170"/>
    </row>
    <row r="165" spans="1:104" ht="12.75">
      <c r="A165" s="171">
        <v>53</v>
      </c>
      <c r="B165" s="172" t="s">
        <v>264</v>
      </c>
      <c r="C165" s="173" t="s">
        <v>265</v>
      </c>
      <c r="D165" s="174" t="s">
        <v>84</v>
      </c>
      <c r="E165" s="175">
        <v>360.375</v>
      </c>
      <c r="F165" s="175">
        <v>0</v>
      </c>
      <c r="G165" s="176">
        <f>E165*F165</f>
        <v>0</v>
      </c>
      <c r="O165" s="170">
        <v>2</v>
      </c>
      <c r="AA165" s="146">
        <v>1</v>
      </c>
      <c r="AB165" s="146">
        <v>1</v>
      </c>
      <c r="AC165" s="146">
        <v>1</v>
      </c>
      <c r="AZ165" s="146">
        <v>1</v>
      </c>
      <c r="BA165" s="146">
        <f>IF(AZ165=1,G165,0)</f>
        <v>0</v>
      </c>
      <c r="BB165" s="146">
        <f>IF(AZ165=2,G165,0)</f>
        <v>0</v>
      </c>
      <c r="BC165" s="146">
        <f>IF(AZ165=3,G165,0)</f>
        <v>0</v>
      </c>
      <c r="BD165" s="146">
        <f>IF(AZ165=4,G165,0)</f>
        <v>0</v>
      </c>
      <c r="BE165" s="146">
        <f>IF(AZ165=5,G165,0)</f>
        <v>0</v>
      </c>
      <c r="CA165" s="177">
        <v>1</v>
      </c>
      <c r="CB165" s="177">
        <v>1</v>
      </c>
      <c r="CZ165" s="146">
        <v>0</v>
      </c>
    </row>
    <row r="166" spans="1:104" ht="12.75">
      <c r="A166" s="171">
        <v>54</v>
      </c>
      <c r="B166" s="172" t="s">
        <v>266</v>
      </c>
      <c r="C166" s="173" t="s">
        <v>267</v>
      </c>
      <c r="D166" s="174" t="s">
        <v>120</v>
      </c>
      <c r="E166" s="175">
        <v>180.1875</v>
      </c>
      <c r="F166" s="175">
        <v>0</v>
      </c>
      <c r="G166" s="176">
        <f>E166*F166</f>
        <v>0</v>
      </c>
      <c r="O166" s="170">
        <v>2</v>
      </c>
      <c r="AA166" s="146">
        <v>1</v>
      </c>
      <c r="AB166" s="146">
        <v>1</v>
      </c>
      <c r="AC166" s="146">
        <v>1</v>
      </c>
      <c r="AZ166" s="146">
        <v>1</v>
      </c>
      <c r="BA166" s="146">
        <f>IF(AZ166=1,G166,0)</f>
        <v>0</v>
      </c>
      <c r="BB166" s="146">
        <f>IF(AZ166=2,G166,0)</f>
        <v>0</v>
      </c>
      <c r="BC166" s="146">
        <f>IF(AZ166=3,G166,0)</f>
        <v>0</v>
      </c>
      <c r="BD166" s="146">
        <f>IF(AZ166=4,G166,0)</f>
        <v>0</v>
      </c>
      <c r="BE166" s="146">
        <f>IF(AZ166=5,G166,0)</f>
        <v>0</v>
      </c>
      <c r="CA166" s="177">
        <v>1</v>
      </c>
      <c r="CB166" s="177">
        <v>1</v>
      </c>
      <c r="CZ166" s="146">
        <v>0.01691</v>
      </c>
    </row>
    <row r="167" spans="1:15" ht="12.75">
      <c r="A167" s="178"/>
      <c r="B167" s="180"/>
      <c r="C167" s="232" t="s">
        <v>268</v>
      </c>
      <c r="D167" s="233"/>
      <c r="E167" s="181">
        <v>180.1875</v>
      </c>
      <c r="F167" s="182"/>
      <c r="G167" s="183"/>
      <c r="M167" s="179" t="s">
        <v>268</v>
      </c>
      <c r="O167" s="170"/>
    </row>
    <row r="168" spans="1:104" ht="12.75">
      <c r="A168" s="171">
        <v>55</v>
      </c>
      <c r="B168" s="172" t="s">
        <v>269</v>
      </c>
      <c r="C168" s="173" t="s">
        <v>270</v>
      </c>
      <c r="D168" s="174" t="s">
        <v>120</v>
      </c>
      <c r="E168" s="175">
        <v>360.375</v>
      </c>
      <c r="F168" s="175">
        <v>0</v>
      </c>
      <c r="G168" s="176">
        <f>E168*F168</f>
        <v>0</v>
      </c>
      <c r="O168" s="170">
        <v>2</v>
      </c>
      <c r="AA168" s="146">
        <v>1</v>
      </c>
      <c r="AB168" s="146">
        <v>1</v>
      </c>
      <c r="AC168" s="146">
        <v>1</v>
      </c>
      <c r="AZ168" s="146">
        <v>1</v>
      </c>
      <c r="BA168" s="146">
        <f>IF(AZ168=1,G168,0)</f>
        <v>0</v>
      </c>
      <c r="BB168" s="146">
        <f>IF(AZ168=2,G168,0)</f>
        <v>0</v>
      </c>
      <c r="BC168" s="146">
        <f>IF(AZ168=3,G168,0)</f>
        <v>0</v>
      </c>
      <c r="BD168" s="146">
        <f>IF(AZ168=4,G168,0)</f>
        <v>0</v>
      </c>
      <c r="BE168" s="146">
        <f>IF(AZ168=5,G168,0)</f>
        <v>0</v>
      </c>
      <c r="CA168" s="177">
        <v>1</v>
      </c>
      <c r="CB168" s="177">
        <v>1</v>
      </c>
      <c r="CZ168" s="146">
        <v>0.0004</v>
      </c>
    </row>
    <row r="169" spans="1:15" ht="12.75">
      <c r="A169" s="178"/>
      <c r="B169" s="180"/>
      <c r="C169" s="232" t="s">
        <v>271</v>
      </c>
      <c r="D169" s="233"/>
      <c r="E169" s="181">
        <v>360.375</v>
      </c>
      <c r="F169" s="182"/>
      <c r="G169" s="183"/>
      <c r="M169" s="179" t="s">
        <v>271</v>
      </c>
      <c r="O169" s="170"/>
    </row>
    <row r="170" spans="1:104" ht="12.75">
      <c r="A170" s="171">
        <v>56</v>
      </c>
      <c r="B170" s="172" t="s">
        <v>272</v>
      </c>
      <c r="C170" s="173" t="s">
        <v>273</v>
      </c>
      <c r="D170" s="174" t="s">
        <v>120</v>
      </c>
      <c r="E170" s="175">
        <v>180.1875</v>
      </c>
      <c r="F170" s="175">
        <v>0</v>
      </c>
      <c r="G170" s="176">
        <f>E170*F170</f>
        <v>0</v>
      </c>
      <c r="O170" s="170">
        <v>2</v>
      </c>
      <c r="AA170" s="146">
        <v>1</v>
      </c>
      <c r="AB170" s="146">
        <v>1</v>
      </c>
      <c r="AC170" s="146">
        <v>1</v>
      </c>
      <c r="AZ170" s="146">
        <v>1</v>
      </c>
      <c r="BA170" s="146">
        <f>IF(AZ170=1,G170,0)</f>
        <v>0</v>
      </c>
      <c r="BB170" s="146">
        <f>IF(AZ170=2,G170,0)</f>
        <v>0</v>
      </c>
      <c r="BC170" s="146">
        <f>IF(AZ170=3,G170,0)</f>
        <v>0</v>
      </c>
      <c r="BD170" s="146">
        <f>IF(AZ170=4,G170,0)</f>
        <v>0</v>
      </c>
      <c r="BE170" s="146">
        <f>IF(AZ170=5,G170,0)</f>
        <v>0</v>
      </c>
      <c r="CA170" s="177">
        <v>1</v>
      </c>
      <c r="CB170" s="177">
        <v>1</v>
      </c>
      <c r="CZ170" s="146">
        <v>0</v>
      </c>
    </row>
    <row r="171" spans="1:57" ht="12.75">
      <c r="A171" s="184"/>
      <c r="B171" s="185" t="s">
        <v>78</v>
      </c>
      <c r="C171" s="186" t="str">
        <f>CONCATENATE(B155," ",C155)</f>
        <v>94 Lešení a stavební výtahy</v>
      </c>
      <c r="D171" s="187"/>
      <c r="E171" s="188"/>
      <c r="F171" s="189"/>
      <c r="G171" s="190">
        <f>SUM(G155:G170)</f>
        <v>0</v>
      </c>
      <c r="O171" s="170">
        <v>4</v>
      </c>
      <c r="BA171" s="191">
        <f>SUM(BA155:BA170)</f>
        <v>0</v>
      </c>
      <c r="BB171" s="191">
        <f>SUM(BB155:BB170)</f>
        <v>0</v>
      </c>
      <c r="BC171" s="191">
        <f>SUM(BC155:BC170)</f>
        <v>0</v>
      </c>
      <c r="BD171" s="191">
        <f>SUM(BD155:BD170)</f>
        <v>0</v>
      </c>
      <c r="BE171" s="191">
        <f>SUM(BE155:BE170)</f>
        <v>0</v>
      </c>
    </row>
    <row r="172" spans="1:15" ht="12.75">
      <c r="A172" s="163" t="s">
        <v>75</v>
      </c>
      <c r="B172" s="164" t="s">
        <v>274</v>
      </c>
      <c r="C172" s="165" t="s">
        <v>275</v>
      </c>
      <c r="D172" s="166"/>
      <c r="E172" s="167"/>
      <c r="F172" s="167"/>
      <c r="G172" s="168"/>
      <c r="H172" s="169"/>
      <c r="I172" s="169"/>
      <c r="O172" s="170">
        <v>1</v>
      </c>
    </row>
    <row r="173" spans="1:104" ht="12.75">
      <c r="A173" s="171">
        <v>57</v>
      </c>
      <c r="B173" s="172" t="s">
        <v>276</v>
      </c>
      <c r="C173" s="173" t="s">
        <v>277</v>
      </c>
      <c r="D173" s="174" t="s">
        <v>120</v>
      </c>
      <c r="E173" s="175">
        <v>136.8</v>
      </c>
      <c r="F173" s="175">
        <v>0</v>
      </c>
      <c r="G173" s="176">
        <f>E173*F173</f>
        <v>0</v>
      </c>
      <c r="O173" s="170">
        <v>2</v>
      </c>
      <c r="AA173" s="146">
        <v>1</v>
      </c>
      <c r="AB173" s="146">
        <v>1</v>
      </c>
      <c r="AC173" s="146">
        <v>1</v>
      </c>
      <c r="AZ173" s="146">
        <v>1</v>
      </c>
      <c r="BA173" s="146">
        <f>IF(AZ173=1,G173,0)</f>
        <v>0</v>
      </c>
      <c r="BB173" s="146">
        <f>IF(AZ173=2,G173,0)</f>
        <v>0</v>
      </c>
      <c r="BC173" s="146">
        <f>IF(AZ173=3,G173,0)</f>
        <v>0</v>
      </c>
      <c r="BD173" s="146">
        <f>IF(AZ173=4,G173,0)</f>
        <v>0</v>
      </c>
      <c r="BE173" s="146">
        <f>IF(AZ173=5,G173,0)</f>
        <v>0</v>
      </c>
      <c r="CA173" s="177">
        <v>1</v>
      </c>
      <c r="CB173" s="177">
        <v>1</v>
      </c>
      <c r="CZ173" s="146">
        <v>4E-05</v>
      </c>
    </row>
    <row r="174" spans="1:104" ht="12.75">
      <c r="A174" s="171">
        <v>58</v>
      </c>
      <c r="B174" s="172" t="s">
        <v>278</v>
      </c>
      <c r="C174" s="173" t="s">
        <v>279</v>
      </c>
      <c r="D174" s="174" t="s">
        <v>142</v>
      </c>
      <c r="E174" s="175">
        <v>17</v>
      </c>
      <c r="F174" s="175">
        <v>0</v>
      </c>
      <c r="G174" s="176">
        <f>E174*F174</f>
        <v>0</v>
      </c>
      <c r="O174" s="170">
        <v>2</v>
      </c>
      <c r="AA174" s="146">
        <v>1</v>
      </c>
      <c r="AB174" s="146">
        <v>1</v>
      </c>
      <c r="AC174" s="146">
        <v>1</v>
      </c>
      <c r="AZ174" s="146">
        <v>1</v>
      </c>
      <c r="BA174" s="146">
        <f>IF(AZ174=1,G174,0)</f>
        <v>0</v>
      </c>
      <c r="BB174" s="146">
        <f>IF(AZ174=2,G174,0)</f>
        <v>0</v>
      </c>
      <c r="BC174" s="146">
        <f>IF(AZ174=3,G174,0)</f>
        <v>0</v>
      </c>
      <c r="BD174" s="146">
        <f>IF(AZ174=4,G174,0)</f>
        <v>0</v>
      </c>
      <c r="BE174" s="146">
        <f>IF(AZ174=5,G174,0)</f>
        <v>0</v>
      </c>
      <c r="CA174" s="177">
        <v>1</v>
      </c>
      <c r="CB174" s="177">
        <v>1</v>
      </c>
      <c r="CZ174" s="146">
        <v>0.01116</v>
      </c>
    </row>
    <row r="175" spans="1:15" ht="12.75">
      <c r="A175" s="178"/>
      <c r="B175" s="180"/>
      <c r="C175" s="232" t="s">
        <v>280</v>
      </c>
      <c r="D175" s="233"/>
      <c r="E175" s="181">
        <v>0</v>
      </c>
      <c r="F175" s="182"/>
      <c r="G175" s="183"/>
      <c r="M175" s="179" t="s">
        <v>280</v>
      </c>
      <c r="O175" s="170"/>
    </row>
    <row r="176" spans="1:15" ht="12.75">
      <c r="A176" s="178"/>
      <c r="B176" s="180"/>
      <c r="C176" s="232" t="s">
        <v>126</v>
      </c>
      <c r="D176" s="233"/>
      <c r="E176" s="181">
        <v>2</v>
      </c>
      <c r="F176" s="182"/>
      <c r="G176" s="183"/>
      <c r="M176" s="179">
        <v>2</v>
      </c>
      <c r="O176" s="170"/>
    </row>
    <row r="177" spans="1:15" ht="12.75">
      <c r="A177" s="178"/>
      <c r="B177" s="180"/>
      <c r="C177" s="232" t="s">
        <v>281</v>
      </c>
      <c r="D177" s="233"/>
      <c r="E177" s="181">
        <v>0</v>
      </c>
      <c r="F177" s="182"/>
      <c r="G177" s="183"/>
      <c r="M177" s="179" t="s">
        <v>281</v>
      </c>
      <c r="O177" s="170"/>
    </row>
    <row r="178" spans="1:15" ht="12.75">
      <c r="A178" s="178"/>
      <c r="B178" s="180"/>
      <c r="C178" s="232" t="s">
        <v>144</v>
      </c>
      <c r="D178" s="233"/>
      <c r="E178" s="181">
        <v>6</v>
      </c>
      <c r="F178" s="182"/>
      <c r="G178" s="183"/>
      <c r="M178" s="179">
        <v>6</v>
      </c>
      <c r="O178" s="170"/>
    </row>
    <row r="179" spans="1:15" ht="12.75">
      <c r="A179" s="178"/>
      <c r="B179" s="180"/>
      <c r="C179" s="232" t="s">
        <v>282</v>
      </c>
      <c r="D179" s="233"/>
      <c r="E179" s="181">
        <v>0</v>
      </c>
      <c r="F179" s="182"/>
      <c r="G179" s="183"/>
      <c r="M179" s="179" t="s">
        <v>282</v>
      </c>
      <c r="O179" s="170"/>
    </row>
    <row r="180" spans="1:15" ht="12.75">
      <c r="A180" s="178"/>
      <c r="B180" s="180"/>
      <c r="C180" s="232" t="s">
        <v>76</v>
      </c>
      <c r="D180" s="233"/>
      <c r="E180" s="181">
        <v>1</v>
      </c>
      <c r="F180" s="182"/>
      <c r="G180" s="183"/>
      <c r="M180" s="179">
        <v>1</v>
      </c>
      <c r="O180" s="170"/>
    </row>
    <row r="181" spans="1:15" ht="12.75">
      <c r="A181" s="178"/>
      <c r="B181" s="180"/>
      <c r="C181" s="232" t="s">
        <v>283</v>
      </c>
      <c r="D181" s="233"/>
      <c r="E181" s="181">
        <v>0</v>
      </c>
      <c r="F181" s="182"/>
      <c r="G181" s="183"/>
      <c r="M181" s="179" t="s">
        <v>283</v>
      </c>
      <c r="O181" s="170"/>
    </row>
    <row r="182" spans="1:15" ht="12.75">
      <c r="A182" s="178"/>
      <c r="B182" s="180"/>
      <c r="C182" s="232" t="s">
        <v>126</v>
      </c>
      <c r="D182" s="233"/>
      <c r="E182" s="181">
        <v>2</v>
      </c>
      <c r="F182" s="182"/>
      <c r="G182" s="183"/>
      <c r="M182" s="179">
        <v>2</v>
      </c>
      <c r="O182" s="170"/>
    </row>
    <row r="183" spans="1:15" ht="12.75">
      <c r="A183" s="178"/>
      <c r="B183" s="180"/>
      <c r="C183" s="232" t="s">
        <v>284</v>
      </c>
      <c r="D183" s="233"/>
      <c r="E183" s="181">
        <v>0</v>
      </c>
      <c r="F183" s="182"/>
      <c r="G183" s="183"/>
      <c r="M183" s="179" t="s">
        <v>284</v>
      </c>
      <c r="O183" s="170"/>
    </row>
    <row r="184" spans="1:15" ht="12.75">
      <c r="A184" s="178"/>
      <c r="B184" s="180"/>
      <c r="C184" s="232" t="s">
        <v>144</v>
      </c>
      <c r="D184" s="233"/>
      <c r="E184" s="181">
        <v>6</v>
      </c>
      <c r="F184" s="182"/>
      <c r="G184" s="183"/>
      <c r="M184" s="179">
        <v>6</v>
      </c>
      <c r="O184" s="170"/>
    </row>
    <row r="185" spans="1:104" ht="20.25">
      <c r="A185" s="171">
        <v>59</v>
      </c>
      <c r="B185" s="172" t="s">
        <v>285</v>
      </c>
      <c r="C185" s="173" t="s">
        <v>286</v>
      </c>
      <c r="D185" s="174" t="s">
        <v>142</v>
      </c>
      <c r="E185" s="175">
        <v>3</v>
      </c>
      <c r="F185" s="175">
        <v>0</v>
      </c>
      <c r="G185" s="176">
        <f>E185*F185</f>
        <v>0</v>
      </c>
      <c r="O185" s="170">
        <v>2</v>
      </c>
      <c r="AA185" s="146">
        <v>12</v>
      </c>
      <c r="AB185" s="146">
        <v>0</v>
      </c>
      <c r="AC185" s="146">
        <v>73</v>
      </c>
      <c r="AZ185" s="146">
        <v>1</v>
      </c>
      <c r="BA185" s="146">
        <f>IF(AZ185=1,G185,0)</f>
        <v>0</v>
      </c>
      <c r="BB185" s="146">
        <f>IF(AZ185=2,G185,0)</f>
        <v>0</v>
      </c>
      <c r="BC185" s="146">
        <f>IF(AZ185=3,G185,0)</f>
        <v>0</v>
      </c>
      <c r="BD185" s="146">
        <f>IF(AZ185=4,G185,0)</f>
        <v>0</v>
      </c>
      <c r="BE185" s="146">
        <f>IF(AZ185=5,G185,0)</f>
        <v>0</v>
      </c>
      <c r="CA185" s="177">
        <v>12</v>
      </c>
      <c r="CB185" s="177">
        <v>0</v>
      </c>
      <c r="CZ185" s="146">
        <v>0</v>
      </c>
    </row>
    <row r="186" spans="1:104" ht="12.75">
      <c r="A186" s="171">
        <v>60</v>
      </c>
      <c r="B186" s="172" t="s">
        <v>287</v>
      </c>
      <c r="C186" s="173" t="s">
        <v>288</v>
      </c>
      <c r="D186" s="174" t="s">
        <v>133</v>
      </c>
      <c r="E186" s="175">
        <v>49.959</v>
      </c>
      <c r="F186" s="175">
        <v>0</v>
      </c>
      <c r="G186" s="176">
        <f>E186*F186</f>
        <v>0</v>
      </c>
      <c r="O186" s="170">
        <v>2</v>
      </c>
      <c r="AA186" s="146">
        <v>12</v>
      </c>
      <c r="AB186" s="146">
        <v>0</v>
      </c>
      <c r="AC186" s="146">
        <v>112</v>
      </c>
      <c r="AZ186" s="146">
        <v>1</v>
      </c>
      <c r="BA186" s="146">
        <f>IF(AZ186=1,G186,0)</f>
        <v>0</v>
      </c>
      <c r="BB186" s="146">
        <f>IF(AZ186=2,G186,0)</f>
        <v>0</v>
      </c>
      <c r="BC186" s="146">
        <f>IF(AZ186=3,G186,0)</f>
        <v>0</v>
      </c>
      <c r="BD186" s="146">
        <f>IF(AZ186=4,G186,0)</f>
        <v>0</v>
      </c>
      <c r="BE186" s="146">
        <f>IF(AZ186=5,G186,0)</f>
        <v>0</v>
      </c>
      <c r="CA186" s="177">
        <v>12</v>
      </c>
      <c r="CB186" s="177">
        <v>0</v>
      </c>
      <c r="CZ186" s="146">
        <v>0</v>
      </c>
    </row>
    <row r="187" spans="1:15" ht="12.75">
      <c r="A187" s="178"/>
      <c r="B187" s="180"/>
      <c r="C187" s="232" t="s">
        <v>289</v>
      </c>
      <c r="D187" s="233"/>
      <c r="E187" s="181">
        <v>49.959</v>
      </c>
      <c r="F187" s="182"/>
      <c r="G187" s="183"/>
      <c r="M187" s="179" t="s">
        <v>289</v>
      </c>
      <c r="O187" s="170"/>
    </row>
    <row r="188" spans="1:104" ht="12.75">
      <c r="A188" s="171">
        <v>61</v>
      </c>
      <c r="B188" s="172" t="s">
        <v>290</v>
      </c>
      <c r="C188" s="173" t="s">
        <v>291</v>
      </c>
      <c r="D188" s="174" t="s">
        <v>120</v>
      </c>
      <c r="E188" s="175">
        <v>72.28</v>
      </c>
      <c r="F188" s="175">
        <v>0</v>
      </c>
      <c r="G188" s="176">
        <f>E188*F188</f>
        <v>0</v>
      </c>
      <c r="O188" s="170">
        <v>2</v>
      </c>
      <c r="AA188" s="146">
        <v>12</v>
      </c>
      <c r="AB188" s="146">
        <v>0</v>
      </c>
      <c r="AC188" s="146">
        <v>113</v>
      </c>
      <c r="AZ188" s="146">
        <v>1</v>
      </c>
      <c r="BA188" s="146">
        <f>IF(AZ188=1,G188,0)</f>
        <v>0</v>
      </c>
      <c r="BB188" s="146">
        <f>IF(AZ188=2,G188,0)</f>
        <v>0</v>
      </c>
      <c r="BC188" s="146">
        <f>IF(AZ188=3,G188,0)</f>
        <v>0</v>
      </c>
      <c r="BD188" s="146">
        <f>IF(AZ188=4,G188,0)</f>
        <v>0</v>
      </c>
      <c r="BE188" s="146">
        <f>IF(AZ188=5,G188,0)</f>
        <v>0</v>
      </c>
      <c r="CA188" s="177">
        <v>12</v>
      </c>
      <c r="CB188" s="177">
        <v>0</v>
      </c>
      <c r="CZ188" s="146">
        <v>0</v>
      </c>
    </row>
    <row r="189" spans="1:15" ht="12.75">
      <c r="A189" s="178"/>
      <c r="B189" s="180"/>
      <c r="C189" s="232" t="s">
        <v>292</v>
      </c>
      <c r="D189" s="233"/>
      <c r="E189" s="181">
        <v>72.28</v>
      </c>
      <c r="F189" s="182"/>
      <c r="G189" s="183"/>
      <c r="M189" s="179" t="s">
        <v>292</v>
      </c>
      <c r="O189" s="170"/>
    </row>
    <row r="190" spans="1:104" ht="20.25">
      <c r="A190" s="171">
        <v>62</v>
      </c>
      <c r="B190" s="172" t="s">
        <v>293</v>
      </c>
      <c r="C190" s="173" t="s">
        <v>294</v>
      </c>
      <c r="D190" s="174" t="s">
        <v>137</v>
      </c>
      <c r="E190" s="175">
        <v>1</v>
      </c>
      <c r="F190" s="175">
        <v>0</v>
      </c>
      <c r="G190" s="176">
        <f>E190*F190</f>
        <v>0</v>
      </c>
      <c r="O190" s="170">
        <v>2</v>
      </c>
      <c r="AA190" s="146">
        <v>12</v>
      </c>
      <c r="AB190" s="146">
        <v>0</v>
      </c>
      <c r="AC190" s="146">
        <v>152</v>
      </c>
      <c r="AZ190" s="146">
        <v>1</v>
      </c>
      <c r="BA190" s="146">
        <f>IF(AZ190=1,G190,0)</f>
        <v>0</v>
      </c>
      <c r="BB190" s="146">
        <f>IF(AZ190=2,G190,0)</f>
        <v>0</v>
      </c>
      <c r="BC190" s="146">
        <f>IF(AZ190=3,G190,0)</f>
        <v>0</v>
      </c>
      <c r="BD190" s="146">
        <f>IF(AZ190=4,G190,0)</f>
        <v>0</v>
      </c>
      <c r="BE190" s="146">
        <f>IF(AZ190=5,G190,0)</f>
        <v>0</v>
      </c>
      <c r="CA190" s="177">
        <v>12</v>
      </c>
      <c r="CB190" s="177">
        <v>0</v>
      </c>
      <c r="CZ190" s="146">
        <v>0</v>
      </c>
    </row>
    <row r="191" spans="1:15" ht="12.75">
      <c r="A191" s="178"/>
      <c r="B191" s="180"/>
      <c r="C191" s="232" t="s">
        <v>76</v>
      </c>
      <c r="D191" s="233"/>
      <c r="E191" s="181">
        <v>1</v>
      </c>
      <c r="F191" s="182"/>
      <c r="G191" s="183"/>
      <c r="M191" s="179">
        <v>1</v>
      </c>
      <c r="O191" s="170"/>
    </row>
    <row r="192" spans="1:57" ht="12.75">
      <c r="A192" s="184"/>
      <c r="B192" s="185" t="s">
        <v>78</v>
      </c>
      <c r="C192" s="186" t="str">
        <f>CONCATENATE(B172," ",C172)</f>
        <v>95 Dokončovací konstrukce na pozemních stavbách</v>
      </c>
      <c r="D192" s="187"/>
      <c r="E192" s="188"/>
      <c r="F192" s="189"/>
      <c r="G192" s="190">
        <f>SUM(G172:G191)</f>
        <v>0</v>
      </c>
      <c r="O192" s="170">
        <v>4</v>
      </c>
      <c r="BA192" s="191">
        <f>SUM(BA172:BA191)</f>
        <v>0</v>
      </c>
      <c r="BB192" s="191">
        <f>SUM(BB172:BB191)</f>
        <v>0</v>
      </c>
      <c r="BC192" s="191">
        <f>SUM(BC172:BC191)</f>
        <v>0</v>
      </c>
      <c r="BD192" s="191">
        <f>SUM(BD172:BD191)</f>
        <v>0</v>
      </c>
      <c r="BE192" s="191">
        <f>SUM(BE172:BE191)</f>
        <v>0</v>
      </c>
    </row>
    <row r="193" spans="1:15" ht="12.75">
      <c r="A193" s="163" t="s">
        <v>75</v>
      </c>
      <c r="B193" s="164" t="s">
        <v>295</v>
      </c>
      <c r="C193" s="165" t="s">
        <v>296</v>
      </c>
      <c r="D193" s="166"/>
      <c r="E193" s="167"/>
      <c r="F193" s="167"/>
      <c r="G193" s="168"/>
      <c r="H193" s="169"/>
      <c r="I193" s="169"/>
      <c r="O193" s="170">
        <v>1</v>
      </c>
    </row>
    <row r="194" spans="1:104" ht="12.75">
      <c r="A194" s="171">
        <v>63</v>
      </c>
      <c r="B194" s="172" t="s">
        <v>297</v>
      </c>
      <c r="C194" s="173" t="s">
        <v>298</v>
      </c>
      <c r="D194" s="174" t="s">
        <v>84</v>
      </c>
      <c r="E194" s="175">
        <v>5.148</v>
      </c>
      <c r="F194" s="175">
        <v>0</v>
      </c>
      <c r="G194" s="176">
        <f>E194*F194</f>
        <v>0</v>
      </c>
      <c r="O194" s="170">
        <v>2</v>
      </c>
      <c r="AA194" s="146">
        <v>1</v>
      </c>
      <c r="AB194" s="146">
        <v>1</v>
      </c>
      <c r="AC194" s="146">
        <v>1</v>
      </c>
      <c r="AZ194" s="146">
        <v>1</v>
      </c>
      <c r="BA194" s="146">
        <f>IF(AZ194=1,G194,0)</f>
        <v>0</v>
      </c>
      <c r="BB194" s="146">
        <f>IF(AZ194=2,G194,0)</f>
        <v>0</v>
      </c>
      <c r="BC194" s="146">
        <f>IF(AZ194=3,G194,0)</f>
        <v>0</v>
      </c>
      <c r="BD194" s="146">
        <f>IF(AZ194=4,G194,0)</f>
        <v>0</v>
      </c>
      <c r="BE194" s="146">
        <f>IF(AZ194=5,G194,0)</f>
        <v>0</v>
      </c>
      <c r="CA194" s="177">
        <v>1</v>
      </c>
      <c r="CB194" s="177">
        <v>1</v>
      </c>
      <c r="CZ194" s="146">
        <v>0.00128</v>
      </c>
    </row>
    <row r="195" spans="1:15" ht="12.75">
      <c r="A195" s="178"/>
      <c r="B195" s="180"/>
      <c r="C195" s="232" t="s">
        <v>147</v>
      </c>
      <c r="D195" s="233"/>
      <c r="E195" s="181">
        <v>0</v>
      </c>
      <c r="F195" s="182"/>
      <c r="G195" s="183"/>
      <c r="M195" s="179" t="s">
        <v>147</v>
      </c>
      <c r="O195" s="170"/>
    </row>
    <row r="196" spans="1:15" ht="12.75">
      <c r="A196" s="178"/>
      <c r="B196" s="180"/>
      <c r="C196" s="232" t="s">
        <v>148</v>
      </c>
      <c r="D196" s="233"/>
      <c r="E196" s="181">
        <v>5.148</v>
      </c>
      <c r="F196" s="182"/>
      <c r="G196" s="183"/>
      <c r="M196" s="179" t="s">
        <v>148</v>
      </c>
      <c r="O196" s="170"/>
    </row>
    <row r="197" spans="1:104" ht="12.75">
      <c r="A197" s="171">
        <v>64</v>
      </c>
      <c r="B197" s="172" t="s">
        <v>299</v>
      </c>
      <c r="C197" s="173" t="s">
        <v>300</v>
      </c>
      <c r="D197" s="174" t="s">
        <v>84</v>
      </c>
      <c r="E197" s="175">
        <v>0.1</v>
      </c>
      <c r="F197" s="175">
        <v>0</v>
      </c>
      <c r="G197" s="176">
        <f>E197*F197</f>
        <v>0</v>
      </c>
      <c r="O197" s="170">
        <v>2</v>
      </c>
      <c r="AA197" s="146">
        <v>1</v>
      </c>
      <c r="AB197" s="146">
        <v>1</v>
      </c>
      <c r="AC197" s="146">
        <v>1</v>
      </c>
      <c r="AZ197" s="146">
        <v>1</v>
      </c>
      <c r="BA197" s="146">
        <f>IF(AZ197=1,G197,0)</f>
        <v>0</v>
      </c>
      <c r="BB197" s="146">
        <f>IF(AZ197=2,G197,0)</f>
        <v>0</v>
      </c>
      <c r="BC197" s="146">
        <f>IF(AZ197=3,G197,0)</f>
        <v>0</v>
      </c>
      <c r="BD197" s="146">
        <f>IF(AZ197=4,G197,0)</f>
        <v>0</v>
      </c>
      <c r="BE197" s="146">
        <f>IF(AZ197=5,G197,0)</f>
        <v>0</v>
      </c>
      <c r="CA197" s="177">
        <v>1</v>
      </c>
      <c r="CB197" s="177">
        <v>1</v>
      </c>
      <c r="CZ197" s="146">
        <v>0.00666</v>
      </c>
    </row>
    <row r="198" spans="1:15" ht="12.75">
      <c r="A198" s="178"/>
      <c r="B198" s="180"/>
      <c r="C198" s="232" t="s">
        <v>301</v>
      </c>
      <c r="D198" s="233"/>
      <c r="E198" s="181">
        <v>0.1</v>
      </c>
      <c r="F198" s="182"/>
      <c r="G198" s="183"/>
      <c r="M198" s="179" t="s">
        <v>301</v>
      </c>
      <c r="O198" s="170"/>
    </row>
    <row r="199" spans="1:104" ht="12.75">
      <c r="A199" s="171">
        <v>65</v>
      </c>
      <c r="B199" s="172" t="s">
        <v>302</v>
      </c>
      <c r="C199" s="173" t="s">
        <v>303</v>
      </c>
      <c r="D199" s="174" t="s">
        <v>84</v>
      </c>
      <c r="E199" s="175">
        <v>0.295</v>
      </c>
      <c r="F199" s="175">
        <v>0</v>
      </c>
      <c r="G199" s="176">
        <f>E199*F199</f>
        <v>0</v>
      </c>
      <c r="O199" s="170">
        <v>2</v>
      </c>
      <c r="AA199" s="146">
        <v>1</v>
      </c>
      <c r="AB199" s="146">
        <v>1</v>
      </c>
      <c r="AC199" s="146">
        <v>1</v>
      </c>
      <c r="AZ199" s="146">
        <v>1</v>
      </c>
      <c r="BA199" s="146">
        <f>IF(AZ199=1,G199,0)</f>
        <v>0</v>
      </c>
      <c r="BB199" s="146">
        <f>IF(AZ199=2,G199,0)</f>
        <v>0</v>
      </c>
      <c r="BC199" s="146">
        <f>IF(AZ199=3,G199,0)</f>
        <v>0</v>
      </c>
      <c r="BD199" s="146">
        <f>IF(AZ199=4,G199,0)</f>
        <v>0</v>
      </c>
      <c r="BE199" s="146">
        <f>IF(AZ199=5,G199,0)</f>
        <v>0</v>
      </c>
      <c r="CA199" s="177">
        <v>1</v>
      </c>
      <c r="CB199" s="177">
        <v>1</v>
      </c>
      <c r="CZ199" s="146">
        <v>0</v>
      </c>
    </row>
    <row r="200" spans="1:15" ht="12.75">
      <c r="A200" s="178"/>
      <c r="B200" s="180"/>
      <c r="C200" s="232" t="s">
        <v>96</v>
      </c>
      <c r="D200" s="233"/>
      <c r="E200" s="181">
        <v>0</v>
      </c>
      <c r="F200" s="182"/>
      <c r="G200" s="183"/>
      <c r="M200" s="179" t="s">
        <v>96</v>
      </c>
      <c r="O200" s="170"/>
    </row>
    <row r="201" spans="1:15" ht="12.75">
      <c r="A201" s="178"/>
      <c r="B201" s="180"/>
      <c r="C201" s="232" t="s">
        <v>304</v>
      </c>
      <c r="D201" s="233"/>
      <c r="E201" s="181">
        <v>0.295</v>
      </c>
      <c r="F201" s="182"/>
      <c r="G201" s="183"/>
      <c r="M201" s="179" t="s">
        <v>304</v>
      </c>
      <c r="O201" s="170"/>
    </row>
    <row r="202" spans="1:104" ht="12.75">
      <c r="A202" s="171">
        <v>66</v>
      </c>
      <c r="B202" s="172" t="s">
        <v>305</v>
      </c>
      <c r="C202" s="173" t="s">
        <v>306</v>
      </c>
      <c r="D202" s="174" t="s">
        <v>84</v>
      </c>
      <c r="E202" s="175">
        <v>0.25</v>
      </c>
      <c r="F202" s="175">
        <v>0</v>
      </c>
      <c r="G202" s="176">
        <f>E202*F202</f>
        <v>0</v>
      </c>
      <c r="O202" s="170">
        <v>2</v>
      </c>
      <c r="AA202" s="146">
        <v>1</v>
      </c>
      <c r="AB202" s="146">
        <v>1</v>
      </c>
      <c r="AC202" s="146">
        <v>1</v>
      </c>
      <c r="AZ202" s="146">
        <v>1</v>
      </c>
      <c r="BA202" s="146">
        <f>IF(AZ202=1,G202,0)</f>
        <v>0</v>
      </c>
      <c r="BB202" s="146">
        <f>IF(AZ202=2,G202,0)</f>
        <v>0</v>
      </c>
      <c r="BC202" s="146">
        <f>IF(AZ202=3,G202,0)</f>
        <v>0</v>
      </c>
      <c r="BD202" s="146">
        <f>IF(AZ202=4,G202,0)</f>
        <v>0</v>
      </c>
      <c r="BE202" s="146">
        <f>IF(AZ202=5,G202,0)</f>
        <v>0</v>
      </c>
      <c r="CA202" s="177">
        <v>1</v>
      </c>
      <c r="CB202" s="177">
        <v>1</v>
      </c>
      <c r="CZ202" s="146">
        <v>0</v>
      </c>
    </row>
    <row r="203" spans="1:15" ht="12.75">
      <c r="A203" s="178"/>
      <c r="B203" s="180"/>
      <c r="C203" s="232" t="s">
        <v>96</v>
      </c>
      <c r="D203" s="233"/>
      <c r="E203" s="181">
        <v>0</v>
      </c>
      <c r="F203" s="182"/>
      <c r="G203" s="183"/>
      <c r="M203" s="179" t="s">
        <v>96</v>
      </c>
      <c r="O203" s="170"/>
    </row>
    <row r="204" spans="1:15" ht="12.75">
      <c r="A204" s="178"/>
      <c r="B204" s="180"/>
      <c r="C204" s="232" t="s">
        <v>307</v>
      </c>
      <c r="D204" s="233"/>
      <c r="E204" s="181">
        <v>0.25</v>
      </c>
      <c r="F204" s="182"/>
      <c r="G204" s="183"/>
      <c r="M204" s="179" t="s">
        <v>307</v>
      </c>
      <c r="O204" s="170"/>
    </row>
    <row r="205" spans="1:104" ht="12.75">
      <c r="A205" s="171">
        <v>67</v>
      </c>
      <c r="B205" s="172" t="s">
        <v>308</v>
      </c>
      <c r="C205" s="173" t="s">
        <v>309</v>
      </c>
      <c r="D205" s="174" t="s">
        <v>84</v>
      </c>
      <c r="E205" s="175">
        <v>3</v>
      </c>
      <c r="F205" s="175">
        <v>0</v>
      </c>
      <c r="G205" s="176">
        <f>E205*F205</f>
        <v>0</v>
      </c>
      <c r="O205" s="170">
        <v>2</v>
      </c>
      <c r="AA205" s="146">
        <v>1</v>
      </c>
      <c r="AB205" s="146">
        <v>1</v>
      </c>
      <c r="AC205" s="146">
        <v>1</v>
      </c>
      <c r="AZ205" s="146">
        <v>1</v>
      </c>
      <c r="BA205" s="146">
        <f>IF(AZ205=1,G205,0)</f>
        <v>0</v>
      </c>
      <c r="BB205" s="146">
        <f>IF(AZ205=2,G205,0)</f>
        <v>0</v>
      </c>
      <c r="BC205" s="146">
        <f>IF(AZ205=3,G205,0)</f>
        <v>0</v>
      </c>
      <c r="BD205" s="146">
        <f>IF(AZ205=4,G205,0)</f>
        <v>0</v>
      </c>
      <c r="BE205" s="146">
        <f>IF(AZ205=5,G205,0)</f>
        <v>0</v>
      </c>
      <c r="CA205" s="177">
        <v>1</v>
      </c>
      <c r="CB205" s="177">
        <v>1</v>
      </c>
      <c r="CZ205" s="146">
        <v>0</v>
      </c>
    </row>
    <row r="206" spans="1:15" ht="12.75">
      <c r="A206" s="178"/>
      <c r="B206" s="180"/>
      <c r="C206" s="232" t="s">
        <v>310</v>
      </c>
      <c r="D206" s="233"/>
      <c r="E206" s="181">
        <v>0</v>
      </c>
      <c r="F206" s="182"/>
      <c r="G206" s="183"/>
      <c r="M206" s="179" t="s">
        <v>310</v>
      </c>
      <c r="O206" s="170"/>
    </row>
    <row r="207" spans="1:15" ht="12.75">
      <c r="A207" s="178"/>
      <c r="B207" s="180"/>
      <c r="C207" s="232" t="s">
        <v>311</v>
      </c>
      <c r="D207" s="233"/>
      <c r="E207" s="181">
        <v>3</v>
      </c>
      <c r="F207" s="182"/>
      <c r="G207" s="183"/>
      <c r="M207" s="179" t="s">
        <v>311</v>
      </c>
      <c r="O207" s="170"/>
    </row>
    <row r="208" spans="1:104" ht="12.75">
      <c r="A208" s="171">
        <v>68</v>
      </c>
      <c r="B208" s="172" t="s">
        <v>312</v>
      </c>
      <c r="C208" s="173" t="s">
        <v>313</v>
      </c>
      <c r="D208" s="174" t="s">
        <v>120</v>
      </c>
      <c r="E208" s="175">
        <v>10.9</v>
      </c>
      <c r="F208" s="175">
        <v>0</v>
      </c>
      <c r="G208" s="176">
        <f>E208*F208</f>
        <v>0</v>
      </c>
      <c r="O208" s="170">
        <v>2</v>
      </c>
      <c r="AA208" s="146">
        <v>1</v>
      </c>
      <c r="AB208" s="146">
        <v>1</v>
      </c>
      <c r="AC208" s="146">
        <v>1</v>
      </c>
      <c r="AZ208" s="146">
        <v>1</v>
      </c>
      <c r="BA208" s="146">
        <f>IF(AZ208=1,G208,0)</f>
        <v>0</v>
      </c>
      <c r="BB208" s="146">
        <f>IF(AZ208=2,G208,0)</f>
        <v>0</v>
      </c>
      <c r="BC208" s="146">
        <f>IF(AZ208=3,G208,0)</f>
        <v>0</v>
      </c>
      <c r="BD208" s="146">
        <f>IF(AZ208=4,G208,0)</f>
        <v>0</v>
      </c>
      <c r="BE208" s="146">
        <f>IF(AZ208=5,G208,0)</f>
        <v>0</v>
      </c>
      <c r="CA208" s="177">
        <v>1</v>
      </c>
      <c r="CB208" s="177">
        <v>1</v>
      </c>
      <c r="CZ208" s="146">
        <v>0</v>
      </c>
    </row>
    <row r="209" spans="1:15" ht="12.75">
      <c r="A209" s="178"/>
      <c r="B209" s="180"/>
      <c r="C209" s="232" t="s">
        <v>96</v>
      </c>
      <c r="D209" s="233"/>
      <c r="E209" s="181">
        <v>0</v>
      </c>
      <c r="F209" s="182"/>
      <c r="G209" s="183"/>
      <c r="M209" s="179" t="s">
        <v>96</v>
      </c>
      <c r="O209" s="170"/>
    </row>
    <row r="210" spans="1:15" ht="12.75">
      <c r="A210" s="178"/>
      <c r="B210" s="180"/>
      <c r="C210" s="232" t="s">
        <v>314</v>
      </c>
      <c r="D210" s="233"/>
      <c r="E210" s="181">
        <v>10.9</v>
      </c>
      <c r="F210" s="182"/>
      <c r="G210" s="183"/>
      <c r="M210" s="179" t="s">
        <v>314</v>
      </c>
      <c r="O210" s="170"/>
    </row>
    <row r="211" spans="1:57" ht="12.75">
      <c r="A211" s="184"/>
      <c r="B211" s="185" t="s">
        <v>78</v>
      </c>
      <c r="C211" s="186" t="str">
        <f>CONCATENATE(B193," ",C193)</f>
        <v>96 Bourání konstrukcí</v>
      </c>
      <c r="D211" s="187"/>
      <c r="E211" s="188"/>
      <c r="F211" s="189"/>
      <c r="G211" s="190">
        <f>SUM(G193:G210)</f>
        <v>0</v>
      </c>
      <c r="O211" s="170">
        <v>4</v>
      </c>
      <c r="BA211" s="191">
        <f>SUM(BA193:BA210)</f>
        <v>0</v>
      </c>
      <c r="BB211" s="191">
        <f>SUM(BB193:BB210)</f>
        <v>0</v>
      </c>
      <c r="BC211" s="191">
        <f>SUM(BC193:BC210)</f>
        <v>0</v>
      </c>
      <c r="BD211" s="191">
        <f>SUM(BD193:BD210)</f>
        <v>0</v>
      </c>
      <c r="BE211" s="191">
        <f>SUM(BE193:BE210)</f>
        <v>0</v>
      </c>
    </row>
    <row r="212" spans="1:15" ht="12.75">
      <c r="A212" s="163" t="s">
        <v>75</v>
      </c>
      <c r="B212" s="164" t="s">
        <v>315</v>
      </c>
      <c r="C212" s="165" t="s">
        <v>316</v>
      </c>
      <c r="D212" s="166"/>
      <c r="E212" s="167"/>
      <c r="F212" s="167"/>
      <c r="G212" s="168"/>
      <c r="H212" s="169"/>
      <c r="I212" s="169"/>
      <c r="O212" s="170">
        <v>1</v>
      </c>
    </row>
    <row r="213" spans="1:104" ht="12.75">
      <c r="A213" s="171">
        <v>69</v>
      </c>
      <c r="B213" s="172" t="s">
        <v>317</v>
      </c>
      <c r="C213" s="173" t="s">
        <v>318</v>
      </c>
      <c r="D213" s="174" t="s">
        <v>120</v>
      </c>
      <c r="E213" s="175">
        <v>340.5571</v>
      </c>
      <c r="F213" s="175">
        <v>0</v>
      </c>
      <c r="G213" s="176">
        <f>E213*F213</f>
        <v>0</v>
      </c>
      <c r="O213" s="170">
        <v>2</v>
      </c>
      <c r="AA213" s="146">
        <v>1</v>
      </c>
      <c r="AB213" s="146">
        <v>1</v>
      </c>
      <c r="AC213" s="146">
        <v>1</v>
      </c>
      <c r="AZ213" s="146">
        <v>1</v>
      </c>
      <c r="BA213" s="146">
        <f>IF(AZ213=1,G213,0)</f>
        <v>0</v>
      </c>
      <c r="BB213" s="146">
        <f>IF(AZ213=2,G213,0)</f>
        <v>0</v>
      </c>
      <c r="BC213" s="146">
        <f>IF(AZ213=3,G213,0)</f>
        <v>0</v>
      </c>
      <c r="BD213" s="146">
        <f>IF(AZ213=4,G213,0)</f>
        <v>0</v>
      </c>
      <c r="BE213" s="146">
        <f>IF(AZ213=5,G213,0)</f>
        <v>0</v>
      </c>
      <c r="CA213" s="177">
        <v>1</v>
      </c>
      <c r="CB213" s="177">
        <v>1</v>
      </c>
      <c r="CZ213" s="146">
        <v>0</v>
      </c>
    </row>
    <row r="214" spans="1:15" ht="12.75">
      <c r="A214" s="178"/>
      <c r="B214" s="180"/>
      <c r="C214" s="232" t="s">
        <v>319</v>
      </c>
      <c r="D214" s="233"/>
      <c r="E214" s="181">
        <v>0</v>
      </c>
      <c r="F214" s="182"/>
      <c r="G214" s="183"/>
      <c r="M214" s="179" t="s">
        <v>319</v>
      </c>
      <c r="O214" s="170"/>
    </row>
    <row r="215" spans="1:15" ht="12.75">
      <c r="A215" s="178"/>
      <c r="B215" s="180"/>
      <c r="C215" s="232" t="s">
        <v>320</v>
      </c>
      <c r="D215" s="233"/>
      <c r="E215" s="181">
        <v>196.9055</v>
      </c>
      <c r="F215" s="182"/>
      <c r="G215" s="183"/>
      <c r="M215" s="179" t="s">
        <v>320</v>
      </c>
      <c r="O215" s="170"/>
    </row>
    <row r="216" spans="1:15" ht="12.75">
      <c r="A216" s="178"/>
      <c r="B216" s="180"/>
      <c r="C216" s="232" t="s">
        <v>321</v>
      </c>
      <c r="D216" s="233"/>
      <c r="E216" s="181">
        <v>26.9982</v>
      </c>
      <c r="F216" s="182"/>
      <c r="G216" s="183"/>
      <c r="M216" s="179" t="s">
        <v>321</v>
      </c>
      <c r="O216" s="170"/>
    </row>
    <row r="217" spans="1:15" ht="12.75">
      <c r="A217" s="178"/>
      <c r="B217" s="180"/>
      <c r="C217" s="232" t="s">
        <v>322</v>
      </c>
      <c r="D217" s="233"/>
      <c r="E217" s="181">
        <v>67.65</v>
      </c>
      <c r="F217" s="182"/>
      <c r="G217" s="183"/>
      <c r="M217" s="179" t="s">
        <v>322</v>
      </c>
      <c r="O217" s="170"/>
    </row>
    <row r="218" spans="1:15" ht="12.75">
      <c r="A218" s="178"/>
      <c r="B218" s="180"/>
      <c r="C218" s="232" t="s">
        <v>323</v>
      </c>
      <c r="D218" s="233"/>
      <c r="E218" s="181">
        <v>8.9544</v>
      </c>
      <c r="F218" s="182"/>
      <c r="G218" s="183"/>
      <c r="M218" s="179" t="s">
        <v>323</v>
      </c>
      <c r="O218" s="170"/>
    </row>
    <row r="219" spans="1:15" ht="12.75">
      <c r="A219" s="178"/>
      <c r="B219" s="180"/>
      <c r="C219" s="232" t="s">
        <v>324</v>
      </c>
      <c r="D219" s="233"/>
      <c r="E219" s="181">
        <v>10.5701</v>
      </c>
      <c r="F219" s="182"/>
      <c r="G219" s="183"/>
      <c r="M219" s="179" t="s">
        <v>324</v>
      </c>
      <c r="O219" s="170"/>
    </row>
    <row r="220" spans="1:15" ht="12.75">
      <c r="A220" s="178"/>
      <c r="B220" s="180"/>
      <c r="C220" s="232" t="s">
        <v>325</v>
      </c>
      <c r="D220" s="233"/>
      <c r="E220" s="181">
        <v>23.739</v>
      </c>
      <c r="F220" s="182"/>
      <c r="G220" s="183"/>
      <c r="M220" s="179" t="s">
        <v>325</v>
      </c>
      <c r="O220" s="170"/>
    </row>
    <row r="221" spans="1:15" ht="12.75">
      <c r="A221" s="178"/>
      <c r="B221" s="180"/>
      <c r="C221" s="232" t="s">
        <v>326</v>
      </c>
      <c r="D221" s="233"/>
      <c r="E221" s="181">
        <v>5.74</v>
      </c>
      <c r="F221" s="182"/>
      <c r="G221" s="183"/>
      <c r="M221" s="179" t="s">
        <v>326</v>
      </c>
      <c r="O221" s="170"/>
    </row>
    <row r="222" spans="1:104" ht="12.75">
      <c r="A222" s="171">
        <v>70</v>
      </c>
      <c r="B222" s="172" t="s">
        <v>327</v>
      </c>
      <c r="C222" s="173" t="s">
        <v>328</v>
      </c>
      <c r="D222" s="174" t="s">
        <v>133</v>
      </c>
      <c r="E222" s="175">
        <v>0.45</v>
      </c>
      <c r="F222" s="175">
        <v>0</v>
      </c>
      <c r="G222" s="176">
        <f>E222*F222</f>
        <v>0</v>
      </c>
      <c r="O222" s="170">
        <v>2</v>
      </c>
      <c r="AA222" s="146">
        <v>1</v>
      </c>
      <c r="AB222" s="146">
        <v>1</v>
      </c>
      <c r="AC222" s="146">
        <v>1</v>
      </c>
      <c r="AZ222" s="146">
        <v>1</v>
      </c>
      <c r="BA222" s="146">
        <f>IF(AZ222=1,G222,0)</f>
        <v>0</v>
      </c>
      <c r="BB222" s="146">
        <f>IF(AZ222=2,G222,0)</f>
        <v>0</v>
      </c>
      <c r="BC222" s="146">
        <f>IF(AZ222=3,G222,0)</f>
        <v>0</v>
      </c>
      <c r="BD222" s="146">
        <f>IF(AZ222=4,G222,0)</f>
        <v>0</v>
      </c>
      <c r="BE222" s="146">
        <f>IF(AZ222=5,G222,0)</f>
        <v>0</v>
      </c>
      <c r="CA222" s="177">
        <v>1</v>
      </c>
      <c r="CB222" s="177">
        <v>1</v>
      </c>
      <c r="CZ222" s="146">
        <v>0</v>
      </c>
    </row>
    <row r="223" spans="1:15" ht="12.75">
      <c r="A223" s="178"/>
      <c r="B223" s="180"/>
      <c r="C223" s="232" t="s">
        <v>329</v>
      </c>
      <c r="D223" s="233"/>
      <c r="E223" s="181">
        <v>0</v>
      </c>
      <c r="F223" s="182"/>
      <c r="G223" s="183"/>
      <c r="M223" s="179" t="s">
        <v>329</v>
      </c>
      <c r="O223" s="170"/>
    </row>
    <row r="224" spans="1:15" ht="12.75">
      <c r="A224" s="178"/>
      <c r="B224" s="180"/>
      <c r="C224" s="232" t="s">
        <v>330</v>
      </c>
      <c r="D224" s="233"/>
      <c r="E224" s="181">
        <v>0.45</v>
      </c>
      <c r="F224" s="182"/>
      <c r="G224" s="183"/>
      <c r="M224" s="179" t="s">
        <v>330</v>
      </c>
      <c r="O224" s="170"/>
    </row>
    <row r="225" spans="1:104" ht="12.75">
      <c r="A225" s="171">
        <v>71</v>
      </c>
      <c r="B225" s="172" t="s">
        <v>331</v>
      </c>
      <c r="C225" s="173" t="s">
        <v>332</v>
      </c>
      <c r="D225" s="174" t="s">
        <v>142</v>
      </c>
      <c r="E225" s="175">
        <v>4</v>
      </c>
      <c r="F225" s="175">
        <v>0</v>
      </c>
      <c r="G225" s="176">
        <f>E225*F225</f>
        <v>0</v>
      </c>
      <c r="O225" s="170">
        <v>2</v>
      </c>
      <c r="AA225" s="146">
        <v>1</v>
      </c>
      <c r="AB225" s="146">
        <v>1</v>
      </c>
      <c r="AC225" s="146">
        <v>1</v>
      </c>
      <c r="AZ225" s="146">
        <v>1</v>
      </c>
      <c r="BA225" s="146">
        <f>IF(AZ225=1,G225,0)</f>
        <v>0</v>
      </c>
      <c r="BB225" s="146">
        <f>IF(AZ225=2,G225,0)</f>
        <v>0</v>
      </c>
      <c r="BC225" s="146">
        <f>IF(AZ225=3,G225,0)</f>
        <v>0</v>
      </c>
      <c r="BD225" s="146">
        <f>IF(AZ225=4,G225,0)</f>
        <v>0</v>
      </c>
      <c r="BE225" s="146">
        <f>IF(AZ225=5,G225,0)</f>
        <v>0</v>
      </c>
      <c r="CA225" s="177">
        <v>1</v>
      </c>
      <c r="CB225" s="177">
        <v>1</v>
      </c>
      <c r="CZ225" s="146">
        <v>0.00049</v>
      </c>
    </row>
    <row r="226" spans="1:15" ht="12.75">
      <c r="A226" s="178"/>
      <c r="B226" s="180"/>
      <c r="C226" s="232" t="s">
        <v>171</v>
      </c>
      <c r="D226" s="233"/>
      <c r="E226" s="181">
        <v>0</v>
      </c>
      <c r="F226" s="182"/>
      <c r="G226" s="183"/>
      <c r="M226" s="179" t="s">
        <v>171</v>
      </c>
      <c r="O226" s="170"/>
    </row>
    <row r="227" spans="1:15" ht="12.75">
      <c r="A227" s="178"/>
      <c r="B227" s="180"/>
      <c r="C227" s="232" t="s">
        <v>161</v>
      </c>
      <c r="D227" s="233"/>
      <c r="E227" s="181">
        <v>4</v>
      </c>
      <c r="F227" s="182"/>
      <c r="G227" s="183"/>
      <c r="M227" s="179">
        <v>4</v>
      </c>
      <c r="O227" s="170"/>
    </row>
    <row r="228" spans="1:104" ht="12.75">
      <c r="A228" s="171">
        <v>72</v>
      </c>
      <c r="B228" s="172" t="s">
        <v>333</v>
      </c>
      <c r="C228" s="173" t="s">
        <v>334</v>
      </c>
      <c r="D228" s="174" t="s">
        <v>120</v>
      </c>
      <c r="E228" s="175">
        <v>90.246</v>
      </c>
      <c r="F228" s="175">
        <v>0</v>
      </c>
      <c r="G228" s="176">
        <f>E228*F228</f>
        <v>0</v>
      </c>
      <c r="O228" s="170">
        <v>2</v>
      </c>
      <c r="AA228" s="146">
        <v>1</v>
      </c>
      <c r="AB228" s="146">
        <v>1</v>
      </c>
      <c r="AC228" s="146">
        <v>1</v>
      </c>
      <c r="AZ228" s="146">
        <v>1</v>
      </c>
      <c r="BA228" s="146">
        <f>IF(AZ228=1,G228,0)</f>
        <v>0</v>
      </c>
      <c r="BB228" s="146">
        <f>IF(AZ228=2,G228,0)</f>
        <v>0</v>
      </c>
      <c r="BC228" s="146">
        <f>IF(AZ228=3,G228,0)</f>
        <v>0</v>
      </c>
      <c r="BD228" s="146">
        <f>IF(AZ228=4,G228,0)</f>
        <v>0</v>
      </c>
      <c r="BE228" s="146">
        <f>IF(AZ228=5,G228,0)</f>
        <v>0</v>
      </c>
      <c r="CA228" s="177">
        <v>1</v>
      </c>
      <c r="CB228" s="177">
        <v>1</v>
      </c>
      <c r="CZ228" s="146">
        <v>0</v>
      </c>
    </row>
    <row r="229" spans="1:15" ht="12.75">
      <c r="A229" s="178"/>
      <c r="B229" s="180"/>
      <c r="C229" s="232" t="s">
        <v>197</v>
      </c>
      <c r="D229" s="233"/>
      <c r="E229" s="181">
        <v>0</v>
      </c>
      <c r="F229" s="182"/>
      <c r="G229" s="183"/>
      <c r="M229" s="179" t="s">
        <v>197</v>
      </c>
      <c r="O229" s="170"/>
    </row>
    <row r="230" spans="1:15" ht="12.75">
      <c r="A230" s="178"/>
      <c r="B230" s="180"/>
      <c r="C230" s="232" t="s">
        <v>198</v>
      </c>
      <c r="D230" s="233"/>
      <c r="E230" s="181">
        <v>90.246</v>
      </c>
      <c r="F230" s="182"/>
      <c r="G230" s="183"/>
      <c r="M230" s="179" t="s">
        <v>198</v>
      </c>
      <c r="O230" s="170"/>
    </row>
    <row r="231" spans="1:104" ht="12.75">
      <c r="A231" s="171">
        <v>73</v>
      </c>
      <c r="B231" s="172" t="s">
        <v>335</v>
      </c>
      <c r="C231" s="173" t="s">
        <v>336</v>
      </c>
      <c r="D231" s="174" t="s">
        <v>120</v>
      </c>
      <c r="E231" s="175">
        <v>40.0491</v>
      </c>
      <c r="F231" s="175">
        <v>0</v>
      </c>
      <c r="G231" s="176">
        <f>E231*F231</f>
        <v>0</v>
      </c>
      <c r="O231" s="170">
        <v>2</v>
      </c>
      <c r="AA231" s="146">
        <v>1</v>
      </c>
      <c r="AB231" s="146">
        <v>1</v>
      </c>
      <c r="AC231" s="146">
        <v>1</v>
      </c>
      <c r="AZ231" s="146">
        <v>1</v>
      </c>
      <c r="BA231" s="146">
        <f>IF(AZ231=1,G231,0)</f>
        <v>0</v>
      </c>
      <c r="BB231" s="146">
        <f>IF(AZ231=2,G231,0)</f>
        <v>0</v>
      </c>
      <c r="BC231" s="146">
        <f>IF(AZ231=3,G231,0)</f>
        <v>0</v>
      </c>
      <c r="BD231" s="146">
        <f>IF(AZ231=4,G231,0)</f>
        <v>0</v>
      </c>
      <c r="BE231" s="146">
        <f>IF(AZ231=5,G231,0)</f>
        <v>0</v>
      </c>
      <c r="CA231" s="177">
        <v>1</v>
      </c>
      <c r="CB231" s="177">
        <v>1</v>
      </c>
      <c r="CZ231" s="146">
        <v>0</v>
      </c>
    </row>
    <row r="232" spans="1:15" ht="12.75">
      <c r="A232" s="178"/>
      <c r="B232" s="180"/>
      <c r="C232" s="232" t="s">
        <v>324</v>
      </c>
      <c r="D232" s="233"/>
      <c r="E232" s="181">
        <v>10.5701</v>
      </c>
      <c r="F232" s="182"/>
      <c r="G232" s="183"/>
      <c r="M232" s="179" t="s">
        <v>324</v>
      </c>
      <c r="O232" s="170"/>
    </row>
    <row r="233" spans="1:15" ht="12.75">
      <c r="A233" s="178"/>
      <c r="B233" s="180"/>
      <c r="C233" s="232" t="s">
        <v>325</v>
      </c>
      <c r="D233" s="233"/>
      <c r="E233" s="181">
        <v>23.739</v>
      </c>
      <c r="F233" s="182"/>
      <c r="G233" s="183"/>
      <c r="M233" s="179" t="s">
        <v>325</v>
      </c>
      <c r="O233" s="170"/>
    </row>
    <row r="234" spans="1:15" ht="12.75">
      <c r="A234" s="178"/>
      <c r="B234" s="180"/>
      <c r="C234" s="232" t="s">
        <v>326</v>
      </c>
      <c r="D234" s="233"/>
      <c r="E234" s="181">
        <v>5.74</v>
      </c>
      <c r="F234" s="182"/>
      <c r="G234" s="183"/>
      <c r="M234" s="179" t="s">
        <v>326</v>
      </c>
      <c r="O234" s="170"/>
    </row>
    <row r="235" spans="1:104" ht="12.75">
      <c r="A235" s="171">
        <v>74</v>
      </c>
      <c r="B235" s="172" t="s">
        <v>337</v>
      </c>
      <c r="C235" s="173" t="s">
        <v>338</v>
      </c>
      <c r="D235" s="174" t="s">
        <v>120</v>
      </c>
      <c r="E235" s="175">
        <v>300.5081</v>
      </c>
      <c r="F235" s="175">
        <v>0</v>
      </c>
      <c r="G235" s="176">
        <f>E235*F235</f>
        <v>0</v>
      </c>
      <c r="O235" s="170">
        <v>2</v>
      </c>
      <c r="AA235" s="146">
        <v>1</v>
      </c>
      <c r="AB235" s="146">
        <v>1</v>
      </c>
      <c r="AC235" s="146">
        <v>1</v>
      </c>
      <c r="AZ235" s="146">
        <v>1</v>
      </c>
      <c r="BA235" s="146">
        <f>IF(AZ235=1,G235,0)</f>
        <v>0</v>
      </c>
      <c r="BB235" s="146">
        <f>IF(AZ235=2,G235,0)</f>
        <v>0</v>
      </c>
      <c r="BC235" s="146">
        <f>IF(AZ235=3,G235,0)</f>
        <v>0</v>
      </c>
      <c r="BD235" s="146">
        <f>IF(AZ235=4,G235,0)</f>
        <v>0</v>
      </c>
      <c r="BE235" s="146">
        <f>IF(AZ235=5,G235,0)</f>
        <v>0</v>
      </c>
      <c r="CA235" s="177">
        <v>1</v>
      </c>
      <c r="CB235" s="177">
        <v>1</v>
      </c>
      <c r="CZ235" s="146">
        <v>0</v>
      </c>
    </row>
    <row r="236" spans="1:15" ht="12.75">
      <c r="A236" s="178"/>
      <c r="B236" s="180"/>
      <c r="C236" s="232" t="s">
        <v>319</v>
      </c>
      <c r="D236" s="233"/>
      <c r="E236" s="181">
        <v>0</v>
      </c>
      <c r="F236" s="182"/>
      <c r="G236" s="183"/>
      <c r="M236" s="179" t="s">
        <v>319</v>
      </c>
      <c r="O236" s="170"/>
    </row>
    <row r="237" spans="1:15" ht="12.75">
      <c r="A237" s="178"/>
      <c r="B237" s="180"/>
      <c r="C237" s="232" t="s">
        <v>320</v>
      </c>
      <c r="D237" s="233"/>
      <c r="E237" s="181">
        <v>196.9055</v>
      </c>
      <c r="F237" s="182"/>
      <c r="G237" s="183"/>
      <c r="M237" s="179" t="s">
        <v>320</v>
      </c>
      <c r="O237" s="170"/>
    </row>
    <row r="238" spans="1:15" ht="12.75">
      <c r="A238" s="178"/>
      <c r="B238" s="180"/>
      <c r="C238" s="232" t="s">
        <v>321</v>
      </c>
      <c r="D238" s="233"/>
      <c r="E238" s="181">
        <v>26.9982</v>
      </c>
      <c r="F238" s="182"/>
      <c r="G238" s="183"/>
      <c r="M238" s="179" t="s">
        <v>321</v>
      </c>
      <c r="O238" s="170"/>
    </row>
    <row r="239" spans="1:15" ht="12.75">
      <c r="A239" s="178"/>
      <c r="B239" s="180"/>
      <c r="C239" s="232" t="s">
        <v>322</v>
      </c>
      <c r="D239" s="233"/>
      <c r="E239" s="181">
        <v>67.65</v>
      </c>
      <c r="F239" s="182"/>
      <c r="G239" s="183"/>
      <c r="M239" s="179" t="s">
        <v>322</v>
      </c>
      <c r="O239" s="170"/>
    </row>
    <row r="240" spans="1:15" ht="12.75">
      <c r="A240" s="178"/>
      <c r="B240" s="180"/>
      <c r="C240" s="232" t="s">
        <v>323</v>
      </c>
      <c r="D240" s="233"/>
      <c r="E240" s="181">
        <v>8.9544</v>
      </c>
      <c r="F240" s="182"/>
      <c r="G240" s="183"/>
      <c r="M240" s="179" t="s">
        <v>323</v>
      </c>
      <c r="O240" s="170"/>
    </row>
    <row r="241" spans="1:104" ht="12.75">
      <c r="A241" s="171">
        <v>75</v>
      </c>
      <c r="B241" s="172" t="s">
        <v>339</v>
      </c>
      <c r="C241" s="173" t="s">
        <v>340</v>
      </c>
      <c r="D241" s="174" t="s">
        <v>120</v>
      </c>
      <c r="E241" s="175">
        <v>139.776</v>
      </c>
      <c r="F241" s="175">
        <v>0</v>
      </c>
      <c r="G241" s="176">
        <f>E241*F241</f>
        <v>0</v>
      </c>
      <c r="O241" s="170">
        <v>2</v>
      </c>
      <c r="AA241" s="146">
        <v>1</v>
      </c>
      <c r="AB241" s="146">
        <v>1</v>
      </c>
      <c r="AC241" s="146">
        <v>1</v>
      </c>
      <c r="AZ241" s="146">
        <v>1</v>
      </c>
      <c r="BA241" s="146">
        <f>IF(AZ241=1,G241,0)</f>
        <v>0</v>
      </c>
      <c r="BB241" s="146">
        <f>IF(AZ241=2,G241,0)</f>
        <v>0</v>
      </c>
      <c r="BC241" s="146">
        <f>IF(AZ241=3,G241,0)</f>
        <v>0</v>
      </c>
      <c r="BD241" s="146">
        <f>IF(AZ241=4,G241,0)</f>
        <v>0</v>
      </c>
      <c r="BE241" s="146">
        <f>IF(AZ241=5,G241,0)</f>
        <v>0</v>
      </c>
      <c r="CA241" s="177">
        <v>1</v>
      </c>
      <c r="CB241" s="177">
        <v>1</v>
      </c>
      <c r="CZ241" s="146">
        <v>0</v>
      </c>
    </row>
    <row r="242" spans="1:15" ht="12.75">
      <c r="A242" s="178"/>
      <c r="B242" s="180"/>
      <c r="C242" s="232" t="s">
        <v>214</v>
      </c>
      <c r="D242" s="233"/>
      <c r="E242" s="181">
        <v>139.776</v>
      </c>
      <c r="F242" s="182"/>
      <c r="G242" s="183"/>
      <c r="M242" s="179" t="s">
        <v>214</v>
      </c>
      <c r="O242" s="170"/>
    </row>
    <row r="243" spans="1:104" ht="12.75">
      <c r="A243" s="171">
        <v>76</v>
      </c>
      <c r="B243" s="172" t="s">
        <v>341</v>
      </c>
      <c r="C243" s="173" t="s">
        <v>342</v>
      </c>
      <c r="D243" s="174" t="s">
        <v>120</v>
      </c>
      <c r="E243" s="175">
        <v>300.5081</v>
      </c>
      <c r="F243" s="175">
        <v>0</v>
      </c>
      <c r="G243" s="176">
        <f>E243*F243</f>
        <v>0</v>
      </c>
      <c r="O243" s="170">
        <v>2</v>
      </c>
      <c r="AA243" s="146">
        <v>1</v>
      </c>
      <c r="AB243" s="146">
        <v>1</v>
      </c>
      <c r="AC243" s="146">
        <v>1</v>
      </c>
      <c r="AZ243" s="146">
        <v>1</v>
      </c>
      <c r="BA243" s="146">
        <f>IF(AZ243=1,G243,0)</f>
        <v>0</v>
      </c>
      <c r="BB243" s="146">
        <f>IF(AZ243=2,G243,0)</f>
        <v>0</v>
      </c>
      <c r="BC243" s="146">
        <f>IF(AZ243=3,G243,0)</f>
        <v>0</v>
      </c>
      <c r="BD243" s="146">
        <f>IF(AZ243=4,G243,0)</f>
        <v>0</v>
      </c>
      <c r="BE243" s="146">
        <f>IF(AZ243=5,G243,0)</f>
        <v>0</v>
      </c>
      <c r="CA243" s="177">
        <v>1</v>
      </c>
      <c r="CB243" s="177">
        <v>1</v>
      </c>
      <c r="CZ243" s="146">
        <v>0</v>
      </c>
    </row>
    <row r="244" spans="1:15" ht="12.75">
      <c r="A244" s="178"/>
      <c r="B244" s="180"/>
      <c r="C244" s="232" t="s">
        <v>319</v>
      </c>
      <c r="D244" s="233"/>
      <c r="E244" s="181">
        <v>0</v>
      </c>
      <c r="F244" s="182"/>
      <c r="G244" s="183"/>
      <c r="M244" s="179" t="s">
        <v>319</v>
      </c>
      <c r="O244" s="170"/>
    </row>
    <row r="245" spans="1:15" ht="12.75">
      <c r="A245" s="178"/>
      <c r="B245" s="180"/>
      <c r="C245" s="232" t="s">
        <v>320</v>
      </c>
      <c r="D245" s="233"/>
      <c r="E245" s="181">
        <v>196.9055</v>
      </c>
      <c r="F245" s="182"/>
      <c r="G245" s="183"/>
      <c r="M245" s="179" t="s">
        <v>320</v>
      </c>
      <c r="O245" s="170"/>
    </row>
    <row r="246" spans="1:15" ht="12.75">
      <c r="A246" s="178"/>
      <c r="B246" s="180"/>
      <c r="C246" s="232" t="s">
        <v>321</v>
      </c>
      <c r="D246" s="233"/>
      <c r="E246" s="181">
        <v>26.9982</v>
      </c>
      <c r="F246" s="182"/>
      <c r="G246" s="183"/>
      <c r="M246" s="179" t="s">
        <v>321</v>
      </c>
      <c r="O246" s="170"/>
    </row>
    <row r="247" spans="1:15" ht="12.75">
      <c r="A247" s="178"/>
      <c r="B247" s="180"/>
      <c r="C247" s="232" t="s">
        <v>322</v>
      </c>
      <c r="D247" s="233"/>
      <c r="E247" s="181">
        <v>67.65</v>
      </c>
      <c r="F247" s="182"/>
      <c r="G247" s="183"/>
      <c r="M247" s="179" t="s">
        <v>322</v>
      </c>
      <c r="O247" s="170"/>
    </row>
    <row r="248" spans="1:15" ht="12.75">
      <c r="A248" s="178"/>
      <c r="B248" s="180"/>
      <c r="C248" s="232" t="s">
        <v>323</v>
      </c>
      <c r="D248" s="233"/>
      <c r="E248" s="181">
        <v>8.9544</v>
      </c>
      <c r="F248" s="182"/>
      <c r="G248" s="183"/>
      <c r="M248" s="179" t="s">
        <v>323</v>
      </c>
      <c r="O248" s="170"/>
    </row>
    <row r="249" spans="1:57" ht="12.75">
      <c r="A249" s="184"/>
      <c r="B249" s="185" t="s">
        <v>78</v>
      </c>
      <c r="C249" s="186" t="str">
        <f>CONCATENATE(B212," ",C212)</f>
        <v>97 Prorážení otvorů</v>
      </c>
      <c r="D249" s="187"/>
      <c r="E249" s="188"/>
      <c r="F249" s="189"/>
      <c r="G249" s="190">
        <f>SUM(G212:G248)</f>
        <v>0</v>
      </c>
      <c r="O249" s="170">
        <v>4</v>
      </c>
      <c r="BA249" s="191">
        <f>SUM(BA212:BA248)</f>
        <v>0</v>
      </c>
      <c r="BB249" s="191">
        <f>SUM(BB212:BB248)</f>
        <v>0</v>
      </c>
      <c r="BC249" s="191">
        <f>SUM(BC212:BC248)</f>
        <v>0</v>
      </c>
      <c r="BD249" s="191">
        <f>SUM(BD212:BD248)</f>
        <v>0</v>
      </c>
      <c r="BE249" s="191">
        <f>SUM(BE212:BE248)</f>
        <v>0</v>
      </c>
    </row>
    <row r="250" spans="1:15" ht="12.75">
      <c r="A250" s="163" t="s">
        <v>75</v>
      </c>
      <c r="B250" s="164" t="s">
        <v>343</v>
      </c>
      <c r="C250" s="165" t="s">
        <v>344</v>
      </c>
      <c r="D250" s="166"/>
      <c r="E250" s="167"/>
      <c r="F250" s="167"/>
      <c r="G250" s="168"/>
      <c r="H250" s="169"/>
      <c r="I250" s="169"/>
      <c r="O250" s="170">
        <v>1</v>
      </c>
    </row>
    <row r="251" spans="1:104" ht="12.75">
      <c r="A251" s="171">
        <v>77</v>
      </c>
      <c r="B251" s="172" t="s">
        <v>345</v>
      </c>
      <c r="C251" s="173" t="s">
        <v>346</v>
      </c>
      <c r="D251" s="174" t="s">
        <v>170</v>
      </c>
      <c r="E251" s="175">
        <v>70.897954005</v>
      </c>
      <c r="F251" s="175">
        <v>0</v>
      </c>
      <c r="G251" s="176">
        <f>E251*F251</f>
        <v>0</v>
      </c>
      <c r="O251" s="170">
        <v>2</v>
      </c>
      <c r="AA251" s="146">
        <v>7</v>
      </c>
      <c r="AB251" s="146">
        <v>1</v>
      </c>
      <c r="AC251" s="146">
        <v>2</v>
      </c>
      <c r="AZ251" s="146">
        <v>1</v>
      </c>
      <c r="BA251" s="146">
        <f>IF(AZ251=1,G251,0)</f>
        <v>0</v>
      </c>
      <c r="BB251" s="146">
        <f>IF(AZ251=2,G251,0)</f>
        <v>0</v>
      </c>
      <c r="BC251" s="146">
        <f>IF(AZ251=3,G251,0)</f>
        <v>0</v>
      </c>
      <c r="BD251" s="146">
        <f>IF(AZ251=4,G251,0)</f>
        <v>0</v>
      </c>
      <c r="BE251" s="146">
        <f>IF(AZ251=5,G251,0)</f>
        <v>0</v>
      </c>
      <c r="CA251" s="177">
        <v>7</v>
      </c>
      <c r="CB251" s="177">
        <v>1</v>
      </c>
      <c r="CZ251" s="146">
        <v>0</v>
      </c>
    </row>
    <row r="252" spans="1:57" ht="12.75">
      <c r="A252" s="184"/>
      <c r="B252" s="185" t="s">
        <v>78</v>
      </c>
      <c r="C252" s="186" t="str">
        <f>CONCATENATE(B250," ",C250)</f>
        <v>99 Staveništní přesun hmot</v>
      </c>
      <c r="D252" s="187"/>
      <c r="E252" s="188"/>
      <c r="F252" s="189"/>
      <c r="G252" s="190">
        <f>SUM(G250:G251)</f>
        <v>0</v>
      </c>
      <c r="O252" s="170">
        <v>4</v>
      </c>
      <c r="BA252" s="191">
        <f>SUM(BA250:BA251)</f>
        <v>0</v>
      </c>
      <c r="BB252" s="191">
        <f>SUM(BB250:BB251)</f>
        <v>0</v>
      </c>
      <c r="BC252" s="191">
        <f>SUM(BC250:BC251)</f>
        <v>0</v>
      </c>
      <c r="BD252" s="191">
        <f>SUM(BD250:BD251)</f>
        <v>0</v>
      </c>
      <c r="BE252" s="191">
        <f>SUM(BE250:BE251)</f>
        <v>0</v>
      </c>
    </row>
    <row r="253" spans="1:15" ht="12.75">
      <c r="A253" s="163" t="s">
        <v>75</v>
      </c>
      <c r="B253" s="164" t="s">
        <v>347</v>
      </c>
      <c r="C253" s="165" t="s">
        <v>348</v>
      </c>
      <c r="D253" s="166"/>
      <c r="E253" s="167"/>
      <c r="F253" s="167"/>
      <c r="G253" s="168"/>
      <c r="H253" s="169"/>
      <c r="I253" s="169"/>
      <c r="O253" s="170">
        <v>1</v>
      </c>
    </row>
    <row r="254" spans="1:104" ht="12.75">
      <c r="A254" s="171">
        <v>78</v>
      </c>
      <c r="B254" s="172" t="s">
        <v>349</v>
      </c>
      <c r="C254" s="173" t="s">
        <v>350</v>
      </c>
      <c r="D254" s="174" t="s">
        <v>120</v>
      </c>
      <c r="E254" s="175">
        <v>149.891</v>
      </c>
      <c r="F254" s="175">
        <v>0</v>
      </c>
      <c r="G254" s="176">
        <f>E254*F254</f>
        <v>0</v>
      </c>
      <c r="O254" s="170">
        <v>2</v>
      </c>
      <c r="AA254" s="146">
        <v>1</v>
      </c>
      <c r="AB254" s="146">
        <v>7</v>
      </c>
      <c r="AC254" s="146">
        <v>7</v>
      </c>
      <c r="AZ254" s="146">
        <v>2</v>
      </c>
      <c r="BA254" s="146">
        <f>IF(AZ254=1,G254,0)</f>
        <v>0</v>
      </c>
      <c r="BB254" s="146">
        <f>IF(AZ254=2,G254,0)</f>
        <v>0</v>
      </c>
      <c r="BC254" s="146">
        <f>IF(AZ254=3,G254,0)</f>
        <v>0</v>
      </c>
      <c r="BD254" s="146">
        <f>IF(AZ254=4,G254,0)</f>
        <v>0</v>
      </c>
      <c r="BE254" s="146">
        <f>IF(AZ254=5,G254,0)</f>
        <v>0</v>
      </c>
      <c r="CA254" s="177">
        <v>1</v>
      </c>
      <c r="CB254" s="177">
        <v>7</v>
      </c>
      <c r="CZ254" s="146">
        <v>0</v>
      </c>
    </row>
    <row r="255" spans="1:15" ht="12.75">
      <c r="A255" s="178"/>
      <c r="B255" s="180"/>
      <c r="C255" s="232" t="s">
        <v>96</v>
      </c>
      <c r="D255" s="233"/>
      <c r="E255" s="181">
        <v>0</v>
      </c>
      <c r="F255" s="182"/>
      <c r="G255" s="183"/>
      <c r="M255" s="179" t="s">
        <v>96</v>
      </c>
      <c r="O255" s="170"/>
    </row>
    <row r="256" spans="1:15" ht="12.75">
      <c r="A256" s="178"/>
      <c r="B256" s="180"/>
      <c r="C256" s="232" t="s">
        <v>314</v>
      </c>
      <c r="D256" s="233"/>
      <c r="E256" s="181">
        <v>10.9</v>
      </c>
      <c r="F256" s="182"/>
      <c r="G256" s="183"/>
      <c r="M256" s="179" t="s">
        <v>314</v>
      </c>
      <c r="O256" s="170"/>
    </row>
    <row r="257" spans="1:15" ht="12.75">
      <c r="A257" s="178"/>
      <c r="B257" s="180"/>
      <c r="C257" s="232" t="s">
        <v>351</v>
      </c>
      <c r="D257" s="233"/>
      <c r="E257" s="181">
        <v>0</v>
      </c>
      <c r="F257" s="182"/>
      <c r="G257" s="183"/>
      <c r="M257" s="179" t="s">
        <v>351</v>
      </c>
      <c r="O257" s="170"/>
    </row>
    <row r="258" spans="1:15" ht="12.75">
      <c r="A258" s="178"/>
      <c r="B258" s="180"/>
      <c r="C258" s="232" t="s">
        <v>121</v>
      </c>
      <c r="D258" s="233"/>
      <c r="E258" s="181">
        <v>138.991</v>
      </c>
      <c r="F258" s="182"/>
      <c r="G258" s="183"/>
      <c r="M258" s="179" t="s">
        <v>121</v>
      </c>
      <c r="O258" s="170"/>
    </row>
    <row r="259" spans="1:104" ht="12.75">
      <c r="A259" s="171">
        <v>79</v>
      </c>
      <c r="B259" s="172" t="s">
        <v>352</v>
      </c>
      <c r="C259" s="173" t="s">
        <v>353</v>
      </c>
      <c r="D259" s="174" t="s">
        <v>120</v>
      </c>
      <c r="E259" s="175">
        <v>71.9828</v>
      </c>
      <c r="F259" s="175">
        <v>0</v>
      </c>
      <c r="G259" s="176">
        <f>E259*F259</f>
        <v>0</v>
      </c>
      <c r="O259" s="170">
        <v>2</v>
      </c>
      <c r="AA259" s="146">
        <v>1</v>
      </c>
      <c r="AB259" s="146">
        <v>7</v>
      </c>
      <c r="AC259" s="146">
        <v>7</v>
      </c>
      <c r="AZ259" s="146">
        <v>2</v>
      </c>
      <c r="BA259" s="146">
        <f>IF(AZ259=1,G259,0)</f>
        <v>0</v>
      </c>
      <c r="BB259" s="146">
        <f>IF(AZ259=2,G259,0)</f>
        <v>0</v>
      </c>
      <c r="BC259" s="146">
        <f>IF(AZ259=3,G259,0)</f>
        <v>0</v>
      </c>
      <c r="BD259" s="146">
        <f>IF(AZ259=4,G259,0)</f>
        <v>0</v>
      </c>
      <c r="BE259" s="146">
        <f>IF(AZ259=5,G259,0)</f>
        <v>0</v>
      </c>
      <c r="CA259" s="177">
        <v>1</v>
      </c>
      <c r="CB259" s="177">
        <v>7</v>
      </c>
      <c r="CZ259" s="146">
        <v>0.00368</v>
      </c>
    </row>
    <row r="260" spans="1:15" ht="12.75">
      <c r="A260" s="178"/>
      <c r="B260" s="180"/>
      <c r="C260" s="232" t="s">
        <v>151</v>
      </c>
      <c r="D260" s="233"/>
      <c r="E260" s="181">
        <v>0</v>
      </c>
      <c r="F260" s="182"/>
      <c r="G260" s="183"/>
      <c r="M260" s="179" t="s">
        <v>151</v>
      </c>
      <c r="O260" s="170"/>
    </row>
    <row r="261" spans="1:15" ht="12.75">
      <c r="A261" s="178"/>
      <c r="B261" s="180"/>
      <c r="C261" s="232" t="s">
        <v>354</v>
      </c>
      <c r="D261" s="233"/>
      <c r="E261" s="181">
        <v>50.2564</v>
      </c>
      <c r="F261" s="182"/>
      <c r="G261" s="183"/>
      <c r="M261" s="179" t="s">
        <v>354</v>
      </c>
      <c r="O261" s="170"/>
    </row>
    <row r="262" spans="1:15" ht="12.75">
      <c r="A262" s="178"/>
      <c r="B262" s="180"/>
      <c r="C262" s="232" t="s">
        <v>153</v>
      </c>
      <c r="D262" s="233"/>
      <c r="E262" s="181">
        <v>0</v>
      </c>
      <c r="F262" s="182"/>
      <c r="G262" s="183"/>
      <c r="M262" s="179" t="s">
        <v>153</v>
      </c>
      <c r="O262" s="170"/>
    </row>
    <row r="263" spans="1:15" ht="12.75">
      <c r="A263" s="178"/>
      <c r="B263" s="180"/>
      <c r="C263" s="232" t="s">
        <v>355</v>
      </c>
      <c r="D263" s="233"/>
      <c r="E263" s="181">
        <v>8.7265</v>
      </c>
      <c r="F263" s="182"/>
      <c r="G263" s="183"/>
      <c r="M263" s="179" t="s">
        <v>355</v>
      </c>
      <c r="O263" s="170"/>
    </row>
    <row r="264" spans="1:15" ht="12.75">
      <c r="A264" s="178"/>
      <c r="B264" s="180"/>
      <c r="C264" s="232" t="s">
        <v>155</v>
      </c>
      <c r="D264" s="233"/>
      <c r="E264" s="181">
        <v>0</v>
      </c>
      <c r="F264" s="182"/>
      <c r="G264" s="183"/>
      <c r="M264" s="179" t="s">
        <v>155</v>
      </c>
      <c r="O264" s="170"/>
    </row>
    <row r="265" spans="1:15" ht="12.75">
      <c r="A265" s="178"/>
      <c r="B265" s="180"/>
      <c r="C265" s="232" t="s">
        <v>356</v>
      </c>
      <c r="D265" s="233"/>
      <c r="E265" s="181">
        <v>13</v>
      </c>
      <c r="F265" s="182"/>
      <c r="G265" s="183"/>
      <c r="M265" s="179" t="s">
        <v>356</v>
      </c>
      <c r="O265" s="170"/>
    </row>
    <row r="266" spans="1:104" ht="12.75">
      <c r="A266" s="171">
        <v>80</v>
      </c>
      <c r="B266" s="172" t="s">
        <v>357</v>
      </c>
      <c r="C266" s="173" t="s">
        <v>358</v>
      </c>
      <c r="D266" s="174" t="s">
        <v>120</v>
      </c>
      <c r="E266" s="175">
        <v>142.269</v>
      </c>
      <c r="F266" s="175">
        <v>0</v>
      </c>
      <c r="G266" s="176">
        <f>E266*F266</f>
        <v>0</v>
      </c>
      <c r="O266" s="170">
        <v>2</v>
      </c>
      <c r="AA266" s="146">
        <v>1</v>
      </c>
      <c r="AB266" s="146">
        <v>7</v>
      </c>
      <c r="AC266" s="146">
        <v>7</v>
      </c>
      <c r="AZ266" s="146">
        <v>2</v>
      </c>
      <c r="BA266" s="146">
        <f>IF(AZ266=1,G266,0)</f>
        <v>0</v>
      </c>
      <c r="BB266" s="146">
        <f>IF(AZ266=2,G266,0)</f>
        <v>0</v>
      </c>
      <c r="BC266" s="146">
        <f>IF(AZ266=3,G266,0)</f>
        <v>0</v>
      </c>
      <c r="BD266" s="146">
        <f>IF(AZ266=4,G266,0)</f>
        <v>0</v>
      </c>
      <c r="BE266" s="146">
        <f>IF(AZ266=5,G266,0)</f>
        <v>0</v>
      </c>
      <c r="CA266" s="177">
        <v>1</v>
      </c>
      <c r="CB266" s="177">
        <v>7</v>
      </c>
      <c r="CZ266" s="146">
        <v>0</v>
      </c>
    </row>
    <row r="267" spans="1:15" ht="12.75">
      <c r="A267" s="178"/>
      <c r="B267" s="180"/>
      <c r="C267" s="232" t="s">
        <v>151</v>
      </c>
      <c r="D267" s="233"/>
      <c r="E267" s="181">
        <v>0</v>
      </c>
      <c r="F267" s="182"/>
      <c r="G267" s="183"/>
      <c r="M267" s="179" t="s">
        <v>151</v>
      </c>
      <c r="O267" s="170"/>
    </row>
    <row r="268" spans="1:15" ht="12.75">
      <c r="A268" s="178"/>
      <c r="B268" s="180"/>
      <c r="C268" s="232" t="s">
        <v>359</v>
      </c>
      <c r="D268" s="233"/>
      <c r="E268" s="181">
        <v>76.7844</v>
      </c>
      <c r="F268" s="182"/>
      <c r="G268" s="183"/>
      <c r="M268" s="179" t="s">
        <v>359</v>
      </c>
      <c r="O268" s="170"/>
    </row>
    <row r="269" spans="1:15" ht="12.75">
      <c r="A269" s="178"/>
      <c r="B269" s="180"/>
      <c r="C269" s="232" t="s">
        <v>153</v>
      </c>
      <c r="D269" s="233"/>
      <c r="E269" s="181">
        <v>0</v>
      </c>
      <c r="F269" s="182"/>
      <c r="G269" s="183"/>
      <c r="M269" s="179" t="s">
        <v>153</v>
      </c>
      <c r="O269" s="170"/>
    </row>
    <row r="270" spans="1:15" ht="12.75">
      <c r="A270" s="178"/>
      <c r="B270" s="180"/>
      <c r="C270" s="232" t="s">
        <v>360</v>
      </c>
      <c r="D270" s="233"/>
      <c r="E270" s="181">
        <v>29.4596</v>
      </c>
      <c r="F270" s="182"/>
      <c r="G270" s="183"/>
      <c r="M270" s="179" t="s">
        <v>360</v>
      </c>
      <c r="O270" s="170"/>
    </row>
    <row r="271" spans="1:15" ht="12.75">
      <c r="A271" s="178"/>
      <c r="B271" s="180"/>
      <c r="C271" s="232" t="s">
        <v>155</v>
      </c>
      <c r="D271" s="233"/>
      <c r="E271" s="181">
        <v>0</v>
      </c>
      <c r="F271" s="182"/>
      <c r="G271" s="183"/>
      <c r="M271" s="179" t="s">
        <v>155</v>
      </c>
      <c r="O271" s="170"/>
    </row>
    <row r="272" spans="1:15" ht="12.75">
      <c r="A272" s="178"/>
      <c r="B272" s="180"/>
      <c r="C272" s="232" t="s">
        <v>361</v>
      </c>
      <c r="D272" s="233"/>
      <c r="E272" s="181">
        <v>36.025</v>
      </c>
      <c r="F272" s="182"/>
      <c r="G272" s="183"/>
      <c r="M272" s="179" t="s">
        <v>361</v>
      </c>
      <c r="O272" s="170"/>
    </row>
    <row r="273" spans="1:104" ht="12.75">
      <c r="A273" s="171">
        <v>81</v>
      </c>
      <c r="B273" s="172" t="s">
        <v>362</v>
      </c>
      <c r="C273" s="173" t="s">
        <v>363</v>
      </c>
      <c r="D273" s="174" t="s">
        <v>120</v>
      </c>
      <c r="E273" s="175">
        <v>152.8901</v>
      </c>
      <c r="F273" s="175">
        <v>0</v>
      </c>
      <c r="G273" s="176">
        <f>E273*F273</f>
        <v>0</v>
      </c>
      <c r="O273" s="170">
        <v>2</v>
      </c>
      <c r="AA273" s="146">
        <v>12</v>
      </c>
      <c r="AB273" s="146">
        <v>0</v>
      </c>
      <c r="AC273" s="146">
        <v>121</v>
      </c>
      <c r="AZ273" s="146">
        <v>2</v>
      </c>
      <c r="BA273" s="146">
        <f>IF(AZ273=1,G273,0)</f>
        <v>0</v>
      </c>
      <c r="BB273" s="146">
        <f>IF(AZ273=2,G273,0)</f>
        <v>0</v>
      </c>
      <c r="BC273" s="146">
        <f>IF(AZ273=3,G273,0)</f>
        <v>0</v>
      </c>
      <c r="BD273" s="146">
        <f>IF(AZ273=4,G273,0)</f>
        <v>0</v>
      </c>
      <c r="BE273" s="146">
        <f>IF(AZ273=5,G273,0)</f>
        <v>0</v>
      </c>
      <c r="CA273" s="177">
        <v>12</v>
      </c>
      <c r="CB273" s="177">
        <v>0</v>
      </c>
      <c r="CZ273" s="146">
        <v>0</v>
      </c>
    </row>
    <row r="274" spans="1:15" ht="12.75">
      <c r="A274" s="178"/>
      <c r="B274" s="180"/>
      <c r="C274" s="232" t="s">
        <v>364</v>
      </c>
      <c r="D274" s="233"/>
      <c r="E274" s="181">
        <v>152.8901</v>
      </c>
      <c r="F274" s="182"/>
      <c r="G274" s="183"/>
      <c r="M274" s="179" t="s">
        <v>364</v>
      </c>
      <c r="O274" s="170"/>
    </row>
    <row r="275" spans="1:104" ht="12.75">
      <c r="A275" s="171">
        <v>82</v>
      </c>
      <c r="B275" s="172" t="s">
        <v>365</v>
      </c>
      <c r="C275" s="173" t="s">
        <v>366</v>
      </c>
      <c r="D275" s="174" t="s">
        <v>120</v>
      </c>
      <c r="E275" s="175">
        <v>11.99</v>
      </c>
      <c r="F275" s="175">
        <v>0</v>
      </c>
      <c r="G275" s="176">
        <f>E275*F275</f>
        <v>0</v>
      </c>
      <c r="O275" s="170">
        <v>2</v>
      </c>
      <c r="AA275" s="146">
        <v>3</v>
      </c>
      <c r="AB275" s="146">
        <v>7</v>
      </c>
      <c r="AC275" s="146">
        <v>56240017</v>
      </c>
      <c r="AZ275" s="146">
        <v>2</v>
      </c>
      <c r="BA275" s="146">
        <f>IF(AZ275=1,G275,0)</f>
        <v>0</v>
      </c>
      <c r="BB275" s="146">
        <f>IF(AZ275=2,G275,0)</f>
        <v>0</v>
      </c>
      <c r="BC275" s="146">
        <f>IF(AZ275=3,G275,0)</f>
        <v>0</v>
      </c>
      <c r="BD275" s="146">
        <f>IF(AZ275=4,G275,0)</f>
        <v>0</v>
      </c>
      <c r="BE275" s="146">
        <f>IF(AZ275=5,G275,0)</f>
        <v>0</v>
      </c>
      <c r="CA275" s="177">
        <v>3</v>
      </c>
      <c r="CB275" s="177">
        <v>7</v>
      </c>
      <c r="CZ275" s="146">
        <v>0.00913</v>
      </c>
    </row>
    <row r="276" spans="1:15" ht="12.75">
      <c r="A276" s="178"/>
      <c r="B276" s="180"/>
      <c r="C276" s="232" t="s">
        <v>96</v>
      </c>
      <c r="D276" s="233"/>
      <c r="E276" s="181">
        <v>0</v>
      </c>
      <c r="F276" s="182"/>
      <c r="G276" s="183"/>
      <c r="M276" s="179" t="s">
        <v>96</v>
      </c>
      <c r="O276" s="170"/>
    </row>
    <row r="277" spans="1:15" ht="12.75">
      <c r="A277" s="178"/>
      <c r="B277" s="180"/>
      <c r="C277" s="232" t="s">
        <v>367</v>
      </c>
      <c r="D277" s="233"/>
      <c r="E277" s="181">
        <v>11.99</v>
      </c>
      <c r="F277" s="182"/>
      <c r="G277" s="183"/>
      <c r="M277" s="179" t="s">
        <v>367</v>
      </c>
      <c r="O277" s="170"/>
    </row>
    <row r="278" spans="1:104" ht="12.75">
      <c r="A278" s="171">
        <v>83</v>
      </c>
      <c r="B278" s="172" t="s">
        <v>190</v>
      </c>
      <c r="C278" s="173" t="s">
        <v>191</v>
      </c>
      <c r="D278" s="174" t="s">
        <v>120</v>
      </c>
      <c r="E278" s="175">
        <v>156.4959</v>
      </c>
      <c r="F278" s="175">
        <v>0</v>
      </c>
      <c r="G278" s="176">
        <f>E278*F278</f>
        <v>0</v>
      </c>
      <c r="O278" s="170">
        <v>2</v>
      </c>
      <c r="AA278" s="146">
        <v>3</v>
      </c>
      <c r="AB278" s="146">
        <v>1</v>
      </c>
      <c r="AC278" s="146">
        <v>69366055</v>
      </c>
      <c r="AZ278" s="146">
        <v>2</v>
      </c>
      <c r="BA278" s="146">
        <f>IF(AZ278=1,G278,0)</f>
        <v>0</v>
      </c>
      <c r="BB278" s="146">
        <f>IF(AZ278=2,G278,0)</f>
        <v>0</v>
      </c>
      <c r="BC278" s="146">
        <f>IF(AZ278=3,G278,0)</f>
        <v>0</v>
      </c>
      <c r="BD278" s="146">
        <f>IF(AZ278=4,G278,0)</f>
        <v>0</v>
      </c>
      <c r="BE278" s="146">
        <f>IF(AZ278=5,G278,0)</f>
        <v>0</v>
      </c>
      <c r="CA278" s="177">
        <v>3</v>
      </c>
      <c r="CB278" s="177">
        <v>1</v>
      </c>
      <c r="CZ278" s="146">
        <v>0.0003</v>
      </c>
    </row>
    <row r="279" spans="1:15" ht="12.75">
      <c r="A279" s="178"/>
      <c r="B279" s="180"/>
      <c r="C279" s="232" t="s">
        <v>368</v>
      </c>
      <c r="D279" s="233"/>
      <c r="E279" s="181">
        <v>156.4959</v>
      </c>
      <c r="F279" s="182"/>
      <c r="G279" s="183"/>
      <c r="M279" s="179" t="s">
        <v>368</v>
      </c>
      <c r="O279" s="170"/>
    </row>
    <row r="280" spans="1:104" ht="12.75">
      <c r="A280" s="171">
        <v>84</v>
      </c>
      <c r="B280" s="172" t="s">
        <v>369</v>
      </c>
      <c r="C280" s="173" t="s">
        <v>370</v>
      </c>
      <c r="D280" s="174" t="s">
        <v>63</v>
      </c>
      <c r="E280" s="175">
        <v>723.47767016</v>
      </c>
      <c r="F280" s="175">
        <v>0</v>
      </c>
      <c r="G280" s="176">
        <f>E280*F280</f>
        <v>0</v>
      </c>
      <c r="O280" s="170">
        <v>2</v>
      </c>
      <c r="AA280" s="146">
        <v>7</v>
      </c>
      <c r="AB280" s="146">
        <v>1002</v>
      </c>
      <c r="AC280" s="146">
        <v>5</v>
      </c>
      <c r="AZ280" s="146">
        <v>2</v>
      </c>
      <c r="BA280" s="146">
        <f>IF(AZ280=1,G280,0)</f>
        <v>0</v>
      </c>
      <c r="BB280" s="146">
        <f>IF(AZ280=2,G280,0)</f>
        <v>0</v>
      </c>
      <c r="BC280" s="146">
        <f>IF(AZ280=3,G280,0)</f>
        <v>0</v>
      </c>
      <c r="BD280" s="146">
        <f>IF(AZ280=4,G280,0)</f>
        <v>0</v>
      </c>
      <c r="BE280" s="146">
        <f>IF(AZ280=5,G280,0)</f>
        <v>0</v>
      </c>
      <c r="CA280" s="177">
        <v>7</v>
      </c>
      <c r="CB280" s="177">
        <v>1002</v>
      </c>
      <c r="CZ280" s="146">
        <v>0</v>
      </c>
    </row>
    <row r="281" spans="1:57" ht="12.75">
      <c r="A281" s="184"/>
      <c r="B281" s="185" t="s">
        <v>78</v>
      </c>
      <c r="C281" s="186" t="str">
        <f>CONCATENATE(B253," ",C253)</f>
        <v>711 Izolace proti vodě</v>
      </c>
      <c r="D281" s="187"/>
      <c r="E281" s="188"/>
      <c r="F281" s="189"/>
      <c r="G281" s="190">
        <f>SUM(G253:G280)</f>
        <v>0</v>
      </c>
      <c r="O281" s="170">
        <v>4</v>
      </c>
      <c r="BA281" s="191">
        <f>SUM(BA253:BA280)</f>
        <v>0</v>
      </c>
      <c r="BB281" s="191">
        <f>SUM(BB253:BB280)</f>
        <v>0</v>
      </c>
      <c r="BC281" s="191">
        <f>SUM(BC253:BC280)</f>
        <v>0</v>
      </c>
      <c r="BD281" s="191">
        <f>SUM(BD253:BD280)</f>
        <v>0</v>
      </c>
      <c r="BE281" s="191">
        <f>SUM(BE253:BE280)</f>
        <v>0</v>
      </c>
    </row>
    <row r="282" spans="1:15" ht="12.75">
      <c r="A282" s="163" t="s">
        <v>75</v>
      </c>
      <c r="B282" s="164" t="s">
        <v>371</v>
      </c>
      <c r="C282" s="165" t="s">
        <v>372</v>
      </c>
      <c r="D282" s="166"/>
      <c r="E282" s="167"/>
      <c r="F282" s="167"/>
      <c r="G282" s="168"/>
      <c r="H282" s="169"/>
      <c r="I282" s="169"/>
      <c r="O282" s="170">
        <v>1</v>
      </c>
    </row>
    <row r="283" spans="1:104" ht="12.75">
      <c r="A283" s="171">
        <v>85</v>
      </c>
      <c r="B283" s="172" t="s">
        <v>373</v>
      </c>
      <c r="C283" s="173" t="s">
        <v>374</v>
      </c>
      <c r="D283" s="174" t="s">
        <v>120</v>
      </c>
      <c r="E283" s="175">
        <v>10.9</v>
      </c>
      <c r="F283" s="175">
        <v>0</v>
      </c>
      <c r="G283" s="176">
        <f>E283*F283</f>
        <v>0</v>
      </c>
      <c r="O283" s="170">
        <v>2</v>
      </c>
      <c r="AA283" s="146">
        <v>1</v>
      </c>
      <c r="AB283" s="146">
        <v>7</v>
      </c>
      <c r="AC283" s="146">
        <v>7</v>
      </c>
      <c r="AZ283" s="146">
        <v>2</v>
      </c>
      <c r="BA283" s="146">
        <f>IF(AZ283=1,G283,0)</f>
        <v>0</v>
      </c>
      <c r="BB283" s="146">
        <f>IF(AZ283=2,G283,0)</f>
        <v>0</v>
      </c>
      <c r="BC283" s="146">
        <f>IF(AZ283=3,G283,0)</f>
        <v>0</v>
      </c>
      <c r="BD283" s="146">
        <f>IF(AZ283=4,G283,0)</f>
        <v>0</v>
      </c>
      <c r="BE283" s="146">
        <f>IF(AZ283=5,G283,0)</f>
        <v>0</v>
      </c>
      <c r="CA283" s="177">
        <v>1</v>
      </c>
      <c r="CB283" s="177">
        <v>7</v>
      </c>
      <c r="CZ283" s="146">
        <v>0</v>
      </c>
    </row>
    <row r="284" spans="1:15" ht="12.75">
      <c r="A284" s="178"/>
      <c r="B284" s="180"/>
      <c r="C284" s="232" t="s">
        <v>96</v>
      </c>
      <c r="D284" s="233"/>
      <c r="E284" s="181">
        <v>0</v>
      </c>
      <c r="F284" s="182"/>
      <c r="G284" s="183"/>
      <c r="M284" s="179" t="s">
        <v>96</v>
      </c>
      <c r="O284" s="170"/>
    </row>
    <row r="285" spans="1:15" ht="12.75">
      <c r="A285" s="178"/>
      <c r="B285" s="180"/>
      <c r="C285" s="232" t="s">
        <v>314</v>
      </c>
      <c r="D285" s="233"/>
      <c r="E285" s="181">
        <v>10.9</v>
      </c>
      <c r="F285" s="182"/>
      <c r="G285" s="183"/>
      <c r="M285" s="179" t="s">
        <v>314</v>
      </c>
      <c r="O285" s="170"/>
    </row>
    <row r="286" spans="1:104" ht="12.75">
      <c r="A286" s="171">
        <v>86</v>
      </c>
      <c r="B286" s="172" t="s">
        <v>375</v>
      </c>
      <c r="C286" s="173" t="s">
        <v>376</v>
      </c>
      <c r="D286" s="174" t="s">
        <v>120</v>
      </c>
      <c r="E286" s="175">
        <v>10.9</v>
      </c>
      <c r="F286" s="175">
        <v>0</v>
      </c>
      <c r="G286" s="176">
        <f>E286*F286</f>
        <v>0</v>
      </c>
      <c r="O286" s="170">
        <v>2</v>
      </c>
      <c r="AA286" s="146">
        <v>1</v>
      </c>
      <c r="AB286" s="146">
        <v>7</v>
      </c>
      <c r="AC286" s="146">
        <v>7</v>
      </c>
      <c r="AZ286" s="146">
        <v>2</v>
      </c>
      <c r="BA286" s="146">
        <f>IF(AZ286=1,G286,0)</f>
        <v>0</v>
      </c>
      <c r="BB286" s="146">
        <f>IF(AZ286=2,G286,0)</f>
        <v>0</v>
      </c>
      <c r="BC286" s="146">
        <f>IF(AZ286=3,G286,0)</f>
        <v>0</v>
      </c>
      <c r="BD286" s="146">
        <f>IF(AZ286=4,G286,0)</f>
        <v>0</v>
      </c>
      <c r="BE286" s="146">
        <f>IF(AZ286=5,G286,0)</f>
        <v>0</v>
      </c>
      <c r="CA286" s="177">
        <v>1</v>
      </c>
      <c r="CB286" s="177">
        <v>7</v>
      </c>
      <c r="CZ286" s="146">
        <v>0</v>
      </c>
    </row>
    <row r="287" spans="1:15" ht="12.75">
      <c r="A287" s="178"/>
      <c r="B287" s="180"/>
      <c r="C287" s="232" t="s">
        <v>96</v>
      </c>
      <c r="D287" s="233"/>
      <c r="E287" s="181">
        <v>0</v>
      </c>
      <c r="F287" s="182"/>
      <c r="G287" s="183"/>
      <c r="M287" s="179" t="s">
        <v>96</v>
      </c>
      <c r="O287" s="170"/>
    </row>
    <row r="288" spans="1:15" ht="12.75">
      <c r="A288" s="178"/>
      <c r="B288" s="180"/>
      <c r="C288" s="232" t="s">
        <v>314</v>
      </c>
      <c r="D288" s="233"/>
      <c r="E288" s="181">
        <v>10.9</v>
      </c>
      <c r="F288" s="182"/>
      <c r="G288" s="183"/>
      <c r="M288" s="179" t="s">
        <v>314</v>
      </c>
      <c r="O288" s="170"/>
    </row>
    <row r="289" spans="1:104" ht="12.75">
      <c r="A289" s="171">
        <v>87</v>
      </c>
      <c r="B289" s="172" t="s">
        <v>377</v>
      </c>
      <c r="C289" s="173" t="s">
        <v>378</v>
      </c>
      <c r="D289" s="174" t="s">
        <v>120</v>
      </c>
      <c r="E289" s="175">
        <v>11.99</v>
      </c>
      <c r="F289" s="175">
        <v>0</v>
      </c>
      <c r="G289" s="176">
        <f>E289*F289</f>
        <v>0</v>
      </c>
      <c r="O289" s="170">
        <v>2</v>
      </c>
      <c r="AA289" s="146">
        <v>3</v>
      </c>
      <c r="AB289" s="146">
        <v>7</v>
      </c>
      <c r="AC289" s="146">
        <v>283754903</v>
      </c>
      <c r="AZ289" s="146">
        <v>2</v>
      </c>
      <c r="BA289" s="146">
        <f>IF(AZ289=1,G289,0)</f>
        <v>0</v>
      </c>
      <c r="BB289" s="146">
        <f>IF(AZ289=2,G289,0)</f>
        <v>0</v>
      </c>
      <c r="BC289" s="146">
        <f>IF(AZ289=3,G289,0)</f>
        <v>0</v>
      </c>
      <c r="BD289" s="146">
        <f>IF(AZ289=4,G289,0)</f>
        <v>0</v>
      </c>
      <c r="BE289" s="146">
        <f>IF(AZ289=5,G289,0)</f>
        <v>0</v>
      </c>
      <c r="CA289" s="177">
        <v>3</v>
      </c>
      <c r="CB289" s="177">
        <v>7</v>
      </c>
      <c r="CZ289" s="146">
        <v>0.0018</v>
      </c>
    </row>
    <row r="290" spans="1:15" ht="12.75">
      <c r="A290" s="178"/>
      <c r="B290" s="180"/>
      <c r="C290" s="232" t="s">
        <v>96</v>
      </c>
      <c r="D290" s="233"/>
      <c r="E290" s="181">
        <v>0</v>
      </c>
      <c r="F290" s="182"/>
      <c r="G290" s="183"/>
      <c r="M290" s="179" t="s">
        <v>96</v>
      </c>
      <c r="O290" s="170"/>
    </row>
    <row r="291" spans="1:15" ht="12.75">
      <c r="A291" s="178"/>
      <c r="B291" s="180"/>
      <c r="C291" s="232" t="s">
        <v>367</v>
      </c>
      <c r="D291" s="233"/>
      <c r="E291" s="181">
        <v>11.99</v>
      </c>
      <c r="F291" s="182"/>
      <c r="G291" s="183"/>
      <c r="M291" s="179" t="s">
        <v>367</v>
      </c>
      <c r="O291" s="170"/>
    </row>
    <row r="292" spans="1:104" ht="12.75">
      <c r="A292" s="171">
        <v>88</v>
      </c>
      <c r="B292" s="172" t="s">
        <v>190</v>
      </c>
      <c r="C292" s="173" t="s">
        <v>191</v>
      </c>
      <c r="D292" s="174" t="s">
        <v>120</v>
      </c>
      <c r="E292" s="175">
        <v>11.99</v>
      </c>
      <c r="F292" s="175">
        <v>0</v>
      </c>
      <c r="G292" s="176">
        <f>E292*F292</f>
        <v>0</v>
      </c>
      <c r="O292" s="170">
        <v>2</v>
      </c>
      <c r="AA292" s="146">
        <v>3</v>
      </c>
      <c r="AB292" s="146">
        <v>7</v>
      </c>
      <c r="AC292" s="146">
        <v>69366055</v>
      </c>
      <c r="AZ292" s="146">
        <v>2</v>
      </c>
      <c r="BA292" s="146">
        <f>IF(AZ292=1,G292,0)</f>
        <v>0</v>
      </c>
      <c r="BB292" s="146">
        <f>IF(AZ292=2,G292,0)</f>
        <v>0</v>
      </c>
      <c r="BC292" s="146">
        <f>IF(AZ292=3,G292,0)</f>
        <v>0</v>
      </c>
      <c r="BD292" s="146">
        <f>IF(AZ292=4,G292,0)</f>
        <v>0</v>
      </c>
      <c r="BE292" s="146">
        <f>IF(AZ292=5,G292,0)</f>
        <v>0</v>
      </c>
      <c r="CA292" s="177">
        <v>3</v>
      </c>
      <c r="CB292" s="177">
        <v>7</v>
      </c>
      <c r="CZ292" s="146">
        <v>0.0003</v>
      </c>
    </row>
    <row r="293" spans="1:15" ht="12.75">
      <c r="A293" s="178"/>
      <c r="B293" s="180"/>
      <c r="C293" s="232" t="s">
        <v>96</v>
      </c>
      <c r="D293" s="233"/>
      <c r="E293" s="181">
        <v>0</v>
      </c>
      <c r="F293" s="182"/>
      <c r="G293" s="183"/>
      <c r="M293" s="179" t="s">
        <v>96</v>
      </c>
      <c r="O293" s="170"/>
    </row>
    <row r="294" spans="1:15" ht="12.75">
      <c r="A294" s="178"/>
      <c r="B294" s="180"/>
      <c r="C294" s="232" t="s">
        <v>367</v>
      </c>
      <c r="D294" s="233"/>
      <c r="E294" s="181">
        <v>11.99</v>
      </c>
      <c r="F294" s="182"/>
      <c r="G294" s="183"/>
      <c r="M294" s="179" t="s">
        <v>367</v>
      </c>
      <c r="O294" s="170"/>
    </row>
    <row r="295" spans="1:104" ht="12.75">
      <c r="A295" s="171">
        <v>89</v>
      </c>
      <c r="B295" s="172" t="s">
        <v>379</v>
      </c>
      <c r="C295" s="173" t="s">
        <v>380</v>
      </c>
      <c r="D295" s="174" t="s">
        <v>63</v>
      </c>
      <c r="E295" s="175">
        <v>37.789428</v>
      </c>
      <c r="F295" s="175">
        <v>0</v>
      </c>
      <c r="G295" s="176">
        <f>E295*F295</f>
        <v>0</v>
      </c>
      <c r="O295" s="170">
        <v>2</v>
      </c>
      <c r="AA295" s="146">
        <v>7</v>
      </c>
      <c r="AB295" s="146">
        <v>1002</v>
      </c>
      <c r="AC295" s="146">
        <v>5</v>
      </c>
      <c r="AZ295" s="146">
        <v>2</v>
      </c>
      <c r="BA295" s="146">
        <f>IF(AZ295=1,G295,0)</f>
        <v>0</v>
      </c>
      <c r="BB295" s="146">
        <f>IF(AZ295=2,G295,0)</f>
        <v>0</v>
      </c>
      <c r="BC295" s="146">
        <f>IF(AZ295=3,G295,0)</f>
        <v>0</v>
      </c>
      <c r="BD295" s="146">
        <f>IF(AZ295=4,G295,0)</f>
        <v>0</v>
      </c>
      <c r="BE295" s="146">
        <f>IF(AZ295=5,G295,0)</f>
        <v>0</v>
      </c>
      <c r="CA295" s="177">
        <v>7</v>
      </c>
      <c r="CB295" s="177">
        <v>1002</v>
      </c>
      <c r="CZ295" s="146">
        <v>0</v>
      </c>
    </row>
    <row r="296" spans="1:57" ht="12.75">
      <c r="A296" s="184"/>
      <c r="B296" s="185" t="s">
        <v>78</v>
      </c>
      <c r="C296" s="186" t="str">
        <f>CONCATENATE(B282," ",C282)</f>
        <v>713 Izolace tepelné</v>
      </c>
      <c r="D296" s="187"/>
      <c r="E296" s="188"/>
      <c r="F296" s="189"/>
      <c r="G296" s="190">
        <f>SUM(G282:G295)</f>
        <v>0</v>
      </c>
      <c r="O296" s="170">
        <v>4</v>
      </c>
      <c r="BA296" s="191">
        <f>SUM(BA282:BA295)</f>
        <v>0</v>
      </c>
      <c r="BB296" s="191">
        <f>SUM(BB282:BB295)</f>
        <v>0</v>
      </c>
      <c r="BC296" s="191">
        <f>SUM(BC282:BC295)</f>
        <v>0</v>
      </c>
      <c r="BD296" s="191">
        <f>SUM(BD282:BD295)</f>
        <v>0</v>
      </c>
      <c r="BE296" s="191">
        <f>SUM(BE282:BE295)</f>
        <v>0</v>
      </c>
    </row>
    <row r="297" spans="1:15" ht="12.75">
      <c r="A297" s="163" t="s">
        <v>75</v>
      </c>
      <c r="B297" s="164" t="s">
        <v>381</v>
      </c>
      <c r="C297" s="165" t="s">
        <v>382</v>
      </c>
      <c r="D297" s="166"/>
      <c r="E297" s="167"/>
      <c r="F297" s="167"/>
      <c r="G297" s="168"/>
      <c r="H297" s="169"/>
      <c r="I297" s="169"/>
      <c r="O297" s="170">
        <v>1</v>
      </c>
    </row>
    <row r="298" spans="1:104" ht="12.75">
      <c r="A298" s="171">
        <v>90</v>
      </c>
      <c r="B298" s="172" t="s">
        <v>383</v>
      </c>
      <c r="C298" s="173" t="s">
        <v>384</v>
      </c>
      <c r="D298" s="174" t="s">
        <v>120</v>
      </c>
      <c r="E298" s="175">
        <v>5.56</v>
      </c>
      <c r="F298" s="175">
        <v>0</v>
      </c>
      <c r="G298" s="176">
        <f>E298*F298</f>
        <v>0</v>
      </c>
      <c r="O298" s="170">
        <v>2</v>
      </c>
      <c r="AA298" s="146">
        <v>1</v>
      </c>
      <c r="AB298" s="146">
        <v>7</v>
      </c>
      <c r="AC298" s="146">
        <v>7</v>
      </c>
      <c r="AZ298" s="146">
        <v>2</v>
      </c>
      <c r="BA298" s="146">
        <f>IF(AZ298=1,G298,0)</f>
        <v>0</v>
      </c>
      <c r="BB298" s="146">
        <f>IF(AZ298=2,G298,0)</f>
        <v>0</v>
      </c>
      <c r="BC298" s="146">
        <f>IF(AZ298=3,G298,0)</f>
        <v>0</v>
      </c>
      <c r="BD298" s="146">
        <f>IF(AZ298=4,G298,0)</f>
        <v>0</v>
      </c>
      <c r="BE298" s="146">
        <f>IF(AZ298=5,G298,0)</f>
        <v>0</v>
      </c>
      <c r="CA298" s="177">
        <v>1</v>
      </c>
      <c r="CB298" s="177">
        <v>7</v>
      </c>
      <c r="CZ298" s="146">
        <v>0</v>
      </c>
    </row>
    <row r="299" spans="1:15" ht="12.75">
      <c r="A299" s="178"/>
      <c r="B299" s="180"/>
      <c r="C299" s="232" t="s">
        <v>385</v>
      </c>
      <c r="D299" s="233"/>
      <c r="E299" s="181">
        <v>0</v>
      </c>
      <c r="F299" s="182"/>
      <c r="G299" s="183"/>
      <c r="M299" s="179" t="s">
        <v>385</v>
      </c>
      <c r="O299" s="170"/>
    </row>
    <row r="300" spans="1:15" ht="12.75">
      <c r="A300" s="178"/>
      <c r="B300" s="180"/>
      <c r="C300" s="232" t="s">
        <v>386</v>
      </c>
      <c r="D300" s="233"/>
      <c r="E300" s="181">
        <v>5.56</v>
      </c>
      <c r="F300" s="182"/>
      <c r="G300" s="183"/>
      <c r="M300" s="179" t="s">
        <v>386</v>
      </c>
      <c r="O300" s="170"/>
    </row>
    <row r="301" spans="1:104" ht="12.75">
      <c r="A301" s="171">
        <v>91</v>
      </c>
      <c r="B301" s="172" t="s">
        <v>387</v>
      </c>
      <c r="C301" s="173" t="s">
        <v>388</v>
      </c>
      <c r="D301" s="174" t="s">
        <v>84</v>
      </c>
      <c r="E301" s="175">
        <v>0.0834</v>
      </c>
      <c r="F301" s="175">
        <v>0</v>
      </c>
      <c r="G301" s="176">
        <f>E301*F301</f>
        <v>0</v>
      </c>
      <c r="O301" s="170">
        <v>2</v>
      </c>
      <c r="AA301" s="146">
        <v>1</v>
      </c>
      <c r="AB301" s="146">
        <v>7</v>
      </c>
      <c r="AC301" s="146">
        <v>7</v>
      </c>
      <c r="AZ301" s="146">
        <v>2</v>
      </c>
      <c r="BA301" s="146">
        <f>IF(AZ301=1,G301,0)</f>
        <v>0</v>
      </c>
      <c r="BB301" s="146">
        <f>IF(AZ301=2,G301,0)</f>
        <v>0</v>
      </c>
      <c r="BC301" s="146">
        <f>IF(AZ301=3,G301,0)</f>
        <v>0</v>
      </c>
      <c r="BD301" s="146">
        <f>IF(AZ301=4,G301,0)</f>
        <v>0</v>
      </c>
      <c r="BE301" s="146">
        <f>IF(AZ301=5,G301,0)</f>
        <v>0</v>
      </c>
      <c r="CA301" s="177">
        <v>1</v>
      </c>
      <c r="CB301" s="177">
        <v>7</v>
      </c>
      <c r="CZ301" s="146">
        <v>0.00311</v>
      </c>
    </row>
    <row r="302" spans="1:15" ht="12.75">
      <c r="A302" s="178"/>
      <c r="B302" s="180"/>
      <c r="C302" s="232" t="s">
        <v>385</v>
      </c>
      <c r="D302" s="233"/>
      <c r="E302" s="181">
        <v>0</v>
      </c>
      <c r="F302" s="182"/>
      <c r="G302" s="183"/>
      <c r="M302" s="179" t="s">
        <v>385</v>
      </c>
      <c r="O302" s="170"/>
    </row>
    <row r="303" spans="1:15" ht="12.75">
      <c r="A303" s="178"/>
      <c r="B303" s="180"/>
      <c r="C303" s="232" t="s">
        <v>389</v>
      </c>
      <c r="D303" s="233"/>
      <c r="E303" s="181">
        <v>0.0834</v>
      </c>
      <c r="F303" s="182"/>
      <c r="G303" s="183"/>
      <c r="M303" s="179" t="s">
        <v>389</v>
      </c>
      <c r="O303" s="170"/>
    </row>
    <row r="304" spans="1:104" ht="12.75">
      <c r="A304" s="171">
        <v>92</v>
      </c>
      <c r="B304" s="172" t="s">
        <v>390</v>
      </c>
      <c r="C304" s="173" t="s">
        <v>391</v>
      </c>
      <c r="D304" s="174" t="s">
        <v>137</v>
      </c>
      <c r="E304" s="175">
        <v>1</v>
      </c>
      <c r="F304" s="175">
        <v>0</v>
      </c>
      <c r="G304" s="176">
        <f>E304*F304</f>
        <v>0</v>
      </c>
      <c r="O304" s="170">
        <v>2</v>
      </c>
      <c r="AA304" s="146">
        <v>12</v>
      </c>
      <c r="AB304" s="146">
        <v>0</v>
      </c>
      <c r="AC304" s="146">
        <v>148</v>
      </c>
      <c r="AZ304" s="146">
        <v>2</v>
      </c>
      <c r="BA304" s="146">
        <f>IF(AZ304=1,G304,0)</f>
        <v>0</v>
      </c>
      <c r="BB304" s="146">
        <f>IF(AZ304=2,G304,0)</f>
        <v>0</v>
      </c>
      <c r="BC304" s="146">
        <f>IF(AZ304=3,G304,0)</f>
        <v>0</v>
      </c>
      <c r="BD304" s="146">
        <f>IF(AZ304=4,G304,0)</f>
        <v>0</v>
      </c>
      <c r="BE304" s="146">
        <f>IF(AZ304=5,G304,0)</f>
        <v>0</v>
      </c>
      <c r="CA304" s="177">
        <v>12</v>
      </c>
      <c r="CB304" s="177">
        <v>0</v>
      </c>
      <c r="CZ304" s="146">
        <v>0</v>
      </c>
    </row>
    <row r="305" spans="1:104" ht="12.75">
      <c r="A305" s="171">
        <v>93</v>
      </c>
      <c r="B305" s="172" t="s">
        <v>392</v>
      </c>
      <c r="C305" s="173" t="s">
        <v>393</v>
      </c>
      <c r="D305" s="174" t="s">
        <v>120</v>
      </c>
      <c r="E305" s="175">
        <v>6.116</v>
      </c>
      <c r="F305" s="175">
        <v>0</v>
      </c>
      <c r="G305" s="176">
        <f>E305*F305</f>
        <v>0</v>
      </c>
      <c r="O305" s="170">
        <v>2</v>
      </c>
      <c r="AA305" s="146">
        <v>3</v>
      </c>
      <c r="AB305" s="146">
        <v>7</v>
      </c>
      <c r="AC305" s="146">
        <v>60623216</v>
      </c>
      <c r="AZ305" s="146">
        <v>2</v>
      </c>
      <c r="BA305" s="146">
        <f>IF(AZ305=1,G305,0)</f>
        <v>0</v>
      </c>
      <c r="BB305" s="146">
        <f>IF(AZ305=2,G305,0)</f>
        <v>0</v>
      </c>
      <c r="BC305" s="146">
        <f>IF(AZ305=3,G305,0)</f>
        <v>0</v>
      </c>
      <c r="BD305" s="146">
        <f>IF(AZ305=4,G305,0)</f>
        <v>0</v>
      </c>
      <c r="BE305" s="146">
        <f>IF(AZ305=5,G305,0)</f>
        <v>0</v>
      </c>
      <c r="CA305" s="177">
        <v>3</v>
      </c>
      <c r="CB305" s="177">
        <v>7</v>
      </c>
      <c r="CZ305" s="146">
        <v>0.00825</v>
      </c>
    </row>
    <row r="306" spans="1:15" ht="12.75">
      <c r="A306" s="178"/>
      <c r="B306" s="180"/>
      <c r="C306" s="232" t="s">
        <v>394</v>
      </c>
      <c r="D306" s="233"/>
      <c r="E306" s="181">
        <v>6.116</v>
      </c>
      <c r="F306" s="182"/>
      <c r="G306" s="183"/>
      <c r="M306" s="179" t="s">
        <v>394</v>
      </c>
      <c r="O306" s="170"/>
    </row>
    <row r="307" spans="1:104" ht="12.75">
      <c r="A307" s="171">
        <v>94</v>
      </c>
      <c r="B307" s="172" t="s">
        <v>395</v>
      </c>
      <c r="C307" s="173" t="s">
        <v>396</v>
      </c>
      <c r="D307" s="174" t="s">
        <v>63</v>
      </c>
      <c r="E307" s="175">
        <v>37.918629</v>
      </c>
      <c r="F307" s="175">
        <v>0</v>
      </c>
      <c r="G307" s="176">
        <f>E307*F307</f>
        <v>0</v>
      </c>
      <c r="O307" s="170">
        <v>2</v>
      </c>
      <c r="AA307" s="146">
        <v>7</v>
      </c>
      <c r="AB307" s="146">
        <v>1002</v>
      </c>
      <c r="AC307" s="146">
        <v>5</v>
      </c>
      <c r="AZ307" s="146">
        <v>2</v>
      </c>
      <c r="BA307" s="146">
        <f>IF(AZ307=1,G307,0)</f>
        <v>0</v>
      </c>
      <c r="BB307" s="146">
        <f>IF(AZ307=2,G307,0)</f>
        <v>0</v>
      </c>
      <c r="BC307" s="146">
        <f>IF(AZ307=3,G307,0)</f>
        <v>0</v>
      </c>
      <c r="BD307" s="146">
        <f>IF(AZ307=4,G307,0)</f>
        <v>0</v>
      </c>
      <c r="BE307" s="146">
        <f>IF(AZ307=5,G307,0)</f>
        <v>0</v>
      </c>
      <c r="CA307" s="177">
        <v>7</v>
      </c>
      <c r="CB307" s="177">
        <v>1002</v>
      </c>
      <c r="CZ307" s="146">
        <v>0</v>
      </c>
    </row>
    <row r="308" spans="1:57" ht="12.75">
      <c r="A308" s="184"/>
      <c r="B308" s="185" t="s">
        <v>78</v>
      </c>
      <c r="C308" s="186" t="str">
        <f>CONCATENATE(B297," ",C297)</f>
        <v>762 Konstrukce tesařské</v>
      </c>
      <c r="D308" s="187"/>
      <c r="E308" s="188"/>
      <c r="F308" s="189"/>
      <c r="G308" s="190">
        <f>SUM(G297:G307)</f>
        <v>0</v>
      </c>
      <c r="O308" s="170">
        <v>4</v>
      </c>
      <c r="BA308" s="191">
        <f>SUM(BA297:BA307)</f>
        <v>0</v>
      </c>
      <c r="BB308" s="191">
        <f>SUM(BB297:BB307)</f>
        <v>0</v>
      </c>
      <c r="BC308" s="191">
        <f>SUM(BC297:BC307)</f>
        <v>0</v>
      </c>
      <c r="BD308" s="191">
        <f>SUM(BD297:BD307)</f>
        <v>0</v>
      </c>
      <c r="BE308" s="191">
        <f>SUM(BE297:BE307)</f>
        <v>0</v>
      </c>
    </row>
    <row r="309" spans="1:15" ht="12.75">
      <c r="A309" s="163" t="s">
        <v>75</v>
      </c>
      <c r="B309" s="164" t="s">
        <v>397</v>
      </c>
      <c r="C309" s="165" t="s">
        <v>398</v>
      </c>
      <c r="D309" s="166"/>
      <c r="E309" s="167"/>
      <c r="F309" s="167"/>
      <c r="G309" s="168"/>
      <c r="H309" s="169"/>
      <c r="I309" s="169"/>
      <c r="O309" s="170">
        <v>1</v>
      </c>
    </row>
    <row r="310" spans="1:104" ht="12.75">
      <c r="A310" s="171">
        <v>95</v>
      </c>
      <c r="B310" s="172" t="s">
        <v>399</v>
      </c>
      <c r="C310" s="173" t="s">
        <v>400</v>
      </c>
      <c r="D310" s="174" t="s">
        <v>142</v>
      </c>
      <c r="E310" s="175">
        <v>1</v>
      </c>
      <c r="F310" s="175">
        <v>0</v>
      </c>
      <c r="G310" s="176">
        <f>E310*F310</f>
        <v>0</v>
      </c>
      <c r="O310" s="170">
        <v>2</v>
      </c>
      <c r="AA310" s="146">
        <v>12</v>
      </c>
      <c r="AB310" s="146">
        <v>0</v>
      </c>
      <c r="AC310" s="146">
        <v>85</v>
      </c>
      <c r="AZ310" s="146">
        <v>2</v>
      </c>
      <c r="BA310" s="146">
        <f>IF(AZ310=1,G310,0)</f>
        <v>0</v>
      </c>
      <c r="BB310" s="146">
        <f>IF(AZ310=2,G310,0)</f>
        <v>0</v>
      </c>
      <c r="BC310" s="146">
        <f>IF(AZ310=3,G310,0)</f>
        <v>0</v>
      </c>
      <c r="BD310" s="146">
        <f>IF(AZ310=4,G310,0)</f>
        <v>0</v>
      </c>
      <c r="BE310" s="146">
        <f>IF(AZ310=5,G310,0)</f>
        <v>0</v>
      </c>
      <c r="CA310" s="177">
        <v>12</v>
      </c>
      <c r="CB310" s="177">
        <v>0</v>
      </c>
      <c r="CZ310" s="146">
        <v>0</v>
      </c>
    </row>
    <row r="311" spans="1:104" ht="12.75">
      <c r="A311" s="171">
        <v>96</v>
      </c>
      <c r="B311" s="172" t="s">
        <v>401</v>
      </c>
      <c r="C311" s="173" t="s">
        <v>402</v>
      </c>
      <c r="D311" s="174" t="s">
        <v>142</v>
      </c>
      <c r="E311" s="175">
        <v>2</v>
      </c>
      <c r="F311" s="175">
        <v>0</v>
      </c>
      <c r="G311" s="176">
        <f>E311*F311</f>
        <v>0</v>
      </c>
      <c r="O311" s="170">
        <v>2</v>
      </c>
      <c r="AA311" s="146">
        <v>12</v>
      </c>
      <c r="AB311" s="146">
        <v>0</v>
      </c>
      <c r="AC311" s="146">
        <v>86</v>
      </c>
      <c r="AZ311" s="146">
        <v>2</v>
      </c>
      <c r="BA311" s="146">
        <f>IF(AZ311=1,G311,0)</f>
        <v>0</v>
      </c>
      <c r="BB311" s="146">
        <f>IF(AZ311=2,G311,0)</f>
        <v>0</v>
      </c>
      <c r="BC311" s="146">
        <f>IF(AZ311=3,G311,0)</f>
        <v>0</v>
      </c>
      <c r="BD311" s="146">
        <f>IF(AZ311=4,G311,0)</f>
        <v>0</v>
      </c>
      <c r="BE311" s="146">
        <f>IF(AZ311=5,G311,0)</f>
        <v>0</v>
      </c>
      <c r="CA311" s="177">
        <v>12</v>
      </c>
      <c r="CB311" s="177">
        <v>0</v>
      </c>
      <c r="CZ311" s="146">
        <v>0</v>
      </c>
    </row>
    <row r="312" spans="1:104" ht="12.75">
      <c r="A312" s="171">
        <v>97</v>
      </c>
      <c r="B312" s="172" t="s">
        <v>403</v>
      </c>
      <c r="C312" s="173" t="s">
        <v>404</v>
      </c>
      <c r="D312" s="174" t="s">
        <v>137</v>
      </c>
      <c r="E312" s="175">
        <v>1</v>
      </c>
      <c r="F312" s="175">
        <v>0</v>
      </c>
      <c r="G312" s="176">
        <f>E312*F312</f>
        <v>0</v>
      </c>
      <c r="O312" s="170">
        <v>2</v>
      </c>
      <c r="AA312" s="146">
        <v>12</v>
      </c>
      <c r="AB312" s="146">
        <v>0</v>
      </c>
      <c r="AC312" s="146">
        <v>87</v>
      </c>
      <c r="AZ312" s="146">
        <v>2</v>
      </c>
      <c r="BA312" s="146">
        <f>IF(AZ312=1,G312,0)</f>
        <v>0</v>
      </c>
      <c r="BB312" s="146">
        <f>IF(AZ312=2,G312,0)</f>
        <v>0</v>
      </c>
      <c r="BC312" s="146">
        <f>IF(AZ312=3,G312,0)</f>
        <v>0</v>
      </c>
      <c r="BD312" s="146">
        <f>IF(AZ312=4,G312,0)</f>
        <v>0</v>
      </c>
      <c r="BE312" s="146">
        <f>IF(AZ312=5,G312,0)</f>
        <v>0</v>
      </c>
      <c r="CA312" s="177">
        <v>12</v>
      </c>
      <c r="CB312" s="177">
        <v>0</v>
      </c>
      <c r="CZ312" s="146">
        <v>0</v>
      </c>
    </row>
    <row r="313" spans="1:104" ht="12.75">
      <c r="A313" s="171">
        <v>98</v>
      </c>
      <c r="B313" s="172" t="s">
        <v>405</v>
      </c>
      <c r="C313" s="173" t="s">
        <v>406</v>
      </c>
      <c r="D313" s="174" t="s">
        <v>63</v>
      </c>
      <c r="E313" s="175">
        <v>533.75</v>
      </c>
      <c r="F313" s="175">
        <v>0</v>
      </c>
      <c r="G313" s="176">
        <f>E313*F313</f>
        <v>0</v>
      </c>
      <c r="O313" s="170">
        <v>2</v>
      </c>
      <c r="AA313" s="146">
        <v>7</v>
      </c>
      <c r="AB313" s="146">
        <v>1002</v>
      </c>
      <c r="AC313" s="146">
        <v>5</v>
      </c>
      <c r="AZ313" s="146">
        <v>2</v>
      </c>
      <c r="BA313" s="146">
        <f>IF(AZ313=1,G313,0)</f>
        <v>0</v>
      </c>
      <c r="BB313" s="146">
        <f>IF(AZ313=2,G313,0)</f>
        <v>0</v>
      </c>
      <c r="BC313" s="146">
        <f>IF(AZ313=3,G313,0)</f>
        <v>0</v>
      </c>
      <c r="BD313" s="146">
        <f>IF(AZ313=4,G313,0)</f>
        <v>0</v>
      </c>
      <c r="BE313" s="146">
        <f>IF(AZ313=5,G313,0)</f>
        <v>0</v>
      </c>
      <c r="CA313" s="177">
        <v>7</v>
      </c>
      <c r="CB313" s="177">
        <v>1002</v>
      </c>
      <c r="CZ313" s="146">
        <v>0</v>
      </c>
    </row>
    <row r="314" spans="1:57" ht="12.75">
      <c r="A314" s="184"/>
      <c r="B314" s="185" t="s">
        <v>78</v>
      </c>
      <c r="C314" s="186" t="str">
        <f>CONCATENATE(B309," ",C309)</f>
        <v>764 Konstrukce klempířské</v>
      </c>
      <c r="D314" s="187"/>
      <c r="E314" s="188"/>
      <c r="F314" s="189"/>
      <c r="G314" s="190">
        <f>SUM(G309:G313)</f>
        <v>0</v>
      </c>
      <c r="O314" s="170">
        <v>4</v>
      </c>
      <c r="BA314" s="191">
        <f>SUM(BA309:BA313)</f>
        <v>0</v>
      </c>
      <c r="BB314" s="191">
        <f>SUM(BB309:BB313)</f>
        <v>0</v>
      </c>
      <c r="BC314" s="191">
        <f>SUM(BC309:BC313)</f>
        <v>0</v>
      </c>
      <c r="BD314" s="191">
        <f>SUM(BD309:BD313)</f>
        <v>0</v>
      </c>
      <c r="BE314" s="191">
        <f>SUM(BE309:BE313)</f>
        <v>0</v>
      </c>
    </row>
    <row r="315" spans="1:15" ht="12.75">
      <c r="A315" s="163" t="s">
        <v>75</v>
      </c>
      <c r="B315" s="164" t="s">
        <v>407</v>
      </c>
      <c r="C315" s="165" t="s">
        <v>408</v>
      </c>
      <c r="D315" s="166"/>
      <c r="E315" s="167"/>
      <c r="F315" s="167"/>
      <c r="G315" s="168"/>
      <c r="H315" s="169"/>
      <c r="I315" s="169"/>
      <c r="O315" s="170">
        <v>1</v>
      </c>
    </row>
    <row r="316" spans="1:104" ht="12.75">
      <c r="A316" s="171">
        <v>99</v>
      </c>
      <c r="B316" s="172" t="s">
        <v>409</v>
      </c>
      <c r="C316" s="173" t="s">
        <v>545</v>
      </c>
      <c r="D316" s="174" t="s">
        <v>137</v>
      </c>
      <c r="E316" s="234">
        <v>0</v>
      </c>
      <c r="F316" s="175">
        <v>0</v>
      </c>
      <c r="G316" s="176">
        <f aca="true" t="shared" si="0" ref="G316:G331">E316*F316</f>
        <v>0</v>
      </c>
      <c r="O316" s="170">
        <v>2</v>
      </c>
      <c r="AA316" s="146">
        <v>12</v>
      </c>
      <c r="AB316" s="146">
        <v>0</v>
      </c>
      <c r="AC316" s="146">
        <v>69</v>
      </c>
      <c r="AZ316" s="146">
        <v>2</v>
      </c>
      <c r="BA316" s="146">
        <f aca="true" t="shared" si="1" ref="BA316:BA331">IF(AZ316=1,G316,0)</f>
        <v>0</v>
      </c>
      <c r="BB316" s="146">
        <f aca="true" t="shared" si="2" ref="BB316:BB331">IF(AZ316=2,G316,0)</f>
        <v>0</v>
      </c>
      <c r="BC316" s="146">
        <f aca="true" t="shared" si="3" ref="BC316:BC331">IF(AZ316=3,G316,0)</f>
        <v>0</v>
      </c>
      <c r="BD316" s="146">
        <f aca="true" t="shared" si="4" ref="BD316:BD331">IF(AZ316=4,G316,0)</f>
        <v>0</v>
      </c>
      <c r="BE316" s="146">
        <f aca="true" t="shared" si="5" ref="BE316:BE331">IF(AZ316=5,G316,0)</f>
        <v>0</v>
      </c>
      <c r="CA316" s="177">
        <v>12</v>
      </c>
      <c r="CB316" s="177">
        <v>0</v>
      </c>
      <c r="CZ316" s="146">
        <v>0</v>
      </c>
    </row>
    <row r="317" spans="1:104" ht="20.25">
      <c r="A317" s="171">
        <v>100</v>
      </c>
      <c r="B317" s="172" t="s">
        <v>410</v>
      </c>
      <c r="C317" s="173" t="s">
        <v>411</v>
      </c>
      <c r="D317" s="174" t="s">
        <v>142</v>
      </c>
      <c r="E317" s="175">
        <v>2</v>
      </c>
      <c r="F317" s="175">
        <v>0</v>
      </c>
      <c r="G317" s="176">
        <f t="shared" si="0"/>
        <v>0</v>
      </c>
      <c r="O317" s="170">
        <v>2</v>
      </c>
      <c r="AA317" s="146">
        <v>12</v>
      </c>
      <c r="AB317" s="146">
        <v>0</v>
      </c>
      <c r="AC317" s="146">
        <v>141</v>
      </c>
      <c r="AZ317" s="146">
        <v>2</v>
      </c>
      <c r="BA317" s="146">
        <f t="shared" si="1"/>
        <v>0</v>
      </c>
      <c r="BB317" s="146">
        <f t="shared" si="2"/>
        <v>0</v>
      </c>
      <c r="BC317" s="146">
        <f t="shared" si="3"/>
        <v>0</v>
      </c>
      <c r="BD317" s="146">
        <f t="shared" si="4"/>
        <v>0</v>
      </c>
      <c r="BE317" s="146">
        <f t="shared" si="5"/>
        <v>0</v>
      </c>
      <c r="CA317" s="177">
        <v>12</v>
      </c>
      <c r="CB317" s="177">
        <v>0</v>
      </c>
      <c r="CZ317" s="146">
        <v>0</v>
      </c>
    </row>
    <row r="318" spans="1:104" ht="20.25">
      <c r="A318" s="171">
        <v>101</v>
      </c>
      <c r="B318" s="172" t="s">
        <v>285</v>
      </c>
      <c r="C318" s="173" t="s">
        <v>412</v>
      </c>
      <c r="D318" s="174" t="s">
        <v>142</v>
      </c>
      <c r="E318" s="175">
        <v>6</v>
      </c>
      <c r="F318" s="175">
        <v>0</v>
      </c>
      <c r="G318" s="176">
        <f t="shared" si="0"/>
        <v>0</v>
      </c>
      <c r="O318" s="170">
        <v>2</v>
      </c>
      <c r="AA318" s="146">
        <v>12</v>
      </c>
      <c r="AB318" s="146">
        <v>0</v>
      </c>
      <c r="AC318" s="146">
        <v>74</v>
      </c>
      <c r="AZ318" s="146">
        <v>2</v>
      </c>
      <c r="BA318" s="146">
        <f t="shared" si="1"/>
        <v>0</v>
      </c>
      <c r="BB318" s="146">
        <f t="shared" si="2"/>
        <v>0</v>
      </c>
      <c r="BC318" s="146">
        <f t="shared" si="3"/>
        <v>0</v>
      </c>
      <c r="BD318" s="146">
        <f t="shared" si="4"/>
        <v>0</v>
      </c>
      <c r="BE318" s="146">
        <f t="shared" si="5"/>
        <v>0</v>
      </c>
      <c r="CA318" s="177">
        <v>12</v>
      </c>
      <c r="CB318" s="177">
        <v>0</v>
      </c>
      <c r="CZ318" s="146">
        <v>0</v>
      </c>
    </row>
    <row r="319" spans="1:104" ht="12.75">
      <c r="A319" s="171">
        <v>102</v>
      </c>
      <c r="B319" s="172" t="s">
        <v>413</v>
      </c>
      <c r="C319" s="173" t="s">
        <v>414</v>
      </c>
      <c r="D319" s="174" t="s">
        <v>142</v>
      </c>
      <c r="E319" s="175">
        <v>6</v>
      </c>
      <c r="F319" s="175">
        <v>0</v>
      </c>
      <c r="G319" s="176">
        <f t="shared" si="0"/>
        <v>0</v>
      </c>
      <c r="O319" s="170">
        <v>2</v>
      </c>
      <c r="AA319" s="146">
        <v>12</v>
      </c>
      <c r="AB319" s="146">
        <v>0</v>
      </c>
      <c r="AC319" s="146">
        <v>75</v>
      </c>
      <c r="AZ319" s="146">
        <v>2</v>
      </c>
      <c r="BA319" s="146">
        <f t="shared" si="1"/>
        <v>0</v>
      </c>
      <c r="BB319" s="146">
        <f t="shared" si="2"/>
        <v>0</v>
      </c>
      <c r="BC319" s="146">
        <f t="shared" si="3"/>
        <v>0</v>
      </c>
      <c r="BD319" s="146">
        <f t="shared" si="4"/>
        <v>0</v>
      </c>
      <c r="BE319" s="146">
        <f t="shared" si="5"/>
        <v>0</v>
      </c>
      <c r="CA319" s="177">
        <v>12</v>
      </c>
      <c r="CB319" s="177">
        <v>0</v>
      </c>
      <c r="CZ319" s="146">
        <v>0</v>
      </c>
    </row>
    <row r="320" spans="1:104" ht="12.75">
      <c r="A320" s="171">
        <v>103</v>
      </c>
      <c r="B320" s="172" t="s">
        <v>415</v>
      </c>
      <c r="C320" s="173" t="s">
        <v>416</v>
      </c>
      <c r="D320" s="174" t="s">
        <v>142</v>
      </c>
      <c r="E320" s="175">
        <v>2</v>
      </c>
      <c r="F320" s="175">
        <v>0</v>
      </c>
      <c r="G320" s="176">
        <f t="shared" si="0"/>
        <v>0</v>
      </c>
      <c r="O320" s="170">
        <v>2</v>
      </c>
      <c r="AA320" s="146">
        <v>12</v>
      </c>
      <c r="AB320" s="146">
        <v>0</v>
      </c>
      <c r="AC320" s="146">
        <v>76</v>
      </c>
      <c r="AZ320" s="146">
        <v>2</v>
      </c>
      <c r="BA320" s="146">
        <f t="shared" si="1"/>
        <v>0</v>
      </c>
      <c r="BB320" s="146">
        <f t="shared" si="2"/>
        <v>0</v>
      </c>
      <c r="BC320" s="146">
        <f t="shared" si="3"/>
        <v>0</v>
      </c>
      <c r="BD320" s="146">
        <f t="shared" si="4"/>
        <v>0</v>
      </c>
      <c r="BE320" s="146">
        <f t="shared" si="5"/>
        <v>0</v>
      </c>
      <c r="CA320" s="177">
        <v>12</v>
      </c>
      <c r="CB320" s="177">
        <v>0</v>
      </c>
      <c r="CZ320" s="146">
        <v>0</v>
      </c>
    </row>
    <row r="321" spans="1:104" ht="12.75">
      <c r="A321" s="171">
        <v>104</v>
      </c>
      <c r="B321" s="172" t="s">
        <v>417</v>
      </c>
      <c r="C321" s="173" t="s">
        <v>418</v>
      </c>
      <c r="D321" s="174" t="s">
        <v>142</v>
      </c>
      <c r="E321" s="175">
        <v>6</v>
      </c>
      <c r="F321" s="175">
        <v>0</v>
      </c>
      <c r="G321" s="176">
        <f t="shared" si="0"/>
        <v>0</v>
      </c>
      <c r="O321" s="170">
        <v>2</v>
      </c>
      <c r="AA321" s="146">
        <v>12</v>
      </c>
      <c r="AB321" s="146">
        <v>0</v>
      </c>
      <c r="AC321" s="146">
        <v>77</v>
      </c>
      <c r="AZ321" s="146">
        <v>2</v>
      </c>
      <c r="BA321" s="146">
        <f t="shared" si="1"/>
        <v>0</v>
      </c>
      <c r="BB321" s="146">
        <f t="shared" si="2"/>
        <v>0</v>
      </c>
      <c r="BC321" s="146">
        <f t="shared" si="3"/>
        <v>0</v>
      </c>
      <c r="BD321" s="146">
        <f t="shared" si="4"/>
        <v>0</v>
      </c>
      <c r="BE321" s="146">
        <f t="shared" si="5"/>
        <v>0</v>
      </c>
      <c r="CA321" s="177">
        <v>12</v>
      </c>
      <c r="CB321" s="177">
        <v>0</v>
      </c>
      <c r="CZ321" s="146">
        <v>0</v>
      </c>
    </row>
    <row r="322" spans="1:104" ht="12.75">
      <c r="A322" s="171">
        <v>105</v>
      </c>
      <c r="B322" s="172" t="s">
        <v>419</v>
      </c>
      <c r="C322" s="173" t="s">
        <v>420</v>
      </c>
      <c r="D322" s="174" t="s">
        <v>142</v>
      </c>
      <c r="E322" s="175">
        <v>6</v>
      </c>
      <c r="F322" s="175">
        <v>0</v>
      </c>
      <c r="G322" s="176">
        <f t="shared" si="0"/>
        <v>0</v>
      </c>
      <c r="O322" s="170">
        <v>2</v>
      </c>
      <c r="AA322" s="146">
        <v>12</v>
      </c>
      <c r="AB322" s="146">
        <v>0</v>
      </c>
      <c r="AC322" s="146">
        <v>80</v>
      </c>
      <c r="AZ322" s="146">
        <v>2</v>
      </c>
      <c r="BA322" s="146">
        <f t="shared" si="1"/>
        <v>0</v>
      </c>
      <c r="BB322" s="146">
        <f t="shared" si="2"/>
        <v>0</v>
      </c>
      <c r="BC322" s="146">
        <f t="shared" si="3"/>
        <v>0</v>
      </c>
      <c r="BD322" s="146">
        <f t="shared" si="4"/>
        <v>0</v>
      </c>
      <c r="BE322" s="146">
        <f t="shared" si="5"/>
        <v>0</v>
      </c>
      <c r="CA322" s="177">
        <v>12</v>
      </c>
      <c r="CB322" s="177">
        <v>0</v>
      </c>
      <c r="CZ322" s="146">
        <v>0</v>
      </c>
    </row>
    <row r="323" spans="1:104" ht="12.75">
      <c r="A323" s="171">
        <v>106</v>
      </c>
      <c r="B323" s="172" t="s">
        <v>421</v>
      </c>
      <c r="C323" s="173" t="s">
        <v>422</v>
      </c>
      <c r="D323" s="174" t="s">
        <v>142</v>
      </c>
      <c r="E323" s="175">
        <v>2</v>
      </c>
      <c r="F323" s="175">
        <v>0</v>
      </c>
      <c r="G323" s="176">
        <v>0</v>
      </c>
      <c r="O323" s="170">
        <v>2</v>
      </c>
      <c r="AA323" s="146">
        <v>12</v>
      </c>
      <c r="AB323" s="146">
        <v>0</v>
      </c>
      <c r="AC323" s="146">
        <v>81</v>
      </c>
      <c r="AZ323" s="146">
        <v>2</v>
      </c>
      <c r="BA323" s="146">
        <f t="shared" si="1"/>
        <v>0</v>
      </c>
      <c r="BB323" s="146">
        <f t="shared" si="2"/>
        <v>0</v>
      </c>
      <c r="BC323" s="146">
        <f t="shared" si="3"/>
        <v>0</v>
      </c>
      <c r="BD323" s="146">
        <f t="shared" si="4"/>
        <v>0</v>
      </c>
      <c r="BE323" s="146">
        <f t="shared" si="5"/>
        <v>0</v>
      </c>
      <c r="CA323" s="177">
        <v>12</v>
      </c>
      <c r="CB323" s="177">
        <v>0</v>
      </c>
      <c r="CZ323" s="146">
        <v>0</v>
      </c>
    </row>
    <row r="324" spans="1:104" ht="12.75">
      <c r="A324" s="171">
        <v>107</v>
      </c>
      <c r="B324" s="172" t="s">
        <v>423</v>
      </c>
      <c r="C324" s="173" t="s">
        <v>424</v>
      </c>
      <c r="D324" s="174" t="s">
        <v>142</v>
      </c>
      <c r="E324" s="175">
        <v>1</v>
      </c>
      <c r="F324" s="175">
        <v>0</v>
      </c>
      <c r="G324" s="176">
        <f t="shared" si="0"/>
        <v>0</v>
      </c>
      <c r="O324" s="170">
        <v>2</v>
      </c>
      <c r="AA324" s="146">
        <v>12</v>
      </c>
      <c r="AB324" s="146">
        <v>0</v>
      </c>
      <c r="AC324" s="146">
        <v>82</v>
      </c>
      <c r="AZ324" s="146">
        <v>2</v>
      </c>
      <c r="BA324" s="146">
        <f t="shared" si="1"/>
        <v>0</v>
      </c>
      <c r="BB324" s="146">
        <f t="shared" si="2"/>
        <v>0</v>
      </c>
      <c r="BC324" s="146">
        <f t="shared" si="3"/>
        <v>0</v>
      </c>
      <c r="BD324" s="146">
        <f t="shared" si="4"/>
        <v>0</v>
      </c>
      <c r="BE324" s="146">
        <f t="shared" si="5"/>
        <v>0</v>
      </c>
      <c r="CA324" s="177">
        <v>12</v>
      </c>
      <c r="CB324" s="177">
        <v>0</v>
      </c>
      <c r="CZ324" s="146">
        <v>0</v>
      </c>
    </row>
    <row r="325" spans="1:104" ht="12.75">
      <c r="A325" s="171">
        <v>108</v>
      </c>
      <c r="B325" s="172" t="s">
        <v>425</v>
      </c>
      <c r="C325" s="173" t="s">
        <v>420</v>
      </c>
      <c r="D325" s="174" t="s">
        <v>142</v>
      </c>
      <c r="E325" s="175">
        <v>1</v>
      </c>
      <c r="F325" s="175">
        <v>0</v>
      </c>
      <c r="G325" s="176">
        <f t="shared" si="0"/>
        <v>0</v>
      </c>
      <c r="O325" s="170">
        <v>2</v>
      </c>
      <c r="AA325" s="146">
        <v>12</v>
      </c>
      <c r="AB325" s="146">
        <v>0</v>
      </c>
      <c r="AC325" s="146">
        <v>83</v>
      </c>
      <c r="AZ325" s="146">
        <v>2</v>
      </c>
      <c r="BA325" s="146">
        <f t="shared" si="1"/>
        <v>0</v>
      </c>
      <c r="BB325" s="146">
        <f t="shared" si="2"/>
        <v>0</v>
      </c>
      <c r="BC325" s="146">
        <f t="shared" si="3"/>
        <v>0</v>
      </c>
      <c r="BD325" s="146">
        <f t="shared" si="4"/>
        <v>0</v>
      </c>
      <c r="BE325" s="146">
        <f t="shared" si="5"/>
        <v>0</v>
      </c>
      <c r="CA325" s="177">
        <v>12</v>
      </c>
      <c r="CB325" s="177">
        <v>0</v>
      </c>
      <c r="CZ325" s="146">
        <v>0</v>
      </c>
    </row>
    <row r="326" spans="1:104" ht="12.75">
      <c r="A326" s="171">
        <v>109</v>
      </c>
      <c r="B326" s="172" t="s">
        <v>426</v>
      </c>
      <c r="C326" s="173" t="s">
        <v>427</v>
      </c>
      <c r="D326" s="174" t="s">
        <v>142</v>
      </c>
      <c r="E326" s="175">
        <v>1</v>
      </c>
      <c r="F326" s="175">
        <v>0</v>
      </c>
      <c r="G326" s="176">
        <f t="shared" si="0"/>
        <v>0</v>
      </c>
      <c r="O326" s="170">
        <v>2</v>
      </c>
      <c r="AA326" s="146">
        <v>12</v>
      </c>
      <c r="AB326" s="146">
        <v>0</v>
      </c>
      <c r="AC326" s="146">
        <v>84</v>
      </c>
      <c r="AZ326" s="146">
        <v>2</v>
      </c>
      <c r="BA326" s="146">
        <f t="shared" si="1"/>
        <v>0</v>
      </c>
      <c r="BB326" s="146">
        <f t="shared" si="2"/>
        <v>0</v>
      </c>
      <c r="BC326" s="146">
        <f t="shared" si="3"/>
        <v>0</v>
      </c>
      <c r="BD326" s="146">
        <f t="shared" si="4"/>
        <v>0</v>
      </c>
      <c r="BE326" s="146">
        <f t="shared" si="5"/>
        <v>0</v>
      </c>
      <c r="CA326" s="177">
        <v>12</v>
      </c>
      <c r="CB326" s="177">
        <v>0</v>
      </c>
      <c r="CZ326" s="146">
        <v>0</v>
      </c>
    </row>
    <row r="327" spans="1:104" ht="20.25">
      <c r="A327" s="171">
        <v>110</v>
      </c>
      <c r="B327" s="172" t="s">
        <v>428</v>
      </c>
      <c r="C327" s="173" t="s">
        <v>429</v>
      </c>
      <c r="D327" s="174" t="s">
        <v>137</v>
      </c>
      <c r="E327" s="175">
        <v>1</v>
      </c>
      <c r="F327" s="175">
        <v>0</v>
      </c>
      <c r="G327" s="176">
        <f t="shared" si="0"/>
        <v>0</v>
      </c>
      <c r="O327" s="170">
        <v>2</v>
      </c>
      <c r="AA327" s="146">
        <v>12</v>
      </c>
      <c r="AB327" s="146">
        <v>0</v>
      </c>
      <c r="AC327" s="146">
        <v>65</v>
      </c>
      <c r="AZ327" s="146">
        <v>2</v>
      </c>
      <c r="BA327" s="146">
        <f t="shared" si="1"/>
        <v>0</v>
      </c>
      <c r="BB327" s="146">
        <f t="shared" si="2"/>
        <v>0</v>
      </c>
      <c r="BC327" s="146">
        <f t="shared" si="3"/>
        <v>0</v>
      </c>
      <c r="BD327" s="146">
        <f t="shared" si="4"/>
        <v>0</v>
      </c>
      <c r="BE327" s="146">
        <f t="shared" si="5"/>
        <v>0</v>
      </c>
      <c r="CA327" s="177">
        <v>12</v>
      </c>
      <c r="CB327" s="177">
        <v>0</v>
      </c>
      <c r="CZ327" s="146">
        <v>0</v>
      </c>
    </row>
    <row r="328" spans="1:104" ht="20.25">
      <c r="A328" s="171">
        <v>111</v>
      </c>
      <c r="B328" s="172" t="s">
        <v>430</v>
      </c>
      <c r="C328" s="173" t="s">
        <v>431</v>
      </c>
      <c r="D328" s="174" t="s">
        <v>137</v>
      </c>
      <c r="E328" s="175">
        <v>1</v>
      </c>
      <c r="F328" s="175">
        <v>0</v>
      </c>
      <c r="G328" s="176">
        <f t="shared" si="0"/>
        <v>0</v>
      </c>
      <c r="O328" s="170">
        <v>2</v>
      </c>
      <c r="AA328" s="146">
        <v>12</v>
      </c>
      <c r="AB328" s="146">
        <v>0</v>
      </c>
      <c r="AC328" s="146">
        <v>66</v>
      </c>
      <c r="AZ328" s="146">
        <v>2</v>
      </c>
      <c r="BA328" s="146">
        <f t="shared" si="1"/>
        <v>0</v>
      </c>
      <c r="BB328" s="146">
        <f t="shared" si="2"/>
        <v>0</v>
      </c>
      <c r="BC328" s="146">
        <f t="shared" si="3"/>
        <v>0</v>
      </c>
      <c r="BD328" s="146">
        <f t="shared" si="4"/>
        <v>0</v>
      </c>
      <c r="BE328" s="146">
        <f t="shared" si="5"/>
        <v>0</v>
      </c>
      <c r="CA328" s="177">
        <v>12</v>
      </c>
      <c r="CB328" s="177">
        <v>0</v>
      </c>
      <c r="CZ328" s="146">
        <v>0</v>
      </c>
    </row>
    <row r="329" spans="1:104" ht="20.25">
      <c r="A329" s="171">
        <v>112</v>
      </c>
      <c r="B329" s="172" t="s">
        <v>432</v>
      </c>
      <c r="C329" s="173" t="s">
        <v>433</v>
      </c>
      <c r="D329" s="174" t="s">
        <v>137</v>
      </c>
      <c r="E329" s="175">
        <v>1</v>
      </c>
      <c r="F329" s="175">
        <v>0</v>
      </c>
      <c r="G329" s="176">
        <f t="shared" si="0"/>
        <v>0</v>
      </c>
      <c r="O329" s="170">
        <v>2</v>
      </c>
      <c r="AA329" s="146">
        <v>12</v>
      </c>
      <c r="AB329" s="146">
        <v>0</v>
      </c>
      <c r="AC329" s="146">
        <v>67</v>
      </c>
      <c r="AZ329" s="146">
        <v>2</v>
      </c>
      <c r="BA329" s="146">
        <f t="shared" si="1"/>
        <v>0</v>
      </c>
      <c r="BB329" s="146">
        <f t="shared" si="2"/>
        <v>0</v>
      </c>
      <c r="BC329" s="146">
        <f t="shared" si="3"/>
        <v>0</v>
      </c>
      <c r="BD329" s="146">
        <f t="shared" si="4"/>
        <v>0</v>
      </c>
      <c r="BE329" s="146">
        <f t="shared" si="5"/>
        <v>0</v>
      </c>
      <c r="CA329" s="177">
        <v>12</v>
      </c>
      <c r="CB329" s="177">
        <v>0</v>
      </c>
      <c r="CZ329" s="146">
        <v>0</v>
      </c>
    </row>
    <row r="330" spans="1:104" ht="20.25">
      <c r="A330" s="171">
        <v>113</v>
      </c>
      <c r="B330" s="172" t="s">
        <v>434</v>
      </c>
      <c r="C330" s="173" t="s">
        <v>435</v>
      </c>
      <c r="D330" s="174" t="s">
        <v>137</v>
      </c>
      <c r="E330" s="175">
        <v>1</v>
      </c>
      <c r="F330" s="175">
        <v>0</v>
      </c>
      <c r="G330" s="176">
        <f t="shared" si="0"/>
        <v>0</v>
      </c>
      <c r="O330" s="170">
        <v>2</v>
      </c>
      <c r="AA330" s="146">
        <v>12</v>
      </c>
      <c r="AB330" s="146">
        <v>0</v>
      </c>
      <c r="AC330" s="146">
        <v>68</v>
      </c>
      <c r="AZ330" s="146">
        <v>2</v>
      </c>
      <c r="BA330" s="146">
        <f t="shared" si="1"/>
        <v>0</v>
      </c>
      <c r="BB330" s="146">
        <f t="shared" si="2"/>
        <v>0</v>
      </c>
      <c r="BC330" s="146">
        <f t="shared" si="3"/>
        <v>0</v>
      </c>
      <c r="BD330" s="146">
        <f t="shared" si="4"/>
        <v>0</v>
      </c>
      <c r="BE330" s="146">
        <f t="shared" si="5"/>
        <v>0</v>
      </c>
      <c r="CA330" s="177">
        <v>12</v>
      </c>
      <c r="CB330" s="177">
        <v>0</v>
      </c>
      <c r="CZ330" s="146">
        <v>0</v>
      </c>
    </row>
    <row r="331" spans="1:104" ht="12.75">
      <c r="A331" s="171">
        <v>114</v>
      </c>
      <c r="B331" s="172" t="s">
        <v>436</v>
      </c>
      <c r="C331" s="173" t="s">
        <v>437</v>
      </c>
      <c r="D331" s="174" t="s">
        <v>63</v>
      </c>
      <c r="E331" s="175">
        <v>4983</v>
      </c>
      <c r="F331" s="175">
        <v>0</v>
      </c>
      <c r="G331" s="176">
        <f t="shared" si="0"/>
        <v>0</v>
      </c>
      <c r="O331" s="170">
        <v>2</v>
      </c>
      <c r="AA331" s="146">
        <v>7</v>
      </c>
      <c r="AB331" s="146">
        <v>1002</v>
      </c>
      <c r="AC331" s="146">
        <v>5</v>
      </c>
      <c r="AZ331" s="146">
        <v>2</v>
      </c>
      <c r="BA331" s="146">
        <f t="shared" si="1"/>
        <v>0</v>
      </c>
      <c r="BB331" s="146">
        <f t="shared" si="2"/>
        <v>0</v>
      </c>
      <c r="BC331" s="146">
        <f t="shared" si="3"/>
        <v>0</v>
      </c>
      <c r="BD331" s="146">
        <f t="shared" si="4"/>
        <v>0</v>
      </c>
      <c r="BE331" s="146">
        <f t="shared" si="5"/>
        <v>0</v>
      </c>
      <c r="CA331" s="177">
        <v>7</v>
      </c>
      <c r="CB331" s="177">
        <v>1002</v>
      </c>
      <c r="CZ331" s="146">
        <v>0</v>
      </c>
    </row>
    <row r="332" spans="1:57" ht="12.75">
      <c r="A332" s="184"/>
      <c r="B332" s="185" t="s">
        <v>78</v>
      </c>
      <c r="C332" s="186" t="str">
        <f>CONCATENATE(B315," ",C315)</f>
        <v>767 Konstrukce zámečnické</v>
      </c>
      <c r="D332" s="187"/>
      <c r="E332" s="188"/>
      <c r="F332" s="189"/>
      <c r="G332" s="190">
        <f>SUM(G315:G331)</f>
        <v>0</v>
      </c>
      <c r="O332" s="170">
        <v>4</v>
      </c>
      <c r="BA332" s="191">
        <f>SUM(BA315:BA331)</f>
        <v>0</v>
      </c>
      <c r="BB332" s="191">
        <f>SUM(BB315:BB331)</f>
        <v>0</v>
      </c>
      <c r="BC332" s="191">
        <f>SUM(BC315:BC331)</f>
        <v>0</v>
      </c>
      <c r="BD332" s="191">
        <f>SUM(BD315:BD331)</f>
        <v>0</v>
      </c>
      <c r="BE332" s="191">
        <f>SUM(BE315:BE331)</f>
        <v>0</v>
      </c>
    </row>
    <row r="333" spans="1:15" ht="12.75">
      <c r="A333" s="163" t="s">
        <v>75</v>
      </c>
      <c r="B333" s="164" t="s">
        <v>438</v>
      </c>
      <c r="C333" s="165" t="s">
        <v>439</v>
      </c>
      <c r="D333" s="166"/>
      <c r="E333" s="167"/>
      <c r="F333" s="167"/>
      <c r="G333" s="168"/>
      <c r="H333" s="169"/>
      <c r="I333" s="169"/>
      <c r="O333" s="170">
        <v>1</v>
      </c>
    </row>
    <row r="334" spans="1:104" ht="12.75">
      <c r="A334" s="171">
        <v>115</v>
      </c>
      <c r="B334" s="172" t="s">
        <v>440</v>
      </c>
      <c r="C334" s="173" t="s">
        <v>441</v>
      </c>
      <c r="D334" s="174" t="s">
        <v>120</v>
      </c>
      <c r="E334" s="175">
        <v>10.9</v>
      </c>
      <c r="F334" s="175">
        <v>0</v>
      </c>
      <c r="G334" s="176">
        <f>E334*F334</f>
        <v>0</v>
      </c>
      <c r="O334" s="170">
        <v>2</v>
      </c>
      <c r="AA334" s="146">
        <v>1</v>
      </c>
      <c r="AB334" s="146">
        <v>7</v>
      </c>
      <c r="AC334" s="146">
        <v>7</v>
      </c>
      <c r="AZ334" s="146">
        <v>2</v>
      </c>
      <c r="BA334" s="146">
        <f>IF(AZ334=1,G334,0)</f>
        <v>0</v>
      </c>
      <c r="BB334" s="146">
        <f>IF(AZ334=2,G334,0)</f>
        <v>0</v>
      </c>
      <c r="BC334" s="146">
        <f>IF(AZ334=3,G334,0)</f>
        <v>0</v>
      </c>
      <c r="BD334" s="146">
        <f>IF(AZ334=4,G334,0)</f>
        <v>0</v>
      </c>
      <c r="BE334" s="146">
        <f>IF(AZ334=5,G334,0)</f>
        <v>0</v>
      </c>
      <c r="CA334" s="177">
        <v>1</v>
      </c>
      <c r="CB334" s="177">
        <v>7</v>
      </c>
      <c r="CZ334" s="146">
        <v>0.00021</v>
      </c>
    </row>
    <row r="335" spans="1:15" ht="12.75">
      <c r="A335" s="178"/>
      <c r="B335" s="180"/>
      <c r="C335" s="232" t="s">
        <v>96</v>
      </c>
      <c r="D335" s="233"/>
      <c r="E335" s="181">
        <v>0</v>
      </c>
      <c r="F335" s="182"/>
      <c r="G335" s="183"/>
      <c r="M335" s="179" t="s">
        <v>96</v>
      </c>
      <c r="O335" s="170"/>
    </row>
    <row r="336" spans="1:15" ht="12.75">
      <c r="A336" s="178"/>
      <c r="B336" s="180"/>
      <c r="C336" s="232" t="s">
        <v>314</v>
      </c>
      <c r="D336" s="233"/>
      <c r="E336" s="181">
        <v>10.9</v>
      </c>
      <c r="F336" s="182"/>
      <c r="G336" s="183"/>
      <c r="M336" s="179" t="s">
        <v>314</v>
      </c>
      <c r="O336" s="170"/>
    </row>
    <row r="337" spans="1:104" ht="12.75">
      <c r="A337" s="171">
        <v>116</v>
      </c>
      <c r="B337" s="172" t="s">
        <v>442</v>
      </c>
      <c r="C337" s="173" t="s">
        <v>443</v>
      </c>
      <c r="D337" s="174" t="s">
        <v>120</v>
      </c>
      <c r="E337" s="175">
        <v>10.9</v>
      </c>
      <c r="F337" s="175">
        <v>0</v>
      </c>
      <c r="G337" s="176">
        <f>E337*F337</f>
        <v>0</v>
      </c>
      <c r="O337" s="170">
        <v>2</v>
      </c>
      <c r="AA337" s="146">
        <v>1</v>
      </c>
      <c r="AB337" s="146">
        <v>7</v>
      </c>
      <c r="AC337" s="146">
        <v>7</v>
      </c>
      <c r="AZ337" s="146">
        <v>2</v>
      </c>
      <c r="BA337" s="146">
        <f>IF(AZ337=1,G337,0)</f>
        <v>0</v>
      </c>
      <c r="BB337" s="146">
        <f>IF(AZ337=2,G337,0)</f>
        <v>0</v>
      </c>
      <c r="BC337" s="146">
        <f>IF(AZ337=3,G337,0)</f>
        <v>0</v>
      </c>
      <c r="BD337" s="146">
        <f>IF(AZ337=4,G337,0)</f>
        <v>0</v>
      </c>
      <c r="BE337" s="146">
        <f>IF(AZ337=5,G337,0)</f>
        <v>0</v>
      </c>
      <c r="CA337" s="177">
        <v>1</v>
      </c>
      <c r="CB337" s="177">
        <v>7</v>
      </c>
      <c r="CZ337" s="146">
        <v>0.00455</v>
      </c>
    </row>
    <row r="338" spans="1:15" ht="12.75">
      <c r="A338" s="178"/>
      <c r="B338" s="180"/>
      <c r="C338" s="232" t="s">
        <v>96</v>
      </c>
      <c r="D338" s="233"/>
      <c r="E338" s="181">
        <v>0</v>
      </c>
      <c r="F338" s="182"/>
      <c r="G338" s="183"/>
      <c r="M338" s="179" t="s">
        <v>96</v>
      </c>
      <c r="O338" s="170"/>
    </row>
    <row r="339" spans="1:15" ht="12.75">
      <c r="A339" s="178"/>
      <c r="B339" s="180"/>
      <c r="C339" s="232" t="s">
        <v>314</v>
      </c>
      <c r="D339" s="233"/>
      <c r="E339" s="181">
        <v>10.9</v>
      </c>
      <c r="F339" s="182"/>
      <c r="G339" s="183"/>
      <c r="M339" s="179" t="s">
        <v>314</v>
      </c>
      <c r="O339" s="170"/>
    </row>
    <row r="340" spans="1:104" ht="12.75">
      <c r="A340" s="171">
        <v>117</v>
      </c>
      <c r="B340" s="172" t="s">
        <v>444</v>
      </c>
      <c r="C340" s="173" t="s">
        <v>445</v>
      </c>
      <c r="D340" s="174" t="s">
        <v>120</v>
      </c>
      <c r="E340" s="175">
        <v>3</v>
      </c>
      <c r="F340" s="175">
        <v>0</v>
      </c>
      <c r="G340" s="176">
        <f>E340*F340</f>
        <v>0</v>
      </c>
      <c r="O340" s="170">
        <v>2</v>
      </c>
      <c r="AA340" s="146">
        <v>12</v>
      </c>
      <c r="AB340" s="146">
        <v>0</v>
      </c>
      <c r="AC340" s="146">
        <v>133</v>
      </c>
      <c r="AZ340" s="146">
        <v>2</v>
      </c>
      <c r="BA340" s="146">
        <f>IF(AZ340=1,G340,0)</f>
        <v>0</v>
      </c>
      <c r="BB340" s="146">
        <f>IF(AZ340=2,G340,0)</f>
        <v>0</v>
      </c>
      <c r="BC340" s="146">
        <f>IF(AZ340=3,G340,0)</f>
        <v>0</v>
      </c>
      <c r="BD340" s="146">
        <f>IF(AZ340=4,G340,0)</f>
        <v>0</v>
      </c>
      <c r="BE340" s="146">
        <f>IF(AZ340=5,G340,0)</f>
        <v>0</v>
      </c>
      <c r="CA340" s="177">
        <v>12</v>
      </c>
      <c r="CB340" s="177">
        <v>0</v>
      </c>
      <c r="CZ340" s="146">
        <v>0</v>
      </c>
    </row>
    <row r="341" spans="1:104" ht="12.75">
      <c r="A341" s="171">
        <v>118</v>
      </c>
      <c r="B341" s="172" t="s">
        <v>446</v>
      </c>
      <c r="C341" s="173" t="s">
        <v>447</v>
      </c>
      <c r="D341" s="174" t="s">
        <v>120</v>
      </c>
      <c r="E341" s="175">
        <v>11.99</v>
      </c>
      <c r="F341" s="175">
        <v>0</v>
      </c>
      <c r="G341" s="176">
        <f>E341*F341</f>
        <v>0</v>
      </c>
      <c r="O341" s="170">
        <v>2</v>
      </c>
      <c r="AA341" s="146">
        <v>3</v>
      </c>
      <c r="AB341" s="146">
        <v>7</v>
      </c>
      <c r="AC341" s="146">
        <v>597642000</v>
      </c>
      <c r="AZ341" s="146">
        <v>2</v>
      </c>
      <c r="BA341" s="146">
        <f>IF(AZ341=1,G341,0)</f>
        <v>0</v>
      </c>
      <c r="BB341" s="146">
        <f>IF(AZ341=2,G341,0)</f>
        <v>0</v>
      </c>
      <c r="BC341" s="146">
        <f>IF(AZ341=3,G341,0)</f>
        <v>0</v>
      </c>
      <c r="BD341" s="146">
        <f>IF(AZ341=4,G341,0)</f>
        <v>0</v>
      </c>
      <c r="BE341" s="146">
        <f>IF(AZ341=5,G341,0)</f>
        <v>0</v>
      </c>
      <c r="CA341" s="177">
        <v>3</v>
      </c>
      <c r="CB341" s="177">
        <v>7</v>
      </c>
      <c r="CZ341" s="146">
        <v>0.0192</v>
      </c>
    </row>
    <row r="342" spans="1:15" ht="12.75">
      <c r="A342" s="178"/>
      <c r="B342" s="180"/>
      <c r="C342" s="232" t="s">
        <v>96</v>
      </c>
      <c r="D342" s="233"/>
      <c r="E342" s="181">
        <v>0</v>
      </c>
      <c r="F342" s="182"/>
      <c r="G342" s="183"/>
      <c r="M342" s="179" t="s">
        <v>96</v>
      </c>
      <c r="O342" s="170"/>
    </row>
    <row r="343" spans="1:15" ht="12.75">
      <c r="A343" s="178"/>
      <c r="B343" s="180"/>
      <c r="C343" s="232" t="s">
        <v>367</v>
      </c>
      <c r="D343" s="233"/>
      <c r="E343" s="181">
        <v>11.99</v>
      </c>
      <c r="F343" s="182"/>
      <c r="G343" s="183"/>
      <c r="M343" s="179" t="s">
        <v>367</v>
      </c>
      <c r="O343" s="170"/>
    </row>
    <row r="344" spans="1:104" ht="12.75">
      <c r="A344" s="171">
        <v>119</v>
      </c>
      <c r="B344" s="172" t="s">
        <v>448</v>
      </c>
      <c r="C344" s="173" t="s">
        <v>449</v>
      </c>
      <c r="D344" s="174" t="s">
        <v>63</v>
      </c>
      <c r="E344" s="175">
        <v>158.5235</v>
      </c>
      <c r="F344" s="175">
        <v>0</v>
      </c>
      <c r="G344" s="176">
        <f>E344*F344</f>
        <v>0</v>
      </c>
      <c r="O344" s="170">
        <v>2</v>
      </c>
      <c r="AA344" s="146">
        <v>7</v>
      </c>
      <c r="AB344" s="146">
        <v>1002</v>
      </c>
      <c r="AC344" s="146">
        <v>5</v>
      </c>
      <c r="AZ344" s="146">
        <v>2</v>
      </c>
      <c r="BA344" s="146">
        <f>IF(AZ344=1,G344,0)</f>
        <v>0</v>
      </c>
      <c r="BB344" s="146">
        <f>IF(AZ344=2,G344,0)</f>
        <v>0</v>
      </c>
      <c r="BC344" s="146">
        <f>IF(AZ344=3,G344,0)</f>
        <v>0</v>
      </c>
      <c r="BD344" s="146">
        <f>IF(AZ344=4,G344,0)</f>
        <v>0</v>
      </c>
      <c r="BE344" s="146">
        <f>IF(AZ344=5,G344,0)</f>
        <v>0</v>
      </c>
      <c r="CA344" s="177">
        <v>7</v>
      </c>
      <c r="CB344" s="177">
        <v>1002</v>
      </c>
      <c r="CZ344" s="146">
        <v>0</v>
      </c>
    </row>
    <row r="345" spans="1:57" ht="12.75">
      <c r="A345" s="184"/>
      <c r="B345" s="185" t="s">
        <v>78</v>
      </c>
      <c r="C345" s="186" t="str">
        <f>CONCATENATE(B333," ",C333)</f>
        <v>771 Podlahy z dlaždic a obklady</v>
      </c>
      <c r="D345" s="187"/>
      <c r="E345" s="188"/>
      <c r="F345" s="189"/>
      <c r="G345" s="190">
        <f>SUM(G333:G344)</f>
        <v>0</v>
      </c>
      <c r="O345" s="170">
        <v>4</v>
      </c>
      <c r="BA345" s="191">
        <f>SUM(BA333:BA344)</f>
        <v>0</v>
      </c>
      <c r="BB345" s="191">
        <f>SUM(BB333:BB344)</f>
        <v>0</v>
      </c>
      <c r="BC345" s="191">
        <f>SUM(BC333:BC344)</f>
        <v>0</v>
      </c>
      <c r="BD345" s="191">
        <f>SUM(BD333:BD344)</f>
        <v>0</v>
      </c>
      <c r="BE345" s="191">
        <f>SUM(BE333:BE344)</f>
        <v>0</v>
      </c>
    </row>
    <row r="346" spans="1:15" ht="12.75">
      <c r="A346" s="163" t="s">
        <v>75</v>
      </c>
      <c r="B346" s="164" t="s">
        <v>450</v>
      </c>
      <c r="C346" s="165" t="s">
        <v>451</v>
      </c>
      <c r="D346" s="166"/>
      <c r="E346" s="167"/>
      <c r="F346" s="167"/>
      <c r="G346" s="168"/>
      <c r="H346" s="169"/>
      <c r="I346" s="169"/>
      <c r="O346" s="170">
        <v>1</v>
      </c>
    </row>
    <row r="347" spans="1:104" ht="20.25">
      <c r="A347" s="171">
        <v>120</v>
      </c>
      <c r="B347" s="172" t="s">
        <v>452</v>
      </c>
      <c r="C347" s="173" t="s">
        <v>453</v>
      </c>
      <c r="D347" s="174" t="s">
        <v>137</v>
      </c>
      <c r="E347" s="175">
        <v>1</v>
      </c>
      <c r="F347" s="175">
        <v>0</v>
      </c>
      <c r="G347" s="176">
        <f>E347*F347</f>
        <v>0</v>
      </c>
      <c r="O347" s="170">
        <v>2</v>
      </c>
      <c r="AA347" s="146">
        <v>12</v>
      </c>
      <c r="AB347" s="146">
        <v>0</v>
      </c>
      <c r="AC347" s="146">
        <v>59</v>
      </c>
      <c r="AZ347" s="146">
        <v>2</v>
      </c>
      <c r="BA347" s="146">
        <f>IF(AZ347=1,G347,0)</f>
        <v>0</v>
      </c>
      <c r="BB347" s="146">
        <f>IF(AZ347=2,G347,0)</f>
        <v>0</v>
      </c>
      <c r="BC347" s="146">
        <f>IF(AZ347=3,G347,0)</f>
        <v>0</v>
      </c>
      <c r="BD347" s="146">
        <f>IF(AZ347=4,G347,0)</f>
        <v>0</v>
      </c>
      <c r="BE347" s="146">
        <f>IF(AZ347=5,G347,0)</f>
        <v>0</v>
      </c>
      <c r="CA347" s="177">
        <v>12</v>
      </c>
      <c r="CB347" s="177">
        <v>0</v>
      </c>
      <c r="CZ347" s="146">
        <v>0</v>
      </c>
    </row>
    <row r="348" spans="1:104" ht="12.75">
      <c r="A348" s="171">
        <v>121</v>
      </c>
      <c r="B348" s="172" t="s">
        <v>454</v>
      </c>
      <c r="C348" s="173" t="s">
        <v>455</v>
      </c>
      <c r="D348" s="174" t="s">
        <v>63</v>
      </c>
      <c r="E348" s="175">
        <v>35</v>
      </c>
      <c r="F348" s="175">
        <v>0</v>
      </c>
      <c r="G348" s="176">
        <f>E348*F348</f>
        <v>0</v>
      </c>
      <c r="O348" s="170">
        <v>2</v>
      </c>
      <c r="AA348" s="146">
        <v>7</v>
      </c>
      <c r="AB348" s="146">
        <v>1002</v>
      </c>
      <c r="AC348" s="146">
        <v>5</v>
      </c>
      <c r="AZ348" s="146">
        <v>2</v>
      </c>
      <c r="BA348" s="146">
        <f>IF(AZ348=1,G348,0)</f>
        <v>0</v>
      </c>
      <c r="BB348" s="146">
        <f>IF(AZ348=2,G348,0)</f>
        <v>0</v>
      </c>
      <c r="BC348" s="146">
        <f>IF(AZ348=3,G348,0)</f>
        <v>0</v>
      </c>
      <c r="BD348" s="146">
        <f>IF(AZ348=4,G348,0)</f>
        <v>0</v>
      </c>
      <c r="BE348" s="146">
        <f>IF(AZ348=5,G348,0)</f>
        <v>0</v>
      </c>
      <c r="CA348" s="177">
        <v>7</v>
      </c>
      <c r="CB348" s="177">
        <v>1002</v>
      </c>
      <c r="CZ348" s="146">
        <v>0</v>
      </c>
    </row>
    <row r="349" spans="1:57" ht="12.75">
      <c r="A349" s="184"/>
      <c r="B349" s="185" t="s">
        <v>78</v>
      </c>
      <c r="C349" s="186" t="str">
        <f>CONCATENATE(B346," ",C346)</f>
        <v>782 Konstrukce z přírodního kamene</v>
      </c>
      <c r="D349" s="187"/>
      <c r="E349" s="188"/>
      <c r="F349" s="189"/>
      <c r="G349" s="190">
        <f>SUM(G346:G348)</f>
        <v>0</v>
      </c>
      <c r="O349" s="170">
        <v>4</v>
      </c>
      <c r="BA349" s="191">
        <f>SUM(BA346:BA348)</f>
        <v>0</v>
      </c>
      <c r="BB349" s="191">
        <f>SUM(BB346:BB348)</f>
        <v>0</v>
      </c>
      <c r="BC349" s="191">
        <f>SUM(BC346:BC348)</f>
        <v>0</v>
      </c>
      <c r="BD349" s="191">
        <f>SUM(BD346:BD348)</f>
        <v>0</v>
      </c>
      <c r="BE349" s="191">
        <f>SUM(BE346:BE348)</f>
        <v>0</v>
      </c>
    </row>
    <row r="350" spans="1:15" ht="12.75">
      <c r="A350" s="163" t="s">
        <v>75</v>
      </c>
      <c r="B350" s="164" t="s">
        <v>456</v>
      </c>
      <c r="C350" s="165" t="s">
        <v>457</v>
      </c>
      <c r="D350" s="166"/>
      <c r="E350" s="167"/>
      <c r="F350" s="167"/>
      <c r="G350" s="168"/>
      <c r="H350" s="169"/>
      <c r="I350" s="169"/>
      <c r="O350" s="170">
        <v>1</v>
      </c>
    </row>
    <row r="351" spans="1:104" ht="12.75">
      <c r="A351" s="171">
        <v>122</v>
      </c>
      <c r="B351" s="172" t="s">
        <v>458</v>
      </c>
      <c r="C351" s="173" t="s">
        <v>459</v>
      </c>
      <c r="D351" s="174" t="s">
        <v>120</v>
      </c>
      <c r="E351" s="175">
        <v>430.8032</v>
      </c>
      <c r="F351" s="175">
        <v>0</v>
      </c>
      <c r="G351" s="176">
        <f>E351*F351</f>
        <v>0</v>
      </c>
      <c r="O351" s="170">
        <v>2</v>
      </c>
      <c r="AA351" s="146">
        <v>1</v>
      </c>
      <c r="AB351" s="146">
        <v>7</v>
      </c>
      <c r="AC351" s="146">
        <v>7</v>
      </c>
      <c r="AZ351" s="146">
        <v>2</v>
      </c>
      <c r="BA351" s="146">
        <f>IF(AZ351=1,G351,0)</f>
        <v>0</v>
      </c>
      <c r="BB351" s="146">
        <f>IF(AZ351=2,G351,0)</f>
        <v>0</v>
      </c>
      <c r="BC351" s="146">
        <f>IF(AZ351=3,G351,0)</f>
        <v>0</v>
      </c>
      <c r="BD351" s="146">
        <f>IF(AZ351=4,G351,0)</f>
        <v>0</v>
      </c>
      <c r="BE351" s="146">
        <f>IF(AZ351=5,G351,0)</f>
        <v>0</v>
      </c>
      <c r="CA351" s="177">
        <v>1</v>
      </c>
      <c r="CB351" s="177">
        <v>7</v>
      </c>
      <c r="CZ351" s="146">
        <v>7E-05</v>
      </c>
    </row>
    <row r="352" spans="1:15" ht="12.75">
      <c r="A352" s="178"/>
      <c r="B352" s="180"/>
      <c r="C352" s="232" t="s">
        <v>460</v>
      </c>
      <c r="D352" s="233"/>
      <c r="E352" s="181">
        <v>430.8032</v>
      </c>
      <c r="F352" s="182"/>
      <c r="G352" s="183"/>
      <c r="M352" s="179" t="s">
        <v>460</v>
      </c>
      <c r="O352" s="170"/>
    </row>
    <row r="353" spans="1:104" ht="12.75">
      <c r="A353" s="171">
        <v>123</v>
      </c>
      <c r="B353" s="172" t="s">
        <v>461</v>
      </c>
      <c r="C353" s="173" t="s">
        <v>462</v>
      </c>
      <c r="D353" s="174" t="s">
        <v>120</v>
      </c>
      <c r="E353" s="175">
        <v>430.8032</v>
      </c>
      <c r="F353" s="175">
        <v>0</v>
      </c>
      <c r="G353" s="176">
        <f>E353*F353</f>
        <v>0</v>
      </c>
      <c r="O353" s="170">
        <v>2</v>
      </c>
      <c r="AA353" s="146">
        <v>1</v>
      </c>
      <c r="AB353" s="146">
        <v>7</v>
      </c>
      <c r="AC353" s="146">
        <v>7</v>
      </c>
      <c r="AZ353" s="146">
        <v>2</v>
      </c>
      <c r="BA353" s="146">
        <f>IF(AZ353=1,G353,0)</f>
        <v>0</v>
      </c>
      <c r="BB353" s="146">
        <f>IF(AZ353=2,G353,0)</f>
        <v>0</v>
      </c>
      <c r="BC353" s="146">
        <f>IF(AZ353=3,G353,0)</f>
        <v>0</v>
      </c>
      <c r="BD353" s="146">
        <f>IF(AZ353=4,G353,0)</f>
        <v>0</v>
      </c>
      <c r="BE353" s="146">
        <f>IF(AZ353=5,G353,0)</f>
        <v>0</v>
      </c>
      <c r="CA353" s="177">
        <v>1</v>
      </c>
      <c r="CB353" s="177">
        <v>7</v>
      </c>
      <c r="CZ353" s="146">
        <v>0.00029</v>
      </c>
    </row>
    <row r="354" spans="1:57" ht="12.75">
      <c r="A354" s="184"/>
      <c r="B354" s="185" t="s">
        <v>78</v>
      </c>
      <c r="C354" s="186" t="str">
        <f>CONCATENATE(B350," ",C350)</f>
        <v>784 Malby</v>
      </c>
      <c r="D354" s="187"/>
      <c r="E354" s="188"/>
      <c r="F354" s="189"/>
      <c r="G354" s="190">
        <f>SUM(G350:G353)</f>
        <v>0</v>
      </c>
      <c r="O354" s="170">
        <v>4</v>
      </c>
      <c r="BA354" s="191">
        <f>SUM(BA350:BA353)</f>
        <v>0</v>
      </c>
      <c r="BB354" s="191">
        <f>SUM(BB350:BB353)</f>
        <v>0</v>
      </c>
      <c r="BC354" s="191">
        <f>SUM(BC350:BC353)</f>
        <v>0</v>
      </c>
      <c r="BD354" s="191">
        <f>SUM(BD350:BD353)</f>
        <v>0</v>
      </c>
      <c r="BE354" s="191">
        <f>SUM(BE350:BE353)</f>
        <v>0</v>
      </c>
    </row>
    <row r="355" spans="1:15" ht="12.75">
      <c r="A355" s="163" t="s">
        <v>75</v>
      </c>
      <c r="B355" s="164" t="s">
        <v>463</v>
      </c>
      <c r="C355" s="165" t="s">
        <v>464</v>
      </c>
      <c r="D355" s="166"/>
      <c r="E355" s="167"/>
      <c r="F355" s="167"/>
      <c r="G355" s="168"/>
      <c r="H355" s="169"/>
      <c r="I355" s="169"/>
      <c r="O355" s="170">
        <v>1</v>
      </c>
    </row>
    <row r="356" spans="1:104" ht="12.75">
      <c r="A356" s="171">
        <v>124</v>
      </c>
      <c r="B356" s="172" t="s">
        <v>465</v>
      </c>
      <c r="C356" s="173" t="s">
        <v>466</v>
      </c>
      <c r="D356" s="174" t="s">
        <v>137</v>
      </c>
      <c r="E356" s="175">
        <v>1</v>
      </c>
      <c r="F356" s="175">
        <v>0</v>
      </c>
      <c r="G356" s="176">
        <f aca="true" t="shared" si="6" ref="G356:G362">E356*F356</f>
        <v>0</v>
      </c>
      <c r="O356" s="170">
        <v>2</v>
      </c>
      <c r="AA356" s="146">
        <v>12</v>
      </c>
      <c r="AB356" s="146">
        <v>0</v>
      </c>
      <c r="AC356" s="146">
        <v>53</v>
      </c>
      <c r="AZ356" s="146">
        <v>2</v>
      </c>
      <c r="BA356" s="146">
        <f aca="true" t="shared" si="7" ref="BA356:BA362">IF(AZ356=1,G356,0)</f>
        <v>0</v>
      </c>
      <c r="BB356" s="146">
        <f aca="true" t="shared" si="8" ref="BB356:BB362">IF(AZ356=2,G356,0)</f>
        <v>0</v>
      </c>
      <c r="BC356" s="146">
        <f aca="true" t="shared" si="9" ref="BC356:BC362">IF(AZ356=3,G356,0)</f>
        <v>0</v>
      </c>
      <c r="BD356" s="146">
        <f aca="true" t="shared" si="10" ref="BD356:BD362">IF(AZ356=4,G356,0)</f>
        <v>0</v>
      </c>
      <c r="BE356" s="146">
        <f aca="true" t="shared" si="11" ref="BE356:BE362">IF(AZ356=5,G356,0)</f>
        <v>0</v>
      </c>
      <c r="CA356" s="177">
        <v>12</v>
      </c>
      <c r="CB356" s="177">
        <v>0</v>
      </c>
      <c r="CZ356" s="146">
        <v>0</v>
      </c>
    </row>
    <row r="357" spans="1:104" ht="12.75">
      <c r="A357" s="171">
        <v>125</v>
      </c>
      <c r="B357" s="172" t="s">
        <v>467</v>
      </c>
      <c r="C357" s="173" t="s">
        <v>468</v>
      </c>
      <c r="D357" s="174" t="s">
        <v>137</v>
      </c>
      <c r="E357" s="175">
        <v>1</v>
      </c>
      <c r="F357" s="175">
        <v>0</v>
      </c>
      <c r="G357" s="176">
        <f t="shared" si="6"/>
        <v>0</v>
      </c>
      <c r="O357" s="170">
        <v>2</v>
      </c>
      <c r="AA357" s="146">
        <v>12</v>
      </c>
      <c r="AB357" s="146">
        <v>0</v>
      </c>
      <c r="AC357" s="146">
        <v>54</v>
      </c>
      <c r="AZ357" s="146">
        <v>2</v>
      </c>
      <c r="BA357" s="146">
        <f t="shared" si="7"/>
        <v>0</v>
      </c>
      <c r="BB357" s="146">
        <f t="shared" si="8"/>
        <v>0</v>
      </c>
      <c r="BC357" s="146">
        <f t="shared" si="9"/>
        <v>0</v>
      </c>
      <c r="BD357" s="146">
        <f t="shared" si="10"/>
        <v>0</v>
      </c>
      <c r="BE357" s="146">
        <f t="shared" si="11"/>
        <v>0</v>
      </c>
      <c r="CA357" s="177">
        <v>12</v>
      </c>
      <c r="CB357" s="177">
        <v>0</v>
      </c>
      <c r="CZ357" s="146">
        <v>0</v>
      </c>
    </row>
    <row r="358" spans="1:104" ht="12.75">
      <c r="A358" s="171">
        <v>126</v>
      </c>
      <c r="B358" s="172" t="s">
        <v>469</v>
      </c>
      <c r="C358" s="173" t="s">
        <v>470</v>
      </c>
      <c r="D358" s="174" t="s">
        <v>137</v>
      </c>
      <c r="E358" s="175">
        <v>1</v>
      </c>
      <c r="F358" s="175">
        <v>0</v>
      </c>
      <c r="G358" s="176">
        <f t="shared" si="6"/>
        <v>0</v>
      </c>
      <c r="O358" s="170">
        <v>2</v>
      </c>
      <c r="AA358" s="146">
        <v>12</v>
      </c>
      <c r="AB358" s="146">
        <v>0</v>
      </c>
      <c r="AC358" s="146">
        <v>55</v>
      </c>
      <c r="AZ358" s="146">
        <v>2</v>
      </c>
      <c r="BA358" s="146">
        <f t="shared" si="7"/>
        <v>0</v>
      </c>
      <c r="BB358" s="146">
        <f t="shared" si="8"/>
        <v>0</v>
      </c>
      <c r="BC358" s="146">
        <f t="shared" si="9"/>
        <v>0</v>
      </c>
      <c r="BD358" s="146">
        <f t="shared" si="10"/>
        <v>0</v>
      </c>
      <c r="BE358" s="146">
        <f t="shared" si="11"/>
        <v>0</v>
      </c>
      <c r="CA358" s="177">
        <v>12</v>
      </c>
      <c r="CB358" s="177">
        <v>0</v>
      </c>
      <c r="CZ358" s="146">
        <v>0</v>
      </c>
    </row>
    <row r="359" spans="1:104" ht="20.25">
      <c r="A359" s="171">
        <v>127</v>
      </c>
      <c r="B359" s="172" t="s">
        <v>471</v>
      </c>
      <c r="C359" s="173" t="s">
        <v>472</v>
      </c>
      <c r="D359" s="174" t="s">
        <v>137</v>
      </c>
      <c r="E359" s="175">
        <v>1</v>
      </c>
      <c r="F359" s="175">
        <v>0</v>
      </c>
      <c r="G359" s="176">
        <f t="shared" si="6"/>
        <v>0</v>
      </c>
      <c r="O359" s="170">
        <v>2</v>
      </c>
      <c r="AA359" s="146">
        <v>12</v>
      </c>
      <c r="AB359" s="146">
        <v>0</v>
      </c>
      <c r="AC359" s="146">
        <v>56</v>
      </c>
      <c r="AZ359" s="146">
        <v>2</v>
      </c>
      <c r="BA359" s="146">
        <f t="shared" si="7"/>
        <v>0</v>
      </c>
      <c r="BB359" s="146">
        <f t="shared" si="8"/>
        <v>0</v>
      </c>
      <c r="BC359" s="146">
        <f t="shared" si="9"/>
        <v>0</v>
      </c>
      <c r="BD359" s="146">
        <f t="shared" si="10"/>
        <v>0</v>
      </c>
      <c r="BE359" s="146">
        <f t="shared" si="11"/>
        <v>0</v>
      </c>
      <c r="CA359" s="177">
        <v>12</v>
      </c>
      <c r="CB359" s="177">
        <v>0</v>
      </c>
      <c r="CZ359" s="146">
        <v>0</v>
      </c>
    </row>
    <row r="360" spans="1:104" ht="20.25">
      <c r="A360" s="171">
        <v>128</v>
      </c>
      <c r="B360" s="172" t="s">
        <v>473</v>
      </c>
      <c r="C360" s="173" t="s">
        <v>474</v>
      </c>
      <c r="D360" s="174" t="s">
        <v>137</v>
      </c>
      <c r="E360" s="175">
        <v>1</v>
      </c>
      <c r="F360" s="175">
        <v>0</v>
      </c>
      <c r="G360" s="176">
        <f t="shared" si="6"/>
        <v>0</v>
      </c>
      <c r="O360" s="170">
        <v>2</v>
      </c>
      <c r="AA360" s="146">
        <v>12</v>
      </c>
      <c r="AB360" s="146">
        <v>0</v>
      </c>
      <c r="AC360" s="146">
        <v>57</v>
      </c>
      <c r="AZ360" s="146">
        <v>2</v>
      </c>
      <c r="BA360" s="146">
        <f t="shared" si="7"/>
        <v>0</v>
      </c>
      <c r="BB360" s="146">
        <f t="shared" si="8"/>
        <v>0</v>
      </c>
      <c r="BC360" s="146">
        <f t="shared" si="9"/>
        <v>0</v>
      </c>
      <c r="BD360" s="146">
        <f t="shared" si="10"/>
        <v>0</v>
      </c>
      <c r="BE360" s="146">
        <f t="shared" si="11"/>
        <v>0</v>
      </c>
      <c r="CA360" s="177">
        <v>12</v>
      </c>
      <c r="CB360" s="177">
        <v>0</v>
      </c>
      <c r="CZ360" s="146">
        <v>0</v>
      </c>
    </row>
    <row r="361" spans="1:104" ht="20.25">
      <c r="A361" s="171">
        <v>129</v>
      </c>
      <c r="B361" s="172" t="s">
        <v>475</v>
      </c>
      <c r="C361" s="173" t="s">
        <v>476</v>
      </c>
      <c r="D361" s="174" t="s">
        <v>137</v>
      </c>
      <c r="E361" s="175">
        <v>1</v>
      </c>
      <c r="F361" s="175">
        <v>0</v>
      </c>
      <c r="G361" s="176">
        <f t="shared" si="6"/>
        <v>0</v>
      </c>
      <c r="O361" s="170">
        <v>2</v>
      </c>
      <c r="AA361" s="146">
        <v>12</v>
      </c>
      <c r="AB361" s="146">
        <v>0</v>
      </c>
      <c r="AC361" s="146">
        <v>58</v>
      </c>
      <c r="AZ361" s="146">
        <v>2</v>
      </c>
      <c r="BA361" s="146">
        <f t="shared" si="7"/>
        <v>0</v>
      </c>
      <c r="BB361" s="146">
        <f t="shared" si="8"/>
        <v>0</v>
      </c>
      <c r="BC361" s="146">
        <f t="shared" si="9"/>
        <v>0</v>
      </c>
      <c r="BD361" s="146">
        <f t="shared" si="10"/>
        <v>0</v>
      </c>
      <c r="BE361" s="146">
        <f t="shared" si="11"/>
        <v>0</v>
      </c>
      <c r="CA361" s="177">
        <v>12</v>
      </c>
      <c r="CB361" s="177">
        <v>0</v>
      </c>
      <c r="CZ361" s="146">
        <v>0</v>
      </c>
    </row>
    <row r="362" spans="1:104" ht="12.75">
      <c r="A362" s="171">
        <v>130</v>
      </c>
      <c r="B362" s="172" t="s">
        <v>477</v>
      </c>
      <c r="C362" s="173" t="s">
        <v>478</v>
      </c>
      <c r="D362" s="174" t="s">
        <v>137</v>
      </c>
      <c r="E362" s="175">
        <v>1</v>
      </c>
      <c r="F362" s="175">
        <v>0</v>
      </c>
      <c r="G362" s="176">
        <f t="shared" si="6"/>
        <v>0</v>
      </c>
      <c r="O362" s="170">
        <v>2</v>
      </c>
      <c r="AA362" s="146">
        <v>12</v>
      </c>
      <c r="AB362" s="146">
        <v>0</v>
      </c>
      <c r="AC362" s="146">
        <v>135</v>
      </c>
      <c r="AZ362" s="146">
        <v>2</v>
      </c>
      <c r="BA362" s="146">
        <f t="shared" si="7"/>
        <v>0</v>
      </c>
      <c r="BB362" s="146">
        <f t="shared" si="8"/>
        <v>0</v>
      </c>
      <c r="BC362" s="146">
        <f t="shared" si="9"/>
        <v>0</v>
      </c>
      <c r="BD362" s="146">
        <f t="shared" si="10"/>
        <v>0</v>
      </c>
      <c r="BE362" s="146">
        <f t="shared" si="11"/>
        <v>0</v>
      </c>
      <c r="CA362" s="177">
        <v>12</v>
      </c>
      <c r="CB362" s="177">
        <v>0</v>
      </c>
      <c r="CZ362" s="146">
        <v>0</v>
      </c>
    </row>
    <row r="363" spans="1:57" ht="12.75">
      <c r="A363" s="184"/>
      <c r="B363" s="185" t="s">
        <v>78</v>
      </c>
      <c r="C363" s="186" t="str">
        <f>CONCATENATE(B355," ",C355)</f>
        <v>Rest Restaurátorské práce</v>
      </c>
      <c r="D363" s="187"/>
      <c r="E363" s="188"/>
      <c r="F363" s="189"/>
      <c r="G363" s="190">
        <f>SUM(G355:G362)</f>
        <v>0</v>
      </c>
      <c r="O363" s="170">
        <v>4</v>
      </c>
      <c r="BA363" s="191">
        <f>SUM(BA355:BA362)</f>
        <v>0</v>
      </c>
      <c r="BB363" s="191">
        <f>SUM(BB355:BB362)</f>
        <v>0</v>
      </c>
      <c r="BC363" s="191">
        <f>SUM(BC355:BC362)</f>
        <v>0</v>
      </c>
      <c r="BD363" s="191">
        <f>SUM(BD355:BD362)</f>
        <v>0</v>
      </c>
      <c r="BE363" s="191">
        <f>SUM(BE355:BE362)</f>
        <v>0</v>
      </c>
    </row>
    <row r="364" spans="1:15" ht="12.75">
      <c r="A364" s="163" t="s">
        <v>75</v>
      </c>
      <c r="B364" s="164" t="s">
        <v>479</v>
      </c>
      <c r="C364" s="165" t="s">
        <v>480</v>
      </c>
      <c r="D364" s="166"/>
      <c r="E364" s="167"/>
      <c r="F364" s="167"/>
      <c r="G364" s="168"/>
      <c r="H364" s="169"/>
      <c r="I364" s="169"/>
      <c r="O364" s="170">
        <v>1</v>
      </c>
    </row>
    <row r="365" spans="1:104" ht="20.25">
      <c r="A365" s="171">
        <v>131</v>
      </c>
      <c r="B365" s="172" t="s">
        <v>481</v>
      </c>
      <c r="C365" s="173" t="s">
        <v>482</v>
      </c>
      <c r="D365" s="174"/>
      <c r="E365" s="175">
        <v>0</v>
      </c>
      <c r="F365" s="175">
        <v>0</v>
      </c>
      <c r="G365" s="176">
        <f>E365*F365</f>
        <v>0</v>
      </c>
      <c r="O365" s="170">
        <v>2</v>
      </c>
      <c r="AA365" s="146">
        <v>12</v>
      </c>
      <c r="AB365" s="146">
        <v>0</v>
      </c>
      <c r="AC365" s="146">
        <v>3</v>
      </c>
      <c r="AZ365" s="146">
        <v>4</v>
      </c>
      <c r="BA365" s="146">
        <f>IF(AZ365=1,G365,0)</f>
        <v>0</v>
      </c>
      <c r="BB365" s="146">
        <f>IF(AZ365=2,G365,0)</f>
        <v>0</v>
      </c>
      <c r="BC365" s="146">
        <f>IF(AZ365=3,G365,0)</f>
        <v>0</v>
      </c>
      <c r="BD365" s="146">
        <f>IF(AZ365=4,G365,0)</f>
        <v>0</v>
      </c>
      <c r="BE365" s="146">
        <f>IF(AZ365=5,G365,0)</f>
        <v>0</v>
      </c>
      <c r="CA365" s="177">
        <v>12</v>
      </c>
      <c r="CB365" s="177">
        <v>0</v>
      </c>
      <c r="CZ365" s="146">
        <v>0</v>
      </c>
    </row>
    <row r="366" spans="1:104" ht="20.25">
      <c r="A366" s="171">
        <v>132</v>
      </c>
      <c r="B366" s="172" t="s">
        <v>483</v>
      </c>
      <c r="C366" s="173" t="s">
        <v>484</v>
      </c>
      <c r="D366" s="174" t="s">
        <v>137</v>
      </c>
      <c r="E366" s="175">
        <v>1</v>
      </c>
      <c r="F366" s="175">
        <v>0</v>
      </c>
      <c r="G366" s="176">
        <f>E366*F366</f>
        <v>0</v>
      </c>
      <c r="O366" s="170">
        <v>2</v>
      </c>
      <c r="AA366" s="146">
        <v>12</v>
      </c>
      <c r="AB366" s="146">
        <v>0</v>
      </c>
      <c r="AC366" s="146">
        <v>1</v>
      </c>
      <c r="AZ366" s="146">
        <v>4</v>
      </c>
      <c r="BA366" s="146">
        <f>IF(AZ366=1,G366,0)</f>
        <v>0</v>
      </c>
      <c r="BB366" s="146">
        <f>IF(AZ366=2,G366,0)</f>
        <v>0</v>
      </c>
      <c r="BC366" s="146">
        <f>IF(AZ366=3,G366,0)</f>
        <v>0</v>
      </c>
      <c r="BD366" s="146">
        <f>IF(AZ366=4,G366,0)</f>
        <v>0</v>
      </c>
      <c r="BE366" s="146">
        <f>IF(AZ366=5,G366,0)</f>
        <v>0</v>
      </c>
      <c r="CA366" s="177">
        <v>12</v>
      </c>
      <c r="CB366" s="177">
        <v>0</v>
      </c>
      <c r="CZ366" s="146">
        <v>0</v>
      </c>
    </row>
    <row r="367" spans="1:104" ht="20.25">
      <c r="A367" s="171">
        <v>133</v>
      </c>
      <c r="B367" s="172" t="s">
        <v>485</v>
      </c>
      <c r="C367" s="173" t="s">
        <v>486</v>
      </c>
      <c r="D367" s="174" t="s">
        <v>137</v>
      </c>
      <c r="E367" s="175">
        <v>1</v>
      </c>
      <c r="F367" s="175">
        <v>0</v>
      </c>
      <c r="G367" s="176">
        <f>E367*F367</f>
        <v>0</v>
      </c>
      <c r="O367" s="170">
        <v>2</v>
      </c>
      <c r="AA367" s="146">
        <v>12</v>
      </c>
      <c r="AB367" s="146">
        <v>0</v>
      </c>
      <c r="AC367" s="146">
        <v>2</v>
      </c>
      <c r="AZ367" s="146">
        <v>4</v>
      </c>
      <c r="BA367" s="146">
        <f>IF(AZ367=1,G367,0)</f>
        <v>0</v>
      </c>
      <c r="BB367" s="146">
        <f>IF(AZ367=2,G367,0)</f>
        <v>0</v>
      </c>
      <c r="BC367" s="146">
        <f>IF(AZ367=3,G367,0)</f>
        <v>0</v>
      </c>
      <c r="BD367" s="146">
        <f>IF(AZ367=4,G367,0)</f>
        <v>0</v>
      </c>
      <c r="BE367" s="146">
        <f>IF(AZ367=5,G367,0)</f>
        <v>0</v>
      </c>
      <c r="CA367" s="177">
        <v>12</v>
      </c>
      <c r="CB367" s="177">
        <v>0</v>
      </c>
      <c r="CZ367" s="146">
        <v>0</v>
      </c>
    </row>
    <row r="368" spans="1:104" ht="20.25">
      <c r="A368" s="171">
        <v>134</v>
      </c>
      <c r="B368" s="172" t="s">
        <v>487</v>
      </c>
      <c r="C368" s="173" t="s">
        <v>488</v>
      </c>
      <c r="D368" s="174" t="s">
        <v>137</v>
      </c>
      <c r="E368" s="175">
        <v>1</v>
      </c>
      <c r="F368" s="175">
        <v>0</v>
      </c>
      <c r="G368" s="176">
        <f>E368*F368</f>
        <v>0</v>
      </c>
      <c r="O368" s="170">
        <v>2</v>
      </c>
      <c r="AA368" s="146">
        <v>12</v>
      </c>
      <c r="AB368" s="146">
        <v>0</v>
      </c>
      <c r="AC368" s="146">
        <v>4</v>
      </c>
      <c r="AZ368" s="146">
        <v>4</v>
      </c>
      <c r="BA368" s="146">
        <f>IF(AZ368=1,G368,0)</f>
        <v>0</v>
      </c>
      <c r="BB368" s="146">
        <f>IF(AZ368=2,G368,0)</f>
        <v>0</v>
      </c>
      <c r="BC368" s="146">
        <f>IF(AZ368=3,G368,0)</f>
        <v>0</v>
      </c>
      <c r="BD368" s="146">
        <f>IF(AZ368=4,G368,0)</f>
        <v>0</v>
      </c>
      <c r="BE368" s="146">
        <f>IF(AZ368=5,G368,0)</f>
        <v>0</v>
      </c>
      <c r="CA368" s="177">
        <v>12</v>
      </c>
      <c r="CB368" s="177">
        <v>0</v>
      </c>
      <c r="CZ368" s="146">
        <v>0</v>
      </c>
    </row>
    <row r="369" spans="1:104" ht="12.75">
      <c r="A369" s="171">
        <v>135</v>
      </c>
      <c r="B369" s="172" t="s">
        <v>489</v>
      </c>
      <c r="C369" s="173" t="s">
        <v>490</v>
      </c>
      <c r="D369" s="174" t="s">
        <v>63</v>
      </c>
      <c r="E369" s="175">
        <v>5</v>
      </c>
      <c r="F369" s="175">
        <v>0</v>
      </c>
      <c r="G369" s="176">
        <f>E369*F369</f>
        <v>0</v>
      </c>
      <c r="O369" s="170">
        <v>2</v>
      </c>
      <c r="AA369" s="146">
        <v>12</v>
      </c>
      <c r="AB369" s="146">
        <v>0</v>
      </c>
      <c r="AC369" s="146">
        <v>5</v>
      </c>
      <c r="AZ369" s="146">
        <v>4</v>
      </c>
      <c r="BA369" s="146">
        <f>IF(AZ369=1,G369,0)</f>
        <v>0</v>
      </c>
      <c r="BB369" s="146">
        <f>IF(AZ369=2,G369,0)</f>
        <v>0</v>
      </c>
      <c r="BC369" s="146">
        <f>IF(AZ369=3,G369,0)</f>
        <v>0</v>
      </c>
      <c r="BD369" s="146">
        <f>IF(AZ369=4,G369,0)</f>
        <v>0</v>
      </c>
      <c r="BE369" s="146">
        <f>IF(AZ369=5,G369,0)</f>
        <v>0</v>
      </c>
      <c r="CA369" s="177">
        <v>12</v>
      </c>
      <c r="CB369" s="177">
        <v>0</v>
      </c>
      <c r="CZ369" s="146">
        <v>0</v>
      </c>
    </row>
    <row r="370" spans="1:57" ht="12.75">
      <c r="A370" s="184"/>
      <c r="B370" s="185" t="s">
        <v>78</v>
      </c>
      <c r="C370" s="186" t="str">
        <f>CONCATENATE(B364," ",C364)</f>
        <v>M21 Elektromontáže</v>
      </c>
      <c r="D370" s="187"/>
      <c r="E370" s="188"/>
      <c r="F370" s="189"/>
      <c r="G370" s="190">
        <f>SUM(G364:G369)</f>
        <v>0</v>
      </c>
      <c r="O370" s="170">
        <v>4</v>
      </c>
      <c r="BA370" s="191">
        <f>SUM(BA364:BA369)</f>
        <v>0</v>
      </c>
      <c r="BB370" s="191">
        <f>SUM(BB364:BB369)</f>
        <v>0</v>
      </c>
      <c r="BC370" s="191">
        <f>SUM(BC364:BC369)</f>
        <v>0</v>
      </c>
      <c r="BD370" s="191">
        <f>SUM(BD364:BD369)</f>
        <v>0</v>
      </c>
      <c r="BE370" s="191">
        <f>SUM(BE364:BE369)</f>
        <v>0</v>
      </c>
    </row>
    <row r="371" spans="1:15" ht="12.75">
      <c r="A371" s="163" t="s">
        <v>75</v>
      </c>
      <c r="B371" s="164" t="s">
        <v>491</v>
      </c>
      <c r="C371" s="165" t="s">
        <v>492</v>
      </c>
      <c r="D371" s="166"/>
      <c r="E371" s="167"/>
      <c r="F371" s="167"/>
      <c r="G371" s="168"/>
      <c r="H371" s="169"/>
      <c r="I371" s="169"/>
      <c r="O371" s="170">
        <v>1</v>
      </c>
    </row>
    <row r="372" spans="1:104" ht="20.25">
      <c r="A372" s="171">
        <v>136</v>
      </c>
      <c r="B372" s="172" t="s">
        <v>493</v>
      </c>
      <c r="C372" s="173" t="s">
        <v>494</v>
      </c>
      <c r="D372" s="174"/>
      <c r="E372" s="175">
        <v>0</v>
      </c>
      <c r="F372" s="175">
        <v>0</v>
      </c>
      <c r="G372" s="176">
        <f>E372*F372</f>
        <v>0</v>
      </c>
      <c r="O372" s="170">
        <v>2</v>
      </c>
      <c r="AA372" s="146">
        <v>12</v>
      </c>
      <c r="AB372" s="146">
        <v>0</v>
      </c>
      <c r="AC372" s="146">
        <v>40</v>
      </c>
      <c r="AZ372" s="146">
        <v>4</v>
      </c>
      <c r="BA372" s="146">
        <f>IF(AZ372=1,G372,0)</f>
        <v>0</v>
      </c>
      <c r="BB372" s="146">
        <f>IF(AZ372=2,G372,0)</f>
        <v>0</v>
      </c>
      <c r="BC372" s="146">
        <f>IF(AZ372=3,G372,0)</f>
        <v>0</v>
      </c>
      <c r="BD372" s="146">
        <f>IF(AZ372=4,G372,0)</f>
        <v>0</v>
      </c>
      <c r="BE372" s="146">
        <f>IF(AZ372=5,G372,0)</f>
        <v>0</v>
      </c>
      <c r="CA372" s="177">
        <v>12</v>
      </c>
      <c r="CB372" s="177">
        <v>0</v>
      </c>
      <c r="CZ372" s="146">
        <v>0</v>
      </c>
    </row>
    <row r="373" spans="1:104" ht="12.75">
      <c r="A373" s="171">
        <v>137</v>
      </c>
      <c r="B373" s="172" t="s">
        <v>495</v>
      </c>
      <c r="C373" s="173" t="s">
        <v>496</v>
      </c>
      <c r="D373" s="174" t="s">
        <v>137</v>
      </c>
      <c r="E373" s="175">
        <v>1</v>
      </c>
      <c r="F373" s="175">
        <v>0</v>
      </c>
      <c r="G373" s="176">
        <f>E373*F373</f>
        <v>0</v>
      </c>
      <c r="O373" s="170">
        <v>2</v>
      </c>
      <c r="AA373" s="146">
        <v>12</v>
      </c>
      <c r="AB373" s="146">
        <v>0</v>
      </c>
      <c r="AC373" s="146">
        <v>41</v>
      </c>
      <c r="AZ373" s="146">
        <v>4</v>
      </c>
      <c r="BA373" s="146">
        <f>IF(AZ373=1,G373,0)</f>
        <v>0</v>
      </c>
      <c r="BB373" s="146">
        <f>IF(AZ373=2,G373,0)</f>
        <v>0</v>
      </c>
      <c r="BC373" s="146">
        <f>IF(AZ373=3,G373,0)</f>
        <v>0</v>
      </c>
      <c r="BD373" s="146">
        <f>IF(AZ373=4,G373,0)</f>
        <v>0</v>
      </c>
      <c r="BE373" s="146">
        <f>IF(AZ373=5,G373,0)</f>
        <v>0</v>
      </c>
      <c r="CA373" s="177">
        <v>12</v>
      </c>
      <c r="CB373" s="177">
        <v>0</v>
      </c>
      <c r="CZ373" s="146">
        <v>0</v>
      </c>
    </row>
    <row r="374" spans="1:104" ht="12.75">
      <c r="A374" s="171">
        <v>138</v>
      </c>
      <c r="B374" s="172" t="s">
        <v>497</v>
      </c>
      <c r="C374" s="173" t="s">
        <v>490</v>
      </c>
      <c r="D374" s="174" t="s">
        <v>63</v>
      </c>
      <c r="E374" s="175">
        <v>5</v>
      </c>
      <c r="F374" s="175">
        <v>0</v>
      </c>
      <c r="G374" s="176">
        <f>E374*F374</f>
        <v>0</v>
      </c>
      <c r="O374" s="170">
        <v>2</v>
      </c>
      <c r="AA374" s="146">
        <v>12</v>
      </c>
      <c r="AB374" s="146">
        <v>0</v>
      </c>
      <c r="AC374" s="146">
        <v>42</v>
      </c>
      <c r="AZ374" s="146">
        <v>4</v>
      </c>
      <c r="BA374" s="146">
        <f>IF(AZ374=1,G374,0)</f>
        <v>0</v>
      </c>
      <c r="BB374" s="146">
        <f>IF(AZ374=2,G374,0)</f>
        <v>0</v>
      </c>
      <c r="BC374" s="146">
        <f>IF(AZ374=3,G374,0)</f>
        <v>0</v>
      </c>
      <c r="BD374" s="146">
        <f>IF(AZ374=4,G374,0)</f>
        <v>0</v>
      </c>
      <c r="BE374" s="146">
        <f>IF(AZ374=5,G374,0)</f>
        <v>0</v>
      </c>
      <c r="CA374" s="177">
        <v>12</v>
      </c>
      <c r="CB374" s="177">
        <v>0</v>
      </c>
      <c r="CZ374" s="146">
        <v>0</v>
      </c>
    </row>
    <row r="375" spans="1:57" ht="12.75">
      <c r="A375" s="184"/>
      <c r="B375" s="185" t="s">
        <v>78</v>
      </c>
      <c r="C375" s="186" t="str">
        <f>CONCATENATE(B371," ",C371)</f>
        <v>M22 Montáž sdělovací a zabezp. techniky</v>
      </c>
      <c r="D375" s="187"/>
      <c r="E375" s="188"/>
      <c r="F375" s="189"/>
      <c r="G375" s="190">
        <f>SUM(G371:G374)</f>
        <v>0</v>
      </c>
      <c r="O375" s="170">
        <v>4</v>
      </c>
      <c r="BA375" s="191">
        <f>SUM(BA371:BA374)</f>
        <v>0</v>
      </c>
      <c r="BB375" s="191">
        <f>SUM(BB371:BB374)</f>
        <v>0</v>
      </c>
      <c r="BC375" s="191">
        <f>SUM(BC371:BC374)</f>
        <v>0</v>
      </c>
      <c r="BD375" s="191">
        <f>SUM(BD371:BD374)</f>
        <v>0</v>
      </c>
      <c r="BE375" s="191">
        <f>SUM(BE371:BE374)</f>
        <v>0</v>
      </c>
    </row>
    <row r="376" spans="1:15" ht="12.75">
      <c r="A376" s="163" t="s">
        <v>75</v>
      </c>
      <c r="B376" s="164" t="s">
        <v>498</v>
      </c>
      <c r="C376" s="165" t="s">
        <v>499</v>
      </c>
      <c r="D376" s="166"/>
      <c r="E376" s="167"/>
      <c r="F376" s="167"/>
      <c r="G376" s="168"/>
      <c r="H376" s="169"/>
      <c r="I376" s="169"/>
      <c r="O376" s="170">
        <v>1</v>
      </c>
    </row>
    <row r="377" spans="1:104" ht="12.75">
      <c r="A377" s="171">
        <v>139</v>
      </c>
      <c r="B377" s="172" t="s">
        <v>500</v>
      </c>
      <c r="C377" s="173" t="s">
        <v>501</v>
      </c>
      <c r="D377" s="174" t="s">
        <v>137</v>
      </c>
      <c r="E377" s="175">
        <v>1</v>
      </c>
      <c r="F377" s="175">
        <v>0</v>
      </c>
      <c r="G377" s="176">
        <f>E377*F377</f>
        <v>0</v>
      </c>
      <c r="O377" s="170">
        <v>2</v>
      </c>
      <c r="AA377" s="146">
        <v>12</v>
      </c>
      <c r="AB377" s="146">
        <v>0</v>
      </c>
      <c r="AC377" s="146">
        <v>70</v>
      </c>
      <c r="AZ377" s="146">
        <v>4</v>
      </c>
      <c r="BA377" s="146">
        <f>IF(AZ377=1,G377,0)</f>
        <v>0</v>
      </c>
      <c r="BB377" s="146">
        <f>IF(AZ377=2,G377,0)</f>
        <v>0</v>
      </c>
      <c r="BC377" s="146">
        <f>IF(AZ377=3,G377,0)</f>
        <v>0</v>
      </c>
      <c r="BD377" s="146">
        <f>IF(AZ377=4,G377,0)</f>
        <v>0</v>
      </c>
      <c r="BE377" s="146">
        <f>IF(AZ377=5,G377,0)</f>
        <v>0</v>
      </c>
      <c r="CA377" s="177">
        <v>12</v>
      </c>
      <c r="CB377" s="177">
        <v>0</v>
      </c>
      <c r="CZ377" s="146">
        <v>0</v>
      </c>
    </row>
    <row r="378" spans="1:104" ht="12.75">
      <c r="A378" s="171">
        <v>140</v>
      </c>
      <c r="B378" s="172" t="s">
        <v>502</v>
      </c>
      <c r="C378" s="173" t="s">
        <v>490</v>
      </c>
      <c r="D378" s="174" t="s">
        <v>63</v>
      </c>
      <c r="E378" s="175">
        <v>5</v>
      </c>
      <c r="F378" s="175">
        <v>0</v>
      </c>
      <c r="G378" s="176">
        <f>E378*F378</f>
        <v>0</v>
      </c>
      <c r="O378" s="170">
        <v>2</v>
      </c>
      <c r="AA378" s="146">
        <v>12</v>
      </c>
      <c r="AB378" s="146">
        <v>0</v>
      </c>
      <c r="AC378" s="146">
        <v>71</v>
      </c>
      <c r="AZ378" s="146">
        <v>4</v>
      </c>
      <c r="BA378" s="146">
        <f>IF(AZ378=1,G378,0)</f>
        <v>0</v>
      </c>
      <c r="BB378" s="146">
        <f>IF(AZ378=2,G378,0)</f>
        <v>0</v>
      </c>
      <c r="BC378" s="146">
        <f>IF(AZ378=3,G378,0)</f>
        <v>0</v>
      </c>
      <c r="BD378" s="146">
        <f>IF(AZ378=4,G378,0)</f>
        <v>0</v>
      </c>
      <c r="BE378" s="146">
        <f>IF(AZ378=5,G378,0)</f>
        <v>0</v>
      </c>
      <c r="CA378" s="177">
        <v>12</v>
      </c>
      <c r="CB378" s="177">
        <v>0</v>
      </c>
      <c r="CZ378" s="146">
        <v>0</v>
      </c>
    </row>
    <row r="379" spans="1:57" ht="12.75">
      <c r="A379" s="184"/>
      <c r="B379" s="185" t="s">
        <v>78</v>
      </c>
      <c r="C379" s="186" t="str">
        <f>CONCATENATE(B376," ",C376)</f>
        <v>M36 Montáže měřících a regulačních zařízení</v>
      </c>
      <c r="D379" s="187"/>
      <c r="E379" s="188"/>
      <c r="F379" s="189">
        <v>0</v>
      </c>
      <c r="G379" s="190">
        <f>SUM(G376:G378)</f>
        <v>0</v>
      </c>
      <c r="O379" s="170">
        <v>4</v>
      </c>
      <c r="BA379" s="191">
        <f>SUM(BA376:BA378)</f>
        <v>0</v>
      </c>
      <c r="BB379" s="191">
        <f>SUM(BB376:BB378)</f>
        <v>0</v>
      </c>
      <c r="BC379" s="191">
        <f>SUM(BC376:BC378)</f>
        <v>0</v>
      </c>
      <c r="BD379" s="191">
        <f>SUM(BD376:BD378)</f>
        <v>0</v>
      </c>
      <c r="BE379" s="191">
        <f>SUM(BE376:BE378)</f>
        <v>0</v>
      </c>
    </row>
    <row r="380" spans="1:15" ht="12.75">
      <c r="A380" s="163" t="s">
        <v>75</v>
      </c>
      <c r="B380" s="164" t="s">
        <v>503</v>
      </c>
      <c r="C380" s="165" t="s">
        <v>504</v>
      </c>
      <c r="D380" s="166"/>
      <c r="E380" s="167"/>
      <c r="F380" s="167"/>
      <c r="G380" s="168"/>
      <c r="H380" s="169"/>
      <c r="I380" s="169"/>
      <c r="O380" s="170">
        <v>1</v>
      </c>
    </row>
    <row r="381" spans="1:104" ht="12.75">
      <c r="A381" s="171">
        <v>141</v>
      </c>
      <c r="B381" s="172" t="s">
        <v>505</v>
      </c>
      <c r="C381" s="173" t="s">
        <v>506</v>
      </c>
      <c r="D381" s="174" t="s">
        <v>133</v>
      </c>
      <c r="E381" s="175">
        <v>50</v>
      </c>
      <c r="F381" s="175">
        <v>0</v>
      </c>
      <c r="G381" s="176">
        <f>E381*F381</f>
        <v>0</v>
      </c>
      <c r="O381" s="170">
        <v>2</v>
      </c>
      <c r="AA381" s="146">
        <v>1</v>
      </c>
      <c r="AB381" s="146">
        <v>9</v>
      </c>
      <c r="AC381" s="146">
        <v>9</v>
      </c>
      <c r="AZ381" s="146">
        <v>4</v>
      </c>
      <c r="BA381" s="146">
        <f>IF(AZ381=1,G381,0)</f>
        <v>0</v>
      </c>
      <c r="BB381" s="146">
        <f>IF(AZ381=2,G381,0)</f>
        <v>0</v>
      </c>
      <c r="BC381" s="146">
        <f>IF(AZ381=3,G381,0)</f>
        <v>0</v>
      </c>
      <c r="BD381" s="146">
        <f>IF(AZ381=4,G381,0)</f>
        <v>0</v>
      </c>
      <c r="BE381" s="146">
        <f>IF(AZ381=5,G381,0)</f>
        <v>0</v>
      </c>
      <c r="CA381" s="177">
        <v>1</v>
      </c>
      <c r="CB381" s="177">
        <v>9</v>
      </c>
      <c r="CZ381" s="146">
        <v>0</v>
      </c>
    </row>
    <row r="382" spans="1:15" ht="12.75">
      <c r="A382" s="178"/>
      <c r="B382" s="180"/>
      <c r="C382" s="232" t="s">
        <v>507</v>
      </c>
      <c r="D382" s="233"/>
      <c r="E382" s="181">
        <v>0</v>
      </c>
      <c r="F382" s="182">
        <v>0</v>
      </c>
      <c r="G382" s="183"/>
      <c r="M382" s="179" t="s">
        <v>507</v>
      </c>
      <c r="O382" s="170"/>
    </row>
    <row r="383" spans="1:15" ht="12.75">
      <c r="A383" s="178"/>
      <c r="B383" s="180"/>
      <c r="C383" s="232" t="s">
        <v>508</v>
      </c>
      <c r="D383" s="233"/>
      <c r="E383" s="181">
        <v>50</v>
      </c>
      <c r="F383" s="182"/>
      <c r="G383" s="183"/>
      <c r="M383" s="179" t="s">
        <v>508</v>
      </c>
      <c r="O383" s="170"/>
    </row>
    <row r="384" spans="1:104" ht="20.25">
      <c r="A384" s="171">
        <v>142</v>
      </c>
      <c r="B384" s="172" t="s">
        <v>509</v>
      </c>
      <c r="C384" s="173" t="s">
        <v>510</v>
      </c>
      <c r="D384" s="174" t="s">
        <v>133</v>
      </c>
      <c r="E384" s="175">
        <v>100</v>
      </c>
      <c r="F384" s="175">
        <v>0</v>
      </c>
      <c r="G384" s="176">
        <f>E384*F384</f>
        <v>0</v>
      </c>
      <c r="O384" s="170">
        <v>2</v>
      </c>
      <c r="AA384" s="146">
        <v>1</v>
      </c>
      <c r="AB384" s="146">
        <v>9</v>
      </c>
      <c r="AC384" s="146">
        <v>9</v>
      </c>
      <c r="AZ384" s="146">
        <v>4</v>
      </c>
      <c r="BA384" s="146">
        <f>IF(AZ384=1,G384,0)</f>
        <v>0</v>
      </c>
      <c r="BB384" s="146">
        <f>IF(AZ384=2,G384,0)</f>
        <v>0</v>
      </c>
      <c r="BC384" s="146">
        <f>IF(AZ384=3,G384,0)</f>
        <v>0</v>
      </c>
      <c r="BD384" s="146">
        <f>IF(AZ384=4,G384,0)</f>
        <v>0</v>
      </c>
      <c r="BE384" s="146">
        <f>IF(AZ384=5,G384,0)</f>
        <v>0</v>
      </c>
      <c r="CA384" s="177">
        <v>1</v>
      </c>
      <c r="CB384" s="177">
        <v>9</v>
      </c>
      <c r="CZ384" s="146">
        <v>0.13243</v>
      </c>
    </row>
    <row r="385" spans="1:15" ht="12.75">
      <c r="A385" s="178"/>
      <c r="B385" s="180"/>
      <c r="C385" s="232" t="s">
        <v>511</v>
      </c>
      <c r="D385" s="233"/>
      <c r="E385" s="181">
        <v>0</v>
      </c>
      <c r="F385" s="182"/>
      <c r="G385" s="183"/>
      <c r="M385" s="179" t="s">
        <v>511</v>
      </c>
      <c r="O385" s="170"/>
    </row>
    <row r="386" spans="1:15" ht="12.75">
      <c r="A386" s="178"/>
      <c r="B386" s="180"/>
      <c r="C386" s="232" t="s">
        <v>512</v>
      </c>
      <c r="D386" s="233"/>
      <c r="E386" s="181">
        <v>100</v>
      </c>
      <c r="F386" s="182"/>
      <c r="G386" s="183"/>
      <c r="M386" s="179" t="s">
        <v>512</v>
      </c>
      <c r="O386" s="170"/>
    </row>
    <row r="387" spans="1:104" ht="12.75">
      <c r="A387" s="171">
        <v>143</v>
      </c>
      <c r="B387" s="172" t="s">
        <v>513</v>
      </c>
      <c r="C387" s="173" t="s">
        <v>514</v>
      </c>
      <c r="D387" s="174" t="s">
        <v>133</v>
      </c>
      <c r="E387" s="175">
        <v>50</v>
      </c>
      <c r="F387" s="175">
        <v>0</v>
      </c>
      <c r="G387" s="176">
        <f>E387*F387</f>
        <v>0</v>
      </c>
      <c r="O387" s="170">
        <v>2</v>
      </c>
      <c r="AA387" s="146">
        <v>1</v>
      </c>
      <c r="AB387" s="146">
        <v>9</v>
      </c>
      <c r="AC387" s="146">
        <v>9</v>
      </c>
      <c r="AZ387" s="146">
        <v>4</v>
      </c>
      <c r="BA387" s="146">
        <f>IF(AZ387=1,G387,0)</f>
        <v>0</v>
      </c>
      <c r="BB387" s="146">
        <f>IF(AZ387=2,G387,0)</f>
        <v>0</v>
      </c>
      <c r="BC387" s="146">
        <f>IF(AZ387=3,G387,0)</f>
        <v>0</v>
      </c>
      <c r="BD387" s="146">
        <f>IF(AZ387=4,G387,0)</f>
        <v>0</v>
      </c>
      <c r="BE387" s="146">
        <f>IF(AZ387=5,G387,0)</f>
        <v>0</v>
      </c>
      <c r="CA387" s="177">
        <v>1</v>
      </c>
      <c r="CB387" s="177">
        <v>9</v>
      </c>
      <c r="CZ387" s="146">
        <v>0.00031</v>
      </c>
    </row>
    <row r="388" spans="1:104" ht="12.75">
      <c r="A388" s="171">
        <v>144</v>
      </c>
      <c r="B388" s="172" t="s">
        <v>515</v>
      </c>
      <c r="C388" s="173" t="s">
        <v>516</v>
      </c>
      <c r="D388" s="174" t="s">
        <v>133</v>
      </c>
      <c r="E388" s="175">
        <v>50</v>
      </c>
      <c r="F388" s="175">
        <v>0</v>
      </c>
      <c r="G388" s="176">
        <f>E388*F388</f>
        <v>0</v>
      </c>
      <c r="O388" s="170">
        <v>2</v>
      </c>
      <c r="AA388" s="146">
        <v>1</v>
      </c>
      <c r="AB388" s="146">
        <v>9</v>
      </c>
      <c r="AC388" s="146">
        <v>9</v>
      </c>
      <c r="AZ388" s="146">
        <v>4</v>
      </c>
      <c r="BA388" s="146">
        <f>IF(AZ388=1,G388,0)</f>
        <v>0</v>
      </c>
      <c r="BB388" s="146">
        <f>IF(AZ388=2,G388,0)</f>
        <v>0</v>
      </c>
      <c r="BC388" s="146">
        <f>IF(AZ388=3,G388,0)</f>
        <v>0</v>
      </c>
      <c r="BD388" s="146">
        <f>IF(AZ388=4,G388,0)</f>
        <v>0</v>
      </c>
      <c r="BE388" s="146">
        <f>IF(AZ388=5,G388,0)</f>
        <v>0</v>
      </c>
      <c r="CA388" s="177">
        <v>1</v>
      </c>
      <c r="CB388" s="177">
        <v>9</v>
      </c>
      <c r="CZ388" s="146">
        <v>0</v>
      </c>
    </row>
    <row r="389" spans="1:57" ht="12.75">
      <c r="A389" s="184"/>
      <c r="B389" s="185" t="s">
        <v>78</v>
      </c>
      <c r="C389" s="186" t="str">
        <f>CONCATENATE(B380," ",C380)</f>
        <v>M46 Zemní práce při montážích</v>
      </c>
      <c r="D389" s="187"/>
      <c r="E389" s="188"/>
      <c r="F389" s="189"/>
      <c r="G389" s="190">
        <f>SUM(G380:G388)</f>
        <v>0</v>
      </c>
      <c r="O389" s="170">
        <v>4</v>
      </c>
      <c r="BA389" s="191">
        <f>SUM(BA380:BA388)</f>
        <v>0</v>
      </c>
      <c r="BB389" s="191">
        <f>SUM(BB380:BB388)</f>
        <v>0</v>
      </c>
      <c r="BC389" s="191">
        <f>SUM(BC380:BC388)</f>
        <v>0</v>
      </c>
      <c r="BD389" s="191">
        <f>SUM(BD380:BD388)</f>
        <v>0</v>
      </c>
      <c r="BE389" s="191">
        <f>SUM(BE380:BE388)</f>
        <v>0</v>
      </c>
    </row>
    <row r="390" spans="1:15" ht="12.75">
      <c r="A390" s="163" t="s">
        <v>75</v>
      </c>
      <c r="B390" s="164" t="s">
        <v>517</v>
      </c>
      <c r="C390" s="165" t="s">
        <v>518</v>
      </c>
      <c r="D390" s="166"/>
      <c r="E390" s="167"/>
      <c r="F390" s="167"/>
      <c r="G390" s="168"/>
      <c r="H390" s="169"/>
      <c r="I390" s="169"/>
      <c r="O390" s="170">
        <v>1</v>
      </c>
    </row>
    <row r="391" spans="1:104" ht="12.75">
      <c r="A391" s="171">
        <v>145</v>
      </c>
      <c r="B391" s="172" t="s">
        <v>519</v>
      </c>
      <c r="C391" s="173" t="s">
        <v>520</v>
      </c>
      <c r="D391" s="174" t="s">
        <v>170</v>
      </c>
      <c r="E391" s="175">
        <v>40.539917</v>
      </c>
      <c r="F391" s="175">
        <v>0</v>
      </c>
      <c r="G391" s="176">
        <f aca="true" t="shared" si="12" ref="G391:G397">E391*F391</f>
        <v>0</v>
      </c>
      <c r="O391" s="170">
        <v>2</v>
      </c>
      <c r="AA391" s="146">
        <v>8</v>
      </c>
      <c r="AB391" s="146">
        <v>0</v>
      </c>
      <c r="AC391" s="146">
        <v>3</v>
      </c>
      <c r="AZ391" s="146">
        <v>1</v>
      </c>
      <c r="BA391" s="146">
        <f aca="true" t="shared" si="13" ref="BA391:BA397">IF(AZ391=1,G391,0)</f>
        <v>0</v>
      </c>
      <c r="BB391" s="146">
        <f aca="true" t="shared" si="14" ref="BB391:BB397">IF(AZ391=2,G391,0)</f>
        <v>0</v>
      </c>
      <c r="BC391" s="146">
        <f aca="true" t="shared" si="15" ref="BC391:BC397">IF(AZ391=3,G391,0)</f>
        <v>0</v>
      </c>
      <c r="BD391" s="146">
        <f aca="true" t="shared" si="16" ref="BD391:BD397">IF(AZ391=4,G391,0)</f>
        <v>0</v>
      </c>
      <c r="BE391" s="146">
        <f aca="true" t="shared" si="17" ref="BE391:BE397">IF(AZ391=5,G391,0)</f>
        <v>0</v>
      </c>
      <c r="CA391" s="177">
        <v>8</v>
      </c>
      <c r="CB391" s="177">
        <v>0</v>
      </c>
      <c r="CZ391" s="146">
        <v>0</v>
      </c>
    </row>
    <row r="392" spans="1:104" ht="12.75">
      <c r="A392" s="171">
        <v>146</v>
      </c>
      <c r="B392" s="172" t="s">
        <v>521</v>
      </c>
      <c r="C392" s="173" t="s">
        <v>522</v>
      </c>
      <c r="D392" s="174" t="s">
        <v>170</v>
      </c>
      <c r="E392" s="175">
        <v>770.258423</v>
      </c>
      <c r="F392" s="175">
        <v>0</v>
      </c>
      <c r="G392" s="176">
        <f t="shared" si="12"/>
        <v>0</v>
      </c>
      <c r="O392" s="170">
        <v>2</v>
      </c>
      <c r="AA392" s="146">
        <v>8</v>
      </c>
      <c r="AB392" s="146">
        <v>0</v>
      </c>
      <c r="AC392" s="146">
        <v>3</v>
      </c>
      <c r="AZ392" s="146">
        <v>1</v>
      </c>
      <c r="BA392" s="146">
        <f t="shared" si="13"/>
        <v>0</v>
      </c>
      <c r="BB392" s="146">
        <f t="shared" si="14"/>
        <v>0</v>
      </c>
      <c r="BC392" s="146">
        <f t="shared" si="15"/>
        <v>0</v>
      </c>
      <c r="BD392" s="146">
        <f t="shared" si="16"/>
        <v>0</v>
      </c>
      <c r="BE392" s="146">
        <f t="shared" si="17"/>
        <v>0</v>
      </c>
      <c r="CA392" s="177">
        <v>8</v>
      </c>
      <c r="CB392" s="177">
        <v>0</v>
      </c>
      <c r="CZ392" s="146">
        <v>0</v>
      </c>
    </row>
    <row r="393" spans="1:104" ht="12.75">
      <c r="A393" s="171">
        <v>147</v>
      </c>
      <c r="B393" s="172" t="s">
        <v>523</v>
      </c>
      <c r="C393" s="173" t="s">
        <v>524</v>
      </c>
      <c r="D393" s="174" t="s">
        <v>170</v>
      </c>
      <c r="E393" s="175">
        <v>40.539917</v>
      </c>
      <c r="F393" s="175">
        <v>0</v>
      </c>
      <c r="G393" s="176">
        <f t="shared" si="12"/>
        <v>0</v>
      </c>
      <c r="O393" s="170">
        <v>2</v>
      </c>
      <c r="AA393" s="146">
        <v>8</v>
      </c>
      <c r="AB393" s="146">
        <v>0</v>
      </c>
      <c r="AC393" s="146">
        <v>3</v>
      </c>
      <c r="AZ393" s="146">
        <v>1</v>
      </c>
      <c r="BA393" s="146">
        <f t="shared" si="13"/>
        <v>0</v>
      </c>
      <c r="BB393" s="146">
        <f t="shared" si="14"/>
        <v>0</v>
      </c>
      <c r="BC393" s="146">
        <f t="shared" si="15"/>
        <v>0</v>
      </c>
      <c r="BD393" s="146">
        <f t="shared" si="16"/>
        <v>0</v>
      </c>
      <c r="BE393" s="146">
        <f t="shared" si="17"/>
        <v>0</v>
      </c>
      <c r="CA393" s="177">
        <v>8</v>
      </c>
      <c r="CB393" s="177">
        <v>0</v>
      </c>
      <c r="CZ393" s="146">
        <v>0</v>
      </c>
    </row>
    <row r="394" spans="1:104" ht="12.75">
      <c r="A394" s="171">
        <v>148</v>
      </c>
      <c r="B394" s="172" t="s">
        <v>525</v>
      </c>
      <c r="C394" s="173" t="s">
        <v>526</v>
      </c>
      <c r="D394" s="174" t="s">
        <v>170</v>
      </c>
      <c r="E394" s="175">
        <v>162.159668</v>
      </c>
      <c r="F394" s="175">
        <v>0</v>
      </c>
      <c r="G394" s="176">
        <f t="shared" si="12"/>
        <v>0</v>
      </c>
      <c r="O394" s="170">
        <v>2</v>
      </c>
      <c r="AA394" s="146">
        <v>8</v>
      </c>
      <c r="AB394" s="146">
        <v>0</v>
      </c>
      <c r="AC394" s="146">
        <v>3</v>
      </c>
      <c r="AZ394" s="146">
        <v>1</v>
      </c>
      <c r="BA394" s="146">
        <f t="shared" si="13"/>
        <v>0</v>
      </c>
      <c r="BB394" s="146">
        <f t="shared" si="14"/>
        <v>0</v>
      </c>
      <c r="BC394" s="146">
        <f t="shared" si="15"/>
        <v>0</v>
      </c>
      <c r="BD394" s="146">
        <f t="shared" si="16"/>
        <v>0</v>
      </c>
      <c r="BE394" s="146">
        <f t="shared" si="17"/>
        <v>0</v>
      </c>
      <c r="CA394" s="177">
        <v>8</v>
      </c>
      <c r="CB394" s="177">
        <v>0</v>
      </c>
      <c r="CZ394" s="146">
        <v>0</v>
      </c>
    </row>
    <row r="395" spans="1:104" ht="12.75">
      <c r="A395" s="171">
        <v>149</v>
      </c>
      <c r="B395" s="172" t="s">
        <v>527</v>
      </c>
      <c r="C395" s="173" t="s">
        <v>528</v>
      </c>
      <c r="D395" s="174" t="s">
        <v>170</v>
      </c>
      <c r="E395" s="175">
        <v>40.539917</v>
      </c>
      <c r="F395" s="175">
        <v>0</v>
      </c>
      <c r="G395" s="176">
        <f t="shared" si="12"/>
        <v>0</v>
      </c>
      <c r="O395" s="170">
        <v>2</v>
      </c>
      <c r="AA395" s="146">
        <v>8</v>
      </c>
      <c r="AB395" s="146">
        <v>0</v>
      </c>
      <c r="AC395" s="146">
        <v>3</v>
      </c>
      <c r="AZ395" s="146">
        <v>1</v>
      </c>
      <c r="BA395" s="146">
        <f t="shared" si="13"/>
        <v>0</v>
      </c>
      <c r="BB395" s="146">
        <f t="shared" si="14"/>
        <v>0</v>
      </c>
      <c r="BC395" s="146">
        <f t="shared" si="15"/>
        <v>0</v>
      </c>
      <c r="BD395" s="146">
        <f t="shared" si="16"/>
        <v>0</v>
      </c>
      <c r="BE395" s="146">
        <f t="shared" si="17"/>
        <v>0</v>
      </c>
      <c r="CA395" s="177">
        <v>8</v>
      </c>
      <c r="CB395" s="177">
        <v>0</v>
      </c>
      <c r="CZ395" s="146">
        <v>0</v>
      </c>
    </row>
    <row r="396" spans="1:104" ht="12.75">
      <c r="A396" s="171">
        <v>150</v>
      </c>
      <c r="B396" s="172" t="s">
        <v>529</v>
      </c>
      <c r="C396" s="173" t="s">
        <v>530</v>
      </c>
      <c r="D396" s="174" t="s">
        <v>170</v>
      </c>
      <c r="E396" s="175">
        <v>40.539917</v>
      </c>
      <c r="F396" s="175">
        <v>0</v>
      </c>
      <c r="G396" s="176">
        <f t="shared" si="12"/>
        <v>0</v>
      </c>
      <c r="O396" s="170">
        <v>2</v>
      </c>
      <c r="AA396" s="146">
        <v>8</v>
      </c>
      <c r="AB396" s="146">
        <v>0</v>
      </c>
      <c r="AC396" s="146">
        <v>3</v>
      </c>
      <c r="AZ396" s="146">
        <v>1</v>
      </c>
      <c r="BA396" s="146">
        <f t="shared" si="13"/>
        <v>0</v>
      </c>
      <c r="BB396" s="146">
        <f t="shared" si="14"/>
        <v>0</v>
      </c>
      <c r="BC396" s="146">
        <f t="shared" si="15"/>
        <v>0</v>
      </c>
      <c r="BD396" s="146">
        <f t="shared" si="16"/>
        <v>0</v>
      </c>
      <c r="BE396" s="146">
        <f t="shared" si="17"/>
        <v>0</v>
      </c>
      <c r="CA396" s="177">
        <v>8</v>
      </c>
      <c r="CB396" s="177">
        <v>0</v>
      </c>
      <c r="CZ396" s="146">
        <v>0</v>
      </c>
    </row>
    <row r="397" spans="1:104" ht="12.75">
      <c r="A397" s="171">
        <v>151</v>
      </c>
      <c r="B397" s="172" t="s">
        <v>531</v>
      </c>
      <c r="C397" s="173" t="s">
        <v>532</v>
      </c>
      <c r="D397" s="174" t="s">
        <v>170</v>
      </c>
      <c r="E397" s="175">
        <v>40.539917</v>
      </c>
      <c r="F397" s="175">
        <v>0</v>
      </c>
      <c r="G397" s="176">
        <f t="shared" si="12"/>
        <v>0</v>
      </c>
      <c r="O397" s="170">
        <v>2</v>
      </c>
      <c r="AA397" s="146">
        <v>8</v>
      </c>
      <c r="AB397" s="146">
        <v>1</v>
      </c>
      <c r="AC397" s="146">
        <v>3</v>
      </c>
      <c r="AZ397" s="146">
        <v>1</v>
      </c>
      <c r="BA397" s="146">
        <f t="shared" si="13"/>
        <v>0</v>
      </c>
      <c r="BB397" s="146">
        <f t="shared" si="14"/>
        <v>0</v>
      </c>
      <c r="BC397" s="146">
        <f t="shared" si="15"/>
        <v>0</v>
      </c>
      <c r="BD397" s="146">
        <f t="shared" si="16"/>
        <v>0</v>
      </c>
      <c r="BE397" s="146">
        <f t="shared" si="17"/>
        <v>0</v>
      </c>
      <c r="CA397" s="177">
        <v>8</v>
      </c>
      <c r="CB397" s="177">
        <v>1</v>
      </c>
      <c r="CZ397" s="146">
        <v>0</v>
      </c>
    </row>
    <row r="398" spans="1:57" ht="12.75">
      <c r="A398" s="184"/>
      <c r="B398" s="185" t="s">
        <v>78</v>
      </c>
      <c r="C398" s="186" t="str">
        <f>CONCATENATE(B390," ",C390)</f>
        <v>D96 Přesuny suti a vybouraných hmot</v>
      </c>
      <c r="D398" s="187"/>
      <c r="E398" s="188"/>
      <c r="F398" s="189"/>
      <c r="G398" s="190">
        <f>SUM(G390:G397)</f>
        <v>0</v>
      </c>
      <c r="O398" s="170">
        <v>4</v>
      </c>
      <c r="BA398" s="191">
        <f>SUM(BA390:BA397)</f>
        <v>0</v>
      </c>
      <c r="BB398" s="191">
        <f>SUM(BB390:BB397)</f>
        <v>0</v>
      </c>
      <c r="BC398" s="191">
        <f>SUM(BC390:BC397)</f>
        <v>0</v>
      </c>
      <c r="BD398" s="191">
        <f>SUM(BD390:BD397)</f>
        <v>0</v>
      </c>
      <c r="BE398" s="191">
        <f>SUM(BE390:BE397)</f>
        <v>0</v>
      </c>
    </row>
    <row r="399" ht="12.75">
      <c r="E399" s="146"/>
    </row>
    <row r="400" ht="12.75">
      <c r="E400" s="146"/>
    </row>
    <row r="401" ht="12.75">
      <c r="E401" s="146"/>
    </row>
    <row r="402" ht="12.75">
      <c r="E402" s="146"/>
    </row>
    <row r="403" ht="12.75">
      <c r="E403" s="146"/>
    </row>
    <row r="404" ht="12.75">
      <c r="E404" s="146"/>
    </row>
    <row r="405" ht="12.75">
      <c r="E405" s="146"/>
    </row>
    <row r="406" ht="12.75">
      <c r="E406" s="146"/>
    </row>
    <row r="407" ht="12.75">
      <c r="E407" s="146"/>
    </row>
    <row r="408" ht="12.75">
      <c r="E408" s="146"/>
    </row>
    <row r="409" ht="12.75">
      <c r="E409" s="146"/>
    </row>
    <row r="410" ht="12.75">
      <c r="E410" s="146"/>
    </row>
    <row r="411" ht="12.75">
      <c r="E411" s="146"/>
    </row>
    <row r="412" ht="12.75">
      <c r="E412" s="146"/>
    </row>
    <row r="413" ht="12.75">
      <c r="E413" s="146"/>
    </row>
    <row r="414" ht="12.75">
      <c r="E414" s="146"/>
    </row>
    <row r="415" ht="12.75">
      <c r="E415" s="146"/>
    </row>
    <row r="416" ht="12.75">
      <c r="E416" s="146"/>
    </row>
    <row r="417" ht="12.75">
      <c r="E417" s="146"/>
    </row>
    <row r="418" ht="12.75">
      <c r="E418" s="146"/>
    </row>
    <row r="419" ht="12.75">
      <c r="E419" s="146"/>
    </row>
    <row r="420" ht="12.75">
      <c r="E420" s="146"/>
    </row>
    <row r="421" ht="12.75">
      <c r="E421" s="146"/>
    </row>
    <row r="422" spans="1:7" ht="12.75">
      <c r="A422" s="192"/>
      <c r="B422" s="192"/>
      <c r="C422" s="192"/>
      <c r="D422" s="192"/>
      <c r="E422" s="192"/>
      <c r="F422" s="192"/>
      <c r="G422" s="192"/>
    </row>
    <row r="423" spans="1:7" ht="12.75">
      <c r="A423" s="192"/>
      <c r="B423" s="192"/>
      <c r="C423" s="192"/>
      <c r="D423" s="192"/>
      <c r="E423" s="192"/>
      <c r="F423" s="192"/>
      <c r="G423" s="192"/>
    </row>
    <row r="424" spans="1:7" ht="12.75">
      <c r="A424" s="192"/>
      <c r="B424" s="192"/>
      <c r="C424" s="192"/>
      <c r="D424" s="192"/>
      <c r="E424" s="192"/>
      <c r="F424" s="192"/>
      <c r="G424" s="192"/>
    </row>
    <row r="425" spans="1:7" ht="12.75">
      <c r="A425" s="192"/>
      <c r="B425" s="192"/>
      <c r="C425" s="192"/>
      <c r="D425" s="192"/>
      <c r="E425" s="192"/>
      <c r="F425" s="192"/>
      <c r="G425" s="192"/>
    </row>
    <row r="426" ht="12.75">
      <c r="E426" s="146"/>
    </row>
    <row r="427" ht="12.75">
      <c r="E427" s="146"/>
    </row>
    <row r="428" ht="12.75">
      <c r="E428" s="146"/>
    </row>
    <row r="429" ht="12.75">
      <c r="E429" s="146"/>
    </row>
    <row r="430" ht="12.75">
      <c r="E430" s="146"/>
    </row>
    <row r="431" ht="12.75">
      <c r="E431" s="146"/>
    </row>
    <row r="432" ht="12.75">
      <c r="E432" s="146"/>
    </row>
    <row r="433" ht="12.75">
      <c r="E433" s="146"/>
    </row>
    <row r="434" ht="12.75">
      <c r="E434" s="146"/>
    </row>
    <row r="435" ht="12.75">
      <c r="E435" s="146"/>
    </row>
    <row r="436" ht="12.75">
      <c r="E436" s="146"/>
    </row>
    <row r="437" ht="12.75">
      <c r="E437" s="146"/>
    </row>
    <row r="438" ht="12.75">
      <c r="E438" s="146"/>
    </row>
    <row r="439" ht="12.75">
      <c r="E439" s="146"/>
    </row>
    <row r="440" ht="12.75">
      <c r="E440" s="146"/>
    </row>
    <row r="441" ht="12.75">
      <c r="E441" s="146"/>
    </row>
    <row r="442" ht="12.75">
      <c r="E442" s="146"/>
    </row>
    <row r="443" ht="12.75">
      <c r="E443" s="146"/>
    </row>
    <row r="444" ht="12.75">
      <c r="E444" s="146"/>
    </row>
    <row r="445" ht="12.75">
      <c r="E445" s="146"/>
    </row>
    <row r="446" ht="12.75">
      <c r="E446" s="146"/>
    </row>
    <row r="447" ht="12.75">
      <c r="E447" s="146"/>
    </row>
    <row r="448" ht="12.75">
      <c r="E448" s="146"/>
    </row>
    <row r="449" ht="12.75">
      <c r="E449" s="146"/>
    </row>
    <row r="450" ht="12.75">
      <c r="E450" s="146"/>
    </row>
    <row r="451" ht="12.75">
      <c r="E451" s="146"/>
    </row>
    <row r="452" ht="12.75">
      <c r="E452" s="146"/>
    </row>
    <row r="453" ht="12.75">
      <c r="E453" s="146"/>
    </row>
    <row r="454" ht="12.75">
      <c r="E454" s="146"/>
    </row>
    <row r="455" ht="12.75">
      <c r="E455" s="146"/>
    </row>
    <row r="456" ht="12.75">
      <c r="E456" s="146"/>
    </row>
    <row r="457" spans="1:2" ht="12.75">
      <c r="A457" s="193"/>
      <c r="B457" s="193"/>
    </row>
    <row r="458" spans="1:7" ht="12.75">
      <c r="A458" s="192"/>
      <c r="B458" s="192"/>
      <c r="C458" s="195"/>
      <c r="D458" s="195"/>
      <c r="E458" s="196"/>
      <c r="F458" s="195"/>
      <c r="G458" s="197"/>
    </row>
    <row r="459" spans="1:7" ht="12.75">
      <c r="A459" s="198"/>
      <c r="B459" s="198"/>
      <c r="C459" s="192"/>
      <c r="D459" s="192"/>
      <c r="E459" s="199"/>
      <c r="F459" s="192"/>
      <c r="G459" s="192"/>
    </row>
    <row r="460" spans="1:7" ht="12.75">
      <c r="A460" s="192"/>
      <c r="B460" s="192"/>
      <c r="C460" s="192"/>
      <c r="D460" s="192"/>
      <c r="E460" s="199"/>
      <c r="F460" s="192"/>
      <c r="G460" s="192"/>
    </row>
    <row r="461" spans="1:7" ht="12.75">
      <c r="A461" s="192"/>
      <c r="B461" s="192"/>
      <c r="C461" s="192"/>
      <c r="D461" s="192"/>
      <c r="E461" s="199"/>
      <c r="F461" s="192"/>
      <c r="G461" s="192"/>
    </row>
    <row r="462" spans="1:7" ht="12.75">
      <c r="A462" s="192"/>
      <c r="B462" s="192"/>
      <c r="C462" s="192"/>
      <c r="D462" s="192"/>
      <c r="E462" s="199"/>
      <c r="F462" s="192"/>
      <c r="G462" s="192"/>
    </row>
    <row r="463" spans="1:7" ht="12.75">
      <c r="A463" s="192"/>
      <c r="B463" s="192"/>
      <c r="C463" s="192"/>
      <c r="D463" s="192"/>
      <c r="E463" s="199"/>
      <c r="F463" s="192"/>
      <c r="G463" s="192"/>
    </row>
    <row r="464" spans="1:7" ht="12.75">
      <c r="A464" s="192"/>
      <c r="B464" s="192"/>
      <c r="C464" s="192"/>
      <c r="D464" s="192"/>
      <c r="E464" s="199"/>
      <c r="F464" s="192"/>
      <c r="G464" s="192"/>
    </row>
    <row r="465" spans="1:7" ht="12.75">
      <c r="A465" s="192"/>
      <c r="B465" s="192"/>
      <c r="C465" s="192"/>
      <c r="D465" s="192"/>
      <c r="E465" s="199"/>
      <c r="F465" s="192"/>
      <c r="G465" s="192"/>
    </row>
    <row r="466" spans="1:7" ht="12.75">
      <c r="A466" s="192"/>
      <c r="B466" s="192"/>
      <c r="C466" s="192"/>
      <c r="D466" s="192"/>
      <c r="E466" s="199"/>
      <c r="F466" s="192"/>
      <c r="G466" s="192"/>
    </row>
    <row r="467" spans="1:7" ht="12.75">
      <c r="A467" s="192"/>
      <c r="B467" s="192"/>
      <c r="C467" s="192"/>
      <c r="D467" s="192"/>
      <c r="E467" s="199"/>
      <c r="F467" s="192"/>
      <c r="G467" s="192"/>
    </row>
    <row r="468" spans="1:7" ht="12.75">
      <c r="A468" s="192"/>
      <c r="B468" s="192"/>
      <c r="C468" s="192"/>
      <c r="D468" s="192"/>
      <c r="E468" s="199"/>
      <c r="F468" s="192"/>
      <c r="G468" s="192"/>
    </row>
    <row r="469" spans="1:7" ht="12.75">
      <c r="A469" s="192"/>
      <c r="B469" s="192"/>
      <c r="C469" s="192"/>
      <c r="D469" s="192"/>
      <c r="E469" s="199"/>
      <c r="F469" s="192"/>
      <c r="G469" s="192"/>
    </row>
    <row r="470" spans="1:7" ht="12.75">
      <c r="A470" s="192"/>
      <c r="B470" s="192"/>
      <c r="C470" s="192"/>
      <c r="D470" s="192"/>
      <c r="E470" s="199"/>
      <c r="F470" s="192"/>
      <c r="G470" s="192"/>
    </row>
    <row r="471" spans="1:7" ht="12.75">
      <c r="A471" s="192"/>
      <c r="B471" s="192"/>
      <c r="C471" s="192"/>
      <c r="D471" s="192"/>
      <c r="E471" s="199"/>
      <c r="F471" s="192"/>
      <c r="G471" s="192"/>
    </row>
  </sheetData>
  <sheetProtection/>
  <mergeCells count="187">
    <mergeCell ref="C382:D382"/>
    <mergeCell ref="C383:D383"/>
    <mergeCell ref="C385:D385"/>
    <mergeCell ref="C386:D386"/>
    <mergeCell ref="C342:D342"/>
    <mergeCell ref="C343:D343"/>
    <mergeCell ref="C352:D352"/>
    <mergeCell ref="C335:D335"/>
    <mergeCell ref="C336:D336"/>
    <mergeCell ref="C338:D338"/>
    <mergeCell ref="C339:D339"/>
    <mergeCell ref="C294:D294"/>
    <mergeCell ref="C299:D299"/>
    <mergeCell ref="C300:D300"/>
    <mergeCell ref="C302:D302"/>
    <mergeCell ref="C303:D303"/>
    <mergeCell ref="C306:D306"/>
    <mergeCell ref="C279:D279"/>
    <mergeCell ref="C284:D284"/>
    <mergeCell ref="C285:D285"/>
    <mergeCell ref="C287:D287"/>
    <mergeCell ref="C288:D288"/>
    <mergeCell ref="C290:D290"/>
    <mergeCell ref="C291:D291"/>
    <mergeCell ref="C293:D293"/>
    <mergeCell ref="C270:D270"/>
    <mergeCell ref="C271:D271"/>
    <mergeCell ref="C272:D272"/>
    <mergeCell ref="C274:D274"/>
    <mergeCell ref="C276:D276"/>
    <mergeCell ref="C277:D277"/>
    <mergeCell ref="C263:D263"/>
    <mergeCell ref="C264:D264"/>
    <mergeCell ref="C265:D265"/>
    <mergeCell ref="C267:D267"/>
    <mergeCell ref="C268:D268"/>
    <mergeCell ref="C269:D269"/>
    <mergeCell ref="C255:D255"/>
    <mergeCell ref="C256:D256"/>
    <mergeCell ref="C257:D257"/>
    <mergeCell ref="C258:D258"/>
    <mergeCell ref="C260:D260"/>
    <mergeCell ref="C261:D261"/>
    <mergeCell ref="C262:D262"/>
    <mergeCell ref="C244:D244"/>
    <mergeCell ref="C245:D245"/>
    <mergeCell ref="C246:D246"/>
    <mergeCell ref="C247:D247"/>
    <mergeCell ref="C248:D248"/>
    <mergeCell ref="C236:D236"/>
    <mergeCell ref="C237:D237"/>
    <mergeCell ref="C238:D238"/>
    <mergeCell ref="C239:D239"/>
    <mergeCell ref="C240:D240"/>
    <mergeCell ref="C242:D242"/>
    <mergeCell ref="C227:D227"/>
    <mergeCell ref="C229:D229"/>
    <mergeCell ref="C230:D230"/>
    <mergeCell ref="C232:D232"/>
    <mergeCell ref="C233:D233"/>
    <mergeCell ref="C234:D234"/>
    <mergeCell ref="C219:D219"/>
    <mergeCell ref="C220:D220"/>
    <mergeCell ref="C221:D221"/>
    <mergeCell ref="C223:D223"/>
    <mergeCell ref="C224:D224"/>
    <mergeCell ref="C226:D226"/>
    <mergeCell ref="C207:D207"/>
    <mergeCell ref="C209:D209"/>
    <mergeCell ref="C210:D210"/>
    <mergeCell ref="C214:D214"/>
    <mergeCell ref="C215:D215"/>
    <mergeCell ref="C216:D216"/>
    <mergeCell ref="C217:D217"/>
    <mergeCell ref="C218:D218"/>
    <mergeCell ref="C195:D195"/>
    <mergeCell ref="C196:D196"/>
    <mergeCell ref="C198:D198"/>
    <mergeCell ref="C200:D200"/>
    <mergeCell ref="C201:D201"/>
    <mergeCell ref="C203:D203"/>
    <mergeCell ref="C204:D204"/>
    <mergeCell ref="C206:D206"/>
    <mergeCell ref="C182:D182"/>
    <mergeCell ref="C183:D183"/>
    <mergeCell ref="C184:D184"/>
    <mergeCell ref="C187:D187"/>
    <mergeCell ref="C189:D189"/>
    <mergeCell ref="C191:D191"/>
    <mergeCell ref="C169:D169"/>
    <mergeCell ref="C175:D175"/>
    <mergeCell ref="C176:D176"/>
    <mergeCell ref="C177:D177"/>
    <mergeCell ref="C178:D178"/>
    <mergeCell ref="C179:D179"/>
    <mergeCell ref="C180:D180"/>
    <mergeCell ref="C181:D181"/>
    <mergeCell ref="C153:D153"/>
    <mergeCell ref="C157:D157"/>
    <mergeCell ref="C159:D159"/>
    <mergeCell ref="C162:D162"/>
    <mergeCell ref="C164:D164"/>
    <mergeCell ref="C167:D167"/>
    <mergeCell ref="C135:D135"/>
    <mergeCell ref="C136:D136"/>
    <mergeCell ref="C140:D140"/>
    <mergeCell ref="C141:D141"/>
    <mergeCell ref="C144:D144"/>
    <mergeCell ref="C145:D145"/>
    <mergeCell ref="C147:D147"/>
    <mergeCell ref="C123:D123"/>
    <mergeCell ref="C128:D128"/>
    <mergeCell ref="C129:D129"/>
    <mergeCell ref="C130:D130"/>
    <mergeCell ref="C132:D132"/>
    <mergeCell ref="C133:D133"/>
    <mergeCell ref="C107:D107"/>
    <mergeCell ref="C108:D108"/>
    <mergeCell ref="C112:D112"/>
    <mergeCell ref="C113:D113"/>
    <mergeCell ref="C116:D116"/>
    <mergeCell ref="C93:D93"/>
    <mergeCell ref="C94:D94"/>
    <mergeCell ref="C98:D98"/>
    <mergeCell ref="C99:D99"/>
    <mergeCell ref="C101:D101"/>
    <mergeCell ref="C102:D102"/>
    <mergeCell ref="C104:D104"/>
    <mergeCell ref="C105:D105"/>
    <mergeCell ref="C77:D77"/>
    <mergeCell ref="C78:D78"/>
    <mergeCell ref="C80:D80"/>
    <mergeCell ref="C84:D84"/>
    <mergeCell ref="C85:D85"/>
    <mergeCell ref="C88:D88"/>
    <mergeCell ref="C89:D89"/>
    <mergeCell ref="C91:D91"/>
    <mergeCell ref="C67:D67"/>
    <mergeCell ref="C68:D68"/>
    <mergeCell ref="C70:D70"/>
    <mergeCell ref="C71:D71"/>
    <mergeCell ref="C73:D73"/>
    <mergeCell ref="C74:D74"/>
    <mergeCell ref="C75:D75"/>
    <mergeCell ref="C76:D76"/>
    <mergeCell ref="C54:D54"/>
    <mergeCell ref="C59:D59"/>
    <mergeCell ref="C60:D60"/>
    <mergeCell ref="C62:D62"/>
    <mergeCell ref="C46:D46"/>
    <mergeCell ref="C47:D47"/>
    <mergeCell ref="C49:D49"/>
    <mergeCell ref="C51:D51"/>
    <mergeCell ref="C52:D52"/>
    <mergeCell ref="C53:D53"/>
    <mergeCell ref="C39:D39"/>
    <mergeCell ref="C40:D40"/>
    <mergeCell ref="C41:D41"/>
    <mergeCell ref="C43:D43"/>
    <mergeCell ref="C44:D44"/>
    <mergeCell ref="C45:D45"/>
    <mergeCell ref="C31:D31"/>
    <mergeCell ref="C33:D33"/>
    <mergeCell ref="C34:D34"/>
    <mergeCell ref="C35:D35"/>
    <mergeCell ref="C36:D36"/>
    <mergeCell ref="C38:D38"/>
    <mergeCell ref="C25:D25"/>
    <mergeCell ref="C26:D26"/>
    <mergeCell ref="C28:D28"/>
    <mergeCell ref="C29:D29"/>
    <mergeCell ref="C30:D30"/>
    <mergeCell ref="C14:D14"/>
    <mergeCell ref="C16:D16"/>
    <mergeCell ref="C17:D17"/>
    <mergeCell ref="C19:D19"/>
    <mergeCell ref="C20:D20"/>
    <mergeCell ref="C22:D22"/>
    <mergeCell ref="A1:G1"/>
    <mergeCell ref="A3:B3"/>
    <mergeCell ref="A4:B4"/>
    <mergeCell ref="E4:G4"/>
    <mergeCell ref="C9:D9"/>
    <mergeCell ref="C11:D11"/>
    <mergeCell ref="C12:D12"/>
    <mergeCell ref="C13:D13"/>
    <mergeCell ref="C23:D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AR</cp:lastModifiedBy>
  <dcterms:created xsi:type="dcterms:W3CDTF">2014-11-25T11:12:50Z</dcterms:created>
  <dcterms:modified xsi:type="dcterms:W3CDTF">2015-05-04T06:08:13Z</dcterms:modified>
  <cp:category/>
  <cp:version/>
  <cp:contentType/>
  <cp:contentStatus/>
</cp:coreProperties>
</file>