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1_investiční záměry realizace\24 13_R Rozšíření kapacity vnitroareálového parkoviště\PD\Projektová dokumentace fin\FInální PD\"/>
    </mc:Choice>
  </mc:AlternateContent>
  <xr:revisionPtr revIDLastSave="0" documentId="13_ncr:1_{DED5E208-BADE-44AE-9940-C4FA8580B538}" xr6:coauthVersionLast="47" xr6:coauthVersionMax="47" xr10:uidLastSave="{00000000-0000-0000-0000-000000000000}"/>
  <bookViews>
    <workbookView xWindow="-120" yWindow="-120" windowWidth="57840" windowHeight="3219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24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2424_01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2424_01 Pol'!$A$1:$Y$155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G8" i="12" s="1"/>
  <c r="I52" i="1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2" i="12"/>
  <c r="M32" i="12" s="1"/>
  <c r="I32" i="12"/>
  <c r="K32" i="12"/>
  <c r="O32" i="12"/>
  <c r="Q32" i="12"/>
  <c r="V32" i="12"/>
  <c r="G34" i="12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O60" i="12"/>
  <c r="G61" i="12"/>
  <c r="G60" i="12" s="1"/>
  <c r="I54" i="1" s="1"/>
  <c r="I61" i="12"/>
  <c r="K61" i="12"/>
  <c r="O61" i="12"/>
  <c r="Q61" i="12"/>
  <c r="V61" i="12"/>
  <c r="G63" i="12"/>
  <c r="I63" i="12"/>
  <c r="I60" i="12" s="1"/>
  <c r="K63" i="12"/>
  <c r="M63" i="12"/>
  <c r="O63" i="12"/>
  <c r="Q63" i="12"/>
  <c r="V63" i="12"/>
  <c r="I65" i="12"/>
  <c r="O65" i="12"/>
  <c r="G66" i="12"/>
  <c r="M66" i="12" s="1"/>
  <c r="M65" i="12" s="1"/>
  <c r="I66" i="12"/>
  <c r="K66" i="12"/>
  <c r="K65" i="12" s="1"/>
  <c r="O66" i="12"/>
  <c r="Q66" i="12"/>
  <c r="Q65" i="12" s="1"/>
  <c r="V66" i="12"/>
  <c r="V65" i="12" s="1"/>
  <c r="G68" i="12"/>
  <c r="G67" i="12" s="1"/>
  <c r="I56" i="1" s="1"/>
  <c r="I18" i="1" s="1"/>
  <c r="I68" i="12"/>
  <c r="K68" i="12"/>
  <c r="M68" i="12"/>
  <c r="O68" i="12"/>
  <c r="Q68" i="12"/>
  <c r="V68" i="12"/>
  <c r="G71" i="12"/>
  <c r="I71" i="12"/>
  <c r="K71" i="12"/>
  <c r="M71" i="12"/>
  <c r="O71" i="12"/>
  <c r="Q71" i="12"/>
  <c r="V71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5" i="12"/>
  <c r="I85" i="12"/>
  <c r="K85" i="12"/>
  <c r="M85" i="12"/>
  <c r="O85" i="12"/>
  <c r="Q85" i="12"/>
  <c r="V85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10" i="12"/>
  <c r="M110" i="12" s="1"/>
  <c r="I110" i="12"/>
  <c r="K110" i="12"/>
  <c r="O110" i="12"/>
  <c r="Q110" i="12"/>
  <c r="V110" i="12"/>
  <c r="G114" i="12"/>
  <c r="M114" i="12" s="1"/>
  <c r="I114" i="12"/>
  <c r="K114" i="12"/>
  <c r="O114" i="12"/>
  <c r="Q114" i="12"/>
  <c r="Q113" i="12" s="1"/>
  <c r="V114" i="12"/>
  <c r="G117" i="12"/>
  <c r="M117" i="12" s="1"/>
  <c r="I117" i="12"/>
  <c r="K117" i="12"/>
  <c r="O117" i="12"/>
  <c r="Q117" i="12"/>
  <c r="V117" i="12"/>
  <c r="G120" i="12"/>
  <c r="G113" i="12" s="1"/>
  <c r="I57" i="1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5" i="12"/>
  <c r="I135" i="12"/>
  <c r="K135" i="12"/>
  <c r="M135" i="12"/>
  <c r="O135" i="12"/>
  <c r="Q135" i="12"/>
  <c r="V135" i="12"/>
  <c r="I138" i="12"/>
  <c r="G139" i="12"/>
  <c r="M139" i="12" s="1"/>
  <c r="M138" i="12" s="1"/>
  <c r="I139" i="12"/>
  <c r="K139" i="12"/>
  <c r="O139" i="12"/>
  <c r="Q139" i="12"/>
  <c r="V139" i="12"/>
  <c r="V138" i="12" s="1"/>
  <c r="G140" i="12"/>
  <c r="M140" i="12" s="1"/>
  <c r="I140" i="12"/>
  <c r="K140" i="12"/>
  <c r="O140" i="12"/>
  <c r="O138" i="12" s="1"/>
  <c r="Q140" i="12"/>
  <c r="V140" i="12"/>
  <c r="G142" i="12"/>
  <c r="I59" i="1" s="1"/>
  <c r="I20" i="1" s="1"/>
  <c r="O142" i="12"/>
  <c r="V142" i="12"/>
  <c r="G143" i="12"/>
  <c r="M143" i="12" s="1"/>
  <c r="M142" i="12" s="1"/>
  <c r="I143" i="12"/>
  <c r="I142" i="12" s="1"/>
  <c r="K143" i="12"/>
  <c r="K142" i="12" s="1"/>
  <c r="O143" i="12"/>
  <c r="Q143" i="12"/>
  <c r="Q142" i="12" s="1"/>
  <c r="V143" i="12"/>
  <c r="AE145" i="12"/>
  <c r="F39" i="1" s="1"/>
  <c r="F42" i="1" s="1"/>
  <c r="G23" i="1" s="1"/>
  <c r="I17" i="1"/>
  <c r="J28" i="1"/>
  <c r="J26" i="1"/>
  <c r="G38" i="1"/>
  <c r="F38" i="1"/>
  <c r="J23" i="1"/>
  <c r="J24" i="1"/>
  <c r="J25" i="1"/>
  <c r="J27" i="1"/>
  <c r="E24" i="1"/>
  <c r="E26" i="1"/>
  <c r="O113" i="12" l="1"/>
  <c r="K67" i="12"/>
  <c r="V113" i="12"/>
  <c r="K113" i="12"/>
  <c r="Q8" i="12"/>
  <c r="V67" i="12"/>
  <c r="O8" i="12"/>
  <c r="Q67" i="12"/>
  <c r="V31" i="12"/>
  <c r="O67" i="12"/>
  <c r="K8" i="12"/>
  <c r="I8" i="12"/>
  <c r="I67" i="12"/>
  <c r="V60" i="12"/>
  <c r="Q138" i="12"/>
  <c r="Q60" i="12"/>
  <c r="V8" i="12"/>
  <c r="K138" i="12"/>
  <c r="I113" i="12"/>
  <c r="M61" i="12"/>
  <c r="M60" i="12" s="1"/>
  <c r="K60" i="12"/>
  <c r="K31" i="12"/>
  <c r="F41" i="1"/>
  <c r="O31" i="12"/>
  <c r="Q31" i="12"/>
  <c r="F40" i="1"/>
  <c r="G31" i="12"/>
  <c r="I31" i="12"/>
  <c r="A23" i="1"/>
  <c r="M67" i="12"/>
  <c r="M120" i="12"/>
  <c r="M113" i="12" s="1"/>
  <c r="M34" i="12"/>
  <c r="M31" i="12" s="1"/>
  <c r="M11" i="12"/>
  <c r="M8" i="12" s="1"/>
  <c r="G138" i="12"/>
  <c r="I58" i="1" s="1"/>
  <c r="I19" i="1" s="1"/>
  <c r="AF145" i="12"/>
  <c r="G65" i="12"/>
  <c r="I55" i="1" s="1"/>
  <c r="G41" i="1" l="1"/>
  <c r="H41" i="1" s="1"/>
  <c r="I41" i="1" s="1"/>
  <c r="G39" i="1"/>
  <c r="G40" i="1"/>
  <c r="H40" i="1" s="1"/>
  <c r="I40" i="1" s="1"/>
  <c r="I53" i="1"/>
  <c r="G145" i="12"/>
  <c r="G24" i="1"/>
  <c r="A24" i="1"/>
  <c r="I16" i="1" l="1"/>
  <c r="I21" i="1" s="1"/>
  <c r="I60" i="1"/>
  <c r="G42" i="1"/>
  <c r="H39" i="1"/>
  <c r="J58" i="1" l="1"/>
  <c r="J59" i="1"/>
  <c r="J57" i="1"/>
  <c r="J54" i="1"/>
  <c r="J53" i="1"/>
  <c r="J52" i="1"/>
  <c r="J55" i="1"/>
  <c r="J56" i="1"/>
  <c r="I39" i="1"/>
  <c r="I42" i="1" s="1"/>
  <c r="H42" i="1"/>
  <c r="G25" i="1"/>
  <c r="G28" i="1"/>
  <c r="J60" i="1" l="1"/>
  <c r="J40" i="1"/>
  <c r="J39" i="1"/>
  <c r="J42" i="1" s="1"/>
  <c r="J41" i="1"/>
  <c r="A25" i="1"/>
  <c r="A26" i="1" l="1"/>
  <c r="G26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<sst xmlns="http://schemas.openxmlformats.org/spreadsheetml/2006/main" count="801" uniqueCount="302">
  <si>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</si>
  <si>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</si>
  <si>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</si>
  <si>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</si>
  <si>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</si>
  <si>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</si>
  <si>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</si>
  <si>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</si>
  <si>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</si>
  <si>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</si>
  <si>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</si>
  <si>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</si>
  <si>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</si>
  <si>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</si>
  <si>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</si>
  <si>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</si>
  <si>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</si>
  <si>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</si>
  <si>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</si>
  <si>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</si>
  <si>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</si>
  <si>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</si>
  <si>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</si>
  <si>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</si>
  <si>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</si>
  <si>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</si>
  <si>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</si>
  <si>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</si>
  <si>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</si>
  <si>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</si>
  <si>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</si>
  <si>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</si>
  <si>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</si>
  <si>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</si>
  <si>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</si>
  <si>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</si>
  <si>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</si>
  <si>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</si>
  <si>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</si>
  <si>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</si>
  <si>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</si>
  <si>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</si>
  <si>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</si>
  <si>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2424_01</t>
  </si>
  <si>
    <t xml:space="preserve"> Parkoviště</t>
  </si>
  <si>
    <t>01</t>
  </si>
  <si>
    <t>Parkoviště</t>
  </si>
  <si>
    <t>Objekt:</t>
  </si>
  <si>
    <t>Rozpočet:</t>
  </si>
  <si>
    <t>Ing.Daniel Malina</t>
  </si>
  <si>
    <t>2024/24</t>
  </si>
  <si>
    <t>Nemocnice Znojmo-rozšiření kapacity vnitroareálového parkoviště</t>
  </si>
  <si>
    <t>Nemocnice Znojmo, příspěvková organizace</t>
  </si>
  <si>
    <t>MUDr. Jana Janského 2675/11</t>
  </si>
  <si>
    <t>Znojmo</t>
  </si>
  <si>
    <t>66902</t>
  </si>
  <si>
    <t>00092584</t>
  </si>
  <si>
    <t>CZ00092584</t>
  </si>
  <si>
    <t>Stavba</t>
  </si>
  <si>
    <t>Celkem za stavbu</t>
  </si>
  <si>
    <t>CZK</t>
  </si>
  <si>
    <t>#POPS</t>
  </si>
  <si>
    <t>Popis stavby: 2024/24 - Nemocnice Znojmo-rozšiření kapacity vnitroareálového parkoviště</t>
  </si>
  <si>
    <t>#POPO</t>
  </si>
  <si>
    <t>Popis objektu: 01 - Parkoviště</t>
  </si>
  <si>
    <t>#POPR</t>
  </si>
  <si>
    <t>Popis rozpočtu: 2424_01 -  Parkoviště</t>
  </si>
  <si>
    <t>Rekapitulace dílů</t>
  </si>
  <si>
    <t>Typ dílu</t>
  </si>
  <si>
    <t>1</t>
  </si>
  <si>
    <t>Zemní práce</t>
  </si>
  <si>
    <t>18</t>
  </si>
  <si>
    <t>Povrchové úpravy terénu</t>
  </si>
  <si>
    <t>5</t>
  </si>
  <si>
    <t>Komunikace</t>
  </si>
  <si>
    <t>99</t>
  </si>
  <si>
    <t>Staveništní přesun hmot</t>
  </si>
  <si>
    <t>M21</t>
  </si>
  <si>
    <t>Montáž sdělovací a zabezp. techniky</t>
  </si>
  <si>
    <t>M46</t>
  </si>
  <si>
    <t>Zemní práce při montážích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</si>
  <si>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</si>
  <si>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</si>
  <si>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</si>
  <si>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</si>
  <si>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</si>
  <si>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</si>
  <si>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</si>
  <si>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</si>
  <si>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</si>
  <si>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</si>
  <si>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</si>
  <si>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</si>
  <si>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</si>
  <si>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</si>
  <si>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</si>
  <si>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</si>
  <si>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</si>
  <si>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</si>
  <si>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</si>
  <si>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</si>
  <si>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</si>
  <si>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</si>
  <si>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</si>
  <si>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</si>
  <si>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</si>
  <si>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</si>
  <si>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</si>
  <si>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</si>
  <si>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</si>
  <si>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</si>
  <si>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</si>
  <si>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 na ploše do 1000 m2</t>
  </si>
  <si>
    <t>m2</t>
  </si>
  <si>
    <t>RTS 24/ II</t>
  </si>
  <si>
    <t>RTS 24/ I</t>
  </si>
  <si>
    <t>Práce</t>
  </si>
  <si>
    <t>Běžná</t>
  </si>
  <si>
    <t>POL1_</t>
  </si>
  <si>
    <t>200</t>
  </si>
  <si>
    <t>VV</t>
  </si>
  <si>
    <t>111201401R00</t>
  </si>
  <si>
    <t>Spálení křovin a stromů o průměru do 100 mm</t>
  </si>
  <si>
    <t>Odkaz na mn. položky pořadí 1 : 200,00000</t>
  </si>
  <si>
    <t>111201501R00</t>
  </si>
  <si>
    <t>Spálení větví stromů o průměru nad 100 mm</t>
  </si>
  <si>
    <t>kus</t>
  </si>
  <si>
    <t>112101101R00</t>
  </si>
  <si>
    <t>Kácení stromů listnatých o průměru kmene 10-30 cm</t>
  </si>
  <si>
    <t>112201101R00</t>
  </si>
  <si>
    <t>Odstranění pařezů pod úrovní, o průměru 10 - 30 cm</t>
  </si>
  <si>
    <t>122201101R00</t>
  </si>
  <si>
    <t>Odkopávky nezapažené v hor. 3 do 100 m3</t>
  </si>
  <si>
    <t>m3</t>
  </si>
  <si>
    <t>0,4*(609+793+1363)</t>
  </si>
  <si>
    <t>162301102R00</t>
  </si>
  <si>
    <t>Vodorovné přemístění výkopku z hor.1-4 do 1000 m</t>
  </si>
  <si>
    <t>Odkaz na mn. položky pořadí 6 : 1106,00000</t>
  </si>
  <si>
    <t>171151101R00</t>
  </si>
  <si>
    <t>Hutnění boků násypů</t>
  </si>
  <si>
    <t>boky zemního valu : 90*3</t>
  </si>
  <si>
    <t>171206111R00</t>
  </si>
  <si>
    <t>Uložení zemin do násypů předeps. tvarů s urovnáním</t>
  </si>
  <si>
    <t>polovina výkopku : 1106/2</t>
  </si>
  <si>
    <t>181006113R00</t>
  </si>
  <si>
    <t>Rozprostření zemin v rov./sklonu 1:5, tl. do 20 cm</t>
  </si>
  <si>
    <t>polovina výkopku : 1106/2/0,2</t>
  </si>
  <si>
    <t>181101111R00</t>
  </si>
  <si>
    <t>Úprava pláně v zářezech se zhutněním - ručně</t>
  </si>
  <si>
    <t>(609+793+1363)</t>
  </si>
  <si>
    <t>183101115R00</t>
  </si>
  <si>
    <t>Hloub. jamek bez výměny půdy do 0,4 m3, svah 1:5</t>
  </si>
  <si>
    <t>26</t>
  </si>
  <si>
    <t>184102123R00</t>
  </si>
  <si>
    <t>Výsadba dřevin s balem D do 40 cm, na svahu 1:2</t>
  </si>
  <si>
    <t>184202112R00</t>
  </si>
  <si>
    <t>Ukotvení dřeviny kůly D do 10 cm, dl. do 3 m</t>
  </si>
  <si>
    <t>26*3</t>
  </si>
  <si>
    <t>184921093R00</t>
  </si>
  <si>
    <t>Mulčování rostlin tl. do 0,1 m rovina</t>
  </si>
  <si>
    <t>185804312R00</t>
  </si>
  <si>
    <t>Zalití rostlin vodou plochy nad 20 m2</t>
  </si>
  <si>
    <t>80l/strom : 26*0,08</t>
  </si>
  <si>
    <t>185851111R00</t>
  </si>
  <si>
    <t>Dovoz vody pro zálivku rostlin do 6 km</t>
  </si>
  <si>
    <t>Odkaz na mn. položky pořadí 16 : 2,08000</t>
  </si>
  <si>
    <t>1-100</t>
  </si>
  <si>
    <t>Dodávka půdního kondicioneru - 250g/strom, vč. dodávky materiálu</t>
  </si>
  <si>
    <t>kg</t>
  </si>
  <si>
    <t>Vlastní</t>
  </si>
  <si>
    <t>Indiv</t>
  </si>
  <si>
    <t>26*0,25</t>
  </si>
  <si>
    <t>1-101</t>
  </si>
  <si>
    <t>Dodávka zeolitu 3kg/strom , vč. dodávky materiálu</t>
  </si>
  <si>
    <t>1-102</t>
  </si>
  <si>
    <t>Dodávka hnojivé tablety k výsadbě, vč. dodávky materiálu</t>
  </si>
  <si>
    <t>15*26</t>
  </si>
  <si>
    <t>184804111RV</t>
  </si>
  <si>
    <t>Ochrana dřevin před okusem zvěří z rákosu v rovině vč. dodávky chráničky z bambusu</t>
  </si>
  <si>
    <t>026-100</t>
  </si>
  <si>
    <t>Carpinus betulus ´ LUCAS´ /ok 10-12 cm/ , s balem</t>
  </si>
  <si>
    <t>Specifikace</t>
  </si>
  <si>
    <t>POL3_</t>
  </si>
  <si>
    <t>8</t>
  </si>
  <si>
    <t>026-102</t>
  </si>
  <si>
    <t>Prunus x yedoensis /ok 10-12 cm/ s balem</t>
  </si>
  <si>
    <t>026-103</t>
  </si>
  <si>
    <t>Prunus padus /ok 10-12 cm/ , s balem</t>
  </si>
  <si>
    <t>10391100R</t>
  </si>
  <si>
    <t>Kůra mulčovací VL</t>
  </si>
  <si>
    <t>SPCM</t>
  </si>
  <si>
    <t>0,07*26</t>
  </si>
  <si>
    <t>60850025R</t>
  </si>
  <si>
    <t>Kůl vyvazovací 2500 x 80 mm</t>
  </si>
  <si>
    <t>564831111R00</t>
  </si>
  <si>
    <t>Podklad ze štěrkodrti po zhutnění tloušťky 10 cm</t>
  </si>
  <si>
    <t>564851111R00</t>
  </si>
  <si>
    <t>Podklad ze štěrkodrti po zhutnění tloušťky 15 cm</t>
  </si>
  <si>
    <t>(609+793+1363)*2</t>
  </si>
  <si>
    <t>998222012R00</t>
  </si>
  <si>
    <t>Přesun hmot, zpevněné plochy, kryt z kameniva</t>
  </si>
  <si>
    <t>t</t>
  </si>
  <si>
    <t>Přesun hmot</t>
  </si>
  <si>
    <t>POL7_</t>
  </si>
  <si>
    <t>210101133R00</t>
  </si>
  <si>
    <t>Koncovka eprosin.1kV,klasic.kabely do 4x95/3x120/</t>
  </si>
  <si>
    <t>2*6</t>
  </si>
  <si>
    <t>přemísťovaný : 2+2</t>
  </si>
  <si>
    <t>210202115R00</t>
  </si>
  <si>
    <t>Svítidlo veřejného osvětlení parkové montáž</t>
  </si>
  <si>
    <t>přemísťovaný : 2</t>
  </si>
  <si>
    <t>210204002R00</t>
  </si>
  <si>
    <t>Stožár osvětlovací sadový - ocelový montáž</t>
  </si>
  <si>
    <t>6</t>
  </si>
  <si>
    <t>210204121R00</t>
  </si>
  <si>
    <t>Patice stožárová litinová pro sadové stožáry montáž</t>
  </si>
  <si>
    <t>210204201R00</t>
  </si>
  <si>
    <t>Elektrovýzbroj stožáru pro 1 okruh montáž</t>
  </si>
  <si>
    <t>210220021R00</t>
  </si>
  <si>
    <t>Vedení uzemňovací v zemi FeZn do 120 mm2 vč.svorek montáž</t>
  </si>
  <si>
    <t>m</t>
  </si>
  <si>
    <t>240+0,9*6</t>
  </si>
  <si>
    <t>původní : (7+0,9*2)*2</t>
  </si>
  <si>
    <t>210810013R00</t>
  </si>
  <si>
    <t>Kabel CYKY-m 750 V 4 x 10 mm2 volně uložený montáž</t>
  </si>
  <si>
    <t>(240+0,9*6)</t>
  </si>
  <si>
    <t>947      R00</t>
  </si>
  <si>
    <t>HZS třída 7</t>
  </si>
  <si>
    <t>h</t>
  </si>
  <si>
    <t>napojení VO na stáv rozvody a jinde nespecifikované práce : 15</t>
  </si>
  <si>
    <t>229830012RV</t>
  </si>
  <si>
    <t>Demontáž stožáru VO - pro přemístění</t>
  </si>
  <si>
    <t>15615235R</t>
  </si>
  <si>
    <t>Drát tažený pozinkovaný 11 343 D 10,00 mm</t>
  </si>
  <si>
    <t>(240+0,9*6)*0,62*1,1</t>
  </si>
  <si>
    <t>původní : (7+0,9*2)*0,62*1,1*2</t>
  </si>
  <si>
    <t>31673334.AR</t>
  </si>
  <si>
    <t>Stožár ocelový kuželový STK 76/60/3</t>
  </si>
  <si>
    <t>výška nadzemní části 6m : 6</t>
  </si>
  <si>
    <t>31677736R</t>
  </si>
  <si>
    <t>Výložník G typ V 1G - 10, D 76</t>
  </si>
  <si>
    <t>4</t>
  </si>
  <si>
    <t>31677745R</t>
  </si>
  <si>
    <t>Výložník G typ V 2G - 10, D 76 dvoustranný</t>
  </si>
  <si>
    <t>2</t>
  </si>
  <si>
    <t>31678610.AR</t>
  </si>
  <si>
    <t>Rozvodnice stožárová 721/s - Al IP 43</t>
  </si>
  <si>
    <t>Kalkul</t>
  </si>
  <si>
    <t>34111076R</t>
  </si>
  <si>
    <t>Kabel silový s Cu jádrem 750 V CYKY 4 x10 mm2</t>
  </si>
  <si>
    <t>(240+0,9*6)*1,1</t>
  </si>
  <si>
    <t>původní : (7+0,9*2)*1,1*2</t>
  </si>
  <si>
    <t>348360222RV</t>
  </si>
  <si>
    <t>Svítidlo LED parkové 32 W, 4 400lm, IP66</t>
  </si>
  <si>
    <t>35436462.AR</t>
  </si>
  <si>
    <t>Koncovka kabelová do 1kV EPKT 0047, 70 - 150 mm2</t>
  </si>
  <si>
    <t>6*2</t>
  </si>
  <si>
    <t>1*2*2</t>
  </si>
  <si>
    <t>180456170400R</t>
  </si>
  <si>
    <t>Montážní plošina na autopod. 13,5 m MP 13</t>
  </si>
  <si>
    <t>Sh</t>
  </si>
  <si>
    <t>STROJ</t>
  </si>
  <si>
    <t>Stroj</t>
  </si>
  <si>
    <t>POL6_</t>
  </si>
  <si>
    <t>0,5*6</t>
  </si>
  <si>
    <t>původní : 0,5*2</t>
  </si>
  <si>
    <t>460050703R00</t>
  </si>
  <si>
    <t>Jáma do 2 m3 pro stožár veř.osvětlení, hor.3,ručně</t>
  </si>
  <si>
    <t>0,25*6</t>
  </si>
  <si>
    <t>přemísťovaný : 0,25*2</t>
  </si>
  <si>
    <t>460080002R00</t>
  </si>
  <si>
    <t>Betonový základ do bednění</t>
  </si>
  <si>
    <t>460100001RT1</t>
  </si>
  <si>
    <t>Pouzdrový základ 250x800 mm mimo osu trasy kompletní zhot.pouzdrového základu</t>
  </si>
  <si>
    <t>460200243RT1</t>
  </si>
  <si>
    <t>Výkop kabelové rýhy 50/60 cm  hor.3 strojní výkop rýhy</t>
  </si>
  <si>
    <t>240</t>
  </si>
  <si>
    <t>přemísťovaný : 7*2</t>
  </si>
  <si>
    <t>460420022R00</t>
  </si>
  <si>
    <t>Zřízení kabelového lože v rýze š. do 65 cm z písku</t>
  </si>
  <si>
    <t>460490012R00</t>
  </si>
  <si>
    <t>Fólie výstražná z PVC, šířka 33 cm</t>
  </si>
  <si>
    <t>460560243R00</t>
  </si>
  <si>
    <t>Zához rýhy 50/60 cm, hornina třídy 3</t>
  </si>
  <si>
    <t>460620013R00</t>
  </si>
  <si>
    <t>Provizorní úprava terénu v přírodní hornině 3</t>
  </si>
  <si>
    <t>240*1</t>
  </si>
  <si>
    <t>přemísťovaný : 7*1*2</t>
  </si>
  <si>
    <t>005111021R</t>
  </si>
  <si>
    <t>Vytyčení inženýrských sítí</t>
  </si>
  <si>
    <t>Soubor</t>
  </si>
  <si>
    <t>VRN</t>
  </si>
  <si>
    <t>POL99_2</t>
  </si>
  <si>
    <t>00523  R</t>
  </si>
  <si>
    <t>Zkoušky a revize</t>
  </si>
  <si>
    <t>revize elektro : 1</t>
  </si>
  <si>
    <t>005121 R</t>
  </si>
  <si>
    <t>Zařízení staveniště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</si>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</sst>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3" fontId="17" fillId="0" borderId="0" xfId="0" quotePrefix="1" applyNumberFormat="1" applyFont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2" t="s">
        <v>4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2"/>
      <c r="B2" s="78" t="s">
        <v>24</v>
      </c>
      <c r="C2" s="79"/>
      <c r="D2" s="80" t="s">
        <v>50</v>
      </c>
      <c r="E2" s="201" t="s">
        <v>51</v>
      </c>
      <c r="F2" s="202"/>
      <c r="G2" s="202"/>
      <c r="H2" s="202"/>
      <c r="I2" s="202"/>
      <c r="J2" s="203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04" t="s">
        <v>46</v>
      </c>
      <c r="F3" s="205"/>
      <c r="G3" s="205"/>
      <c r="H3" s="205"/>
      <c r="I3" s="205"/>
      <c r="J3" s="206"/>
    </row>
    <row r="4" spans="1:15" ht="23.25" customHeight="1" x14ac:dyDescent="0.2">
      <c r="A4" s="76">
        <v>2317</v>
      </c>
      <c r="B4" s="83" t="s">
        <v>48</v>
      </c>
      <c r="C4" s="84"/>
      <c r="D4" s="85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 t="s">
        <v>52</v>
      </c>
      <c r="E5" s="220"/>
      <c r="F5" s="220"/>
      <c r="G5" s="220"/>
      <c r="H5" s="18" t="s">
        <v>42</v>
      </c>
      <c r="I5" s="86" t="s">
        <v>56</v>
      </c>
      <c r="J5" s="8"/>
    </row>
    <row r="6" spans="1:15" ht="15.75" customHeight="1" x14ac:dyDescent="0.2">
      <c r="A6" s="2"/>
      <c r="B6" s="28"/>
      <c r="C6" s="55"/>
      <c r="D6" s="221" t="s">
        <v>53</v>
      </c>
      <c r="E6" s="222"/>
      <c r="F6" s="222"/>
      <c r="G6" s="222"/>
      <c r="H6" s="18" t="s">
        <v>36</v>
      </c>
      <c r="I6" s="86" t="s">
        <v>57</v>
      </c>
      <c r="J6" s="8"/>
    </row>
    <row r="7" spans="1:15" ht="15.75" customHeight="1" x14ac:dyDescent="0.2">
      <c r="A7" s="2"/>
      <c r="B7" s="29"/>
      <c r="C7" s="56"/>
      <c r="D7" s="77" t="s">
        <v>55</v>
      </c>
      <c r="E7" s="223" t="s">
        <v>54</v>
      </c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8"/>
      <c r="E11" s="208"/>
      <c r="F11" s="208"/>
      <c r="G11" s="208"/>
      <c r="H11" s="18" t="s">
        <v>42</v>
      </c>
      <c r="I11" s="88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49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7"/>
      <c r="F15" s="207"/>
      <c r="G15" s="209"/>
      <c r="H15" s="209"/>
      <c r="I15" s="209" t="s">
        <v>31</v>
      </c>
      <c r="J15" s="210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SUMIF(F52:F59,A16,I52:I59)+SUMIF(F52:F59,"PSU",I52:I59)</f>
        <v>0</v>
      </c>
      <c r="J16" s="200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SUMIF(F52:F59,A17,I52:I59)</f>
        <v>0</v>
      </c>
      <c r="J17" s="200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SUMIF(F52:F59,A18,I52:I59)</f>
        <v>0</v>
      </c>
      <c r="J18" s="200"/>
    </row>
    <row r="19" spans="1:10" ht="23.25" customHeight="1" x14ac:dyDescent="0.2">
      <c r="A19" s="141" t="s">
        <v>81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SUMIF(F52:F59,A19,I52:I59)</f>
        <v>0</v>
      </c>
      <c r="J19" s="200"/>
    </row>
    <row r="20" spans="1:10" ht="23.25" customHeight="1" x14ac:dyDescent="0.2">
      <c r="A20" s="141" t="s">
        <v>82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SUMIF(F52:F59,A20,I52:I59)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12"/>
      <c r="G21" s="211"/>
      <c r="H21" s="212"/>
      <c r="I21" s="211">
        <f>SUM(I16:J20)</f>
        <v>0</v>
      </c>
      <c r="J21" s="23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6">
        <f>A23</f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5">
        <f>A25</f>
        <v>0</v>
      </c>
      <c r="H26" s="196"/>
      <c r="I26" s="19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7">
        <f>CenaCelkem-(ZakladDPHSni+DPHSni+ZakladDPHZakl+DPHZakl)</f>
        <v>0</v>
      </c>
      <c r="H27" s="197"/>
      <c r="I27" s="197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2">
        <f>ZakladDPHSniVypocet+ZakladDPHZaklVypocet</f>
        <v>0</v>
      </c>
      <c r="H28" s="232"/>
      <c r="I28" s="232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1">
        <f>IF(A29&gt;50, ROUNDUP(A27, 0), ROUNDDOWN(A27, 0))</f>
        <v>0</v>
      </c>
      <c r="H29" s="231"/>
      <c r="I29" s="231"/>
      <c r="J29" s="121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3"/>
      <c r="E34" s="234"/>
      <c r="G34" s="235"/>
      <c r="H34" s="236"/>
      <c r="I34" s="236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58</v>
      </c>
      <c r="C39" s="237"/>
      <c r="D39" s="237"/>
      <c r="E39" s="237"/>
      <c r="F39" s="101">
        <f>'01 2424_01 Pol'!AE145</f>
        <v>0</v>
      </c>
      <c r="G39" s="102">
        <f>'01 2424_01 Pol'!AF145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45</v>
      </c>
      <c r="C40" s="238" t="s">
        <v>46</v>
      </c>
      <c r="D40" s="238"/>
      <c r="E40" s="238"/>
      <c r="F40" s="106">
        <f>'01 2424_01 Pol'!AE145</f>
        <v>0</v>
      </c>
      <c r="G40" s="107">
        <f>'01 2424_01 Pol'!AF145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43</v>
      </c>
      <c r="C41" s="237" t="s">
        <v>44</v>
      </c>
      <c r="D41" s="237"/>
      <c r="E41" s="237"/>
      <c r="F41" s="110">
        <f>'01 2424_01 Pol'!AE145</f>
        <v>0</v>
      </c>
      <c r="G41" s="103">
        <f>'01 2424_01 Pol'!AF145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239" t="s">
        <v>59</v>
      </c>
      <c r="C42" s="240"/>
      <c r="D42" s="240"/>
      <c r="E42" s="241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10" x14ac:dyDescent="0.2">
      <c r="A44" t="s">
        <v>61</v>
      </c>
      <c r="B44" t="s">
        <v>62</v>
      </c>
    </row>
    <row r="45" spans="1:10" x14ac:dyDescent="0.2">
      <c r="A45" t="s">
        <v>63</v>
      </c>
      <c r="B45" t="s">
        <v>64</v>
      </c>
    </row>
    <row r="46" spans="1:10" x14ac:dyDescent="0.2">
      <c r="A46" t="s">
        <v>65</v>
      </c>
      <c r="B46" t="s">
        <v>66</v>
      </c>
    </row>
    <row r="49" spans="1:10" ht="15.75" x14ac:dyDescent="0.25">
      <c r="B49" s="122" t="s">
        <v>67</v>
      </c>
    </row>
    <row r="51" spans="1:10" ht="25.5" customHeight="1" x14ac:dyDescent="0.2">
      <c r="A51" s="124"/>
      <c r="B51" s="127" t="s">
        <v>18</v>
      </c>
      <c r="C51" s="127" t="s">
        <v>6</v>
      </c>
      <c r="D51" s="128"/>
      <c r="E51" s="128"/>
      <c r="F51" s="129" t="s">
        <v>68</v>
      </c>
      <c r="G51" s="129"/>
      <c r="H51" s="129"/>
      <c r="I51" s="129" t="s">
        <v>31</v>
      </c>
      <c r="J51" s="129" t="s">
        <v>0</v>
      </c>
    </row>
    <row r="52" spans="1:10" ht="36.75" customHeight="1" x14ac:dyDescent="0.2">
      <c r="A52" s="125"/>
      <c r="B52" s="130" t="s">
        <v>69</v>
      </c>
      <c r="C52" s="242" t="s">
        <v>70</v>
      </c>
      <c r="D52" s="243"/>
      <c r="E52" s="243"/>
      <c r="F52" s="137" t="s">
        <v>26</v>
      </c>
      <c r="G52" s="138"/>
      <c r="H52" s="138"/>
      <c r="I52" s="138">
        <f>'01 2424_01 Pol'!G8</f>
        <v>0</v>
      </c>
      <c r="J52" s="134" t="str">
        <f>IF(I60=0,"",I52/I60*100)</f>
        <v/>
      </c>
    </row>
    <row r="53" spans="1:10" ht="36.75" customHeight="1" x14ac:dyDescent="0.2">
      <c r="A53" s="125"/>
      <c r="B53" s="130" t="s">
        <v>71</v>
      </c>
      <c r="C53" s="242" t="s">
        <v>72</v>
      </c>
      <c r="D53" s="243"/>
      <c r="E53" s="243"/>
      <c r="F53" s="137" t="s">
        <v>26</v>
      </c>
      <c r="G53" s="138"/>
      <c r="H53" s="138"/>
      <c r="I53" s="138">
        <f>'01 2424_01 Pol'!G31</f>
        <v>0</v>
      </c>
      <c r="J53" s="134" t="str">
        <f>IF(I60=0,"",I53/I60*100)</f>
        <v/>
      </c>
    </row>
    <row r="54" spans="1:10" ht="36.75" customHeight="1" x14ac:dyDescent="0.2">
      <c r="A54" s="125"/>
      <c r="B54" s="130" t="s">
        <v>73</v>
      </c>
      <c r="C54" s="242" t="s">
        <v>74</v>
      </c>
      <c r="D54" s="243"/>
      <c r="E54" s="243"/>
      <c r="F54" s="137" t="s">
        <v>26</v>
      </c>
      <c r="G54" s="138"/>
      <c r="H54" s="138"/>
      <c r="I54" s="138">
        <f>'01 2424_01 Pol'!G60</f>
        <v>0</v>
      </c>
      <c r="J54" s="134" t="str">
        <f>IF(I60=0,"",I54/I60*100)</f>
        <v/>
      </c>
    </row>
    <row r="55" spans="1:10" ht="36.75" customHeight="1" x14ac:dyDescent="0.2">
      <c r="A55" s="125"/>
      <c r="B55" s="130" t="s">
        <v>75</v>
      </c>
      <c r="C55" s="242" t="s">
        <v>76</v>
      </c>
      <c r="D55" s="243"/>
      <c r="E55" s="243"/>
      <c r="F55" s="137" t="s">
        <v>26</v>
      </c>
      <c r="G55" s="138"/>
      <c r="H55" s="138"/>
      <c r="I55" s="138">
        <f>'01 2424_01 Pol'!G65</f>
        <v>0</v>
      </c>
      <c r="J55" s="134" t="str">
        <f>IF(I60=0,"",I55/I60*100)</f>
        <v/>
      </c>
    </row>
    <row r="56" spans="1:10" ht="36.75" customHeight="1" x14ac:dyDescent="0.2">
      <c r="A56" s="125"/>
      <c r="B56" s="130" t="s">
        <v>77</v>
      </c>
      <c r="C56" s="242" t="s">
        <v>78</v>
      </c>
      <c r="D56" s="243"/>
      <c r="E56" s="243"/>
      <c r="F56" s="137" t="s">
        <v>28</v>
      </c>
      <c r="G56" s="138"/>
      <c r="H56" s="138"/>
      <c r="I56" s="138">
        <f>'01 2424_01 Pol'!G67</f>
        <v>0</v>
      </c>
      <c r="J56" s="134" t="str">
        <f>IF(I60=0,"",I56/I60*100)</f>
        <v/>
      </c>
    </row>
    <row r="57" spans="1:10" ht="36.75" customHeight="1" x14ac:dyDescent="0.2">
      <c r="A57" s="125"/>
      <c r="B57" s="130" t="s">
        <v>79</v>
      </c>
      <c r="C57" s="242" t="s">
        <v>80</v>
      </c>
      <c r="D57" s="243"/>
      <c r="E57" s="243"/>
      <c r="F57" s="137" t="s">
        <v>28</v>
      </c>
      <c r="G57" s="138"/>
      <c r="H57" s="138"/>
      <c r="I57" s="138">
        <f>'01 2424_01 Pol'!G113</f>
        <v>0</v>
      </c>
      <c r="J57" s="134" t="str">
        <f>IF(I60=0,"",I57/I60*100)</f>
        <v/>
      </c>
    </row>
    <row r="58" spans="1:10" ht="36.75" customHeight="1" x14ac:dyDescent="0.2">
      <c r="A58" s="125"/>
      <c r="B58" s="130" t="s">
        <v>81</v>
      </c>
      <c r="C58" s="242" t="s">
        <v>29</v>
      </c>
      <c r="D58" s="243"/>
      <c r="E58" s="243"/>
      <c r="F58" s="137" t="s">
        <v>81</v>
      </c>
      <c r="G58" s="138"/>
      <c r="H58" s="138"/>
      <c r="I58" s="138">
        <f>'01 2424_01 Pol'!G138</f>
        <v>0</v>
      </c>
      <c r="J58" s="134" t="str">
        <f>IF(I60=0,"",I58/I60*100)</f>
        <v/>
      </c>
    </row>
    <row r="59" spans="1:10" ht="36.75" customHeight="1" x14ac:dyDescent="0.2">
      <c r="A59" s="125"/>
      <c r="B59" s="130" t="s">
        <v>82</v>
      </c>
      <c r="C59" s="242" t="s">
        <v>30</v>
      </c>
      <c r="D59" s="243"/>
      <c r="E59" s="243"/>
      <c r="F59" s="137" t="s">
        <v>82</v>
      </c>
      <c r="G59" s="138"/>
      <c r="H59" s="138"/>
      <c r="I59" s="138">
        <f>'01 2424_01 Pol'!G142</f>
        <v>0</v>
      </c>
      <c r="J59" s="134" t="str">
        <f>IF(I60=0,"",I59/I60*100)</f>
        <v/>
      </c>
    </row>
    <row r="60" spans="1:10" ht="25.5" customHeight="1" x14ac:dyDescent="0.2">
      <c r="A60" s="126"/>
      <c r="B60" s="131" t="s">
        <v>1</v>
      </c>
      <c r="C60" s="132"/>
      <c r="D60" s="133"/>
      <c r="E60" s="133"/>
      <c r="F60" s="139"/>
      <c r="G60" s="140"/>
      <c r="H60" s="140"/>
      <c r="I60" s="140">
        <f>SUM(I52:I59)</f>
        <v>0</v>
      </c>
      <c r="J60" s="135">
        <f>SUM(J52:J59)</f>
        <v>0</v>
      </c>
    </row>
    <row r="61" spans="1:10" x14ac:dyDescent="0.2">
      <c r="F61" s="89"/>
      <c r="G61" s="89"/>
      <c r="H61" s="89"/>
      <c r="I61" s="89"/>
      <c r="J61" s="136"/>
    </row>
    <row r="62" spans="1:10" x14ac:dyDescent="0.2">
      <c r="F62" s="89"/>
      <c r="G62" s="89"/>
      <c r="H62" s="89"/>
      <c r="I62" s="89"/>
      <c r="J62" s="136"/>
    </row>
    <row r="63" spans="1:10" x14ac:dyDescent="0.2">
      <c r="F63" s="89"/>
      <c r="G63" s="89"/>
      <c r="H63" s="89"/>
      <c r="I63" s="89"/>
      <c r="J6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zoomScale="190" zoomScaleNormal="190" workbookViewId="0">
      <pane ySplit="7" topLeftCell="A8" activePane="bottomLeft" state="frozen"/>
      <selection pane="bottomLeft" activeCell="D10" sqref="D10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83</v>
      </c>
    </row>
    <row r="2" spans="1:60" ht="24.95" customHeight="1" x14ac:dyDescent="0.2">
      <c r="A2" s="50" t="s">
        <v>8</v>
      </c>
      <c r="B2" s="49" t="s">
        <v>50</v>
      </c>
      <c r="C2" s="261" t="s">
        <v>51</v>
      </c>
      <c r="D2" s="262"/>
      <c r="E2" s="262"/>
      <c r="F2" s="262"/>
      <c r="G2" s="263"/>
      <c r="AG2" t="s">
        <v>84</v>
      </c>
    </row>
    <row r="3" spans="1:60" ht="24.95" customHeight="1" x14ac:dyDescent="0.2">
      <c r="A3" s="50" t="s">
        <v>9</v>
      </c>
      <c r="B3" s="49" t="s">
        <v>45</v>
      </c>
      <c r="C3" s="261" t="s">
        <v>46</v>
      </c>
      <c r="D3" s="262"/>
      <c r="E3" s="262"/>
      <c r="F3" s="262"/>
      <c r="G3" s="263"/>
      <c r="AC3" s="123" t="s">
        <v>84</v>
      </c>
      <c r="AG3" t="s">
        <v>85</v>
      </c>
    </row>
    <row r="4" spans="1:60" ht="24.95" customHeight="1" x14ac:dyDescent="0.2">
      <c r="A4" s="142" t="s">
        <v>10</v>
      </c>
      <c r="B4" s="143" t="s">
        <v>43</v>
      </c>
      <c r="C4" s="264" t="s">
        <v>44</v>
      </c>
      <c r="D4" s="265"/>
      <c r="E4" s="265"/>
      <c r="F4" s="265"/>
      <c r="G4" s="266"/>
      <c r="AG4" t="s">
        <v>86</v>
      </c>
    </row>
    <row r="5" spans="1:60" x14ac:dyDescent="0.2">
      <c r="D5" s="10"/>
    </row>
    <row r="6" spans="1:60" ht="38.25" x14ac:dyDescent="0.2">
      <c r="A6" s="145" t="s">
        <v>87</v>
      </c>
      <c r="B6" s="147" t="s">
        <v>88</v>
      </c>
      <c r="C6" s="147" t="s">
        <v>89</v>
      </c>
      <c r="D6" s="146" t="s">
        <v>90</v>
      </c>
      <c r="E6" s="145" t="s">
        <v>91</v>
      </c>
      <c r="F6" s="144" t="s">
        <v>92</v>
      </c>
      <c r="G6" s="145" t="s">
        <v>31</v>
      </c>
      <c r="H6" s="148" t="s">
        <v>32</v>
      </c>
      <c r="I6" s="148" t="s">
        <v>93</v>
      </c>
      <c r="J6" s="148" t="s">
        <v>33</v>
      </c>
      <c r="K6" s="148" t="s">
        <v>94</v>
      </c>
      <c r="L6" s="148" t="s">
        <v>95</v>
      </c>
      <c r="M6" s="148" t="s">
        <v>96</v>
      </c>
      <c r="N6" s="148" t="s">
        <v>97</v>
      </c>
      <c r="O6" s="148" t="s">
        <v>98</v>
      </c>
      <c r="P6" s="148" t="s">
        <v>99</v>
      </c>
      <c r="Q6" s="148" t="s">
        <v>100</v>
      </c>
      <c r="R6" s="148" t="s">
        <v>101</v>
      </c>
      <c r="S6" s="148" t="s">
        <v>102</v>
      </c>
      <c r="T6" s="148" t="s">
        <v>103</v>
      </c>
      <c r="U6" s="148" t="s">
        <v>104</v>
      </c>
      <c r="V6" s="148" t="s">
        <v>105</v>
      </c>
      <c r="W6" s="148" t="s">
        <v>106</v>
      </c>
      <c r="X6" s="148" t="s">
        <v>107</v>
      </c>
      <c r="Y6" s="148" t="s">
        <v>108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109</v>
      </c>
      <c r="B8" s="166" t="s">
        <v>69</v>
      </c>
      <c r="C8" s="184" t="s">
        <v>70</v>
      </c>
      <c r="D8" s="167"/>
      <c r="E8" s="168"/>
      <c r="F8" s="169"/>
      <c r="G8" s="170">
        <f>SUMIF(AG9:AG30,"&lt;&gt;NOR",G9:G30)</f>
        <v>0</v>
      </c>
      <c r="H8" s="164"/>
      <c r="I8" s="164">
        <f>SUM(I9:I30)</f>
        <v>0</v>
      </c>
      <c r="J8" s="164"/>
      <c r="K8" s="164">
        <f>SUM(K9:K30)</f>
        <v>0</v>
      </c>
      <c r="L8" s="164"/>
      <c r="M8" s="164">
        <f>SUM(M9:M30)</f>
        <v>0</v>
      </c>
      <c r="N8" s="163"/>
      <c r="O8" s="163">
        <f>SUM(O9:O30)</f>
        <v>6.9999999999999993E-2</v>
      </c>
      <c r="P8" s="163"/>
      <c r="Q8" s="163">
        <f>SUM(Q9:Q30)</f>
        <v>0</v>
      </c>
      <c r="R8" s="164"/>
      <c r="S8" s="164"/>
      <c r="T8" s="164"/>
      <c r="U8" s="164"/>
      <c r="V8" s="164">
        <f>SUM(V9:V30)</f>
        <v>804.51</v>
      </c>
      <c r="W8" s="164"/>
      <c r="X8" s="164"/>
      <c r="Y8" s="164"/>
      <c r="AG8" t="s">
        <v>110</v>
      </c>
    </row>
    <row r="9" spans="1:60" outlineLevel="1" x14ac:dyDescent="0.2">
      <c r="A9" s="172">
        <v>1</v>
      </c>
      <c r="B9" s="173" t="s">
        <v>111</v>
      </c>
      <c r="C9" s="185" t="s">
        <v>112</v>
      </c>
      <c r="D9" s="174" t="s">
        <v>113</v>
      </c>
      <c r="E9" s="175">
        <v>200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114</v>
      </c>
      <c r="T9" s="159" t="s">
        <v>115</v>
      </c>
      <c r="U9" s="159">
        <v>0.17199999999999999</v>
      </c>
      <c r="V9" s="159">
        <f>ROUND(E9*U9,2)</f>
        <v>34.4</v>
      </c>
      <c r="W9" s="159"/>
      <c r="X9" s="159" t="s">
        <v>116</v>
      </c>
      <c r="Y9" s="159" t="s">
        <v>117</v>
      </c>
      <c r="Z9" s="149"/>
      <c r="AA9" s="149"/>
      <c r="AB9" s="149"/>
      <c r="AC9" s="149"/>
      <c r="AD9" s="149"/>
      <c r="AE9" s="149"/>
      <c r="AF9" s="149"/>
      <c r="AG9" s="149" t="s">
        <v>118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86" t="s">
        <v>119</v>
      </c>
      <c r="D10" s="161"/>
      <c r="E10" s="162">
        <v>200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120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121</v>
      </c>
      <c r="C11" s="185" t="s">
        <v>122</v>
      </c>
      <c r="D11" s="174" t="s">
        <v>113</v>
      </c>
      <c r="E11" s="175">
        <v>200</v>
      </c>
      <c r="F11" s="176"/>
      <c r="G11" s="177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5.0000000000000002E-5</v>
      </c>
      <c r="O11" s="158">
        <f>ROUND(E11*N11,2)</f>
        <v>0.01</v>
      </c>
      <c r="P11" s="158">
        <v>0</v>
      </c>
      <c r="Q11" s="158">
        <f>ROUND(E11*P11,2)</f>
        <v>0</v>
      </c>
      <c r="R11" s="159"/>
      <c r="S11" s="159" t="s">
        <v>114</v>
      </c>
      <c r="T11" s="159" t="s">
        <v>115</v>
      </c>
      <c r="U11" s="159">
        <v>0.03</v>
      </c>
      <c r="V11" s="159">
        <f>ROUND(E11*U11,2)</f>
        <v>6</v>
      </c>
      <c r="W11" s="159"/>
      <c r="X11" s="159" t="s">
        <v>116</v>
      </c>
      <c r="Y11" s="159" t="s">
        <v>117</v>
      </c>
      <c r="Z11" s="149"/>
      <c r="AA11" s="149"/>
      <c r="AB11" s="149"/>
      <c r="AC11" s="149"/>
      <c r="AD11" s="149"/>
      <c r="AE11" s="149"/>
      <c r="AF11" s="149"/>
      <c r="AG11" s="149" t="s">
        <v>118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86" t="s">
        <v>123</v>
      </c>
      <c r="D12" s="161"/>
      <c r="E12" s="162">
        <v>200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120</v>
      </c>
      <c r="AH12" s="149">
        <v>5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2">
        <v>3</v>
      </c>
      <c r="B13" s="173" t="s">
        <v>124</v>
      </c>
      <c r="C13" s="185" t="s">
        <v>125</v>
      </c>
      <c r="D13" s="174" t="s">
        <v>126</v>
      </c>
      <c r="E13" s="175">
        <v>19</v>
      </c>
      <c r="F13" s="176"/>
      <c r="G13" s="177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2.99E-3</v>
      </c>
      <c r="O13" s="158">
        <f>ROUND(E13*N13,2)</f>
        <v>0.06</v>
      </c>
      <c r="P13" s="158">
        <v>0</v>
      </c>
      <c r="Q13" s="158">
        <f>ROUND(E13*P13,2)</f>
        <v>0</v>
      </c>
      <c r="R13" s="159"/>
      <c r="S13" s="159" t="s">
        <v>114</v>
      </c>
      <c r="T13" s="159" t="s">
        <v>115</v>
      </c>
      <c r="U13" s="159">
        <v>1.7</v>
      </c>
      <c r="V13" s="159">
        <f>ROUND(E13*U13,2)</f>
        <v>32.299999999999997</v>
      </c>
      <c r="W13" s="159"/>
      <c r="X13" s="159" t="s">
        <v>116</v>
      </c>
      <c r="Y13" s="159" t="s">
        <v>117</v>
      </c>
      <c r="Z13" s="149"/>
      <c r="AA13" s="149"/>
      <c r="AB13" s="149"/>
      <c r="AC13" s="149"/>
      <c r="AD13" s="149"/>
      <c r="AE13" s="149"/>
      <c r="AF13" s="149"/>
      <c r="AG13" s="149" t="s">
        <v>118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69">
        <v>19</v>
      </c>
      <c r="D14" s="161"/>
      <c r="E14" s="162">
        <v>19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120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2">
        <v>4</v>
      </c>
      <c r="B15" s="173" t="s">
        <v>127</v>
      </c>
      <c r="C15" s="185" t="s">
        <v>128</v>
      </c>
      <c r="D15" s="174" t="s">
        <v>126</v>
      </c>
      <c r="E15" s="175">
        <v>19</v>
      </c>
      <c r="F15" s="176"/>
      <c r="G15" s="177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114</v>
      </c>
      <c r="T15" s="159" t="s">
        <v>115</v>
      </c>
      <c r="U15" s="159">
        <v>0.49</v>
      </c>
      <c r="V15" s="159">
        <f>ROUND(E15*U15,2)</f>
        <v>9.31</v>
      </c>
      <c r="W15" s="159"/>
      <c r="X15" s="159" t="s">
        <v>116</v>
      </c>
      <c r="Y15" s="159" t="s">
        <v>117</v>
      </c>
      <c r="Z15" s="149"/>
      <c r="AA15" s="149"/>
      <c r="AB15" s="149"/>
      <c r="AC15" s="149"/>
      <c r="AD15" s="149"/>
      <c r="AE15" s="149"/>
      <c r="AF15" s="149"/>
      <c r="AG15" s="149" t="s">
        <v>118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69">
        <v>19</v>
      </c>
      <c r="D16" s="161"/>
      <c r="E16" s="162">
        <v>19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120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2">
        <v>5</v>
      </c>
      <c r="B17" s="173" t="s">
        <v>129</v>
      </c>
      <c r="C17" s="185" t="s">
        <v>130</v>
      </c>
      <c r="D17" s="174" t="s">
        <v>126</v>
      </c>
      <c r="E17" s="175">
        <v>19</v>
      </c>
      <c r="F17" s="176"/>
      <c r="G17" s="177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8">
        <v>5.0000000000000002E-5</v>
      </c>
      <c r="O17" s="158">
        <f>ROUND(E17*N17,2)</f>
        <v>0</v>
      </c>
      <c r="P17" s="158">
        <v>0</v>
      </c>
      <c r="Q17" s="158">
        <f>ROUND(E17*P17,2)</f>
        <v>0</v>
      </c>
      <c r="R17" s="159"/>
      <c r="S17" s="159" t="s">
        <v>114</v>
      </c>
      <c r="T17" s="159" t="s">
        <v>115</v>
      </c>
      <c r="U17" s="159">
        <v>0.65900000000000003</v>
      </c>
      <c r="V17" s="159">
        <f>ROUND(E17*U17,2)</f>
        <v>12.52</v>
      </c>
      <c r="W17" s="159"/>
      <c r="X17" s="159" t="s">
        <v>116</v>
      </c>
      <c r="Y17" s="159" t="s">
        <v>117</v>
      </c>
      <c r="Z17" s="149"/>
      <c r="AA17" s="149"/>
      <c r="AB17" s="149"/>
      <c r="AC17" s="149"/>
      <c r="AD17" s="149"/>
      <c r="AE17" s="149"/>
      <c r="AF17" s="149"/>
      <c r="AG17" s="149" t="s">
        <v>118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69">
        <v>19</v>
      </c>
      <c r="D18" s="161"/>
      <c r="E18" s="162">
        <v>19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120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2">
        <v>6</v>
      </c>
      <c r="B19" s="173" t="s">
        <v>131</v>
      </c>
      <c r="C19" s="185" t="s">
        <v>132</v>
      </c>
      <c r="D19" s="174" t="s">
        <v>133</v>
      </c>
      <c r="E19" s="175">
        <v>1106</v>
      </c>
      <c r="F19" s="176"/>
      <c r="G19" s="177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9"/>
      <c r="S19" s="159" t="s">
        <v>114</v>
      </c>
      <c r="T19" s="159" t="s">
        <v>115</v>
      </c>
      <c r="U19" s="159">
        <v>0.36799999999999999</v>
      </c>
      <c r="V19" s="159">
        <f>ROUND(E19*U19,2)</f>
        <v>407.01</v>
      </c>
      <c r="W19" s="159"/>
      <c r="X19" s="159" t="s">
        <v>116</v>
      </c>
      <c r="Y19" s="159" t="s">
        <v>117</v>
      </c>
      <c r="Z19" s="149"/>
      <c r="AA19" s="149"/>
      <c r="AB19" s="149"/>
      <c r="AC19" s="149"/>
      <c r="AD19" s="149"/>
      <c r="AE19" s="149"/>
      <c r="AF19" s="149"/>
      <c r="AG19" s="149" t="s">
        <v>118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186" t="s">
        <v>134</v>
      </c>
      <c r="D20" s="161"/>
      <c r="E20" s="162">
        <v>1106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120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2">
        <v>7</v>
      </c>
      <c r="B21" s="173" t="s">
        <v>135</v>
      </c>
      <c r="C21" s="185" t="s">
        <v>136</v>
      </c>
      <c r="D21" s="174" t="s">
        <v>133</v>
      </c>
      <c r="E21" s="175">
        <v>1106</v>
      </c>
      <c r="F21" s="176"/>
      <c r="G21" s="177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9"/>
      <c r="S21" s="159" t="s">
        <v>114</v>
      </c>
      <c r="T21" s="159" t="s">
        <v>115</v>
      </c>
      <c r="U21" s="159">
        <v>1.0999999999999999E-2</v>
      </c>
      <c r="V21" s="159">
        <f>ROUND(E21*U21,2)</f>
        <v>12.17</v>
      </c>
      <c r="W21" s="159"/>
      <c r="X21" s="159" t="s">
        <v>116</v>
      </c>
      <c r="Y21" s="159" t="s">
        <v>117</v>
      </c>
      <c r="Z21" s="149"/>
      <c r="AA21" s="149"/>
      <c r="AB21" s="149"/>
      <c r="AC21" s="149"/>
      <c r="AD21" s="149"/>
      <c r="AE21" s="149"/>
      <c r="AF21" s="149"/>
      <c r="AG21" s="149" t="s">
        <v>118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186" t="s">
        <v>137</v>
      </c>
      <c r="D22" s="161"/>
      <c r="E22" s="162">
        <v>1106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120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2">
        <v>8</v>
      </c>
      <c r="B23" s="173" t="s">
        <v>138</v>
      </c>
      <c r="C23" s="185" t="s">
        <v>139</v>
      </c>
      <c r="D23" s="174" t="s">
        <v>113</v>
      </c>
      <c r="E23" s="175">
        <v>270</v>
      </c>
      <c r="F23" s="176"/>
      <c r="G23" s="177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9"/>
      <c r="S23" s="159" t="s">
        <v>114</v>
      </c>
      <c r="T23" s="159" t="s">
        <v>115</v>
      </c>
      <c r="U23" s="159">
        <v>1.2E-2</v>
      </c>
      <c r="V23" s="159">
        <f>ROUND(E23*U23,2)</f>
        <v>3.24</v>
      </c>
      <c r="W23" s="159"/>
      <c r="X23" s="159" t="s">
        <v>116</v>
      </c>
      <c r="Y23" s="159" t="s">
        <v>117</v>
      </c>
      <c r="Z23" s="149"/>
      <c r="AA23" s="149"/>
      <c r="AB23" s="149"/>
      <c r="AC23" s="149"/>
      <c r="AD23" s="149"/>
      <c r="AE23" s="149"/>
      <c r="AF23" s="149"/>
      <c r="AG23" s="149" t="s">
        <v>118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86" t="s">
        <v>140</v>
      </c>
      <c r="D24" s="161"/>
      <c r="E24" s="162">
        <v>270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120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2">
        <v>9</v>
      </c>
      <c r="B25" s="173" t="s">
        <v>141</v>
      </c>
      <c r="C25" s="185" t="s">
        <v>142</v>
      </c>
      <c r="D25" s="174" t="s">
        <v>133</v>
      </c>
      <c r="E25" s="175">
        <v>553</v>
      </c>
      <c r="F25" s="176"/>
      <c r="G25" s="177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9"/>
      <c r="S25" s="159" t="s">
        <v>114</v>
      </c>
      <c r="T25" s="159" t="s">
        <v>115</v>
      </c>
      <c r="U25" s="159">
        <v>0</v>
      </c>
      <c r="V25" s="159">
        <f>ROUND(E25*U25,2)</f>
        <v>0</v>
      </c>
      <c r="W25" s="159"/>
      <c r="X25" s="159" t="s">
        <v>116</v>
      </c>
      <c r="Y25" s="159" t="s">
        <v>117</v>
      </c>
      <c r="Z25" s="149"/>
      <c r="AA25" s="149"/>
      <c r="AB25" s="149"/>
      <c r="AC25" s="149"/>
      <c r="AD25" s="149"/>
      <c r="AE25" s="149"/>
      <c r="AF25" s="149"/>
      <c r="AG25" s="149" t="s">
        <v>118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186" t="s">
        <v>143</v>
      </c>
      <c r="D26" s="161"/>
      <c r="E26" s="162">
        <v>553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120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2">
        <v>10</v>
      </c>
      <c r="B27" s="173" t="s">
        <v>144</v>
      </c>
      <c r="C27" s="185" t="s">
        <v>145</v>
      </c>
      <c r="D27" s="174" t="s">
        <v>113</v>
      </c>
      <c r="E27" s="175">
        <v>2765</v>
      </c>
      <c r="F27" s="176"/>
      <c r="G27" s="177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9"/>
      <c r="S27" s="159" t="s">
        <v>114</v>
      </c>
      <c r="T27" s="159" t="s">
        <v>115</v>
      </c>
      <c r="U27" s="159">
        <v>8.0000000000000002E-3</v>
      </c>
      <c r="V27" s="159">
        <f>ROUND(E27*U27,2)</f>
        <v>22.12</v>
      </c>
      <c r="W27" s="159"/>
      <c r="X27" s="159" t="s">
        <v>116</v>
      </c>
      <c r="Y27" s="159" t="s">
        <v>117</v>
      </c>
      <c r="Z27" s="149"/>
      <c r="AA27" s="149"/>
      <c r="AB27" s="149"/>
      <c r="AC27" s="149"/>
      <c r="AD27" s="149"/>
      <c r="AE27" s="149"/>
      <c r="AF27" s="149"/>
      <c r="AG27" s="149" t="s">
        <v>118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186" t="s">
        <v>146</v>
      </c>
      <c r="D28" s="161"/>
      <c r="E28" s="162">
        <v>2765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120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2">
        <v>11</v>
      </c>
      <c r="B29" s="173" t="s">
        <v>147</v>
      </c>
      <c r="C29" s="185" t="s">
        <v>148</v>
      </c>
      <c r="D29" s="174" t="s">
        <v>113</v>
      </c>
      <c r="E29" s="175">
        <v>2765</v>
      </c>
      <c r="F29" s="176"/>
      <c r="G29" s="177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9"/>
      <c r="S29" s="159" t="s">
        <v>114</v>
      </c>
      <c r="T29" s="159" t="s">
        <v>115</v>
      </c>
      <c r="U29" s="159">
        <v>9.6000000000000002E-2</v>
      </c>
      <c r="V29" s="159">
        <f>ROUND(E29*U29,2)</f>
        <v>265.44</v>
      </c>
      <c r="W29" s="159"/>
      <c r="X29" s="159" t="s">
        <v>116</v>
      </c>
      <c r="Y29" s="159" t="s">
        <v>117</v>
      </c>
      <c r="Z29" s="149"/>
      <c r="AA29" s="149"/>
      <c r="AB29" s="149"/>
      <c r="AC29" s="149"/>
      <c r="AD29" s="149"/>
      <c r="AE29" s="149"/>
      <c r="AF29" s="149"/>
      <c r="AG29" s="149" t="s">
        <v>118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86" t="s">
        <v>149</v>
      </c>
      <c r="D30" s="161"/>
      <c r="E30" s="162">
        <v>2765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120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5" t="s">
        <v>109</v>
      </c>
      <c r="B31" s="166" t="s">
        <v>71</v>
      </c>
      <c r="C31" s="184" t="s">
        <v>72</v>
      </c>
      <c r="D31" s="167"/>
      <c r="E31" s="168"/>
      <c r="F31" s="169"/>
      <c r="G31" s="170">
        <f>SUMIF(AG32:AG59,"&lt;&gt;NOR",G32:G59)</f>
        <v>0</v>
      </c>
      <c r="H31" s="164"/>
      <c r="I31" s="164">
        <f>SUM(I32:I59)</f>
        <v>0</v>
      </c>
      <c r="J31" s="164"/>
      <c r="K31" s="164">
        <f>SUM(K32:K59)</f>
        <v>0</v>
      </c>
      <c r="L31" s="164"/>
      <c r="M31" s="164">
        <f>SUM(M32:M59)</f>
        <v>0</v>
      </c>
      <c r="N31" s="163"/>
      <c r="O31" s="163">
        <f>SUM(O32:O59)</f>
        <v>1.77</v>
      </c>
      <c r="P31" s="163"/>
      <c r="Q31" s="163">
        <f>SUM(Q32:Q59)</f>
        <v>0</v>
      </c>
      <c r="R31" s="164"/>
      <c r="S31" s="164"/>
      <c r="T31" s="164"/>
      <c r="U31" s="164"/>
      <c r="V31" s="164">
        <f>SUM(V32:V59)</f>
        <v>124.50000000000001</v>
      </c>
      <c r="W31" s="164"/>
      <c r="X31" s="164"/>
      <c r="Y31" s="164"/>
      <c r="AG31" t="s">
        <v>110</v>
      </c>
    </row>
    <row r="32" spans="1:60" outlineLevel="1" x14ac:dyDescent="0.2">
      <c r="A32" s="172">
        <v>12</v>
      </c>
      <c r="B32" s="173" t="s">
        <v>150</v>
      </c>
      <c r="C32" s="185" t="s">
        <v>151</v>
      </c>
      <c r="D32" s="174" t="s">
        <v>126</v>
      </c>
      <c r="E32" s="175">
        <v>26</v>
      </c>
      <c r="F32" s="176"/>
      <c r="G32" s="177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8">
        <v>0</v>
      </c>
      <c r="O32" s="158">
        <f>ROUND(E32*N32,2)</f>
        <v>0</v>
      </c>
      <c r="P32" s="158">
        <v>0</v>
      </c>
      <c r="Q32" s="158">
        <f>ROUND(E32*P32,2)</f>
        <v>0</v>
      </c>
      <c r="R32" s="159"/>
      <c r="S32" s="159" t="s">
        <v>114</v>
      </c>
      <c r="T32" s="159" t="s">
        <v>115</v>
      </c>
      <c r="U32" s="159">
        <v>1.2849999999999999</v>
      </c>
      <c r="V32" s="159">
        <f>ROUND(E32*U32,2)</f>
        <v>33.409999999999997</v>
      </c>
      <c r="W32" s="159"/>
      <c r="X32" s="159" t="s">
        <v>116</v>
      </c>
      <c r="Y32" s="159" t="s">
        <v>117</v>
      </c>
      <c r="Z32" s="149"/>
      <c r="AA32" s="149"/>
      <c r="AB32" s="149"/>
      <c r="AC32" s="149"/>
      <c r="AD32" s="149"/>
      <c r="AE32" s="149"/>
      <c r="AF32" s="149"/>
      <c r="AG32" s="149" t="s">
        <v>118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186" t="s">
        <v>152</v>
      </c>
      <c r="D33" s="161"/>
      <c r="E33" s="162">
        <v>26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120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2">
        <v>13</v>
      </c>
      <c r="B34" s="173" t="s">
        <v>153</v>
      </c>
      <c r="C34" s="185" t="s">
        <v>154</v>
      </c>
      <c r="D34" s="174" t="s">
        <v>126</v>
      </c>
      <c r="E34" s="175">
        <v>26</v>
      </c>
      <c r="F34" s="176"/>
      <c r="G34" s="177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9"/>
      <c r="S34" s="159" t="s">
        <v>114</v>
      </c>
      <c r="T34" s="159" t="s">
        <v>115</v>
      </c>
      <c r="U34" s="159">
        <v>0.6</v>
      </c>
      <c r="V34" s="159">
        <f>ROUND(E34*U34,2)</f>
        <v>15.6</v>
      </c>
      <c r="W34" s="159"/>
      <c r="X34" s="159" t="s">
        <v>116</v>
      </c>
      <c r="Y34" s="159" t="s">
        <v>117</v>
      </c>
      <c r="Z34" s="149"/>
      <c r="AA34" s="149"/>
      <c r="AB34" s="149"/>
      <c r="AC34" s="149"/>
      <c r="AD34" s="149"/>
      <c r="AE34" s="149"/>
      <c r="AF34" s="149"/>
      <c r="AG34" s="149" t="s">
        <v>118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186" t="s">
        <v>152</v>
      </c>
      <c r="D35" s="161"/>
      <c r="E35" s="162">
        <v>26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120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2">
        <v>14</v>
      </c>
      <c r="B36" s="173" t="s">
        <v>155</v>
      </c>
      <c r="C36" s="185" t="s">
        <v>156</v>
      </c>
      <c r="D36" s="174" t="s">
        <v>126</v>
      </c>
      <c r="E36" s="175">
        <v>78</v>
      </c>
      <c r="F36" s="176"/>
      <c r="G36" s="177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8">
        <v>5.5999999999999995E-4</v>
      </c>
      <c r="O36" s="158">
        <f>ROUND(E36*N36,2)</f>
        <v>0.04</v>
      </c>
      <c r="P36" s="158">
        <v>0</v>
      </c>
      <c r="Q36" s="158">
        <f>ROUND(E36*P36,2)</f>
        <v>0</v>
      </c>
      <c r="R36" s="159"/>
      <c r="S36" s="159" t="s">
        <v>114</v>
      </c>
      <c r="T36" s="159" t="s">
        <v>115</v>
      </c>
      <c r="U36" s="159">
        <v>0.874</v>
      </c>
      <c r="V36" s="159">
        <f>ROUND(E36*U36,2)</f>
        <v>68.17</v>
      </c>
      <c r="W36" s="159"/>
      <c r="X36" s="159" t="s">
        <v>116</v>
      </c>
      <c r="Y36" s="159" t="s">
        <v>117</v>
      </c>
      <c r="Z36" s="149"/>
      <c r="AA36" s="149"/>
      <c r="AB36" s="149"/>
      <c r="AC36" s="149"/>
      <c r="AD36" s="149"/>
      <c r="AE36" s="149"/>
      <c r="AF36" s="149"/>
      <c r="AG36" s="149" t="s">
        <v>118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86" t="s">
        <v>157</v>
      </c>
      <c r="D37" s="161"/>
      <c r="E37" s="162">
        <v>78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120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8">
        <v>15</v>
      </c>
      <c r="B38" s="179" t="s">
        <v>158</v>
      </c>
      <c r="C38" s="187" t="s">
        <v>159</v>
      </c>
      <c r="D38" s="180" t="s">
        <v>113</v>
      </c>
      <c r="E38" s="181">
        <v>26</v>
      </c>
      <c r="F38" s="182"/>
      <c r="G38" s="183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9"/>
      <c r="S38" s="159" t="s">
        <v>114</v>
      </c>
      <c r="T38" s="159" t="s">
        <v>115</v>
      </c>
      <c r="U38" s="159">
        <v>0.16</v>
      </c>
      <c r="V38" s="159">
        <f>ROUND(E38*U38,2)</f>
        <v>4.16</v>
      </c>
      <c r="W38" s="159"/>
      <c r="X38" s="159" t="s">
        <v>116</v>
      </c>
      <c r="Y38" s="159" t="s">
        <v>117</v>
      </c>
      <c r="Z38" s="149"/>
      <c r="AA38" s="149"/>
      <c r="AB38" s="149"/>
      <c r="AC38" s="149"/>
      <c r="AD38" s="149"/>
      <c r="AE38" s="149"/>
      <c r="AF38" s="149"/>
      <c r="AG38" s="149" t="s">
        <v>118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2">
        <v>16</v>
      </c>
      <c r="B39" s="173" t="s">
        <v>160</v>
      </c>
      <c r="C39" s="185" t="s">
        <v>161</v>
      </c>
      <c r="D39" s="174" t="s">
        <v>133</v>
      </c>
      <c r="E39" s="175">
        <v>2.08</v>
      </c>
      <c r="F39" s="176"/>
      <c r="G39" s="177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9"/>
      <c r="S39" s="159" t="s">
        <v>114</v>
      </c>
      <c r="T39" s="159" t="s">
        <v>115</v>
      </c>
      <c r="U39" s="159">
        <v>0.26</v>
      </c>
      <c r="V39" s="159">
        <f>ROUND(E39*U39,2)</f>
        <v>0.54</v>
      </c>
      <c r="W39" s="159"/>
      <c r="X39" s="159" t="s">
        <v>116</v>
      </c>
      <c r="Y39" s="159" t="s">
        <v>117</v>
      </c>
      <c r="Z39" s="149"/>
      <c r="AA39" s="149"/>
      <c r="AB39" s="149"/>
      <c r="AC39" s="149"/>
      <c r="AD39" s="149"/>
      <c r="AE39" s="149"/>
      <c r="AF39" s="149"/>
      <c r="AG39" s="149" t="s">
        <v>118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86" t="s">
        <v>162</v>
      </c>
      <c r="D40" s="161"/>
      <c r="E40" s="162">
        <v>2.08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120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2">
        <v>17</v>
      </c>
      <c r="B41" s="173" t="s">
        <v>163</v>
      </c>
      <c r="C41" s="185" t="s">
        <v>164</v>
      </c>
      <c r="D41" s="174" t="s">
        <v>133</v>
      </c>
      <c r="E41" s="175">
        <v>2.08</v>
      </c>
      <c r="F41" s="176"/>
      <c r="G41" s="177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9"/>
      <c r="S41" s="159" t="s">
        <v>114</v>
      </c>
      <c r="T41" s="159" t="s">
        <v>115</v>
      </c>
      <c r="U41" s="159">
        <v>0.88400000000000001</v>
      </c>
      <c r="V41" s="159">
        <f>ROUND(E41*U41,2)</f>
        <v>1.84</v>
      </c>
      <c r="W41" s="159"/>
      <c r="X41" s="159" t="s">
        <v>116</v>
      </c>
      <c r="Y41" s="159" t="s">
        <v>117</v>
      </c>
      <c r="Z41" s="149"/>
      <c r="AA41" s="149"/>
      <c r="AB41" s="149"/>
      <c r="AC41" s="149"/>
      <c r="AD41" s="149"/>
      <c r="AE41" s="149"/>
      <c r="AF41" s="149"/>
      <c r="AG41" s="149" t="s">
        <v>118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86" t="s">
        <v>165</v>
      </c>
      <c r="D42" s="161"/>
      <c r="E42" s="162">
        <v>2.08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120</v>
      </c>
      <c r="AH42" s="149">
        <v>5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2">
        <v>18</v>
      </c>
      <c r="B43" s="173" t="s">
        <v>166</v>
      </c>
      <c r="C43" s="185" t="s">
        <v>167</v>
      </c>
      <c r="D43" s="174" t="s">
        <v>168</v>
      </c>
      <c r="E43" s="175">
        <v>6.5</v>
      </c>
      <c r="F43" s="176"/>
      <c r="G43" s="177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169</v>
      </c>
      <c r="T43" s="159" t="s">
        <v>170</v>
      </c>
      <c r="U43" s="159">
        <v>0</v>
      </c>
      <c r="V43" s="159">
        <f>ROUND(E43*U43,2)</f>
        <v>0</v>
      </c>
      <c r="W43" s="159"/>
      <c r="X43" s="159" t="s">
        <v>116</v>
      </c>
      <c r="Y43" s="159" t="s">
        <v>117</v>
      </c>
      <c r="Z43" s="149"/>
      <c r="AA43" s="149"/>
      <c r="AB43" s="149"/>
      <c r="AC43" s="149"/>
      <c r="AD43" s="149"/>
      <c r="AE43" s="149"/>
      <c r="AF43" s="149"/>
      <c r="AG43" s="149" t="s">
        <v>118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86" t="s">
        <v>171</v>
      </c>
      <c r="D44" s="161"/>
      <c r="E44" s="162">
        <v>6.5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120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2">
        <v>19</v>
      </c>
      <c r="B45" s="173" t="s">
        <v>172</v>
      </c>
      <c r="C45" s="185" t="s">
        <v>173</v>
      </c>
      <c r="D45" s="174" t="s">
        <v>168</v>
      </c>
      <c r="E45" s="175">
        <v>78</v>
      </c>
      <c r="F45" s="176"/>
      <c r="G45" s="177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9"/>
      <c r="S45" s="159" t="s">
        <v>169</v>
      </c>
      <c r="T45" s="159" t="s">
        <v>170</v>
      </c>
      <c r="U45" s="159">
        <v>0</v>
      </c>
      <c r="V45" s="159">
        <f>ROUND(E45*U45,2)</f>
        <v>0</v>
      </c>
      <c r="W45" s="159"/>
      <c r="X45" s="159" t="s">
        <v>116</v>
      </c>
      <c r="Y45" s="159" t="s">
        <v>117</v>
      </c>
      <c r="Z45" s="149"/>
      <c r="AA45" s="149"/>
      <c r="AB45" s="149"/>
      <c r="AC45" s="149"/>
      <c r="AD45" s="149"/>
      <c r="AE45" s="149"/>
      <c r="AF45" s="149"/>
      <c r="AG45" s="149" t="s">
        <v>118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86" t="s">
        <v>157</v>
      </c>
      <c r="D46" s="161"/>
      <c r="E46" s="162">
        <v>78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120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2">
        <v>20</v>
      </c>
      <c r="B47" s="173" t="s">
        <v>174</v>
      </c>
      <c r="C47" s="185" t="s">
        <v>175</v>
      </c>
      <c r="D47" s="174" t="s">
        <v>126</v>
      </c>
      <c r="E47" s="175">
        <v>390</v>
      </c>
      <c r="F47" s="176"/>
      <c r="G47" s="177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9"/>
      <c r="S47" s="159" t="s">
        <v>169</v>
      </c>
      <c r="T47" s="159" t="s">
        <v>170</v>
      </c>
      <c r="U47" s="159">
        <v>0</v>
      </c>
      <c r="V47" s="159">
        <f>ROUND(E47*U47,2)</f>
        <v>0</v>
      </c>
      <c r="W47" s="159"/>
      <c r="X47" s="159" t="s">
        <v>116</v>
      </c>
      <c r="Y47" s="159" t="s">
        <v>117</v>
      </c>
      <c r="Z47" s="149"/>
      <c r="AA47" s="149"/>
      <c r="AB47" s="149"/>
      <c r="AC47" s="149"/>
      <c r="AD47" s="149"/>
      <c r="AE47" s="149"/>
      <c r="AF47" s="149"/>
      <c r="AG47" s="149" t="s">
        <v>118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86" t="s">
        <v>176</v>
      </c>
      <c r="D48" s="161"/>
      <c r="E48" s="162">
        <v>390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120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8">
        <v>21</v>
      </c>
      <c r="B49" s="179" t="s">
        <v>177</v>
      </c>
      <c r="C49" s="187" t="s">
        <v>178</v>
      </c>
      <c r="D49" s="180" t="s">
        <v>126</v>
      </c>
      <c r="E49" s="181">
        <v>26</v>
      </c>
      <c r="F49" s="182"/>
      <c r="G49" s="183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21</v>
      </c>
      <c r="M49" s="159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9"/>
      <c r="S49" s="159" t="s">
        <v>169</v>
      </c>
      <c r="T49" s="159" t="s">
        <v>170</v>
      </c>
      <c r="U49" s="159">
        <v>0.03</v>
      </c>
      <c r="V49" s="159">
        <f>ROUND(E49*U49,2)</f>
        <v>0.78</v>
      </c>
      <c r="W49" s="159"/>
      <c r="X49" s="159" t="s">
        <v>116</v>
      </c>
      <c r="Y49" s="159" t="s">
        <v>117</v>
      </c>
      <c r="Z49" s="149"/>
      <c r="AA49" s="149"/>
      <c r="AB49" s="149"/>
      <c r="AC49" s="149"/>
      <c r="AD49" s="149"/>
      <c r="AE49" s="149"/>
      <c r="AF49" s="149"/>
      <c r="AG49" s="149" t="s">
        <v>118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2">
        <v>22</v>
      </c>
      <c r="B50" s="173" t="s">
        <v>179</v>
      </c>
      <c r="C50" s="185" t="s">
        <v>180</v>
      </c>
      <c r="D50" s="174" t="s">
        <v>126</v>
      </c>
      <c r="E50" s="175">
        <v>16</v>
      </c>
      <c r="F50" s="176"/>
      <c r="G50" s="177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9"/>
      <c r="S50" s="159" t="s">
        <v>169</v>
      </c>
      <c r="T50" s="159" t="s">
        <v>170</v>
      </c>
      <c r="U50" s="159">
        <v>0</v>
      </c>
      <c r="V50" s="159">
        <f>ROUND(E50*U50,2)</f>
        <v>0</v>
      </c>
      <c r="W50" s="159"/>
      <c r="X50" s="159" t="s">
        <v>181</v>
      </c>
      <c r="Y50" s="159" t="s">
        <v>117</v>
      </c>
      <c r="Z50" s="149"/>
      <c r="AA50" s="149"/>
      <c r="AB50" s="149"/>
      <c r="AC50" s="149"/>
      <c r="AD50" s="149"/>
      <c r="AE50" s="149"/>
      <c r="AF50" s="149"/>
      <c r="AG50" s="149" t="s">
        <v>182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186" t="s">
        <v>183</v>
      </c>
      <c r="D51" s="161"/>
      <c r="E51" s="162">
        <v>8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120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8"/>
      <c r="B52" s="179"/>
      <c r="C52" s="187"/>
      <c r="D52" s="180"/>
      <c r="E52" s="181"/>
      <c r="F52" s="182"/>
      <c r="G52" s="183"/>
      <c r="H52" s="160"/>
      <c r="I52" s="159"/>
      <c r="J52" s="160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2">
        <v>24</v>
      </c>
      <c r="B53" s="173" t="s">
        <v>184</v>
      </c>
      <c r="C53" s="185" t="s">
        <v>185</v>
      </c>
      <c r="D53" s="174" t="s">
        <v>126</v>
      </c>
      <c r="E53" s="175">
        <v>8</v>
      </c>
      <c r="F53" s="176"/>
      <c r="G53" s="177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8">
        <v>2.9999999999999997E-4</v>
      </c>
      <c r="O53" s="158">
        <f>ROUND(E53*N53,2)</f>
        <v>0</v>
      </c>
      <c r="P53" s="158">
        <v>0</v>
      </c>
      <c r="Q53" s="158">
        <f>ROUND(E53*P53,2)</f>
        <v>0</v>
      </c>
      <c r="R53" s="159"/>
      <c r="S53" s="159" t="s">
        <v>169</v>
      </c>
      <c r="T53" s="159" t="s">
        <v>170</v>
      </c>
      <c r="U53" s="159">
        <v>0</v>
      </c>
      <c r="V53" s="159">
        <f>ROUND(E53*U53,2)</f>
        <v>0</v>
      </c>
      <c r="W53" s="159"/>
      <c r="X53" s="159" t="s">
        <v>181</v>
      </c>
      <c r="Y53" s="159" t="s">
        <v>117</v>
      </c>
      <c r="Z53" s="149"/>
      <c r="AA53" s="149"/>
      <c r="AB53" s="149"/>
      <c r="AC53" s="149"/>
      <c r="AD53" s="149"/>
      <c r="AE53" s="149"/>
      <c r="AF53" s="149"/>
      <c r="AG53" s="149" t="s">
        <v>182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186" t="s">
        <v>183</v>
      </c>
      <c r="D54" s="161"/>
      <c r="E54" s="162">
        <v>8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120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8">
        <v>25</v>
      </c>
      <c r="B55" s="179" t="s">
        <v>186</v>
      </c>
      <c r="C55" s="187" t="s">
        <v>187</v>
      </c>
      <c r="D55" s="180" t="s">
        <v>126</v>
      </c>
      <c r="E55" s="181">
        <v>2</v>
      </c>
      <c r="F55" s="182"/>
      <c r="G55" s="183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9"/>
      <c r="S55" s="159" t="s">
        <v>169</v>
      </c>
      <c r="T55" s="159" t="s">
        <v>170</v>
      </c>
      <c r="U55" s="159">
        <v>0</v>
      </c>
      <c r="V55" s="159">
        <f>ROUND(E55*U55,2)</f>
        <v>0</v>
      </c>
      <c r="W55" s="159"/>
      <c r="X55" s="159" t="s">
        <v>181</v>
      </c>
      <c r="Y55" s="159" t="s">
        <v>117</v>
      </c>
      <c r="Z55" s="149"/>
      <c r="AA55" s="149"/>
      <c r="AB55" s="149"/>
      <c r="AC55" s="149"/>
      <c r="AD55" s="149"/>
      <c r="AE55" s="149"/>
      <c r="AF55" s="149"/>
      <c r="AG55" s="149" t="s">
        <v>182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2">
        <v>26</v>
      </c>
      <c r="B56" s="173" t="s">
        <v>188</v>
      </c>
      <c r="C56" s="185" t="s">
        <v>189</v>
      </c>
      <c r="D56" s="174" t="s">
        <v>133</v>
      </c>
      <c r="E56" s="175">
        <v>1.82</v>
      </c>
      <c r="F56" s="176"/>
      <c r="G56" s="177">
        <f>ROUND(E56*F56,2)</f>
        <v>0</v>
      </c>
      <c r="H56" s="160"/>
      <c r="I56" s="159">
        <f>ROUND(E56*H56,2)</f>
        <v>0</v>
      </c>
      <c r="J56" s="160"/>
      <c r="K56" s="159">
        <f>ROUND(E56*J56,2)</f>
        <v>0</v>
      </c>
      <c r="L56" s="159">
        <v>21</v>
      </c>
      <c r="M56" s="159">
        <f>G56*(1+L56/100)</f>
        <v>0</v>
      </c>
      <c r="N56" s="158">
        <v>0.6</v>
      </c>
      <c r="O56" s="158">
        <f>ROUND(E56*N56,2)</f>
        <v>1.0900000000000001</v>
      </c>
      <c r="P56" s="158">
        <v>0</v>
      </c>
      <c r="Q56" s="158">
        <f>ROUND(E56*P56,2)</f>
        <v>0</v>
      </c>
      <c r="R56" s="159" t="s">
        <v>190</v>
      </c>
      <c r="S56" s="159" t="s">
        <v>114</v>
      </c>
      <c r="T56" s="159" t="s">
        <v>115</v>
      </c>
      <c r="U56" s="159">
        <v>0</v>
      </c>
      <c r="V56" s="159">
        <f>ROUND(E56*U56,2)</f>
        <v>0</v>
      </c>
      <c r="W56" s="159"/>
      <c r="X56" s="159" t="s">
        <v>181</v>
      </c>
      <c r="Y56" s="159" t="s">
        <v>117</v>
      </c>
      <c r="Z56" s="149"/>
      <c r="AA56" s="149"/>
      <c r="AB56" s="149"/>
      <c r="AC56" s="149"/>
      <c r="AD56" s="149"/>
      <c r="AE56" s="149"/>
      <c r="AF56" s="149"/>
      <c r="AG56" s="149" t="s">
        <v>182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186" t="s">
        <v>191</v>
      </c>
      <c r="D57" s="161"/>
      <c r="E57" s="162">
        <v>1.82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120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2">
        <v>27</v>
      </c>
      <c r="B58" s="173" t="s">
        <v>192</v>
      </c>
      <c r="C58" s="185" t="s">
        <v>193</v>
      </c>
      <c r="D58" s="174" t="s">
        <v>126</v>
      </c>
      <c r="E58" s="175">
        <v>78</v>
      </c>
      <c r="F58" s="176"/>
      <c r="G58" s="177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8">
        <v>8.2000000000000007E-3</v>
      </c>
      <c r="O58" s="158">
        <f>ROUND(E58*N58,2)</f>
        <v>0.64</v>
      </c>
      <c r="P58" s="158">
        <v>0</v>
      </c>
      <c r="Q58" s="158">
        <f>ROUND(E58*P58,2)</f>
        <v>0</v>
      </c>
      <c r="R58" s="159" t="s">
        <v>190</v>
      </c>
      <c r="S58" s="159" t="s">
        <v>114</v>
      </c>
      <c r="T58" s="159" t="s">
        <v>115</v>
      </c>
      <c r="U58" s="159">
        <v>0</v>
      </c>
      <c r="V58" s="159">
        <f>ROUND(E58*U58,2)</f>
        <v>0</v>
      </c>
      <c r="W58" s="159"/>
      <c r="X58" s="159" t="s">
        <v>181</v>
      </c>
      <c r="Y58" s="159" t="s">
        <v>117</v>
      </c>
      <c r="Z58" s="149"/>
      <c r="AA58" s="149"/>
      <c r="AB58" s="149"/>
      <c r="AC58" s="149"/>
      <c r="AD58" s="149"/>
      <c r="AE58" s="149"/>
      <c r="AF58" s="149"/>
      <c r="AG58" s="149" t="s">
        <v>182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186" t="s">
        <v>157</v>
      </c>
      <c r="D59" s="161"/>
      <c r="E59" s="162">
        <v>78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120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65" t="s">
        <v>109</v>
      </c>
      <c r="B60" s="166" t="s">
        <v>73</v>
      </c>
      <c r="C60" s="184" t="s">
        <v>74</v>
      </c>
      <c r="D60" s="167"/>
      <c r="E60" s="168"/>
      <c r="F60" s="169"/>
      <c r="G60" s="170">
        <f>SUMIF(AG61:AG64,"&lt;&gt;NOR",G61:G64)</f>
        <v>0</v>
      </c>
      <c r="H60" s="164"/>
      <c r="I60" s="164">
        <f>SUM(I61:I64)</f>
        <v>0</v>
      </c>
      <c r="J60" s="164"/>
      <c r="K60" s="164">
        <f>SUM(K61:K64)</f>
        <v>0</v>
      </c>
      <c r="L60" s="164"/>
      <c r="M60" s="164">
        <f>SUM(M61:M64)</f>
        <v>0</v>
      </c>
      <c r="N60" s="163"/>
      <c r="O60" s="163">
        <f>SUM(O61:O64)</f>
        <v>2543.8000000000002</v>
      </c>
      <c r="P60" s="163"/>
      <c r="Q60" s="163">
        <f>SUM(Q61:Q64)</f>
        <v>0</v>
      </c>
      <c r="R60" s="164"/>
      <c r="S60" s="164"/>
      <c r="T60" s="164"/>
      <c r="U60" s="164"/>
      <c r="V60" s="164">
        <f>SUM(V61:V64)</f>
        <v>229.5</v>
      </c>
      <c r="W60" s="164"/>
      <c r="X60" s="164"/>
      <c r="Y60" s="164"/>
      <c r="AG60" t="s">
        <v>110</v>
      </c>
    </row>
    <row r="61" spans="1:60" outlineLevel="1" x14ac:dyDescent="0.2">
      <c r="A61" s="172">
        <v>28</v>
      </c>
      <c r="B61" s="173" t="s">
        <v>194</v>
      </c>
      <c r="C61" s="185" t="s">
        <v>195</v>
      </c>
      <c r="D61" s="174" t="s">
        <v>113</v>
      </c>
      <c r="E61" s="175">
        <v>2765</v>
      </c>
      <c r="F61" s="176"/>
      <c r="G61" s="177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8">
        <v>0.23</v>
      </c>
      <c r="O61" s="158">
        <f>ROUND(E61*N61,2)</f>
        <v>635.95000000000005</v>
      </c>
      <c r="P61" s="158">
        <v>0</v>
      </c>
      <c r="Q61" s="158">
        <f>ROUND(E61*P61,2)</f>
        <v>0</v>
      </c>
      <c r="R61" s="159"/>
      <c r="S61" s="159" t="s">
        <v>114</v>
      </c>
      <c r="T61" s="159" t="s">
        <v>115</v>
      </c>
      <c r="U61" s="159">
        <v>2.3E-2</v>
      </c>
      <c r="V61" s="159">
        <f>ROUND(E61*U61,2)</f>
        <v>63.6</v>
      </c>
      <c r="W61" s="159"/>
      <c r="X61" s="159" t="s">
        <v>116</v>
      </c>
      <c r="Y61" s="159" t="s">
        <v>117</v>
      </c>
      <c r="Z61" s="149"/>
      <c r="AA61" s="149"/>
      <c r="AB61" s="149"/>
      <c r="AC61" s="149"/>
      <c r="AD61" s="149"/>
      <c r="AE61" s="149"/>
      <c r="AF61" s="149"/>
      <c r="AG61" s="149" t="s">
        <v>118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86" t="s">
        <v>149</v>
      </c>
      <c r="D62" s="161"/>
      <c r="E62" s="162">
        <v>2765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120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2">
        <v>29</v>
      </c>
      <c r="B63" s="173" t="s">
        <v>196</v>
      </c>
      <c r="C63" s="185" t="s">
        <v>197</v>
      </c>
      <c r="D63" s="174" t="s">
        <v>113</v>
      </c>
      <c r="E63" s="175">
        <v>5530</v>
      </c>
      <c r="F63" s="176"/>
      <c r="G63" s="177">
        <f>ROUND(E63*F63,2)</f>
        <v>0</v>
      </c>
      <c r="H63" s="160"/>
      <c r="I63" s="159">
        <f>ROUND(E63*H63,2)</f>
        <v>0</v>
      </c>
      <c r="J63" s="160"/>
      <c r="K63" s="159">
        <f>ROUND(E63*J63,2)</f>
        <v>0</v>
      </c>
      <c r="L63" s="159">
        <v>21</v>
      </c>
      <c r="M63" s="159">
        <f>G63*(1+L63/100)</f>
        <v>0</v>
      </c>
      <c r="N63" s="158">
        <v>0.34499999999999997</v>
      </c>
      <c r="O63" s="158">
        <f>ROUND(E63*N63,2)</f>
        <v>1907.85</v>
      </c>
      <c r="P63" s="158">
        <v>0</v>
      </c>
      <c r="Q63" s="158">
        <f>ROUND(E63*P63,2)</f>
        <v>0</v>
      </c>
      <c r="R63" s="159"/>
      <c r="S63" s="159" t="s">
        <v>114</v>
      </c>
      <c r="T63" s="159" t="s">
        <v>115</v>
      </c>
      <c r="U63" s="159">
        <v>0.03</v>
      </c>
      <c r="V63" s="159">
        <f>ROUND(E63*U63,2)</f>
        <v>165.9</v>
      </c>
      <c r="W63" s="159"/>
      <c r="X63" s="159" t="s">
        <v>116</v>
      </c>
      <c r="Y63" s="159" t="s">
        <v>117</v>
      </c>
      <c r="Z63" s="149"/>
      <c r="AA63" s="149"/>
      <c r="AB63" s="149"/>
      <c r="AC63" s="149"/>
      <c r="AD63" s="149"/>
      <c r="AE63" s="149"/>
      <c r="AF63" s="149"/>
      <c r="AG63" s="149" t="s">
        <v>118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186" t="s">
        <v>198</v>
      </c>
      <c r="D64" s="161"/>
      <c r="E64" s="162">
        <v>5530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120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5" t="s">
        <v>109</v>
      </c>
      <c r="B65" s="166" t="s">
        <v>75</v>
      </c>
      <c r="C65" s="184" t="s">
        <v>76</v>
      </c>
      <c r="D65" s="167"/>
      <c r="E65" s="168"/>
      <c r="F65" s="169"/>
      <c r="G65" s="170">
        <f>SUMIF(AG66:AG66,"&lt;&gt;NOR",G66:G66)</f>
        <v>0</v>
      </c>
      <c r="H65" s="164"/>
      <c r="I65" s="164">
        <f>SUM(I66:I66)</f>
        <v>0</v>
      </c>
      <c r="J65" s="164"/>
      <c r="K65" s="164">
        <f>SUM(K66:K66)</f>
        <v>0</v>
      </c>
      <c r="L65" s="164"/>
      <c r="M65" s="164">
        <f>SUM(M66:M66)</f>
        <v>0</v>
      </c>
      <c r="N65" s="163"/>
      <c r="O65" s="163">
        <f>SUM(O66:O66)</f>
        <v>0</v>
      </c>
      <c r="P65" s="163"/>
      <c r="Q65" s="163">
        <f>SUM(Q66:Q66)</f>
        <v>0</v>
      </c>
      <c r="R65" s="164"/>
      <c r="S65" s="164"/>
      <c r="T65" s="164"/>
      <c r="U65" s="164"/>
      <c r="V65" s="164">
        <f>SUM(V66:V66)</f>
        <v>190.92</v>
      </c>
      <c r="W65" s="164"/>
      <c r="X65" s="164"/>
      <c r="Y65" s="164"/>
      <c r="AG65" t="s">
        <v>110</v>
      </c>
    </row>
    <row r="66" spans="1:60" outlineLevel="1" x14ac:dyDescent="0.2">
      <c r="A66" s="178">
        <v>30</v>
      </c>
      <c r="B66" s="179" t="s">
        <v>199</v>
      </c>
      <c r="C66" s="187" t="s">
        <v>200</v>
      </c>
      <c r="D66" s="180" t="s">
        <v>201</v>
      </c>
      <c r="E66" s="181">
        <v>2545.6180800000002</v>
      </c>
      <c r="F66" s="182"/>
      <c r="G66" s="183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21</v>
      </c>
      <c r="M66" s="159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9"/>
      <c r="S66" s="159" t="s">
        <v>114</v>
      </c>
      <c r="T66" s="159" t="s">
        <v>115</v>
      </c>
      <c r="U66" s="159">
        <v>7.4999999999999997E-2</v>
      </c>
      <c r="V66" s="159">
        <f>ROUND(E66*U66,2)</f>
        <v>190.92</v>
      </c>
      <c r="W66" s="159"/>
      <c r="X66" s="159" t="s">
        <v>202</v>
      </c>
      <c r="Y66" s="159" t="s">
        <v>117</v>
      </c>
      <c r="Z66" s="149"/>
      <c r="AA66" s="149"/>
      <c r="AB66" s="149"/>
      <c r="AC66" s="149"/>
      <c r="AD66" s="149"/>
      <c r="AE66" s="149"/>
      <c r="AF66" s="149"/>
      <c r="AG66" s="149" t="s">
        <v>203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5" t="s">
        <v>109</v>
      </c>
      <c r="B67" s="166" t="s">
        <v>77</v>
      </c>
      <c r="C67" s="184" t="s">
        <v>78</v>
      </c>
      <c r="D67" s="167"/>
      <c r="E67" s="168"/>
      <c r="F67" s="169"/>
      <c r="G67" s="170">
        <f>SUMIF(AG68:AG112,"&lt;&gt;NOR",G68:G112)</f>
        <v>0</v>
      </c>
      <c r="H67" s="164"/>
      <c r="I67" s="164">
        <f>SUM(I68:I112)</f>
        <v>0</v>
      </c>
      <c r="J67" s="164"/>
      <c r="K67" s="164">
        <f>SUM(K68:K112)</f>
        <v>0</v>
      </c>
      <c r="L67" s="164"/>
      <c r="M67" s="164">
        <f>SUM(M68:M112)</f>
        <v>0</v>
      </c>
      <c r="N67" s="163"/>
      <c r="O67" s="163">
        <f>SUM(O68:O112)</f>
        <v>0.85000000000000009</v>
      </c>
      <c r="P67" s="163"/>
      <c r="Q67" s="163">
        <f>SUM(Q68:Q112)</f>
        <v>0</v>
      </c>
      <c r="R67" s="164"/>
      <c r="S67" s="164"/>
      <c r="T67" s="164"/>
      <c r="U67" s="164"/>
      <c r="V67" s="164">
        <f>SUM(V68:V112)</f>
        <v>178.91</v>
      </c>
      <c r="W67" s="164"/>
      <c r="X67" s="164"/>
      <c r="Y67" s="164"/>
      <c r="AG67" t="s">
        <v>110</v>
      </c>
    </row>
    <row r="68" spans="1:60" outlineLevel="1" x14ac:dyDescent="0.2">
      <c r="A68" s="172">
        <v>31</v>
      </c>
      <c r="B68" s="173" t="s">
        <v>204</v>
      </c>
      <c r="C68" s="185" t="s">
        <v>205</v>
      </c>
      <c r="D68" s="174" t="s">
        <v>126</v>
      </c>
      <c r="E68" s="175">
        <v>16</v>
      </c>
      <c r="F68" s="176"/>
      <c r="G68" s="177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21</v>
      </c>
      <c r="M68" s="159">
        <f>G68*(1+L68/100)</f>
        <v>0</v>
      </c>
      <c r="N68" s="158">
        <v>0</v>
      </c>
      <c r="O68" s="158">
        <f>ROUND(E68*N68,2)</f>
        <v>0</v>
      </c>
      <c r="P68" s="158">
        <v>0</v>
      </c>
      <c r="Q68" s="158">
        <f>ROUND(E68*P68,2)</f>
        <v>0</v>
      </c>
      <c r="R68" s="159"/>
      <c r="S68" s="159" t="s">
        <v>114</v>
      </c>
      <c r="T68" s="159" t="s">
        <v>115</v>
      </c>
      <c r="U68" s="159">
        <v>4.0058299999999996</v>
      </c>
      <c r="V68" s="159">
        <f>ROUND(E68*U68,2)</f>
        <v>64.09</v>
      </c>
      <c r="W68" s="159"/>
      <c r="X68" s="159" t="s">
        <v>116</v>
      </c>
      <c r="Y68" s="159" t="s">
        <v>117</v>
      </c>
      <c r="Z68" s="149"/>
      <c r="AA68" s="149"/>
      <c r="AB68" s="149"/>
      <c r="AC68" s="149"/>
      <c r="AD68" s="149"/>
      <c r="AE68" s="149"/>
      <c r="AF68" s="149"/>
      <c r="AG68" s="149" t="s">
        <v>118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 x14ac:dyDescent="0.2">
      <c r="A69" s="156"/>
      <c r="B69" s="157"/>
      <c r="C69" s="186" t="s">
        <v>206</v>
      </c>
      <c r="D69" s="161"/>
      <c r="E69" s="162">
        <v>12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120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86" t="s">
        <v>207</v>
      </c>
      <c r="D70" s="161"/>
      <c r="E70" s="162">
        <v>4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120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2">
        <v>32</v>
      </c>
      <c r="B71" s="173" t="s">
        <v>208</v>
      </c>
      <c r="C71" s="185" t="s">
        <v>209</v>
      </c>
      <c r="D71" s="174" t="s">
        <v>126</v>
      </c>
      <c r="E71" s="175">
        <v>10</v>
      </c>
      <c r="F71" s="176"/>
      <c r="G71" s="177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8">
        <v>0</v>
      </c>
      <c r="O71" s="158">
        <f>ROUND(E71*N71,2)</f>
        <v>0</v>
      </c>
      <c r="P71" s="158">
        <v>0</v>
      </c>
      <c r="Q71" s="158">
        <f>ROUND(E71*P71,2)</f>
        <v>0</v>
      </c>
      <c r="R71" s="159"/>
      <c r="S71" s="159" t="s">
        <v>114</v>
      </c>
      <c r="T71" s="159" t="s">
        <v>115</v>
      </c>
      <c r="U71" s="159">
        <v>1.1399999999999999</v>
      </c>
      <c r="V71" s="159">
        <f>ROUND(E71*U71,2)</f>
        <v>11.4</v>
      </c>
      <c r="W71" s="159"/>
      <c r="X71" s="159" t="s">
        <v>116</v>
      </c>
      <c r="Y71" s="159" t="s">
        <v>117</v>
      </c>
      <c r="Z71" s="149"/>
      <c r="AA71" s="149"/>
      <c r="AB71" s="149"/>
      <c r="AC71" s="149"/>
      <c r="AD71" s="149"/>
      <c r="AE71" s="149"/>
      <c r="AF71" s="149"/>
      <c r="AG71" s="149" t="s">
        <v>118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86" t="s">
        <v>183</v>
      </c>
      <c r="D72" s="161"/>
      <c r="E72" s="162">
        <v>8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120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86" t="s">
        <v>210</v>
      </c>
      <c r="D73" s="161"/>
      <c r="E73" s="162">
        <v>2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120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2">
        <v>33</v>
      </c>
      <c r="B74" s="173" t="s">
        <v>211</v>
      </c>
      <c r="C74" s="185" t="s">
        <v>212</v>
      </c>
      <c r="D74" s="174" t="s">
        <v>126</v>
      </c>
      <c r="E74" s="175">
        <v>8</v>
      </c>
      <c r="F74" s="176"/>
      <c r="G74" s="177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9"/>
      <c r="S74" s="159" t="s">
        <v>114</v>
      </c>
      <c r="T74" s="159" t="s">
        <v>115</v>
      </c>
      <c r="U74" s="159">
        <v>1.68</v>
      </c>
      <c r="V74" s="159">
        <f>ROUND(E74*U74,2)</f>
        <v>13.44</v>
      </c>
      <c r="W74" s="159"/>
      <c r="X74" s="159" t="s">
        <v>116</v>
      </c>
      <c r="Y74" s="159" t="s">
        <v>117</v>
      </c>
      <c r="Z74" s="149"/>
      <c r="AA74" s="149"/>
      <c r="AB74" s="149"/>
      <c r="AC74" s="149"/>
      <c r="AD74" s="149"/>
      <c r="AE74" s="149"/>
      <c r="AF74" s="149"/>
      <c r="AG74" s="149" t="s">
        <v>118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 x14ac:dyDescent="0.2">
      <c r="A75" s="156"/>
      <c r="B75" s="157"/>
      <c r="C75" s="186" t="s">
        <v>213</v>
      </c>
      <c r="D75" s="161"/>
      <c r="E75" s="162">
        <v>6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120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">
      <c r="A76" s="156"/>
      <c r="B76" s="157"/>
      <c r="C76" s="186" t="s">
        <v>210</v>
      </c>
      <c r="D76" s="161"/>
      <c r="E76" s="162">
        <v>2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120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2">
        <v>34</v>
      </c>
      <c r="B77" s="173" t="s">
        <v>214</v>
      </c>
      <c r="C77" s="185" t="s">
        <v>215</v>
      </c>
      <c r="D77" s="174" t="s">
        <v>126</v>
      </c>
      <c r="E77" s="175">
        <v>8</v>
      </c>
      <c r="F77" s="176"/>
      <c r="G77" s="177">
        <f>ROUND(E77*F77,2)</f>
        <v>0</v>
      </c>
      <c r="H77" s="160"/>
      <c r="I77" s="159">
        <f>ROUND(E77*H77,2)</f>
        <v>0</v>
      </c>
      <c r="J77" s="160"/>
      <c r="K77" s="159">
        <f>ROUND(E77*J77,2)</f>
        <v>0</v>
      </c>
      <c r="L77" s="159">
        <v>21</v>
      </c>
      <c r="M77" s="159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9"/>
      <c r="S77" s="159" t="s">
        <v>114</v>
      </c>
      <c r="T77" s="159" t="s">
        <v>115</v>
      </c>
      <c r="U77" s="159">
        <v>0.87</v>
      </c>
      <c r="V77" s="159">
        <f>ROUND(E77*U77,2)</f>
        <v>6.96</v>
      </c>
      <c r="W77" s="159"/>
      <c r="X77" s="159" t="s">
        <v>116</v>
      </c>
      <c r="Y77" s="159" t="s">
        <v>117</v>
      </c>
      <c r="Z77" s="149"/>
      <c r="AA77" s="149"/>
      <c r="AB77" s="149"/>
      <c r="AC77" s="149"/>
      <c r="AD77" s="149"/>
      <c r="AE77" s="149"/>
      <c r="AF77" s="149"/>
      <c r="AG77" s="149" t="s">
        <v>118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86" t="s">
        <v>213</v>
      </c>
      <c r="D78" s="161"/>
      <c r="E78" s="162">
        <v>6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120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">
      <c r="A79" s="156"/>
      <c r="B79" s="157"/>
      <c r="C79" s="186" t="s">
        <v>210</v>
      </c>
      <c r="D79" s="161"/>
      <c r="E79" s="162">
        <v>2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120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2">
        <v>35</v>
      </c>
      <c r="B80" s="173" t="s">
        <v>216</v>
      </c>
      <c r="C80" s="185" t="s">
        <v>217</v>
      </c>
      <c r="D80" s="174" t="s">
        <v>126</v>
      </c>
      <c r="E80" s="175">
        <v>6</v>
      </c>
      <c r="F80" s="176"/>
      <c r="G80" s="177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8">
        <v>0</v>
      </c>
      <c r="O80" s="158">
        <f>ROUND(E80*N80,2)</f>
        <v>0</v>
      </c>
      <c r="P80" s="158">
        <v>0</v>
      </c>
      <c r="Q80" s="158">
        <f>ROUND(E80*P80,2)</f>
        <v>0</v>
      </c>
      <c r="R80" s="159"/>
      <c r="S80" s="159" t="s">
        <v>114</v>
      </c>
      <c r="T80" s="159" t="s">
        <v>115</v>
      </c>
      <c r="U80" s="159">
        <v>1.37</v>
      </c>
      <c r="V80" s="159">
        <f>ROUND(E80*U80,2)</f>
        <v>8.2200000000000006</v>
      </c>
      <c r="W80" s="159"/>
      <c r="X80" s="159" t="s">
        <v>116</v>
      </c>
      <c r="Y80" s="159" t="s">
        <v>117</v>
      </c>
      <c r="Z80" s="149"/>
      <c r="AA80" s="149"/>
      <c r="AB80" s="149"/>
      <c r="AC80" s="149"/>
      <c r="AD80" s="149"/>
      <c r="AE80" s="149"/>
      <c r="AF80" s="149"/>
      <c r="AG80" s="149" t="s">
        <v>118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 x14ac:dyDescent="0.2">
      <c r="A81" s="156"/>
      <c r="B81" s="157"/>
      <c r="C81" s="186" t="s">
        <v>213</v>
      </c>
      <c r="D81" s="161"/>
      <c r="E81" s="162">
        <v>6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120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72">
        <v>36</v>
      </c>
      <c r="B82" s="173" t="s">
        <v>218</v>
      </c>
      <c r="C82" s="185" t="s">
        <v>219</v>
      </c>
      <c r="D82" s="174" t="s">
        <v>220</v>
      </c>
      <c r="E82" s="175">
        <v>263</v>
      </c>
      <c r="F82" s="176"/>
      <c r="G82" s="177">
        <f>ROUND(E82*F82,2)</f>
        <v>0</v>
      </c>
      <c r="H82" s="160"/>
      <c r="I82" s="159">
        <f>ROUND(E82*H82,2)</f>
        <v>0</v>
      </c>
      <c r="J82" s="160"/>
      <c r="K82" s="159">
        <f>ROUND(E82*J82,2)</f>
        <v>0</v>
      </c>
      <c r="L82" s="159">
        <v>21</v>
      </c>
      <c r="M82" s="159">
        <f>G82*(1+L82/100)</f>
        <v>0</v>
      </c>
      <c r="N82" s="158">
        <v>0</v>
      </c>
      <c r="O82" s="158">
        <f>ROUND(E82*N82,2)</f>
        <v>0</v>
      </c>
      <c r="P82" s="158">
        <v>0</v>
      </c>
      <c r="Q82" s="158">
        <f>ROUND(E82*P82,2)</f>
        <v>0</v>
      </c>
      <c r="R82" s="159"/>
      <c r="S82" s="159" t="s">
        <v>114</v>
      </c>
      <c r="T82" s="159" t="s">
        <v>115</v>
      </c>
      <c r="U82" s="159">
        <v>0.12</v>
      </c>
      <c r="V82" s="159">
        <f>ROUND(E82*U82,2)</f>
        <v>31.56</v>
      </c>
      <c r="W82" s="159"/>
      <c r="X82" s="159" t="s">
        <v>116</v>
      </c>
      <c r="Y82" s="159" t="s">
        <v>117</v>
      </c>
      <c r="Z82" s="149"/>
      <c r="AA82" s="149"/>
      <c r="AB82" s="149"/>
      <c r="AC82" s="149"/>
      <c r="AD82" s="149"/>
      <c r="AE82" s="149"/>
      <c r="AF82" s="149"/>
      <c r="AG82" s="149" t="s">
        <v>118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 x14ac:dyDescent="0.2">
      <c r="A83" s="156"/>
      <c r="B83" s="157"/>
      <c r="C83" s="186" t="s">
        <v>221</v>
      </c>
      <c r="D83" s="161"/>
      <c r="E83" s="162">
        <v>245.4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120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86" t="s">
        <v>222</v>
      </c>
      <c r="D84" s="161"/>
      <c r="E84" s="162">
        <v>17.600000000000001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120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72">
        <v>37</v>
      </c>
      <c r="B85" s="173" t="s">
        <v>223</v>
      </c>
      <c r="C85" s="185" t="s">
        <v>224</v>
      </c>
      <c r="D85" s="174" t="s">
        <v>220</v>
      </c>
      <c r="E85" s="175">
        <v>263</v>
      </c>
      <c r="F85" s="176"/>
      <c r="G85" s="177">
        <f>ROUND(E85*F85,2)</f>
        <v>0</v>
      </c>
      <c r="H85" s="160"/>
      <c r="I85" s="159">
        <f>ROUND(E85*H85,2)</f>
        <v>0</v>
      </c>
      <c r="J85" s="160"/>
      <c r="K85" s="159">
        <f>ROUND(E85*J85,2)</f>
        <v>0</v>
      </c>
      <c r="L85" s="159">
        <v>21</v>
      </c>
      <c r="M85" s="159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9"/>
      <c r="S85" s="159" t="s">
        <v>114</v>
      </c>
      <c r="T85" s="159" t="s">
        <v>115</v>
      </c>
      <c r="U85" s="159">
        <v>0.06</v>
      </c>
      <c r="V85" s="159">
        <f>ROUND(E85*U85,2)</f>
        <v>15.78</v>
      </c>
      <c r="W85" s="159"/>
      <c r="X85" s="159" t="s">
        <v>116</v>
      </c>
      <c r="Y85" s="159" t="s">
        <v>117</v>
      </c>
      <c r="Z85" s="149"/>
      <c r="AA85" s="149"/>
      <c r="AB85" s="149"/>
      <c r="AC85" s="149"/>
      <c r="AD85" s="149"/>
      <c r="AE85" s="149"/>
      <c r="AF85" s="149"/>
      <c r="AG85" s="149" t="s">
        <v>118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86" t="s">
        <v>225</v>
      </c>
      <c r="D86" s="161"/>
      <c r="E86" s="162">
        <v>245.4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120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 x14ac:dyDescent="0.2">
      <c r="A87" s="156"/>
      <c r="B87" s="157"/>
      <c r="C87" s="186" t="s">
        <v>222</v>
      </c>
      <c r="D87" s="161"/>
      <c r="E87" s="162">
        <v>17.600000000000001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120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2">
        <v>38</v>
      </c>
      <c r="B88" s="173" t="s">
        <v>226</v>
      </c>
      <c r="C88" s="185" t="s">
        <v>227</v>
      </c>
      <c r="D88" s="174" t="s">
        <v>228</v>
      </c>
      <c r="E88" s="175">
        <v>15</v>
      </c>
      <c r="F88" s="176"/>
      <c r="G88" s="177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9"/>
      <c r="S88" s="159" t="s">
        <v>114</v>
      </c>
      <c r="T88" s="159" t="s">
        <v>115</v>
      </c>
      <c r="U88" s="159">
        <v>1</v>
      </c>
      <c r="V88" s="159">
        <f>ROUND(E88*U88,2)</f>
        <v>15</v>
      </c>
      <c r="W88" s="159"/>
      <c r="X88" s="159" t="s">
        <v>116</v>
      </c>
      <c r="Y88" s="159" t="s">
        <v>117</v>
      </c>
      <c r="Z88" s="149"/>
      <c r="AA88" s="149"/>
      <c r="AB88" s="149"/>
      <c r="AC88" s="149"/>
      <c r="AD88" s="149"/>
      <c r="AE88" s="149"/>
      <c r="AF88" s="149"/>
      <c r="AG88" s="149" t="s">
        <v>118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2" x14ac:dyDescent="0.2">
      <c r="A89" s="156"/>
      <c r="B89" s="157"/>
      <c r="C89" s="186" t="s">
        <v>229</v>
      </c>
      <c r="D89" s="161"/>
      <c r="E89" s="162">
        <v>15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120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8">
        <v>39</v>
      </c>
      <c r="B90" s="179" t="s">
        <v>230</v>
      </c>
      <c r="C90" s="187" t="s">
        <v>231</v>
      </c>
      <c r="D90" s="180" t="s">
        <v>126</v>
      </c>
      <c r="E90" s="181">
        <v>2</v>
      </c>
      <c r="F90" s="182"/>
      <c r="G90" s="183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9"/>
      <c r="S90" s="159" t="s">
        <v>169</v>
      </c>
      <c r="T90" s="159" t="s">
        <v>115</v>
      </c>
      <c r="U90" s="159">
        <v>6.23</v>
      </c>
      <c r="V90" s="159">
        <f>ROUND(E90*U90,2)</f>
        <v>12.46</v>
      </c>
      <c r="W90" s="159"/>
      <c r="X90" s="159" t="s">
        <v>116</v>
      </c>
      <c r="Y90" s="159" t="s">
        <v>117</v>
      </c>
      <c r="Z90" s="149"/>
      <c r="AA90" s="149"/>
      <c r="AB90" s="149"/>
      <c r="AC90" s="149"/>
      <c r="AD90" s="149"/>
      <c r="AE90" s="149"/>
      <c r="AF90" s="149"/>
      <c r="AG90" s="149" t="s">
        <v>118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2">
        <v>40</v>
      </c>
      <c r="B91" s="173" t="s">
        <v>232</v>
      </c>
      <c r="C91" s="185" t="s">
        <v>233</v>
      </c>
      <c r="D91" s="174" t="s">
        <v>168</v>
      </c>
      <c r="E91" s="175">
        <v>179.36600000000001</v>
      </c>
      <c r="F91" s="176"/>
      <c r="G91" s="177">
        <f>ROUND(E91*F91,2)</f>
        <v>0</v>
      </c>
      <c r="H91" s="160"/>
      <c r="I91" s="159">
        <f>ROUND(E91*H91,2)</f>
        <v>0</v>
      </c>
      <c r="J91" s="160"/>
      <c r="K91" s="159">
        <f>ROUND(E91*J91,2)</f>
        <v>0</v>
      </c>
      <c r="L91" s="159">
        <v>21</v>
      </c>
      <c r="M91" s="159">
        <f>G91*(1+L91/100)</f>
        <v>0</v>
      </c>
      <c r="N91" s="158">
        <v>1E-3</v>
      </c>
      <c r="O91" s="158">
        <f>ROUND(E91*N91,2)</f>
        <v>0.18</v>
      </c>
      <c r="P91" s="158">
        <v>0</v>
      </c>
      <c r="Q91" s="158">
        <f>ROUND(E91*P91,2)</f>
        <v>0</v>
      </c>
      <c r="R91" s="159" t="s">
        <v>190</v>
      </c>
      <c r="S91" s="159" t="s">
        <v>114</v>
      </c>
      <c r="T91" s="159" t="s">
        <v>115</v>
      </c>
      <c r="U91" s="159">
        <v>0</v>
      </c>
      <c r="V91" s="159">
        <f>ROUND(E91*U91,2)</f>
        <v>0</v>
      </c>
      <c r="W91" s="159"/>
      <c r="X91" s="159" t="s">
        <v>181</v>
      </c>
      <c r="Y91" s="159" t="s">
        <v>117</v>
      </c>
      <c r="Z91" s="149"/>
      <c r="AA91" s="149"/>
      <c r="AB91" s="149"/>
      <c r="AC91" s="149"/>
      <c r="AD91" s="149"/>
      <c r="AE91" s="149"/>
      <c r="AF91" s="149"/>
      <c r="AG91" s="149" t="s">
        <v>182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86" t="s">
        <v>234</v>
      </c>
      <c r="D92" s="161"/>
      <c r="E92" s="162">
        <v>167.36279999999999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120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">
      <c r="A93" s="156"/>
      <c r="B93" s="157"/>
      <c r="C93" s="186" t="s">
        <v>235</v>
      </c>
      <c r="D93" s="161"/>
      <c r="E93" s="162">
        <v>12.0032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120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2">
        <v>41</v>
      </c>
      <c r="B94" s="173" t="s">
        <v>236</v>
      </c>
      <c r="C94" s="185" t="s">
        <v>237</v>
      </c>
      <c r="D94" s="174" t="s">
        <v>126</v>
      </c>
      <c r="E94" s="175">
        <v>6</v>
      </c>
      <c r="F94" s="176"/>
      <c r="G94" s="177">
        <f>ROUND(E94*F94,2)</f>
        <v>0</v>
      </c>
      <c r="H94" s="160"/>
      <c r="I94" s="159">
        <f>ROUND(E94*H94,2)</f>
        <v>0</v>
      </c>
      <c r="J94" s="160"/>
      <c r="K94" s="159">
        <f>ROUND(E94*J94,2)</f>
        <v>0</v>
      </c>
      <c r="L94" s="159">
        <v>21</v>
      </c>
      <c r="M94" s="159">
        <f>G94*(1+L94/100)</f>
        <v>0</v>
      </c>
      <c r="N94" s="158">
        <v>5.8000000000000003E-2</v>
      </c>
      <c r="O94" s="158">
        <f>ROUND(E94*N94,2)</f>
        <v>0.35</v>
      </c>
      <c r="P94" s="158">
        <v>0</v>
      </c>
      <c r="Q94" s="158">
        <f>ROUND(E94*P94,2)</f>
        <v>0</v>
      </c>
      <c r="R94" s="159" t="s">
        <v>190</v>
      </c>
      <c r="S94" s="159" t="s">
        <v>114</v>
      </c>
      <c r="T94" s="159" t="s">
        <v>115</v>
      </c>
      <c r="U94" s="159">
        <v>0</v>
      </c>
      <c r="V94" s="159">
        <f>ROUND(E94*U94,2)</f>
        <v>0</v>
      </c>
      <c r="W94" s="159"/>
      <c r="X94" s="159" t="s">
        <v>181</v>
      </c>
      <c r="Y94" s="159" t="s">
        <v>117</v>
      </c>
      <c r="Z94" s="149"/>
      <c r="AA94" s="149"/>
      <c r="AB94" s="149"/>
      <c r="AC94" s="149"/>
      <c r="AD94" s="149"/>
      <c r="AE94" s="149"/>
      <c r="AF94" s="149"/>
      <c r="AG94" s="149" t="s">
        <v>182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186" t="s">
        <v>238</v>
      </c>
      <c r="D95" s="161"/>
      <c r="E95" s="162">
        <v>6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120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2">
        <v>42</v>
      </c>
      <c r="B96" s="173" t="s">
        <v>239</v>
      </c>
      <c r="C96" s="185" t="s">
        <v>240</v>
      </c>
      <c r="D96" s="174" t="s">
        <v>126</v>
      </c>
      <c r="E96" s="175">
        <v>4</v>
      </c>
      <c r="F96" s="176"/>
      <c r="G96" s="177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21</v>
      </c>
      <c r="M96" s="159">
        <f>G96*(1+L96/100)</f>
        <v>0</v>
      </c>
      <c r="N96" s="158">
        <v>1.2E-2</v>
      </c>
      <c r="O96" s="158">
        <f>ROUND(E96*N96,2)</f>
        <v>0.05</v>
      </c>
      <c r="P96" s="158">
        <v>0</v>
      </c>
      <c r="Q96" s="158">
        <f>ROUND(E96*P96,2)</f>
        <v>0</v>
      </c>
      <c r="R96" s="159" t="s">
        <v>190</v>
      </c>
      <c r="S96" s="159" t="s">
        <v>114</v>
      </c>
      <c r="T96" s="159" t="s">
        <v>115</v>
      </c>
      <c r="U96" s="159">
        <v>0</v>
      </c>
      <c r="V96" s="159">
        <f>ROUND(E96*U96,2)</f>
        <v>0</v>
      </c>
      <c r="W96" s="159"/>
      <c r="X96" s="159" t="s">
        <v>181</v>
      </c>
      <c r="Y96" s="159" t="s">
        <v>117</v>
      </c>
      <c r="Z96" s="149"/>
      <c r="AA96" s="149"/>
      <c r="AB96" s="149"/>
      <c r="AC96" s="149"/>
      <c r="AD96" s="149"/>
      <c r="AE96" s="149"/>
      <c r="AF96" s="149"/>
      <c r="AG96" s="149" t="s">
        <v>182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186" t="s">
        <v>241</v>
      </c>
      <c r="D97" s="161"/>
      <c r="E97" s="162">
        <v>4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120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2">
        <v>43</v>
      </c>
      <c r="B98" s="173" t="s">
        <v>242</v>
      </c>
      <c r="C98" s="185" t="s">
        <v>243</v>
      </c>
      <c r="D98" s="174" t="s">
        <v>126</v>
      </c>
      <c r="E98" s="175">
        <v>2</v>
      </c>
      <c r="F98" s="176"/>
      <c r="G98" s="177">
        <f>ROUND(E98*F98,2)</f>
        <v>0</v>
      </c>
      <c r="H98" s="160"/>
      <c r="I98" s="159">
        <f>ROUND(E98*H98,2)</f>
        <v>0</v>
      </c>
      <c r="J98" s="160"/>
      <c r="K98" s="159">
        <f>ROUND(E98*J98,2)</f>
        <v>0</v>
      </c>
      <c r="L98" s="159">
        <v>21</v>
      </c>
      <c r="M98" s="159">
        <f>G98*(1+L98/100)</f>
        <v>0</v>
      </c>
      <c r="N98" s="158">
        <v>0.02</v>
      </c>
      <c r="O98" s="158">
        <f>ROUND(E98*N98,2)</f>
        <v>0.04</v>
      </c>
      <c r="P98" s="158">
        <v>0</v>
      </c>
      <c r="Q98" s="158">
        <f>ROUND(E98*P98,2)</f>
        <v>0</v>
      </c>
      <c r="R98" s="159" t="s">
        <v>190</v>
      </c>
      <c r="S98" s="159" t="s">
        <v>114</v>
      </c>
      <c r="T98" s="159" t="s">
        <v>115</v>
      </c>
      <c r="U98" s="159">
        <v>0</v>
      </c>
      <c r="V98" s="159">
        <f>ROUND(E98*U98,2)</f>
        <v>0</v>
      </c>
      <c r="W98" s="159"/>
      <c r="X98" s="159" t="s">
        <v>181</v>
      </c>
      <c r="Y98" s="159" t="s">
        <v>117</v>
      </c>
      <c r="Z98" s="149"/>
      <c r="AA98" s="149"/>
      <c r="AB98" s="149"/>
      <c r="AC98" s="149"/>
      <c r="AD98" s="149"/>
      <c r="AE98" s="149"/>
      <c r="AF98" s="149"/>
      <c r="AG98" s="149" t="s">
        <v>182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86" t="s">
        <v>244</v>
      </c>
      <c r="D99" s="161"/>
      <c r="E99" s="162">
        <v>2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120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2">
        <v>44</v>
      </c>
      <c r="B100" s="173" t="s">
        <v>245</v>
      </c>
      <c r="C100" s="185" t="s">
        <v>246</v>
      </c>
      <c r="D100" s="174" t="s">
        <v>126</v>
      </c>
      <c r="E100" s="175">
        <v>6</v>
      </c>
      <c r="F100" s="176"/>
      <c r="G100" s="177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8">
        <v>2.0000000000000001E-4</v>
      </c>
      <c r="O100" s="158">
        <f>ROUND(E100*N100,2)</f>
        <v>0</v>
      </c>
      <c r="P100" s="158">
        <v>0</v>
      </c>
      <c r="Q100" s="158">
        <f>ROUND(E100*P100,2)</f>
        <v>0</v>
      </c>
      <c r="R100" s="159" t="s">
        <v>190</v>
      </c>
      <c r="S100" s="159" t="s">
        <v>114</v>
      </c>
      <c r="T100" s="159" t="s">
        <v>247</v>
      </c>
      <c r="U100" s="159">
        <v>0</v>
      </c>
      <c r="V100" s="159">
        <f>ROUND(E100*U100,2)</f>
        <v>0</v>
      </c>
      <c r="W100" s="159"/>
      <c r="X100" s="159" t="s">
        <v>181</v>
      </c>
      <c r="Y100" s="159" t="s">
        <v>117</v>
      </c>
      <c r="Z100" s="149"/>
      <c r="AA100" s="149"/>
      <c r="AB100" s="149"/>
      <c r="AC100" s="149"/>
      <c r="AD100" s="149"/>
      <c r="AE100" s="149"/>
      <c r="AF100" s="149"/>
      <c r="AG100" s="149" t="s">
        <v>182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186" t="s">
        <v>213</v>
      </c>
      <c r="D101" s="161"/>
      <c r="E101" s="162">
        <v>6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120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2">
        <v>45</v>
      </c>
      <c r="B102" s="173" t="s">
        <v>248</v>
      </c>
      <c r="C102" s="185" t="s">
        <v>249</v>
      </c>
      <c r="D102" s="174" t="s">
        <v>220</v>
      </c>
      <c r="E102" s="175">
        <v>289.3</v>
      </c>
      <c r="F102" s="176"/>
      <c r="G102" s="177">
        <f>ROUND(E102*F102,2)</f>
        <v>0</v>
      </c>
      <c r="H102" s="160"/>
      <c r="I102" s="159">
        <f>ROUND(E102*H102,2)</f>
        <v>0</v>
      </c>
      <c r="J102" s="160"/>
      <c r="K102" s="159">
        <f>ROUND(E102*J102,2)</f>
        <v>0</v>
      </c>
      <c r="L102" s="159">
        <v>21</v>
      </c>
      <c r="M102" s="159">
        <f>G102*(1+L102/100)</f>
        <v>0</v>
      </c>
      <c r="N102" s="158">
        <v>6.0999999999999997E-4</v>
      </c>
      <c r="O102" s="158">
        <f>ROUND(E102*N102,2)</f>
        <v>0.18</v>
      </c>
      <c r="P102" s="158">
        <v>0</v>
      </c>
      <c r="Q102" s="158">
        <f>ROUND(E102*P102,2)</f>
        <v>0</v>
      </c>
      <c r="R102" s="159" t="s">
        <v>190</v>
      </c>
      <c r="S102" s="159" t="s">
        <v>114</v>
      </c>
      <c r="T102" s="159" t="s">
        <v>247</v>
      </c>
      <c r="U102" s="159">
        <v>0</v>
      </c>
      <c r="V102" s="159">
        <f>ROUND(E102*U102,2)</f>
        <v>0</v>
      </c>
      <c r="W102" s="159"/>
      <c r="X102" s="159" t="s">
        <v>181</v>
      </c>
      <c r="Y102" s="159" t="s">
        <v>117</v>
      </c>
      <c r="Z102" s="149"/>
      <c r="AA102" s="149"/>
      <c r="AB102" s="149"/>
      <c r="AC102" s="149"/>
      <c r="AD102" s="149"/>
      <c r="AE102" s="149"/>
      <c r="AF102" s="149"/>
      <c r="AG102" s="149" t="s">
        <v>182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 x14ac:dyDescent="0.2">
      <c r="A103" s="156"/>
      <c r="B103" s="157"/>
      <c r="C103" s="186" t="s">
        <v>250</v>
      </c>
      <c r="D103" s="161"/>
      <c r="E103" s="162">
        <v>269.94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120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">
      <c r="A104" s="156"/>
      <c r="B104" s="157"/>
      <c r="C104" s="186" t="s">
        <v>251</v>
      </c>
      <c r="D104" s="161"/>
      <c r="E104" s="162">
        <v>19.36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120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2">
        <v>46</v>
      </c>
      <c r="B105" s="173" t="s">
        <v>252</v>
      </c>
      <c r="C105" s="185" t="s">
        <v>253</v>
      </c>
      <c r="D105" s="174" t="s">
        <v>126</v>
      </c>
      <c r="E105" s="175">
        <v>8</v>
      </c>
      <c r="F105" s="176"/>
      <c r="G105" s="177">
        <f>ROUND(E105*F105,2)</f>
        <v>0</v>
      </c>
      <c r="H105" s="160"/>
      <c r="I105" s="159">
        <f>ROUND(E105*H105,2)</f>
        <v>0</v>
      </c>
      <c r="J105" s="160"/>
      <c r="K105" s="159">
        <f>ROUND(E105*J105,2)</f>
        <v>0</v>
      </c>
      <c r="L105" s="159">
        <v>21</v>
      </c>
      <c r="M105" s="159">
        <f>G105*(1+L105/100)</f>
        <v>0</v>
      </c>
      <c r="N105" s="158">
        <v>5.7000000000000002E-3</v>
      </c>
      <c r="O105" s="158">
        <f>ROUND(E105*N105,2)</f>
        <v>0.05</v>
      </c>
      <c r="P105" s="158">
        <v>0</v>
      </c>
      <c r="Q105" s="158">
        <f>ROUND(E105*P105,2)</f>
        <v>0</v>
      </c>
      <c r="R105" s="159"/>
      <c r="S105" s="159" t="s">
        <v>169</v>
      </c>
      <c r="T105" s="159" t="s">
        <v>170</v>
      </c>
      <c r="U105" s="159">
        <v>0</v>
      </c>
      <c r="V105" s="159">
        <f>ROUND(E105*U105,2)</f>
        <v>0</v>
      </c>
      <c r="W105" s="159"/>
      <c r="X105" s="159" t="s">
        <v>181</v>
      </c>
      <c r="Y105" s="159" t="s">
        <v>117</v>
      </c>
      <c r="Z105" s="149"/>
      <c r="AA105" s="149"/>
      <c r="AB105" s="149"/>
      <c r="AC105" s="149"/>
      <c r="AD105" s="149"/>
      <c r="AE105" s="149"/>
      <c r="AF105" s="149"/>
      <c r="AG105" s="149" t="s">
        <v>182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 x14ac:dyDescent="0.2">
      <c r="A106" s="156"/>
      <c r="B106" s="157"/>
      <c r="C106" s="186" t="s">
        <v>183</v>
      </c>
      <c r="D106" s="161"/>
      <c r="E106" s="162">
        <v>8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120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72">
        <v>47</v>
      </c>
      <c r="B107" s="173" t="s">
        <v>254</v>
      </c>
      <c r="C107" s="185" t="s">
        <v>255</v>
      </c>
      <c r="D107" s="174" t="s">
        <v>126</v>
      </c>
      <c r="E107" s="175">
        <v>16</v>
      </c>
      <c r="F107" s="176"/>
      <c r="G107" s="177">
        <f>ROUND(E107*F107,2)</f>
        <v>0</v>
      </c>
      <c r="H107" s="160"/>
      <c r="I107" s="159">
        <f>ROUND(E107*H107,2)</f>
        <v>0</v>
      </c>
      <c r="J107" s="160"/>
      <c r="K107" s="159">
        <f>ROUND(E107*J107,2)</f>
        <v>0</v>
      </c>
      <c r="L107" s="159">
        <v>21</v>
      </c>
      <c r="M107" s="159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9" t="s">
        <v>190</v>
      </c>
      <c r="S107" s="159" t="s">
        <v>114</v>
      </c>
      <c r="T107" s="159" t="s">
        <v>247</v>
      </c>
      <c r="U107" s="159">
        <v>0</v>
      </c>
      <c r="V107" s="159">
        <f>ROUND(E107*U107,2)</f>
        <v>0</v>
      </c>
      <c r="W107" s="159"/>
      <c r="X107" s="159" t="s">
        <v>181</v>
      </c>
      <c r="Y107" s="159" t="s">
        <v>117</v>
      </c>
      <c r="Z107" s="149"/>
      <c r="AA107" s="149"/>
      <c r="AB107" s="149"/>
      <c r="AC107" s="149"/>
      <c r="AD107" s="149"/>
      <c r="AE107" s="149"/>
      <c r="AF107" s="149"/>
      <c r="AG107" s="149" t="s">
        <v>182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186" t="s">
        <v>256</v>
      </c>
      <c r="D108" s="161"/>
      <c r="E108" s="162">
        <v>12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120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3" x14ac:dyDescent="0.2">
      <c r="A109" s="156"/>
      <c r="B109" s="157"/>
      <c r="C109" s="186" t="s">
        <v>257</v>
      </c>
      <c r="D109" s="161"/>
      <c r="E109" s="162">
        <v>4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120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2">
        <v>48</v>
      </c>
      <c r="B110" s="173" t="s">
        <v>258</v>
      </c>
      <c r="C110" s="185" t="s">
        <v>259</v>
      </c>
      <c r="D110" s="174" t="s">
        <v>260</v>
      </c>
      <c r="E110" s="175">
        <v>4</v>
      </c>
      <c r="F110" s="176"/>
      <c r="G110" s="177">
        <f>ROUND(E110*F110,2)</f>
        <v>0</v>
      </c>
      <c r="H110" s="160"/>
      <c r="I110" s="159">
        <f>ROUND(E110*H110,2)</f>
        <v>0</v>
      </c>
      <c r="J110" s="160"/>
      <c r="K110" s="159">
        <f>ROUND(E110*J110,2)</f>
        <v>0</v>
      </c>
      <c r="L110" s="159">
        <v>21</v>
      </c>
      <c r="M110" s="159">
        <f>G110*(1+L110/100)</f>
        <v>0</v>
      </c>
      <c r="N110" s="158">
        <v>0</v>
      </c>
      <c r="O110" s="158">
        <f>ROUND(E110*N110,2)</f>
        <v>0</v>
      </c>
      <c r="P110" s="158">
        <v>0</v>
      </c>
      <c r="Q110" s="158">
        <f>ROUND(E110*P110,2)</f>
        <v>0</v>
      </c>
      <c r="R110" s="159" t="s">
        <v>261</v>
      </c>
      <c r="S110" s="159" t="s">
        <v>114</v>
      </c>
      <c r="T110" s="159" t="s">
        <v>247</v>
      </c>
      <c r="U110" s="159">
        <v>0</v>
      </c>
      <c r="V110" s="159">
        <f>ROUND(E110*U110,2)</f>
        <v>0</v>
      </c>
      <c r="W110" s="159"/>
      <c r="X110" s="159" t="s">
        <v>262</v>
      </c>
      <c r="Y110" s="159" t="s">
        <v>117</v>
      </c>
      <c r="Z110" s="149"/>
      <c r="AA110" s="149"/>
      <c r="AB110" s="149"/>
      <c r="AC110" s="149"/>
      <c r="AD110" s="149"/>
      <c r="AE110" s="149"/>
      <c r="AF110" s="149"/>
      <c r="AG110" s="149" t="s">
        <v>263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 x14ac:dyDescent="0.2">
      <c r="A111" s="156"/>
      <c r="B111" s="157"/>
      <c r="C111" s="186" t="s">
        <v>264</v>
      </c>
      <c r="D111" s="161"/>
      <c r="E111" s="162">
        <v>3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120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3" x14ac:dyDescent="0.2">
      <c r="A112" s="156"/>
      <c r="B112" s="157"/>
      <c r="C112" s="186" t="s">
        <v>265</v>
      </c>
      <c r="D112" s="161"/>
      <c r="E112" s="162">
        <v>1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120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5" t="s">
        <v>109</v>
      </c>
      <c r="B113" s="166" t="s">
        <v>79</v>
      </c>
      <c r="C113" s="184" t="s">
        <v>80</v>
      </c>
      <c r="D113" s="167"/>
      <c r="E113" s="168"/>
      <c r="F113" s="169"/>
      <c r="G113" s="170">
        <f>SUMIF(AG114:AG137,"&lt;&gt;NOR",G114:G137)</f>
        <v>0</v>
      </c>
      <c r="H113" s="164"/>
      <c r="I113" s="164">
        <f>SUM(I114:I137)</f>
        <v>0</v>
      </c>
      <c r="J113" s="164"/>
      <c r="K113" s="164">
        <f>SUM(K114:K137)</f>
        <v>0</v>
      </c>
      <c r="L113" s="164"/>
      <c r="M113" s="164">
        <f>SUM(M114:M137)</f>
        <v>0</v>
      </c>
      <c r="N113" s="163"/>
      <c r="O113" s="163">
        <f>SUM(O114:O137)</f>
        <v>58.190000000000005</v>
      </c>
      <c r="P113" s="163"/>
      <c r="Q113" s="163">
        <f>SUM(Q114:Q137)</f>
        <v>0</v>
      </c>
      <c r="R113" s="164"/>
      <c r="S113" s="164"/>
      <c r="T113" s="164"/>
      <c r="U113" s="164"/>
      <c r="V113" s="164">
        <f>SUM(V114:V137)</f>
        <v>159.82</v>
      </c>
      <c r="W113" s="164"/>
      <c r="X113" s="164"/>
      <c r="Y113" s="164"/>
      <c r="AG113" t="s">
        <v>110</v>
      </c>
    </row>
    <row r="114" spans="1:60" outlineLevel="1" x14ac:dyDescent="0.2">
      <c r="A114" s="172">
        <v>49</v>
      </c>
      <c r="B114" s="173" t="s">
        <v>266</v>
      </c>
      <c r="C114" s="185" t="s">
        <v>267</v>
      </c>
      <c r="D114" s="174" t="s">
        <v>133</v>
      </c>
      <c r="E114" s="175">
        <v>2</v>
      </c>
      <c r="F114" s="176"/>
      <c r="G114" s="177">
        <f>ROUND(E114*F114,2)</f>
        <v>0</v>
      </c>
      <c r="H114" s="160"/>
      <c r="I114" s="159">
        <f>ROUND(E114*H114,2)</f>
        <v>0</v>
      </c>
      <c r="J114" s="160"/>
      <c r="K114" s="159">
        <f>ROUND(E114*J114,2)</f>
        <v>0</v>
      </c>
      <c r="L114" s="159">
        <v>21</v>
      </c>
      <c r="M114" s="159">
        <f>G114*(1+L114/100)</f>
        <v>0</v>
      </c>
      <c r="N114" s="158">
        <v>0</v>
      </c>
      <c r="O114" s="158">
        <f>ROUND(E114*N114,2)</f>
        <v>0</v>
      </c>
      <c r="P114" s="158">
        <v>0</v>
      </c>
      <c r="Q114" s="158">
        <f>ROUND(E114*P114,2)</f>
        <v>0</v>
      </c>
      <c r="R114" s="159"/>
      <c r="S114" s="159" t="s">
        <v>114</v>
      </c>
      <c r="T114" s="159" t="s">
        <v>115</v>
      </c>
      <c r="U114" s="159">
        <v>3.44</v>
      </c>
      <c r="V114" s="159">
        <f>ROUND(E114*U114,2)</f>
        <v>6.88</v>
      </c>
      <c r="W114" s="159"/>
      <c r="X114" s="159" t="s">
        <v>116</v>
      </c>
      <c r="Y114" s="159" t="s">
        <v>117</v>
      </c>
      <c r="Z114" s="149"/>
      <c r="AA114" s="149"/>
      <c r="AB114" s="149"/>
      <c r="AC114" s="149"/>
      <c r="AD114" s="149"/>
      <c r="AE114" s="149"/>
      <c r="AF114" s="149"/>
      <c r="AG114" s="149" t="s">
        <v>118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 x14ac:dyDescent="0.2">
      <c r="A115" s="156"/>
      <c r="B115" s="157"/>
      <c r="C115" s="186" t="s">
        <v>268</v>
      </c>
      <c r="D115" s="161"/>
      <c r="E115" s="162">
        <v>1.5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120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3" x14ac:dyDescent="0.2">
      <c r="A116" s="156"/>
      <c r="B116" s="157"/>
      <c r="C116" s="186" t="s">
        <v>269</v>
      </c>
      <c r="D116" s="161"/>
      <c r="E116" s="162">
        <v>0.5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120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2">
        <v>50</v>
      </c>
      <c r="B117" s="173" t="s">
        <v>270</v>
      </c>
      <c r="C117" s="185" t="s">
        <v>271</v>
      </c>
      <c r="D117" s="174" t="s">
        <v>133</v>
      </c>
      <c r="E117" s="175">
        <v>2</v>
      </c>
      <c r="F117" s="176"/>
      <c r="G117" s="177">
        <f>ROUND(E117*F117,2)</f>
        <v>0</v>
      </c>
      <c r="H117" s="160"/>
      <c r="I117" s="159">
        <f>ROUND(E117*H117,2)</f>
        <v>0</v>
      </c>
      <c r="J117" s="160"/>
      <c r="K117" s="159">
        <f>ROUND(E117*J117,2)</f>
        <v>0</v>
      </c>
      <c r="L117" s="159">
        <v>21</v>
      </c>
      <c r="M117" s="159">
        <f>G117*(1+L117/100)</f>
        <v>0</v>
      </c>
      <c r="N117" s="158">
        <v>2.5588600000000001</v>
      </c>
      <c r="O117" s="158">
        <f>ROUND(E117*N117,2)</f>
        <v>5.12</v>
      </c>
      <c r="P117" s="158">
        <v>0</v>
      </c>
      <c r="Q117" s="158">
        <f>ROUND(E117*P117,2)</f>
        <v>0</v>
      </c>
      <c r="R117" s="159"/>
      <c r="S117" s="159" t="s">
        <v>114</v>
      </c>
      <c r="T117" s="159" t="s">
        <v>115</v>
      </c>
      <c r="U117" s="159">
        <v>4</v>
      </c>
      <c r="V117" s="159">
        <f>ROUND(E117*U117,2)</f>
        <v>8</v>
      </c>
      <c r="W117" s="159"/>
      <c r="X117" s="159" t="s">
        <v>116</v>
      </c>
      <c r="Y117" s="159" t="s">
        <v>117</v>
      </c>
      <c r="Z117" s="149"/>
      <c r="AA117" s="149"/>
      <c r="AB117" s="149"/>
      <c r="AC117" s="149"/>
      <c r="AD117" s="149"/>
      <c r="AE117" s="149"/>
      <c r="AF117" s="149"/>
      <c r="AG117" s="149" t="s">
        <v>118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186" t="s">
        <v>268</v>
      </c>
      <c r="D118" s="161"/>
      <c r="E118" s="162">
        <v>1.5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120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">
      <c r="A119" s="156"/>
      <c r="B119" s="157"/>
      <c r="C119" s="186" t="s">
        <v>269</v>
      </c>
      <c r="D119" s="161"/>
      <c r="E119" s="162">
        <v>0.5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120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72">
        <v>51</v>
      </c>
      <c r="B120" s="173" t="s">
        <v>272</v>
      </c>
      <c r="C120" s="185" t="s">
        <v>273</v>
      </c>
      <c r="D120" s="174" t="s">
        <v>126</v>
      </c>
      <c r="E120" s="175">
        <v>8</v>
      </c>
      <c r="F120" s="176"/>
      <c r="G120" s="177">
        <f>ROUND(E120*F120,2)</f>
        <v>0</v>
      </c>
      <c r="H120" s="160"/>
      <c r="I120" s="159">
        <f>ROUND(E120*H120,2)</f>
        <v>0</v>
      </c>
      <c r="J120" s="160"/>
      <c r="K120" s="159">
        <f>ROUND(E120*J120,2)</f>
        <v>0</v>
      </c>
      <c r="L120" s="159">
        <v>21</v>
      </c>
      <c r="M120" s="159">
        <f>G120*(1+L120/100)</f>
        <v>0</v>
      </c>
      <c r="N120" s="158">
        <v>0.13053999999999999</v>
      </c>
      <c r="O120" s="158">
        <f>ROUND(E120*N120,2)</f>
        <v>1.04</v>
      </c>
      <c r="P120" s="158">
        <v>0</v>
      </c>
      <c r="Q120" s="158">
        <f>ROUND(E120*P120,2)</f>
        <v>0</v>
      </c>
      <c r="R120" s="159"/>
      <c r="S120" s="159" t="s">
        <v>114</v>
      </c>
      <c r="T120" s="159" t="s">
        <v>115</v>
      </c>
      <c r="U120" s="159">
        <v>2.827</v>
      </c>
      <c r="V120" s="159">
        <f>ROUND(E120*U120,2)</f>
        <v>22.62</v>
      </c>
      <c r="W120" s="159"/>
      <c r="X120" s="159" t="s">
        <v>116</v>
      </c>
      <c r="Y120" s="159" t="s">
        <v>117</v>
      </c>
      <c r="Z120" s="149"/>
      <c r="AA120" s="149"/>
      <c r="AB120" s="149"/>
      <c r="AC120" s="149"/>
      <c r="AD120" s="149"/>
      <c r="AE120" s="149"/>
      <c r="AF120" s="149"/>
      <c r="AG120" s="149" t="s">
        <v>118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186" t="s">
        <v>213</v>
      </c>
      <c r="D121" s="161"/>
      <c r="E121" s="162">
        <v>6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120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3" x14ac:dyDescent="0.2">
      <c r="A122" s="156"/>
      <c r="B122" s="157"/>
      <c r="C122" s="186" t="s">
        <v>210</v>
      </c>
      <c r="D122" s="161"/>
      <c r="E122" s="162">
        <v>2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120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72">
        <v>52</v>
      </c>
      <c r="B123" s="173" t="s">
        <v>274</v>
      </c>
      <c r="C123" s="185" t="s">
        <v>275</v>
      </c>
      <c r="D123" s="174" t="s">
        <v>220</v>
      </c>
      <c r="E123" s="175">
        <v>254</v>
      </c>
      <c r="F123" s="176"/>
      <c r="G123" s="177">
        <f>ROUND(E123*F123,2)</f>
        <v>0</v>
      </c>
      <c r="H123" s="160"/>
      <c r="I123" s="159">
        <f>ROUND(E123*H123,2)</f>
        <v>0</v>
      </c>
      <c r="J123" s="160"/>
      <c r="K123" s="159">
        <f>ROUND(E123*J123,2)</f>
        <v>0</v>
      </c>
      <c r="L123" s="159">
        <v>21</v>
      </c>
      <c r="M123" s="159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9"/>
      <c r="S123" s="159" t="s">
        <v>114</v>
      </c>
      <c r="T123" s="159" t="s">
        <v>115</v>
      </c>
      <c r="U123" s="159">
        <v>8.7599999999999997E-2</v>
      </c>
      <c r="V123" s="159">
        <f>ROUND(E123*U123,2)</f>
        <v>22.25</v>
      </c>
      <c r="W123" s="159"/>
      <c r="X123" s="159" t="s">
        <v>116</v>
      </c>
      <c r="Y123" s="159" t="s">
        <v>117</v>
      </c>
      <c r="Z123" s="149"/>
      <c r="AA123" s="149"/>
      <c r="AB123" s="149"/>
      <c r="AC123" s="149"/>
      <c r="AD123" s="149"/>
      <c r="AE123" s="149"/>
      <c r="AF123" s="149"/>
      <c r="AG123" s="149" t="s">
        <v>118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2" x14ac:dyDescent="0.2">
      <c r="A124" s="156"/>
      <c r="B124" s="157"/>
      <c r="C124" s="186" t="s">
        <v>276</v>
      </c>
      <c r="D124" s="161"/>
      <c r="E124" s="162">
        <v>240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120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3" x14ac:dyDescent="0.2">
      <c r="A125" s="156"/>
      <c r="B125" s="157"/>
      <c r="C125" s="186" t="s">
        <v>277</v>
      </c>
      <c r="D125" s="161"/>
      <c r="E125" s="162">
        <v>14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120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2">
        <v>53</v>
      </c>
      <c r="B126" s="173" t="s">
        <v>278</v>
      </c>
      <c r="C126" s="185" t="s">
        <v>279</v>
      </c>
      <c r="D126" s="174" t="s">
        <v>220</v>
      </c>
      <c r="E126" s="175">
        <v>254</v>
      </c>
      <c r="F126" s="176"/>
      <c r="G126" s="177">
        <f>ROUND(E126*F126,2)</f>
        <v>0</v>
      </c>
      <c r="H126" s="160"/>
      <c r="I126" s="159">
        <f>ROUND(E126*H126,2)</f>
        <v>0</v>
      </c>
      <c r="J126" s="160"/>
      <c r="K126" s="159">
        <f>ROUND(E126*J126,2)</f>
        <v>0</v>
      </c>
      <c r="L126" s="159">
        <v>21</v>
      </c>
      <c r="M126" s="159">
        <f>G126*(1+L126/100)</f>
        <v>0</v>
      </c>
      <c r="N126" s="158">
        <v>0.20474999999999999</v>
      </c>
      <c r="O126" s="158">
        <f>ROUND(E126*N126,2)</f>
        <v>52.01</v>
      </c>
      <c r="P126" s="158">
        <v>0</v>
      </c>
      <c r="Q126" s="158">
        <f>ROUND(E126*P126,2)</f>
        <v>0</v>
      </c>
      <c r="R126" s="159"/>
      <c r="S126" s="159" t="s">
        <v>114</v>
      </c>
      <c r="T126" s="159" t="s">
        <v>115</v>
      </c>
      <c r="U126" s="159">
        <v>9.8000000000000004E-2</v>
      </c>
      <c r="V126" s="159">
        <f>ROUND(E126*U126,2)</f>
        <v>24.89</v>
      </c>
      <c r="W126" s="159"/>
      <c r="X126" s="159" t="s">
        <v>116</v>
      </c>
      <c r="Y126" s="159" t="s">
        <v>117</v>
      </c>
      <c r="Z126" s="149"/>
      <c r="AA126" s="149"/>
      <c r="AB126" s="149"/>
      <c r="AC126" s="149"/>
      <c r="AD126" s="149"/>
      <c r="AE126" s="149"/>
      <c r="AF126" s="149"/>
      <c r="AG126" s="149" t="s">
        <v>118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">
      <c r="A127" s="156"/>
      <c r="B127" s="157"/>
      <c r="C127" s="186" t="s">
        <v>276</v>
      </c>
      <c r="D127" s="161"/>
      <c r="E127" s="162">
        <v>240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120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3" x14ac:dyDescent="0.2">
      <c r="A128" s="156"/>
      <c r="B128" s="157"/>
      <c r="C128" s="186" t="s">
        <v>277</v>
      </c>
      <c r="D128" s="161"/>
      <c r="E128" s="162">
        <v>14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120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2">
        <v>54</v>
      </c>
      <c r="B129" s="173" t="s">
        <v>280</v>
      </c>
      <c r="C129" s="185" t="s">
        <v>281</v>
      </c>
      <c r="D129" s="174" t="s">
        <v>220</v>
      </c>
      <c r="E129" s="175">
        <v>254</v>
      </c>
      <c r="F129" s="176"/>
      <c r="G129" s="177">
        <f>ROUND(E129*F129,2)</f>
        <v>0</v>
      </c>
      <c r="H129" s="160"/>
      <c r="I129" s="159">
        <f>ROUND(E129*H129,2)</f>
        <v>0</v>
      </c>
      <c r="J129" s="160"/>
      <c r="K129" s="159">
        <f>ROUND(E129*J129,2)</f>
        <v>0</v>
      </c>
      <c r="L129" s="159">
        <v>21</v>
      </c>
      <c r="M129" s="159">
        <f>G129*(1+L129/100)</f>
        <v>0</v>
      </c>
      <c r="N129" s="158">
        <v>6.0000000000000002E-5</v>
      </c>
      <c r="O129" s="158">
        <f>ROUND(E129*N129,2)</f>
        <v>0.02</v>
      </c>
      <c r="P129" s="158">
        <v>0</v>
      </c>
      <c r="Q129" s="158">
        <f>ROUND(E129*P129,2)</f>
        <v>0</v>
      </c>
      <c r="R129" s="159"/>
      <c r="S129" s="159" t="s">
        <v>114</v>
      </c>
      <c r="T129" s="159" t="s">
        <v>115</v>
      </c>
      <c r="U129" s="159">
        <v>2.5999999999999999E-2</v>
      </c>
      <c r="V129" s="159">
        <f>ROUND(E129*U129,2)</f>
        <v>6.6</v>
      </c>
      <c r="W129" s="159"/>
      <c r="X129" s="159" t="s">
        <v>116</v>
      </c>
      <c r="Y129" s="159" t="s">
        <v>117</v>
      </c>
      <c r="Z129" s="149"/>
      <c r="AA129" s="149"/>
      <c r="AB129" s="149"/>
      <c r="AC129" s="149"/>
      <c r="AD129" s="149"/>
      <c r="AE129" s="149"/>
      <c r="AF129" s="149"/>
      <c r="AG129" s="149" t="s">
        <v>118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186" t="s">
        <v>276</v>
      </c>
      <c r="D130" s="161"/>
      <c r="E130" s="162">
        <v>240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120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3" x14ac:dyDescent="0.2">
      <c r="A131" s="156"/>
      <c r="B131" s="157"/>
      <c r="C131" s="186" t="s">
        <v>277</v>
      </c>
      <c r="D131" s="161"/>
      <c r="E131" s="162">
        <v>14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120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2">
        <v>55</v>
      </c>
      <c r="B132" s="173" t="s">
        <v>282</v>
      </c>
      <c r="C132" s="185" t="s">
        <v>283</v>
      </c>
      <c r="D132" s="174" t="s">
        <v>220</v>
      </c>
      <c r="E132" s="175">
        <v>254</v>
      </c>
      <c r="F132" s="176"/>
      <c r="G132" s="177">
        <f>ROUND(E132*F132,2)</f>
        <v>0</v>
      </c>
      <c r="H132" s="160"/>
      <c r="I132" s="159">
        <f>ROUND(E132*H132,2)</f>
        <v>0</v>
      </c>
      <c r="J132" s="160"/>
      <c r="K132" s="159">
        <f>ROUND(E132*J132,2)</f>
        <v>0</v>
      </c>
      <c r="L132" s="159">
        <v>21</v>
      </c>
      <c r="M132" s="159">
        <f>G132*(1+L132/100)</f>
        <v>0</v>
      </c>
      <c r="N132" s="158">
        <v>0</v>
      </c>
      <c r="O132" s="158">
        <f>ROUND(E132*N132,2)</f>
        <v>0</v>
      </c>
      <c r="P132" s="158">
        <v>0</v>
      </c>
      <c r="Q132" s="158">
        <f>ROUND(E132*P132,2)</f>
        <v>0</v>
      </c>
      <c r="R132" s="159"/>
      <c r="S132" s="159" t="s">
        <v>114</v>
      </c>
      <c r="T132" s="159" t="s">
        <v>115</v>
      </c>
      <c r="U132" s="159">
        <v>0.14099999999999999</v>
      </c>
      <c r="V132" s="159">
        <f>ROUND(E132*U132,2)</f>
        <v>35.81</v>
      </c>
      <c r="W132" s="159"/>
      <c r="X132" s="159" t="s">
        <v>116</v>
      </c>
      <c r="Y132" s="159" t="s">
        <v>117</v>
      </c>
      <c r="Z132" s="149"/>
      <c r="AA132" s="149"/>
      <c r="AB132" s="149"/>
      <c r="AC132" s="149"/>
      <c r="AD132" s="149"/>
      <c r="AE132" s="149"/>
      <c r="AF132" s="149"/>
      <c r="AG132" s="149" t="s">
        <v>118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2" x14ac:dyDescent="0.2">
      <c r="A133" s="156"/>
      <c r="B133" s="157"/>
      <c r="C133" s="186" t="s">
        <v>276</v>
      </c>
      <c r="D133" s="161"/>
      <c r="E133" s="162">
        <v>240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120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3" x14ac:dyDescent="0.2">
      <c r="A134" s="156"/>
      <c r="B134" s="157"/>
      <c r="C134" s="186" t="s">
        <v>277</v>
      </c>
      <c r="D134" s="161"/>
      <c r="E134" s="162">
        <v>14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120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2">
        <v>56</v>
      </c>
      <c r="B135" s="173" t="s">
        <v>284</v>
      </c>
      <c r="C135" s="185" t="s">
        <v>285</v>
      </c>
      <c r="D135" s="174" t="s">
        <v>113</v>
      </c>
      <c r="E135" s="175">
        <v>254</v>
      </c>
      <c r="F135" s="176"/>
      <c r="G135" s="177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21</v>
      </c>
      <c r="M135" s="159">
        <f>G135*(1+L135/100)</f>
        <v>0</v>
      </c>
      <c r="N135" s="158">
        <v>0</v>
      </c>
      <c r="O135" s="158">
        <f>ROUND(E135*N135,2)</f>
        <v>0</v>
      </c>
      <c r="P135" s="158">
        <v>0</v>
      </c>
      <c r="Q135" s="158">
        <f>ROUND(E135*P135,2)</f>
        <v>0</v>
      </c>
      <c r="R135" s="159"/>
      <c r="S135" s="159" t="s">
        <v>114</v>
      </c>
      <c r="T135" s="159" t="s">
        <v>115</v>
      </c>
      <c r="U135" s="159">
        <v>0.129</v>
      </c>
      <c r="V135" s="159">
        <f>ROUND(E135*U135,2)</f>
        <v>32.770000000000003</v>
      </c>
      <c r="W135" s="159"/>
      <c r="X135" s="159" t="s">
        <v>116</v>
      </c>
      <c r="Y135" s="159" t="s">
        <v>117</v>
      </c>
      <c r="Z135" s="149"/>
      <c r="AA135" s="149"/>
      <c r="AB135" s="149"/>
      <c r="AC135" s="149"/>
      <c r="AD135" s="149"/>
      <c r="AE135" s="149"/>
      <c r="AF135" s="149"/>
      <c r="AG135" s="149" t="s">
        <v>118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">
      <c r="A136" s="156"/>
      <c r="B136" s="157"/>
      <c r="C136" s="186" t="s">
        <v>286</v>
      </c>
      <c r="D136" s="161"/>
      <c r="E136" s="162">
        <v>240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120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3" x14ac:dyDescent="0.2">
      <c r="A137" s="156"/>
      <c r="B137" s="157"/>
      <c r="C137" s="186" t="s">
        <v>287</v>
      </c>
      <c r="D137" s="161"/>
      <c r="E137" s="162">
        <v>14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120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x14ac:dyDescent="0.2">
      <c r="A138" s="165" t="s">
        <v>109</v>
      </c>
      <c r="B138" s="166" t="s">
        <v>81</v>
      </c>
      <c r="C138" s="184" t="s">
        <v>29</v>
      </c>
      <c r="D138" s="167"/>
      <c r="E138" s="168"/>
      <c r="F138" s="169"/>
      <c r="G138" s="170">
        <f>SUMIF(AG139:AG141,"&lt;&gt;NOR",G139:G141)</f>
        <v>0</v>
      </c>
      <c r="H138" s="164"/>
      <c r="I138" s="164">
        <f>SUM(I139:I141)</f>
        <v>0</v>
      </c>
      <c r="J138" s="164"/>
      <c r="K138" s="164">
        <f>SUM(K139:K141)</f>
        <v>0</v>
      </c>
      <c r="L138" s="164"/>
      <c r="M138" s="164">
        <f>SUM(M139:M141)</f>
        <v>0</v>
      </c>
      <c r="N138" s="163"/>
      <c r="O138" s="163">
        <f>SUM(O139:O141)</f>
        <v>0</v>
      </c>
      <c r="P138" s="163"/>
      <c r="Q138" s="163">
        <f>SUM(Q139:Q141)</f>
        <v>0</v>
      </c>
      <c r="R138" s="164"/>
      <c r="S138" s="164"/>
      <c r="T138" s="164"/>
      <c r="U138" s="164"/>
      <c r="V138" s="164">
        <f>SUM(V139:V141)</f>
        <v>0</v>
      </c>
      <c r="W138" s="164"/>
      <c r="X138" s="164"/>
      <c r="Y138" s="164"/>
      <c r="AG138" t="s">
        <v>110</v>
      </c>
    </row>
    <row r="139" spans="1:60" outlineLevel="1" x14ac:dyDescent="0.2">
      <c r="A139" s="178">
        <v>57</v>
      </c>
      <c r="B139" s="179" t="s">
        <v>288</v>
      </c>
      <c r="C139" s="187" t="s">
        <v>289</v>
      </c>
      <c r="D139" s="180" t="s">
        <v>290</v>
      </c>
      <c r="E139" s="181">
        <v>1</v>
      </c>
      <c r="F139" s="182"/>
      <c r="G139" s="183">
        <f>ROUND(E139*F139,2)</f>
        <v>0</v>
      </c>
      <c r="H139" s="160"/>
      <c r="I139" s="159">
        <f>ROUND(E139*H139,2)</f>
        <v>0</v>
      </c>
      <c r="J139" s="160"/>
      <c r="K139" s="159">
        <f>ROUND(E139*J139,2)</f>
        <v>0</v>
      </c>
      <c r="L139" s="159">
        <v>21</v>
      </c>
      <c r="M139" s="159">
        <f>G139*(1+L139/100)</f>
        <v>0</v>
      </c>
      <c r="N139" s="158">
        <v>0</v>
      </c>
      <c r="O139" s="158">
        <f>ROUND(E139*N139,2)</f>
        <v>0</v>
      </c>
      <c r="P139" s="158">
        <v>0</v>
      </c>
      <c r="Q139" s="158">
        <f>ROUND(E139*P139,2)</f>
        <v>0</v>
      </c>
      <c r="R139" s="159"/>
      <c r="S139" s="159" t="s">
        <v>114</v>
      </c>
      <c r="T139" s="159" t="s">
        <v>170</v>
      </c>
      <c r="U139" s="159">
        <v>0</v>
      </c>
      <c r="V139" s="159">
        <f>ROUND(E139*U139,2)</f>
        <v>0</v>
      </c>
      <c r="W139" s="159"/>
      <c r="X139" s="159" t="s">
        <v>291</v>
      </c>
      <c r="Y139" s="159" t="s">
        <v>117</v>
      </c>
      <c r="Z139" s="149"/>
      <c r="AA139" s="149"/>
      <c r="AB139" s="149"/>
      <c r="AC139" s="149"/>
      <c r="AD139" s="149"/>
      <c r="AE139" s="149"/>
      <c r="AF139" s="149"/>
      <c r="AG139" s="149" t="s">
        <v>292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2">
        <v>58</v>
      </c>
      <c r="B140" s="173" t="s">
        <v>293</v>
      </c>
      <c r="C140" s="185" t="s">
        <v>294</v>
      </c>
      <c r="D140" s="174" t="s">
        <v>290</v>
      </c>
      <c r="E140" s="175">
        <v>1</v>
      </c>
      <c r="F140" s="176"/>
      <c r="G140" s="177">
        <f>ROUND(E140*F140,2)</f>
        <v>0</v>
      </c>
      <c r="H140" s="160"/>
      <c r="I140" s="159">
        <f>ROUND(E140*H140,2)</f>
        <v>0</v>
      </c>
      <c r="J140" s="160"/>
      <c r="K140" s="159">
        <f>ROUND(E140*J140,2)</f>
        <v>0</v>
      </c>
      <c r="L140" s="159">
        <v>21</v>
      </c>
      <c r="M140" s="159">
        <f>G140*(1+L140/100)</f>
        <v>0</v>
      </c>
      <c r="N140" s="158">
        <v>0</v>
      </c>
      <c r="O140" s="158">
        <f>ROUND(E140*N140,2)</f>
        <v>0</v>
      </c>
      <c r="P140" s="158">
        <v>0</v>
      </c>
      <c r="Q140" s="158">
        <f>ROUND(E140*P140,2)</f>
        <v>0</v>
      </c>
      <c r="R140" s="159"/>
      <c r="S140" s="159" t="s">
        <v>114</v>
      </c>
      <c r="T140" s="159" t="s">
        <v>170</v>
      </c>
      <c r="U140" s="159">
        <v>0</v>
      </c>
      <c r="V140" s="159">
        <f>ROUND(E140*U140,2)</f>
        <v>0</v>
      </c>
      <c r="W140" s="159"/>
      <c r="X140" s="159" t="s">
        <v>291</v>
      </c>
      <c r="Y140" s="159" t="s">
        <v>117</v>
      </c>
      <c r="Z140" s="149"/>
      <c r="AA140" s="149"/>
      <c r="AB140" s="149"/>
      <c r="AC140" s="149"/>
      <c r="AD140" s="149"/>
      <c r="AE140" s="149"/>
      <c r="AF140" s="149"/>
      <c r="AG140" s="149" t="s">
        <v>292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2" x14ac:dyDescent="0.2">
      <c r="A141" s="156"/>
      <c r="B141" s="157"/>
      <c r="C141" s="186" t="s">
        <v>295</v>
      </c>
      <c r="D141" s="161"/>
      <c r="E141" s="162">
        <v>1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120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x14ac:dyDescent="0.2">
      <c r="A142" s="165" t="s">
        <v>109</v>
      </c>
      <c r="B142" s="166" t="s">
        <v>82</v>
      </c>
      <c r="C142" s="184" t="s">
        <v>30</v>
      </c>
      <c r="D142" s="167"/>
      <c r="E142" s="168"/>
      <c r="F142" s="169"/>
      <c r="G142" s="170">
        <f>SUMIF(AG143:AG143,"&lt;&gt;NOR",G143:G143)</f>
        <v>0</v>
      </c>
      <c r="H142" s="164"/>
      <c r="I142" s="164">
        <f>SUM(I143:I143)</f>
        <v>0</v>
      </c>
      <c r="J142" s="164"/>
      <c r="K142" s="164">
        <f>SUM(K143:K143)</f>
        <v>0</v>
      </c>
      <c r="L142" s="164"/>
      <c r="M142" s="164">
        <f>SUM(M143:M143)</f>
        <v>0</v>
      </c>
      <c r="N142" s="163"/>
      <c r="O142" s="163">
        <f>SUM(O143:O143)</f>
        <v>0</v>
      </c>
      <c r="P142" s="163"/>
      <c r="Q142" s="163">
        <f>SUM(Q143:Q143)</f>
        <v>0</v>
      </c>
      <c r="R142" s="164"/>
      <c r="S142" s="164"/>
      <c r="T142" s="164"/>
      <c r="U142" s="164"/>
      <c r="V142" s="164">
        <f>SUM(V143:V143)</f>
        <v>0</v>
      </c>
      <c r="W142" s="164"/>
      <c r="X142" s="164"/>
      <c r="Y142" s="164"/>
      <c r="AG142" t="s">
        <v>110</v>
      </c>
    </row>
    <row r="143" spans="1:60" outlineLevel="1" x14ac:dyDescent="0.2">
      <c r="A143" s="172">
        <v>59</v>
      </c>
      <c r="B143" s="173" t="s">
        <v>296</v>
      </c>
      <c r="C143" s="185" t="s">
        <v>297</v>
      </c>
      <c r="D143" s="174" t="s">
        <v>290</v>
      </c>
      <c r="E143" s="175">
        <v>1</v>
      </c>
      <c r="F143" s="176"/>
      <c r="G143" s="177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21</v>
      </c>
      <c r="M143" s="159">
        <f>G143*(1+L143/100)</f>
        <v>0</v>
      </c>
      <c r="N143" s="158">
        <v>0</v>
      </c>
      <c r="O143" s="158">
        <f>ROUND(E143*N143,2)</f>
        <v>0</v>
      </c>
      <c r="P143" s="158">
        <v>0</v>
      </c>
      <c r="Q143" s="158">
        <f>ROUND(E143*P143,2)</f>
        <v>0</v>
      </c>
      <c r="R143" s="159"/>
      <c r="S143" s="159" t="s">
        <v>114</v>
      </c>
      <c r="T143" s="159" t="s">
        <v>170</v>
      </c>
      <c r="U143" s="159">
        <v>0</v>
      </c>
      <c r="V143" s="159">
        <f>ROUND(E143*U143,2)</f>
        <v>0</v>
      </c>
      <c r="W143" s="159"/>
      <c r="X143" s="159" t="s">
        <v>291</v>
      </c>
      <c r="Y143" s="159" t="s">
        <v>117</v>
      </c>
      <c r="Z143" s="149"/>
      <c r="AA143" s="149"/>
      <c r="AB143" s="149"/>
      <c r="AC143" s="149"/>
      <c r="AD143" s="149"/>
      <c r="AE143" s="149"/>
      <c r="AF143" s="149"/>
      <c r="AG143" s="149" t="s">
        <v>292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x14ac:dyDescent="0.2">
      <c r="A144" s="3"/>
      <c r="B144" s="4"/>
      <c r="C144" s="188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v>12</v>
      </c>
      <c r="AF144">
        <v>21</v>
      </c>
      <c r="AG144" t="s">
        <v>95</v>
      </c>
    </row>
    <row r="145" spans="1:33" x14ac:dyDescent="0.2">
      <c r="A145" s="152"/>
      <c r="B145" s="153" t="s">
        <v>31</v>
      </c>
      <c r="C145" s="189"/>
      <c r="D145" s="154"/>
      <c r="E145" s="155"/>
      <c r="F145" s="155"/>
      <c r="G145" s="171">
        <f>G8+G31+G60+G65+G67+G113+G138+G142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f>SUMIF(L7:L143,AE144,G7:G143)</f>
        <v>0</v>
      </c>
      <c r="AF145">
        <f>SUMIF(L7:L143,AF144,G7:G143)</f>
        <v>0</v>
      </c>
      <c r="AG145" t="s">
        <v>298</v>
      </c>
    </row>
    <row r="146" spans="1:33" x14ac:dyDescent="0.2">
      <c r="A146" s="3"/>
      <c r="B146" s="4"/>
      <c r="C146" s="188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3"/>
      <c r="B147" s="4"/>
      <c r="C147" s="188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67" t="s">
        <v>299</v>
      </c>
      <c r="B148" s="267"/>
      <c r="C148" s="268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48"/>
      <c r="B149" s="249"/>
      <c r="C149" s="250"/>
      <c r="D149" s="249"/>
      <c r="E149" s="249"/>
      <c r="F149" s="249"/>
      <c r="G149" s="25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G149" t="s">
        <v>300</v>
      </c>
    </row>
    <row r="150" spans="1:33" x14ac:dyDescent="0.2">
      <c r="A150" s="252"/>
      <c r="B150" s="253"/>
      <c r="C150" s="254"/>
      <c r="D150" s="253"/>
      <c r="E150" s="253"/>
      <c r="F150" s="253"/>
      <c r="G150" s="25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52"/>
      <c r="B151" s="253"/>
      <c r="C151" s="254"/>
      <c r="D151" s="253"/>
      <c r="E151" s="253"/>
      <c r="F151" s="253"/>
      <c r="G151" s="25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52"/>
      <c r="B152" s="253"/>
      <c r="C152" s="254"/>
      <c r="D152" s="253"/>
      <c r="E152" s="253"/>
      <c r="F152" s="253"/>
      <c r="G152" s="25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256"/>
      <c r="B153" s="257"/>
      <c r="C153" s="258"/>
      <c r="D153" s="257"/>
      <c r="E153" s="257"/>
      <c r="F153" s="257"/>
      <c r="G153" s="259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A154" s="3"/>
      <c r="B154" s="4"/>
      <c r="C154" s="188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">
      <c r="C155" s="190"/>
      <c r="D155" s="10"/>
      <c r="AG155" t="s">
        <v>301</v>
      </c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9:G153"/>
    <mergeCell ref="A1:G1"/>
    <mergeCell ref="C2:G2"/>
    <mergeCell ref="C3:G3"/>
    <mergeCell ref="C4:G4"/>
    <mergeCell ref="A148:C148"/>
  </mergeCells>
  <pageMargins left="0.59055118110236204" right="0.196850393700787" top="0.78740157499999996" bottom="0.78740157499999996" header="0.3" footer="0.3"/>
  <pageSetup paperSize="1001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2424_01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2424_01 Pol'!Názvy_tisku</vt:lpstr>
      <vt:lpstr>oadresa</vt:lpstr>
      <vt:lpstr>Stavba!Objednatel</vt:lpstr>
      <vt:lpstr>Stavba!Objekt</vt:lpstr>
      <vt:lpstr>'01 2424_01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Michal Šupola, Ing.</cp:lastModifiedBy>
  <cp:lastPrinted>2019-03-19T12:27:02Z</cp:lastPrinted>
  <dcterms:created xsi:type="dcterms:W3CDTF">2009-04-08T07:15:50Z</dcterms:created>
  <dcterms:modified xsi:type="dcterms:W3CDTF">2025-02-06T12:53:11Z</dcterms:modified>
</cp:coreProperties>
</file>