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D:\_AKCE\!!6243 - GSS Mikulov - Dílny - akumulace a využití dešťové vody\soupis prací\"/>
    </mc:Choice>
  </mc:AlternateContent>
  <xr:revisionPtr revIDLastSave="0" documentId="13_ncr:11_{A29D8426-1666-46E1-8F1D-538D7CF4029E}" xr6:coauthVersionLast="47" xr6:coauthVersionMax="47" xr10:uidLastSave="{00000000-0000-0000-0000-000000000000}"/>
  <bookViews>
    <workbookView xWindow="-28920" yWindow="-120" windowWidth="29040" windowHeight="18240" xr2:uid="{00000000-000D-0000-FFFF-FFFF00000000}"/>
  </bookViews>
  <sheets>
    <sheet name="Stavba" sheetId="1" r:id="rId1"/>
    <sheet name="VzorPolozky" sheetId="10" state="hidden" r:id="rId2"/>
    <sheet name="Pokyny pro vyplnění" sheetId="11" r:id="rId3"/>
    <sheet name="VON 1 Naklady" sheetId="12" r:id="rId4"/>
    <sheet name="SO 01 1 Pol" sheetId="13" r:id="rId5"/>
    <sheet name="SO 02 1 Pol" sheetId="14" r:id="rId6"/>
    <sheet name="SO 03 1 Pol" sheetId="15" r:id="rId7"/>
    <sheet name="PS 01 1 Pol" sheetId="16" r:id="rId8"/>
    <sheet name="PS 02 1 Pol" sheetId="17" r:id="rId9"/>
  </sheets>
  <externalReferences>
    <externalReference r:id="rId10"/>
  </externalReferences>
  <definedNames>
    <definedName name="CelkemDPHVypocet" localSheetId="0">Stavba!$H$54</definedName>
    <definedName name="CenaCelkem">Stavba!$G$29</definedName>
    <definedName name="CenaCelkemBezDPH">Stavba!$G$28</definedName>
    <definedName name="CenaCelkemVypocet" localSheetId="0">Stavba!$I$54</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7">'PS 01 1 Pol'!$1:$7</definedName>
    <definedName name="_xlnm.Print_Titles" localSheetId="8">'PS 02 1 Pol'!$1:$7</definedName>
    <definedName name="_xlnm.Print_Titles" localSheetId="4">'SO 01 1 Pol'!$1:$7</definedName>
    <definedName name="_xlnm.Print_Titles" localSheetId="5">'SO 02 1 Pol'!$1:$7</definedName>
    <definedName name="_xlnm.Print_Titles" localSheetId="6">'SO 03 1 Pol'!$1:$7</definedName>
    <definedName name="_xlnm.Print_Titles" localSheetId="3">'VON 1 Naklady'!$1:$7</definedName>
    <definedName name="oadresa">Stavba!$D$6</definedName>
    <definedName name="Objednatel" localSheetId="0">Stavba!$D$5</definedName>
    <definedName name="Objekt" localSheetId="0">Stavba!$B$38</definedName>
    <definedName name="_xlnm.Print_Area" localSheetId="7">'PS 01 1 Pol'!$A$1:$Y$82</definedName>
    <definedName name="_xlnm.Print_Area" localSheetId="8">'PS 02 1 Pol'!$A$1:$Y$45</definedName>
    <definedName name="_xlnm.Print_Area" localSheetId="4">'SO 01 1 Pol'!$A$1:$Y$370</definedName>
    <definedName name="_xlnm.Print_Area" localSheetId="5">'SO 02 1 Pol'!$A$1:$Y$190</definedName>
    <definedName name="_xlnm.Print_Area" localSheetId="6">'SO 03 1 Pol'!$A$1:$Y$124</definedName>
    <definedName name="_xlnm.Print_Area" localSheetId="0">Stavba!$A$1:$J$229</definedName>
    <definedName name="_xlnm.Print_Area" localSheetId="3">'VON 1 Naklady'!$A$1:$Y$32</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Stavba!$F$54</definedName>
    <definedName name="ZakladDPHZakl">Stavba!$G$25</definedName>
    <definedName name="ZakladDPHZaklVypocet" localSheetId="0">Stavba!$G$54</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8" i="1" l="1"/>
  <c r="I227" i="1"/>
  <c r="I226" i="1"/>
  <c r="I225" i="1"/>
  <c r="I224" i="1"/>
  <c r="I223" i="1"/>
  <c r="I222" i="1"/>
  <c r="I221" i="1"/>
  <c r="I220" i="1"/>
  <c r="I219" i="1"/>
  <c r="I218" i="1"/>
  <c r="I17" i="1" s="1"/>
  <c r="I217" i="1"/>
  <c r="I216" i="1"/>
  <c r="I215" i="1"/>
  <c r="I214" i="1"/>
  <c r="I213" i="1"/>
  <c r="I212" i="1"/>
  <c r="I211" i="1"/>
  <c r="I210" i="1"/>
  <c r="I209" i="1"/>
  <c r="I208" i="1"/>
  <c r="G53" i="1"/>
  <c r="H53" i="1" s="1"/>
  <c r="I53" i="1" s="1"/>
  <c r="F53" i="1"/>
  <c r="G52" i="1"/>
  <c r="H52" i="1" s="1"/>
  <c r="I52" i="1" s="1"/>
  <c r="F52" i="1"/>
  <c r="G51" i="1"/>
  <c r="F51" i="1"/>
  <c r="G50" i="1"/>
  <c r="F50" i="1"/>
  <c r="G48" i="1"/>
  <c r="F48" i="1"/>
  <c r="G47" i="1"/>
  <c r="F47" i="1"/>
  <c r="G46" i="1"/>
  <c r="F46" i="1"/>
  <c r="G45" i="1"/>
  <c r="F45" i="1"/>
  <c r="G44" i="1"/>
  <c r="F44" i="1"/>
  <c r="H44" i="1" s="1"/>
  <c r="I44" i="1" s="1"/>
  <c r="G43" i="1"/>
  <c r="H43" i="1" s="1"/>
  <c r="I43" i="1" s="1"/>
  <c r="F43" i="1"/>
  <c r="G41" i="1"/>
  <c r="F41" i="1"/>
  <c r="G40" i="1"/>
  <c r="F40" i="1"/>
  <c r="G39" i="1"/>
  <c r="F39" i="1"/>
  <c r="G44" i="17"/>
  <c r="BA37" i="17"/>
  <c r="BA15" i="17"/>
  <c r="G9" i="17"/>
  <c r="G8" i="17" s="1"/>
  <c r="I9" i="17"/>
  <c r="I8" i="17" s="1"/>
  <c r="K9" i="17"/>
  <c r="O9" i="17"/>
  <c r="Q9" i="17"/>
  <c r="Q8" i="17" s="1"/>
  <c r="V9" i="17"/>
  <c r="G10" i="17"/>
  <c r="M10" i="17" s="1"/>
  <c r="I10" i="17"/>
  <c r="K10" i="17"/>
  <c r="O10" i="17"/>
  <c r="O8" i="17" s="1"/>
  <c r="Q10" i="17"/>
  <c r="V10" i="17"/>
  <c r="G11" i="17"/>
  <c r="I11" i="17"/>
  <c r="K11" i="17"/>
  <c r="K8" i="17" s="1"/>
  <c r="M11" i="17"/>
  <c r="O11" i="17"/>
  <c r="Q11" i="17"/>
  <c r="V11" i="17"/>
  <c r="G14" i="17"/>
  <c r="I14" i="17"/>
  <c r="K14" i="17"/>
  <c r="M14" i="17"/>
  <c r="O14" i="17"/>
  <c r="Q14" i="17"/>
  <c r="V14" i="17"/>
  <c r="G16" i="17"/>
  <c r="I16" i="17"/>
  <c r="K16" i="17"/>
  <c r="M16" i="17"/>
  <c r="O16" i="17"/>
  <c r="Q16" i="17"/>
  <c r="V16" i="17"/>
  <c r="G17" i="17"/>
  <c r="M17" i="17" s="1"/>
  <c r="I17" i="17"/>
  <c r="K17" i="17"/>
  <c r="O17" i="17"/>
  <c r="Q17" i="17"/>
  <c r="V17" i="17"/>
  <c r="G18" i="17"/>
  <c r="I18" i="17"/>
  <c r="K18" i="17"/>
  <c r="M18" i="17"/>
  <c r="O18" i="17"/>
  <c r="Q18" i="17"/>
  <c r="V18" i="17"/>
  <c r="V8" i="17" s="1"/>
  <c r="G19" i="17"/>
  <c r="M19" i="17" s="1"/>
  <c r="I19" i="17"/>
  <c r="K19" i="17"/>
  <c r="O19" i="17"/>
  <c r="Q19" i="17"/>
  <c r="V19" i="17"/>
  <c r="G20" i="17"/>
  <c r="M20" i="17" s="1"/>
  <c r="I20" i="17"/>
  <c r="K20" i="17"/>
  <c r="O20" i="17"/>
  <c r="Q20" i="17"/>
  <c r="V20" i="17"/>
  <c r="G22" i="17"/>
  <c r="M22" i="17" s="1"/>
  <c r="I22" i="17"/>
  <c r="K22" i="17"/>
  <c r="O22" i="17"/>
  <c r="Q22" i="17"/>
  <c r="V22" i="17"/>
  <c r="G23" i="17"/>
  <c r="I23" i="17"/>
  <c r="K23" i="17"/>
  <c r="M23" i="17"/>
  <c r="O23" i="17"/>
  <c r="Q23" i="17"/>
  <c r="V23" i="17"/>
  <c r="G24" i="17"/>
  <c r="I24" i="17"/>
  <c r="K24" i="17"/>
  <c r="M24" i="17"/>
  <c r="O24" i="17"/>
  <c r="Q24" i="17"/>
  <c r="V24" i="17"/>
  <c r="I25" i="17"/>
  <c r="G26" i="17"/>
  <c r="G25" i="17" s="1"/>
  <c r="I26" i="17"/>
  <c r="K26" i="17"/>
  <c r="K25" i="17" s="1"/>
  <c r="O26" i="17"/>
  <c r="O25" i="17" s="1"/>
  <c r="Q26" i="17"/>
  <c r="Q25" i="17" s="1"/>
  <c r="V26" i="17"/>
  <c r="V25" i="17" s="1"/>
  <c r="Q27" i="17"/>
  <c r="G28" i="17"/>
  <c r="G27" i="17" s="1"/>
  <c r="I28" i="17"/>
  <c r="K28" i="17"/>
  <c r="K27" i="17" s="1"/>
  <c r="O28" i="17"/>
  <c r="O27" i="17" s="1"/>
  <c r="Q28" i="17"/>
  <c r="V28" i="17"/>
  <c r="V27" i="17" s="1"/>
  <c r="G29" i="17"/>
  <c r="M29" i="17" s="1"/>
  <c r="I29" i="17"/>
  <c r="K29" i="17"/>
  <c r="O29" i="17"/>
  <c r="Q29" i="17"/>
  <c r="V29" i="17"/>
  <c r="G30" i="17"/>
  <c r="M30" i="17" s="1"/>
  <c r="I30" i="17"/>
  <c r="I27" i="17" s="1"/>
  <c r="K30" i="17"/>
  <c r="O30" i="17"/>
  <c r="Q30" i="17"/>
  <c r="V30" i="17"/>
  <c r="G31" i="17"/>
  <c r="I31" i="17"/>
  <c r="K31" i="17"/>
  <c r="M31" i="17"/>
  <c r="O31" i="17"/>
  <c r="Q31" i="17"/>
  <c r="V31" i="17"/>
  <c r="G32" i="17"/>
  <c r="I32" i="17"/>
  <c r="K32" i="17"/>
  <c r="M32" i="17"/>
  <c r="O32" i="17"/>
  <c r="Q32" i="17"/>
  <c r="V32" i="17"/>
  <c r="G33" i="17"/>
  <c r="I33" i="17"/>
  <c r="K33" i="17"/>
  <c r="M33" i="17"/>
  <c r="O33" i="17"/>
  <c r="Q33" i="17"/>
  <c r="V33" i="17"/>
  <c r="G34" i="17"/>
  <c r="G35" i="17"/>
  <c r="I35" i="17"/>
  <c r="I34" i="17" s="1"/>
  <c r="K35" i="17"/>
  <c r="M35" i="17"/>
  <c r="O35" i="17"/>
  <c r="Q35" i="17"/>
  <c r="Q34" i="17" s="1"/>
  <c r="V35" i="17"/>
  <c r="V34" i="17" s="1"/>
  <c r="G36" i="17"/>
  <c r="M36" i="17" s="1"/>
  <c r="I36" i="17"/>
  <c r="K36" i="17"/>
  <c r="K34" i="17" s="1"/>
  <c r="O36" i="17"/>
  <c r="Q36" i="17"/>
  <c r="V36" i="17"/>
  <c r="G38" i="17"/>
  <c r="I38" i="17"/>
  <c r="K38" i="17"/>
  <c r="M38" i="17"/>
  <c r="O38" i="17"/>
  <c r="Q38" i="17"/>
  <c r="V38" i="17"/>
  <c r="G39" i="17"/>
  <c r="M39" i="17" s="1"/>
  <c r="I39" i="17"/>
  <c r="K39" i="17"/>
  <c r="O39" i="17"/>
  <c r="O34" i="17" s="1"/>
  <c r="Q39" i="17"/>
  <c r="V39" i="17"/>
  <c r="I40" i="17"/>
  <c r="Q40" i="17"/>
  <c r="G41" i="17"/>
  <c r="G40" i="17" s="1"/>
  <c r="I41" i="17"/>
  <c r="K41" i="17"/>
  <c r="K40" i="17" s="1"/>
  <c r="M41" i="17"/>
  <c r="M40" i="17" s="1"/>
  <c r="O41" i="17"/>
  <c r="O40" i="17" s="1"/>
  <c r="Q41" i="17"/>
  <c r="V41" i="17"/>
  <c r="V40" i="17" s="1"/>
  <c r="AE44" i="17"/>
  <c r="AF44" i="17"/>
  <c r="G81" i="16"/>
  <c r="BA74" i="16"/>
  <c r="BA59" i="16"/>
  <c r="BA46" i="16"/>
  <c r="BA20" i="16"/>
  <c r="BA10" i="16"/>
  <c r="G9" i="16"/>
  <c r="M9" i="16" s="1"/>
  <c r="I9" i="16"/>
  <c r="I8" i="16" s="1"/>
  <c r="K9" i="16"/>
  <c r="K8" i="16" s="1"/>
  <c r="O9" i="16"/>
  <c r="O8" i="16" s="1"/>
  <c r="Q9" i="16"/>
  <c r="V9" i="16"/>
  <c r="V8" i="16" s="1"/>
  <c r="G11" i="16"/>
  <c r="I11" i="16"/>
  <c r="K11" i="16"/>
  <c r="M11" i="16"/>
  <c r="O11" i="16"/>
  <c r="Q11" i="16"/>
  <c r="Q8" i="16" s="1"/>
  <c r="V11" i="16"/>
  <c r="G12" i="16"/>
  <c r="I12" i="16"/>
  <c r="K12" i="16"/>
  <c r="M12" i="16"/>
  <c r="O12" i="16"/>
  <c r="Q12" i="16"/>
  <c r="V12" i="16"/>
  <c r="G14" i="16"/>
  <c r="I14" i="16"/>
  <c r="K14" i="16"/>
  <c r="M14" i="16"/>
  <c r="O14" i="16"/>
  <c r="Q14" i="16"/>
  <c r="V14" i="16"/>
  <c r="G16" i="16"/>
  <c r="M16" i="16" s="1"/>
  <c r="I16" i="16"/>
  <c r="K16" i="16"/>
  <c r="O16" i="16"/>
  <c r="Q16" i="16"/>
  <c r="V16" i="16"/>
  <c r="G18" i="16"/>
  <c r="I18" i="16"/>
  <c r="K18" i="16"/>
  <c r="M18" i="16"/>
  <c r="O18" i="16"/>
  <c r="Q18" i="16"/>
  <c r="V18" i="16"/>
  <c r="G19" i="16"/>
  <c r="M19" i="16" s="1"/>
  <c r="I19" i="16"/>
  <c r="K19" i="16"/>
  <c r="O19" i="16"/>
  <c r="Q19" i="16"/>
  <c r="V19" i="16"/>
  <c r="G21" i="16"/>
  <c r="M21" i="16" s="1"/>
  <c r="I21" i="16"/>
  <c r="K21" i="16"/>
  <c r="O21" i="16"/>
  <c r="Q21" i="16"/>
  <c r="V21" i="16"/>
  <c r="G23" i="16"/>
  <c r="M23" i="16" s="1"/>
  <c r="I23" i="16"/>
  <c r="K23" i="16"/>
  <c r="O23" i="16"/>
  <c r="Q23" i="16"/>
  <c r="V23" i="16"/>
  <c r="G24" i="16"/>
  <c r="I24" i="16"/>
  <c r="K24" i="16"/>
  <c r="M24" i="16"/>
  <c r="O24" i="16"/>
  <c r="Q24" i="16"/>
  <c r="V24" i="16"/>
  <c r="G25" i="16"/>
  <c r="I25" i="16"/>
  <c r="K25" i="16"/>
  <c r="M25" i="16"/>
  <c r="O25" i="16"/>
  <c r="Q25" i="16"/>
  <c r="V25" i="16"/>
  <c r="G26" i="16"/>
  <c r="I26" i="16"/>
  <c r="K26" i="16"/>
  <c r="M26" i="16"/>
  <c r="O26" i="16"/>
  <c r="Q26" i="16"/>
  <c r="V26" i="16"/>
  <c r="G27" i="16"/>
  <c r="M27" i="16" s="1"/>
  <c r="I27" i="16"/>
  <c r="K27" i="16"/>
  <c r="O27" i="16"/>
  <c r="Q27" i="16"/>
  <c r="V27" i="16"/>
  <c r="G28" i="16"/>
  <c r="I28" i="16"/>
  <c r="K28" i="16"/>
  <c r="M28" i="16"/>
  <c r="O28" i="16"/>
  <c r="Q28" i="16"/>
  <c r="V28" i="16"/>
  <c r="G29" i="16"/>
  <c r="M29" i="16" s="1"/>
  <c r="I29" i="16"/>
  <c r="K29" i="16"/>
  <c r="O29" i="16"/>
  <c r="Q29" i="16"/>
  <c r="V29" i="16"/>
  <c r="G30" i="16"/>
  <c r="M30" i="16" s="1"/>
  <c r="I30" i="16"/>
  <c r="K30" i="16"/>
  <c r="O30" i="16"/>
  <c r="Q30" i="16"/>
  <c r="V30" i="16"/>
  <c r="G31" i="16"/>
  <c r="M31" i="16" s="1"/>
  <c r="I31" i="16"/>
  <c r="K31" i="16"/>
  <c r="O31" i="16"/>
  <c r="Q31" i="16"/>
  <c r="V31" i="16"/>
  <c r="G32" i="16"/>
  <c r="I32" i="16"/>
  <c r="K32" i="16"/>
  <c r="M32" i="16"/>
  <c r="O32" i="16"/>
  <c r="Q32" i="16"/>
  <c r="V32" i="16"/>
  <c r="G33" i="16"/>
  <c r="I33" i="16"/>
  <c r="K33" i="16"/>
  <c r="M33" i="16"/>
  <c r="O33" i="16"/>
  <c r="Q33" i="16"/>
  <c r="V33" i="16"/>
  <c r="I34" i="16"/>
  <c r="O34" i="16"/>
  <c r="G35" i="16"/>
  <c r="G34" i="16" s="1"/>
  <c r="I35" i="16"/>
  <c r="K35" i="16"/>
  <c r="K34" i="16" s="1"/>
  <c r="O35" i="16"/>
  <c r="Q35" i="16"/>
  <c r="Q34" i="16" s="1"/>
  <c r="V35" i="16"/>
  <c r="V34" i="16" s="1"/>
  <c r="G36" i="16"/>
  <c r="I36" i="16"/>
  <c r="K36" i="16"/>
  <c r="M36" i="16"/>
  <c r="O36" i="16"/>
  <c r="Q36" i="16"/>
  <c r="V36" i="16"/>
  <c r="G37" i="16"/>
  <c r="I37" i="16"/>
  <c r="K37" i="16"/>
  <c r="M37" i="16"/>
  <c r="O37" i="16"/>
  <c r="Q37" i="16"/>
  <c r="V37" i="16"/>
  <c r="G39" i="16"/>
  <c r="M39" i="16" s="1"/>
  <c r="I39" i="16"/>
  <c r="I38" i="16" s="1"/>
  <c r="K39" i="16"/>
  <c r="K38" i="16" s="1"/>
  <c r="O39" i="16"/>
  <c r="O38" i="16" s="1"/>
  <c r="Q39" i="16"/>
  <c r="V39" i="16"/>
  <c r="V38" i="16" s="1"/>
  <c r="G40" i="16"/>
  <c r="I40" i="16"/>
  <c r="K40" i="16"/>
  <c r="M40" i="16"/>
  <c r="O40" i="16"/>
  <c r="Q40" i="16"/>
  <c r="V40" i="16"/>
  <c r="G41" i="16"/>
  <c r="I41" i="16"/>
  <c r="K41" i="16"/>
  <c r="M41" i="16"/>
  <c r="O41" i="16"/>
  <c r="Q41" i="16"/>
  <c r="V41" i="16"/>
  <c r="G42" i="16"/>
  <c r="I42" i="16"/>
  <c r="K42" i="16"/>
  <c r="M42" i="16"/>
  <c r="O42" i="16"/>
  <c r="Q42" i="16"/>
  <c r="V42" i="16"/>
  <c r="G45" i="16"/>
  <c r="M45" i="16" s="1"/>
  <c r="I45" i="16"/>
  <c r="K45" i="16"/>
  <c r="O45" i="16"/>
  <c r="Q45" i="16"/>
  <c r="Q38" i="16" s="1"/>
  <c r="V45" i="16"/>
  <c r="G47" i="16"/>
  <c r="I47" i="16"/>
  <c r="K47" i="16"/>
  <c r="M47" i="16"/>
  <c r="O47" i="16"/>
  <c r="Q47" i="16"/>
  <c r="V47" i="16"/>
  <c r="G48" i="16"/>
  <c r="I48" i="16"/>
  <c r="K48" i="16"/>
  <c r="M48" i="16"/>
  <c r="O48" i="16"/>
  <c r="Q48" i="16"/>
  <c r="V48" i="16"/>
  <c r="G49" i="16"/>
  <c r="M49" i="16" s="1"/>
  <c r="I49" i="16"/>
  <c r="K49" i="16"/>
  <c r="O49" i="16"/>
  <c r="Q49" i="16"/>
  <c r="V49" i="16"/>
  <c r="G50" i="16"/>
  <c r="M50" i="16" s="1"/>
  <c r="I50" i="16"/>
  <c r="K50" i="16"/>
  <c r="O50" i="16"/>
  <c r="Q50" i="16"/>
  <c r="V50" i="16"/>
  <c r="G51" i="16"/>
  <c r="I51" i="16"/>
  <c r="K51" i="16"/>
  <c r="M51" i="16"/>
  <c r="O51" i="16"/>
  <c r="Q51" i="16"/>
  <c r="V51" i="16"/>
  <c r="G52" i="16"/>
  <c r="I52" i="16"/>
  <c r="K52" i="16"/>
  <c r="M52" i="16"/>
  <c r="O52" i="16"/>
  <c r="Q52" i="16"/>
  <c r="V52" i="16"/>
  <c r="G54" i="16"/>
  <c r="I54" i="16"/>
  <c r="K54" i="16"/>
  <c r="M54" i="16"/>
  <c r="O54" i="16"/>
  <c r="Q54" i="16"/>
  <c r="V54" i="16"/>
  <c r="G55" i="16"/>
  <c r="M55" i="16" s="1"/>
  <c r="I55" i="16"/>
  <c r="K55" i="16"/>
  <c r="O55" i="16"/>
  <c r="Q55" i="16"/>
  <c r="V55" i="16"/>
  <c r="G56" i="16"/>
  <c r="I56" i="16"/>
  <c r="K56" i="16"/>
  <c r="M56" i="16"/>
  <c r="O56" i="16"/>
  <c r="Q56" i="16"/>
  <c r="V56" i="16"/>
  <c r="K57" i="16"/>
  <c r="O57" i="16"/>
  <c r="V57" i="16"/>
  <c r="G58" i="16"/>
  <c r="M58" i="16" s="1"/>
  <c r="M57" i="16" s="1"/>
  <c r="I58" i="16"/>
  <c r="I57" i="16" s="1"/>
  <c r="K58" i="16"/>
  <c r="O58" i="16"/>
  <c r="Q58" i="16"/>
  <c r="Q57" i="16" s="1"/>
  <c r="V58" i="16"/>
  <c r="G61" i="16"/>
  <c r="I61" i="16"/>
  <c r="K61" i="16"/>
  <c r="K60" i="16" s="1"/>
  <c r="M61" i="16"/>
  <c r="O61" i="16"/>
  <c r="Q61" i="16"/>
  <c r="Q60" i="16" s="1"/>
  <c r="V61" i="16"/>
  <c r="G62" i="16"/>
  <c r="I62" i="16"/>
  <c r="K62" i="16"/>
  <c r="M62" i="16"/>
  <c r="O62" i="16"/>
  <c r="Q62" i="16"/>
  <c r="V62" i="16"/>
  <c r="G63" i="16"/>
  <c r="I63" i="16"/>
  <c r="K63" i="16"/>
  <c r="M63" i="16"/>
  <c r="O63" i="16"/>
  <c r="O60" i="16" s="1"/>
  <c r="Q63" i="16"/>
  <c r="V63" i="16"/>
  <c r="G64" i="16"/>
  <c r="M64" i="16" s="1"/>
  <c r="I64" i="16"/>
  <c r="K64" i="16"/>
  <c r="O64" i="16"/>
  <c r="Q64" i="16"/>
  <c r="V64" i="16"/>
  <c r="G65" i="16"/>
  <c r="I65" i="16"/>
  <c r="K65" i="16"/>
  <c r="M65" i="16"/>
  <c r="O65" i="16"/>
  <c r="Q65" i="16"/>
  <c r="V65" i="16"/>
  <c r="V60" i="16" s="1"/>
  <c r="G66" i="16"/>
  <c r="I66" i="16"/>
  <c r="K66" i="16"/>
  <c r="M66" i="16"/>
  <c r="O66" i="16"/>
  <c r="Q66" i="16"/>
  <c r="V66" i="16"/>
  <c r="G67" i="16"/>
  <c r="M67" i="16" s="1"/>
  <c r="I67" i="16"/>
  <c r="K67" i="16"/>
  <c r="O67" i="16"/>
  <c r="Q67" i="16"/>
  <c r="V67" i="16"/>
  <c r="G68" i="16"/>
  <c r="M68" i="16" s="1"/>
  <c r="I68" i="16"/>
  <c r="I60" i="16" s="1"/>
  <c r="K68" i="16"/>
  <c r="O68" i="16"/>
  <c r="Q68" i="16"/>
  <c r="V68" i="16"/>
  <c r="I69" i="16"/>
  <c r="K69" i="16"/>
  <c r="G70" i="16"/>
  <c r="G69" i="16" s="1"/>
  <c r="I70" i="16"/>
  <c r="K70" i="16"/>
  <c r="M70" i="16"/>
  <c r="M69" i="16" s="1"/>
  <c r="O70" i="16"/>
  <c r="O69" i="16" s="1"/>
  <c r="Q70" i="16"/>
  <c r="V70" i="16"/>
  <c r="V69" i="16" s="1"/>
  <c r="G71" i="16"/>
  <c r="I71" i="16"/>
  <c r="K71" i="16"/>
  <c r="M71" i="16"/>
  <c r="O71" i="16"/>
  <c r="Q71" i="16"/>
  <c r="V71" i="16"/>
  <c r="G73" i="16"/>
  <c r="M73" i="16" s="1"/>
  <c r="I73" i="16"/>
  <c r="K73" i="16"/>
  <c r="O73" i="16"/>
  <c r="Q73" i="16"/>
  <c r="Q69" i="16" s="1"/>
  <c r="V73" i="16"/>
  <c r="G75" i="16"/>
  <c r="I75" i="16"/>
  <c r="K75" i="16"/>
  <c r="M75" i="16"/>
  <c r="O75" i="16"/>
  <c r="Q75" i="16"/>
  <c r="V75" i="16"/>
  <c r="G76" i="16"/>
  <c r="I76" i="16"/>
  <c r="K76" i="16"/>
  <c r="M76" i="16"/>
  <c r="O76" i="16"/>
  <c r="Q76" i="16"/>
  <c r="V76" i="16"/>
  <c r="G77" i="16"/>
  <c r="Q77" i="16"/>
  <c r="G78" i="16"/>
  <c r="M78" i="16" s="1"/>
  <c r="M77" i="16" s="1"/>
  <c r="I78" i="16"/>
  <c r="I77" i="16" s="1"/>
  <c r="K78" i="16"/>
  <c r="K77" i="16" s="1"/>
  <c r="O78" i="16"/>
  <c r="O77" i="16" s="1"/>
  <c r="Q78" i="16"/>
  <c r="V78" i="16"/>
  <c r="V77" i="16" s="1"/>
  <c r="AE81" i="16"/>
  <c r="G118" i="15"/>
  <c r="BA102" i="15"/>
  <c r="BA90" i="15"/>
  <c r="BA87" i="15"/>
  <c r="BA70" i="15"/>
  <c r="BA60" i="15"/>
  <c r="BA20" i="15"/>
  <c r="BA17" i="15"/>
  <c r="BA14" i="15"/>
  <c r="BA10" i="15"/>
  <c r="G9" i="15"/>
  <c r="G8" i="15" s="1"/>
  <c r="I9" i="15"/>
  <c r="K9" i="15"/>
  <c r="K8" i="15" s="1"/>
  <c r="O9" i="15"/>
  <c r="O8" i="15" s="1"/>
  <c r="Q9" i="15"/>
  <c r="Q8" i="15" s="1"/>
  <c r="V9" i="15"/>
  <c r="V8" i="15" s="1"/>
  <c r="G13" i="15"/>
  <c r="I13" i="15"/>
  <c r="I8" i="15" s="1"/>
  <c r="K13" i="15"/>
  <c r="M13" i="15"/>
  <c r="O13" i="15"/>
  <c r="Q13" i="15"/>
  <c r="V13" i="15"/>
  <c r="G16" i="15"/>
  <c r="I16" i="15"/>
  <c r="K16" i="15"/>
  <c r="M16" i="15"/>
  <c r="O16" i="15"/>
  <c r="Q16" i="15"/>
  <c r="V16" i="15"/>
  <c r="G19" i="15"/>
  <c r="M19" i="15" s="1"/>
  <c r="I19" i="15"/>
  <c r="K19" i="15"/>
  <c r="O19" i="15"/>
  <c r="Q19" i="15"/>
  <c r="V19" i="15"/>
  <c r="G23" i="15"/>
  <c r="M23" i="15" s="1"/>
  <c r="I23" i="15"/>
  <c r="K23" i="15"/>
  <c r="O23" i="15"/>
  <c r="Q23" i="15"/>
  <c r="V23" i="15"/>
  <c r="G31" i="15"/>
  <c r="I31" i="15"/>
  <c r="K31" i="15"/>
  <c r="M31" i="15"/>
  <c r="O31" i="15"/>
  <c r="Q31" i="15"/>
  <c r="V31" i="15"/>
  <c r="G38" i="15"/>
  <c r="M38" i="15" s="1"/>
  <c r="I38" i="15"/>
  <c r="K38" i="15"/>
  <c r="O38" i="15"/>
  <c r="Q38" i="15"/>
  <c r="V38" i="15"/>
  <c r="G42" i="15"/>
  <c r="I42" i="15"/>
  <c r="K42" i="15"/>
  <c r="M42" i="15"/>
  <c r="O42" i="15"/>
  <c r="Q42" i="15"/>
  <c r="V42" i="15"/>
  <c r="G47" i="15"/>
  <c r="M47" i="15" s="1"/>
  <c r="I47" i="15"/>
  <c r="K47" i="15"/>
  <c r="O47" i="15"/>
  <c r="Q47" i="15"/>
  <c r="V47" i="15"/>
  <c r="G50" i="15"/>
  <c r="I50" i="15"/>
  <c r="K50" i="15"/>
  <c r="M50" i="15"/>
  <c r="O50" i="15"/>
  <c r="Q50" i="15"/>
  <c r="V50" i="15"/>
  <c r="G59" i="15"/>
  <c r="I59" i="15"/>
  <c r="K59" i="15"/>
  <c r="M59" i="15"/>
  <c r="O59" i="15"/>
  <c r="Q59" i="15"/>
  <c r="V59" i="15"/>
  <c r="G62" i="15"/>
  <c r="M62" i="15" s="1"/>
  <c r="I62" i="15"/>
  <c r="K62" i="15"/>
  <c r="O62" i="15"/>
  <c r="Q62" i="15"/>
  <c r="V62" i="15"/>
  <c r="G65" i="15"/>
  <c r="M65" i="15" s="1"/>
  <c r="I65" i="15"/>
  <c r="K65" i="15"/>
  <c r="O65" i="15"/>
  <c r="Q65" i="15"/>
  <c r="V65" i="15"/>
  <c r="G69" i="15"/>
  <c r="I69" i="15"/>
  <c r="K69" i="15"/>
  <c r="M69" i="15"/>
  <c r="O69" i="15"/>
  <c r="Q69" i="15"/>
  <c r="V69" i="15"/>
  <c r="G73" i="15"/>
  <c r="M73" i="15" s="1"/>
  <c r="I73" i="15"/>
  <c r="K73" i="15"/>
  <c r="O73" i="15"/>
  <c r="Q73" i="15"/>
  <c r="V73" i="15"/>
  <c r="G75" i="15"/>
  <c r="I75" i="15"/>
  <c r="K75" i="15"/>
  <c r="M75" i="15"/>
  <c r="O75" i="15"/>
  <c r="Q75" i="15"/>
  <c r="V75" i="15"/>
  <c r="G78" i="15"/>
  <c r="K78" i="15"/>
  <c r="O78" i="15"/>
  <c r="G79" i="15"/>
  <c r="I79" i="15"/>
  <c r="I78" i="15" s="1"/>
  <c r="K79" i="15"/>
  <c r="M79" i="15"/>
  <c r="M78" i="15" s="1"/>
  <c r="O79" i="15"/>
  <c r="Q79" i="15"/>
  <c r="Q78" i="15" s="1"/>
  <c r="V79" i="15"/>
  <c r="V78" i="15" s="1"/>
  <c r="K82" i="15"/>
  <c r="G83" i="15"/>
  <c r="G82" i="15" s="1"/>
  <c r="I83" i="15"/>
  <c r="I82" i="15" s="1"/>
  <c r="K83" i="15"/>
  <c r="M83" i="15"/>
  <c r="O83" i="15"/>
  <c r="Q83" i="15"/>
  <c r="Q82" i="15" s="1"/>
  <c r="V83" i="15"/>
  <c r="G86" i="15"/>
  <c r="M86" i="15" s="1"/>
  <c r="I86" i="15"/>
  <c r="K86" i="15"/>
  <c r="O86" i="15"/>
  <c r="O82" i="15" s="1"/>
  <c r="Q86" i="15"/>
  <c r="V86" i="15"/>
  <c r="V82" i="15" s="1"/>
  <c r="G89" i="15"/>
  <c r="I89" i="15"/>
  <c r="K89" i="15"/>
  <c r="M89" i="15"/>
  <c r="O89" i="15"/>
  <c r="Q89" i="15"/>
  <c r="V89" i="15"/>
  <c r="G91" i="15"/>
  <c r="M91" i="15" s="1"/>
  <c r="I91" i="15"/>
  <c r="K91" i="15"/>
  <c r="O91" i="15"/>
  <c r="Q91" i="15"/>
  <c r="V91" i="15"/>
  <c r="G93" i="15"/>
  <c r="I93" i="15"/>
  <c r="K93" i="15"/>
  <c r="M93" i="15"/>
  <c r="O93" i="15"/>
  <c r="Q93" i="15"/>
  <c r="V93" i="15"/>
  <c r="G95" i="15"/>
  <c r="M95" i="15" s="1"/>
  <c r="I95" i="15"/>
  <c r="K95" i="15"/>
  <c r="O95" i="15"/>
  <c r="Q95" i="15"/>
  <c r="V95" i="15"/>
  <c r="G97" i="15"/>
  <c r="I97" i="15"/>
  <c r="M97" i="15"/>
  <c r="Q97" i="15"/>
  <c r="G98" i="15"/>
  <c r="I98" i="15"/>
  <c r="K98" i="15"/>
  <c r="K97" i="15" s="1"/>
  <c r="M98" i="15"/>
  <c r="O98" i="15"/>
  <c r="O97" i="15" s="1"/>
  <c r="Q98" i="15"/>
  <c r="V98" i="15"/>
  <c r="V97" i="15" s="1"/>
  <c r="G100" i="15"/>
  <c r="K100" i="15"/>
  <c r="Q100" i="15"/>
  <c r="G101" i="15"/>
  <c r="M101" i="15" s="1"/>
  <c r="M100" i="15" s="1"/>
  <c r="I101" i="15"/>
  <c r="I100" i="15" s="1"/>
  <c r="K101" i="15"/>
  <c r="O101" i="15"/>
  <c r="O100" i="15" s="1"/>
  <c r="Q101" i="15"/>
  <c r="V101" i="15"/>
  <c r="V100" i="15" s="1"/>
  <c r="I103" i="15"/>
  <c r="K103" i="15"/>
  <c r="O103" i="15"/>
  <c r="Q103" i="15"/>
  <c r="G104" i="15"/>
  <c r="G103" i="15" s="1"/>
  <c r="I104" i="15"/>
  <c r="K104" i="15"/>
  <c r="M104" i="15"/>
  <c r="M103" i="15" s="1"/>
  <c r="O104" i="15"/>
  <c r="Q104" i="15"/>
  <c r="V104" i="15"/>
  <c r="V103" i="15" s="1"/>
  <c r="O110" i="15"/>
  <c r="G111" i="15"/>
  <c r="G110" i="15" s="1"/>
  <c r="I111" i="15"/>
  <c r="K111" i="15"/>
  <c r="K110" i="15" s="1"/>
  <c r="O111" i="15"/>
  <c r="Q111" i="15"/>
  <c r="Q110" i="15" s="1"/>
  <c r="V111" i="15"/>
  <c r="G113" i="15"/>
  <c r="I113" i="15"/>
  <c r="I110" i="15" s="1"/>
  <c r="K113" i="15"/>
  <c r="M113" i="15"/>
  <c r="O113" i="15"/>
  <c r="Q113" i="15"/>
  <c r="V113" i="15"/>
  <c r="V110" i="15" s="1"/>
  <c r="G115" i="15"/>
  <c r="I115" i="15"/>
  <c r="K115" i="15"/>
  <c r="M115" i="15"/>
  <c r="O115" i="15"/>
  <c r="Q115" i="15"/>
  <c r="V115" i="15"/>
  <c r="AE118" i="15"/>
  <c r="G184" i="14"/>
  <c r="BA175" i="14"/>
  <c r="BA125" i="14"/>
  <c r="BA91" i="14"/>
  <c r="BA81" i="14"/>
  <c r="BA78" i="14"/>
  <c r="BA72" i="14"/>
  <c r="BA32" i="14"/>
  <c r="BA17" i="14"/>
  <c r="BA14" i="14"/>
  <c r="BA10" i="14"/>
  <c r="G9" i="14"/>
  <c r="G8" i="14" s="1"/>
  <c r="I9" i="14"/>
  <c r="I8" i="14" s="1"/>
  <c r="K9" i="14"/>
  <c r="O9" i="14"/>
  <c r="Q9" i="14"/>
  <c r="Q8" i="14" s="1"/>
  <c r="V9" i="14"/>
  <c r="G13" i="14"/>
  <c r="M13" i="14" s="1"/>
  <c r="I13" i="14"/>
  <c r="K13" i="14"/>
  <c r="O13" i="14"/>
  <c r="O8" i="14" s="1"/>
  <c r="Q13" i="14"/>
  <c r="V13" i="14"/>
  <c r="V8" i="14" s="1"/>
  <c r="G16" i="14"/>
  <c r="I16" i="14"/>
  <c r="K16" i="14"/>
  <c r="K8" i="14" s="1"/>
  <c r="M16" i="14"/>
  <c r="O16" i="14"/>
  <c r="Q16" i="14"/>
  <c r="V16" i="14"/>
  <c r="G19" i="14"/>
  <c r="M19" i="14" s="1"/>
  <c r="I19" i="14"/>
  <c r="K19" i="14"/>
  <c r="O19" i="14"/>
  <c r="Q19" i="14"/>
  <c r="V19" i="14"/>
  <c r="G25" i="14"/>
  <c r="I25" i="14"/>
  <c r="K25" i="14"/>
  <c r="M25" i="14"/>
  <c r="O25" i="14"/>
  <c r="Q25" i="14"/>
  <c r="V25" i="14"/>
  <c r="G28" i="14"/>
  <c r="M28" i="14" s="1"/>
  <c r="I28" i="14"/>
  <c r="K28" i="14"/>
  <c r="O28" i="14"/>
  <c r="Q28" i="14"/>
  <c r="V28" i="14"/>
  <c r="G31" i="14"/>
  <c r="I31" i="14"/>
  <c r="K31" i="14"/>
  <c r="M31" i="14"/>
  <c r="O31" i="14"/>
  <c r="Q31" i="14"/>
  <c r="V31" i="14"/>
  <c r="G35" i="14"/>
  <c r="M35" i="14" s="1"/>
  <c r="I35" i="14"/>
  <c r="K35" i="14"/>
  <c r="O35" i="14"/>
  <c r="Q35" i="14"/>
  <c r="V35" i="14"/>
  <c r="G44" i="14"/>
  <c r="M44" i="14" s="1"/>
  <c r="I44" i="14"/>
  <c r="K44" i="14"/>
  <c r="O44" i="14"/>
  <c r="Q44" i="14"/>
  <c r="V44" i="14"/>
  <c r="G54" i="14"/>
  <c r="M54" i="14" s="1"/>
  <c r="I54" i="14"/>
  <c r="K54" i="14"/>
  <c r="O54" i="14"/>
  <c r="Q54" i="14"/>
  <c r="V54" i="14"/>
  <c r="G58" i="14"/>
  <c r="I58" i="14"/>
  <c r="K58" i="14"/>
  <c r="M58" i="14"/>
  <c r="O58" i="14"/>
  <c r="Q58" i="14"/>
  <c r="V58" i="14"/>
  <c r="G65" i="14"/>
  <c r="I65" i="14"/>
  <c r="K65" i="14"/>
  <c r="M65" i="14"/>
  <c r="O65" i="14"/>
  <c r="Q65" i="14"/>
  <c r="V65" i="14"/>
  <c r="G68" i="14"/>
  <c r="I68" i="14"/>
  <c r="K68" i="14"/>
  <c r="M68" i="14"/>
  <c r="O68" i="14"/>
  <c r="Q68" i="14"/>
  <c r="V68" i="14"/>
  <c r="G71" i="14"/>
  <c r="M71" i="14" s="1"/>
  <c r="I71" i="14"/>
  <c r="K71" i="14"/>
  <c r="O71" i="14"/>
  <c r="Q71" i="14"/>
  <c r="V71" i="14"/>
  <c r="G77" i="14"/>
  <c r="I77" i="14"/>
  <c r="K77" i="14"/>
  <c r="M77" i="14"/>
  <c r="O77" i="14"/>
  <c r="Q77" i="14"/>
  <c r="V77" i="14"/>
  <c r="G80" i="14"/>
  <c r="M80" i="14" s="1"/>
  <c r="I80" i="14"/>
  <c r="K80" i="14"/>
  <c r="O80" i="14"/>
  <c r="Q80" i="14"/>
  <c r="V80" i="14"/>
  <c r="G83" i="14"/>
  <c r="M83" i="14" s="1"/>
  <c r="I83" i="14"/>
  <c r="K83" i="14"/>
  <c r="O83" i="14"/>
  <c r="Q83" i="14"/>
  <c r="V83" i="14"/>
  <c r="G86" i="14"/>
  <c r="M86" i="14" s="1"/>
  <c r="I86" i="14"/>
  <c r="K86" i="14"/>
  <c r="O86" i="14"/>
  <c r="Q86" i="14"/>
  <c r="V86" i="14"/>
  <c r="G90" i="14"/>
  <c r="I90" i="14"/>
  <c r="K90" i="14"/>
  <c r="M90" i="14"/>
  <c r="O90" i="14"/>
  <c r="Q90" i="14"/>
  <c r="V90" i="14"/>
  <c r="G94" i="14"/>
  <c r="M94" i="14" s="1"/>
  <c r="I94" i="14"/>
  <c r="K94" i="14"/>
  <c r="O94" i="14"/>
  <c r="Q94" i="14"/>
  <c r="V94" i="14"/>
  <c r="G96" i="14"/>
  <c r="I96" i="14"/>
  <c r="K96" i="14"/>
  <c r="M96" i="14"/>
  <c r="O96" i="14"/>
  <c r="Q96" i="14"/>
  <c r="V96" i="14"/>
  <c r="G99" i="14"/>
  <c r="Q99" i="14"/>
  <c r="G100" i="14"/>
  <c r="I100" i="14"/>
  <c r="I99" i="14" s="1"/>
  <c r="K100" i="14"/>
  <c r="M100" i="14"/>
  <c r="M99" i="14" s="1"/>
  <c r="O100" i="14"/>
  <c r="Q100" i="14"/>
  <c r="V100" i="14"/>
  <c r="V99" i="14" s="1"/>
  <c r="G103" i="14"/>
  <c r="M103" i="14" s="1"/>
  <c r="I103" i="14"/>
  <c r="K103" i="14"/>
  <c r="K99" i="14" s="1"/>
  <c r="O103" i="14"/>
  <c r="O99" i="14" s="1"/>
  <c r="Q103" i="14"/>
  <c r="V103" i="14"/>
  <c r="G108" i="14"/>
  <c r="M108" i="14" s="1"/>
  <c r="I108" i="14"/>
  <c r="I107" i="14" s="1"/>
  <c r="K108" i="14"/>
  <c r="K107" i="14" s="1"/>
  <c r="O108" i="14"/>
  <c r="O107" i="14" s="1"/>
  <c r="Q108" i="14"/>
  <c r="V108" i="14"/>
  <c r="V107" i="14" s="1"/>
  <c r="G112" i="14"/>
  <c r="I112" i="14"/>
  <c r="K112" i="14"/>
  <c r="M112" i="14"/>
  <c r="O112" i="14"/>
  <c r="Q112" i="14"/>
  <c r="Q107" i="14" s="1"/>
  <c r="V112" i="14"/>
  <c r="G116" i="14"/>
  <c r="I116" i="14"/>
  <c r="K116" i="14"/>
  <c r="M116" i="14"/>
  <c r="O116" i="14"/>
  <c r="Q116" i="14"/>
  <c r="V116" i="14"/>
  <c r="G120" i="14"/>
  <c r="I120" i="14"/>
  <c r="K120" i="14"/>
  <c r="M120" i="14"/>
  <c r="O120" i="14"/>
  <c r="Q120" i="14"/>
  <c r="V120" i="14"/>
  <c r="G124" i="14"/>
  <c r="M124" i="14" s="1"/>
  <c r="I124" i="14"/>
  <c r="K124" i="14"/>
  <c r="O124" i="14"/>
  <c r="Q124" i="14"/>
  <c r="V124" i="14"/>
  <c r="G128" i="14"/>
  <c r="I128" i="14"/>
  <c r="K128" i="14"/>
  <c r="M128" i="14"/>
  <c r="O128" i="14"/>
  <c r="Q128" i="14"/>
  <c r="V128" i="14"/>
  <c r="G130" i="14"/>
  <c r="M130" i="14" s="1"/>
  <c r="I130" i="14"/>
  <c r="K130" i="14"/>
  <c r="O130" i="14"/>
  <c r="Q130" i="14"/>
  <c r="V130" i="14"/>
  <c r="G132" i="14"/>
  <c r="G107" i="14" s="1"/>
  <c r="I132" i="14"/>
  <c r="K132" i="14"/>
  <c r="O132" i="14"/>
  <c r="Q132" i="14"/>
  <c r="V132" i="14"/>
  <c r="G136" i="14"/>
  <c r="M136" i="14" s="1"/>
  <c r="I136" i="14"/>
  <c r="K136" i="14"/>
  <c r="O136" i="14"/>
  <c r="Q136" i="14"/>
  <c r="V136" i="14"/>
  <c r="G138" i="14"/>
  <c r="I138" i="14"/>
  <c r="K138" i="14"/>
  <c r="M138" i="14"/>
  <c r="O138" i="14"/>
  <c r="Q138" i="14"/>
  <c r="V138" i="14"/>
  <c r="G140" i="14"/>
  <c r="I140" i="14"/>
  <c r="K140" i="14"/>
  <c r="M140" i="14"/>
  <c r="O140" i="14"/>
  <c r="Q140" i="14"/>
  <c r="V140" i="14"/>
  <c r="G142" i="14"/>
  <c r="I142" i="14"/>
  <c r="K142" i="14"/>
  <c r="M142" i="14"/>
  <c r="O142" i="14"/>
  <c r="Q142" i="14"/>
  <c r="V142" i="14"/>
  <c r="G144" i="14"/>
  <c r="M144" i="14" s="1"/>
  <c r="I144" i="14"/>
  <c r="K144" i="14"/>
  <c r="O144" i="14"/>
  <c r="Q144" i="14"/>
  <c r="V144" i="14"/>
  <c r="G146" i="14"/>
  <c r="I146" i="14"/>
  <c r="K146" i="14"/>
  <c r="M146" i="14"/>
  <c r="O146" i="14"/>
  <c r="Q146" i="14"/>
  <c r="V146" i="14"/>
  <c r="G148" i="14"/>
  <c r="M148" i="14" s="1"/>
  <c r="I148" i="14"/>
  <c r="K148" i="14"/>
  <c r="O148" i="14"/>
  <c r="Q148" i="14"/>
  <c r="V148" i="14"/>
  <c r="G150" i="14"/>
  <c r="M150" i="14" s="1"/>
  <c r="I150" i="14"/>
  <c r="K150" i="14"/>
  <c r="O150" i="14"/>
  <c r="Q150" i="14"/>
  <c r="V150" i="14"/>
  <c r="G152" i="14"/>
  <c r="M152" i="14" s="1"/>
  <c r="I152" i="14"/>
  <c r="K152" i="14"/>
  <c r="O152" i="14"/>
  <c r="Q152" i="14"/>
  <c r="V152" i="14"/>
  <c r="G154" i="14"/>
  <c r="I154" i="14"/>
  <c r="K154" i="14"/>
  <c r="M154" i="14"/>
  <c r="O154" i="14"/>
  <c r="Q154" i="14"/>
  <c r="V154" i="14"/>
  <c r="G156" i="14"/>
  <c r="I156" i="14"/>
  <c r="K156" i="14"/>
  <c r="M156" i="14"/>
  <c r="O156" i="14"/>
  <c r="Q156" i="14"/>
  <c r="V156" i="14"/>
  <c r="G158" i="14"/>
  <c r="I158" i="14"/>
  <c r="K158" i="14"/>
  <c r="M158" i="14"/>
  <c r="O158" i="14"/>
  <c r="Q158" i="14"/>
  <c r="V158" i="14"/>
  <c r="G160" i="14"/>
  <c r="M160" i="14" s="1"/>
  <c r="I160" i="14"/>
  <c r="K160" i="14"/>
  <c r="O160" i="14"/>
  <c r="Q160" i="14"/>
  <c r="V160" i="14"/>
  <c r="G161" i="14"/>
  <c r="I161" i="14"/>
  <c r="K161" i="14"/>
  <c r="M161" i="14"/>
  <c r="O161" i="14"/>
  <c r="Q161" i="14"/>
  <c r="V161" i="14"/>
  <c r="G163" i="14"/>
  <c r="M163" i="14" s="1"/>
  <c r="I163" i="14"/>
  <c r="K163" i="14"/>
  <c r="O163" i="14"/>
  <c r="Q163" i="14"/>
  <c r="V163" i="14"/>
  <c r="G165" i="14"/>
  <c r="M165" i="14" s="1"/>
  <c r="I165" i="14"/>
  <c r="K165" i="14"/>
  <c r="O165" i="14"/>
  <c r="Q165" i="14"/>
  <c r="V165" i="14"/>
  <c r="G167" i="14"/>
  <c r="M167" i="14" s="1"/>
  <c r="I167" i="14"/>
  <c r="K167" i="14"/>
  <c r="O167" i="14"/>
  <c r="Q167" i="14"/>
  <c r="V167" i="14"/>
  <c r="I173" i="14"/>
  <c r="K173" i="14"/>
  <c r="Q173" i="14"/>
  <c r="G174" i="14"/>
  <c r="G173" i="14" s="1"/>
  <c r="I174" i="14"/>
  <c r="K174" i="14"/>
  <c r="M174" i="14"/>
  <c r="M173" i="14" s="1"/>
  <c r="O174" i="14"/>
  <c r="O173" i="14" s="1"/>
  <c r="Q174" i="14"/>
  <c r="V174" i="14"/>
  <c r="V173" i="14" s="1"/>
  <c r="I176" i="14"/>
  <c r="O176" i="14"/>
  <c r="G177" i="14"/>
  <c r="G176" i="14" s="1"/>
  <c r="I177" i="14"/>
  <c r="K177" i="14"/>
  <c r="K176" i="14" s="1"/>
  <c r="O177" i="14"/>
  <c r="Q177" i="14"/>
  <c r="Q176" i="14" s="1"/>
  <c r="V177" i="14"/>
  <c r="V176" i="14" s="1"/>
  <c r="AE184" i="14"/>
  <c r="AF184" i="14"/>
  <c r="G366" i="13"/>
  <c r="BA343" i="13"/>
  <c r="BA178" i="13"/>
  <c r="BA170" i="13"/>
  <c r="BA144" i="13"/>
  <c r="BA88" i="13"/>
  <c r="BA83" i="13"/>
  <c r="BA55" i="13"/>
  <c r="BA52" i="13"/>
  <c r="BA36" i="13"/>
  <c r="BA33" i="13"/>
  <c r="BA30" i="13"/>
  <c r="BA21" i="13"/>
  <c r="BA18" i="13"/>
  <c r="BA15" i="13"/>
  <c r="BA10" i="13"/>
  <c r="G9" i="13"/>
  <c r="M9" i="13" s="1"/>
  <c r="I9" i="13"/>
  <c r="I8" i="13" s="1"/>
  <c r="K9" i="13"/>
  <c r="K8" i="13" s="1"/>
  <c r="O9" i="13"/>
  <c r="O8" i="13" s="1"/>
  <c r="Q9" i="13"/>
  <c r="V9" i="13"/>
  <c r="V8" i="13" s="1"/>
  <c r="G14" i="13"/>
  <c r="M14" i="13" s="1"/>
  <c r="I14" i="13"/>
  <c r="K14" i="13"/>
  <c r="O14" i="13"/>
  <c r="Q14" i="13"/>
  <c r="Q8" i="13" s="1"/>
  <c r="V14" i="13"/>
  <c r="G17" i="13"/>
  <c r="I17" i="13"/>
  <c r="K17" i="13"/>
  <c r="M17" i="13"/>
  <c r="O17" i="13"/>
  <c r="Q17" i="13"/>
  <c r="V17" i="13"/>
  <c r="G20" i="13"/>
  <c r="M20" i="13" s="1"/>
  <c r="I20" i="13"/>
  <c r="K20" i="13"/>
  <c r="O20" i="13"/>
  <c r="Q20" i="13"/>
  <c r="V20" i="13"/>
  <c r="G29" i="13"/>
  <c r="M29" i="13" s="1"/>
  <c r="I29" i="13"/>
  <c r="K29" i="13"/>
  <c r="O29" i="13"/>
  <c r="Q29" i="13"/>
  <c r="V29" i="13"/>
  <c r="G32" i="13"/>
  <c r="I32" i="13"/>
  <c r="K32" i="13"/>
  <c r="M32" i="13"/>
  <c r="O32" i="13"/>
  <c r="Q32" i="13"/>
  <c r="V32" i="13"/>
  <c r="G35" i="13"/>
  <c r="M35" i="13" s="1"/>
  <c r="I35" i="13"/>
  <c r="K35" i="13"/>
  <c r="O35" i="13"/>
  <c r="Q35" i="13"/>
  <c r="V35" i="13"/>
  <c r="G51" i="13"/>
  <c r="M51" i="13" s="1"/>
  <c r="I51" i="13"/>
  <c r="K51" i="13"/>
  <c r="O51" i="13"/>
  <c r="Q51" i="13"/>
  <c r="V51" i="13"/>
  <c r="G54" i="13"/>
  <c r="M54" i="13" s="1"/>
  <c r="I54" i="13"/>
  <c r="K54" i="13"/>
  <c r="O54" i="13"/>
  <c r="Q54" i="13"/>
  <c r="V54" i="13"/>
  <c r="G57" i="13"/>
  <c r="M57" i="13" s="1"/>
  <c r="I57" i="13"/>
  <c r="K57" i="13"/>
  <c r="O57" i="13"/>
  <c r="Q57" i="13"/>
  <c r="V57" i="13"/>
  <c r="G62" i="13"/>
  <c r="I62" i="13"/>
  <c r="K62" i="13"/>
  <c r="M62" i="13"/>
  <c r="O62" i="13"/>
  <c r="Q62" i="13"/>
  <c r="V62" i="13"/>
  <c r="G72" i="13"/>
  <c r="M72" i="13" s="1"/>
  <c r="I72" i="13"/>
  <c r="K72" i="13"/>
  <c r="O72" i="13"/>
  <c r="Q72" i="13"/>
  <c r="V72" i="13"/>
  <c r="G76" i="13"/>
  <c r="M76" i="13" s="1"/>
  <c r="I76" i="13"/>
  <c r="K76" i="13"/>
  <c r="O76" i="13"/>
  <c r="Q76" i="13"/>
  <c r="V76" i="13"/>
  <c r="G79" i="13"/>
  <c r="I79" i="13"/>
  <c r="K79" i="13"/>
  <c r="M79" i="13"/>
  <c r="O79" i="13"/>
  <c r="Q79" i="13"/>
  <c r="V79" i="13"/>
  <c r="G82" i="13"/>
  <c r="M82" i="13" s="1"/>
  <c r="I82" i="13"/>
  <c r="K82" i="13"/>
  <c r="O82" i="13"/>
  <c r="Q82" i="13"/>
  <c r="V82" i="13"/>
  <c r="G87" i="13"/>
  <c r="M87" i="13" s="1"/>
  <c r="I87" i="13"/>
  <c r="K87" i="13"/>
  <c r="O87" i="13"/>
  <c r="Q87" i="13"/>
  <c r="V87" i="13"/>
  <c r="G91" i="13"/>
  <c r="M91" i="13" s="1"/>
  <c r="I91" i="13"/>
  <c r="K91" i="13"/>
  <c r="O91" i="13"/>
  <c r="Q91" i="13"/>
  <c r="V91" i="13"/>
  <c r="G99" i="13"/>
  <c r="M99" i="13" s="1"/>
  <c r="I99" i="13"/>
  <c r="K99" i="13"/>
  <c r="O99" i="13"/>
  <c r="Q99" i="13"/>
  <c r="V99" i="13"/>
  <c r="G110" i="13"/>
  <c r="I110" i="13"/>
  <c r="K110" i="13"/>
  <c r="M110" i="13"/>
  <c r="O110" i="13"/>
  <c r="Q110" i="13"/>
  <c r="V110" i="13"/>
  <c r="G114" i="13"/>
  <c r="I114" i="13"/>
  <c r="K114" i="13"/>
  <c r="M114" i="13"/>
  <c r="O114" i="13"/>
  <c r="Q114" i="13"/>
  <c r="V114" i="13"/>
  <c r="G120" i="13"/>
  <c r="M120" i="13" s="1"/>
  <c r="I120" i="13"/>
  <c r="K120" i="13"/>
  <c r="O120" i="13"/>
  <c r="Q120" i="13"/>
  <c r="V120" i="13"/>
  <c r="G123" i="13"/>
  <c r="I123" i="13"/>
  <c r="K123" i="13"/>
  <c r="M123" i="13"/>
  <c r="O123" i="13"/>
  <c r="Q123" i="13"/>
  <c r="V123" i="13"/>
  <c r="G143" i="13"/>
  <c r="M143" i="13" s="1"/>
  <c r="I143" i="13"/>
  <c r="K143" i="13"/>
  <c r="O143" i="13"/>
  <c r="Q143" i="13"/>
  <c r="V143" i="13"/>
  <c r="G158" i="13"/>
  <c r="M158" i="13" s="1"/>
  <c r="I158" i="13"/>
  <c r="K158" i="13"/>
  <c r="O158" i="13"/>
  <c r="Q158" i="13"/>
  <c r="V158" i="13"/>
  <c r="G161" i="13"/>
  <c r="M161" i="13" s="1"/>
  <c r="I161" i="13"/>
  <c r="K161" i="13"/>
  <c r="O161" i="13"/>
  <c r="Q161" i="13"/>
  <c r="V161" i="13"/>
  <c r="G165" i="13"/>
  <c r="M165" i="13" s="1"/>
  <c r="I165" i="13"/>
  <c r="K165" i="13"/>
  <c r="O165" i="13"/>
  <c r="Q165" i="13"/>
  <c r="V165" i="13"/>
  <c r="G169" i="13"/>
  <c r="I169" i="13"/>
  <c r="K169" i="13"/>
  <c r="M169" i="13"/>
  <c r="O169" i="13"/>
  <c r="Q169" i="13"/>
  <c r="V169" i="13"/>
  <c r="G173" i="13"/>
  <c r="M173" i="13" s="1"/>
  <c r="I173" i="13"/>
  <c r="K173" i="13"/>
  <c r="O173" i="13"/>
  <c r="Q173" i="13"/>
  <c r="V173" i="13"/>
  <c r="G177" i="13"/>
  <c r="M177" i="13" s="1"/>
  <c r="I177" i="13"/>
  <c r="K177" i="13"/>
  <c r="O177" i="13"/>
  <c r="Q177" i="13"/>
  <c r="V177" i="13"/>
  <c r="G181" i="13"/>
  <c r="I181" i="13"/>
  <c r="K181" i="13"/>
  <c r="M181" i="13"/>
  <c r="O181" i="13"/>
  <c r="Q181" i="13"/>
  <c r="V181" i="13"/>
  <c r="G183" i="13"/>
  <c r="M183" i="13" s="1"/>
  <c r="I183" i="13"/>
  <c r="K183" i="13"/>
  <c r="O183" i="13"/>
  <c r="Q183" i="13"/>
  <c r="V183" i="13"/>
  <c r="G188" i="13"/>
  <c r="I188" i="13"/>
  <c r="I187" i="13" s="1"/>
  <c r="K188" i="13"/>
  <c r="K187" i="13" s="1"/>
  <c r="M188" i="13"/>
  <c r="O188" i="13"/>
  <c r="O187" i="13" s="1"/>
  <c r="Q188" i="13"/>
  <c r="V188" i="13"/>
  <c r="V187" i="13" s="1"/>
  <c r="G189" i="13"/>
  <c r="M189" i="13" s="1"/>
  <c r="I189" i="13"/>
  <c r="K189" i="13"/>
  <c r="O189" i="13"/>
  <c r="Q189" i="13"/>
  <c r="Q187" i="13" s="1"/>
  <c r="V189" i="13"/>
  <c r="G190" i="13"/>
  <c r="I190" i="13"/>
  <c r="K190" i="13"/>
  <c r="M190" i="13"/>
  <c r="O190" i="13"/>
  <c r="Q190" i="13"/>
  <c r="V190" i="13"/>
  <c r="G191" i="13"/>
  <c r="M191" i="13" s="1"/>
  <c r="I191" i="13"/>
  <c r="K191" i="13"/>
  <c r="O191" i="13"/>
  <c r="Q191" i="13"/>
  <c r="V191" i="13"/>
  <c r="G192" i="13"/>
  <c r="M192" i="13" s="1"/>
  <c r="I192" i="13"/>
  <c r="K192" i="13"/>
  <c r="O192" i="13"/>
  <c r="Q192" i="13"/>
  <c r="V192" i="13"/>
  <c r="G193" i="13"/>
  <c r="I193" i="13"/>
  <c r="K193" i="13"/>
  <c r="M193" i="13"/>
  <c r="O193" i="13"/>
  <c r="Q193" i="13"/>
  <c r="V193" i="13"/>
  <c r="G195" i="13"/>
  <c r="M195" i="13" s="1"/>
  <c r="I195" i="13"/>
  <c r="K195" i="13"/>
  <c r="O195" i="13"/>
  <c r="Q195" i="13"/>
  <c r="V195" i="13"/>
  <c r="G197" i="13"/>
  <c r="M197" i="13" s="1"/>
  <c r="I197" i="13"/>
  <c r="K197" i="13"/>
  <c r="O197" i="13"/>
  <c r="Q197" i="13"/>
  <c r="V197" i="13"/>
  <c r="G199" i="13"/>
  <c r="I199" i="13"/>
  <c r="K199" i="13"/>
  <c r="M199" i="13"/>
  <c r="O199" i="13"/>
  <c r="Q199" i="13"/>
  <c r="V199" i="13"/>
  <c r="G201" i="13"/>
  <c r="M201" i="13" s="1"/>
  <c r="I201" i="13"/>
  <c r="K201" i="13"/>
  <c r="O201" i="13"/>
  <c r="Q201" i="13"/>
  <c r="V201" i="13"/>
  <c r="G204" i="13"/>
  <c r="M204" i="13" s="1"/>
  <c r="I204" i="13"/>
  <c r="I203" i="13" s="1"/>
  <c r="K204" i="13"/>
  <c r="K203" i="13" s="1"/>
  <c r="O204" i="13"/>
  <c r="O203" i="13" s="1"/>
  <c r="Q204" i="13"/>
  <c r="Q203" i="13" s="1"/>
  <c r="V204" i="13"/>
  <c r="G218" i="13"/>
  <c r="M218" i="13" s="1"/>
  <c r="I218" i="13"/>
  <c r="K218" i="13"/>
  <c r="O218" i="13"/>
  <c r="Q218" i="13"/>
  <c r="V218" i="13"/>
  <c r="G220" i="13"/>
  <c r="I220" i="13"/>
  <c r="K220" i="13"/>
  <c r="M220" i="13"/>
  <c r="O220" i="13"/>
  <c r="Q220" i="13"/>
  <c r="V220" i="13"/>
  <c r="V203" i="13" s="1"/>
  <c r="G222" i="13"/>
  <c r="M222" i="13" s="1"/>
  <c r="I222" i="13"/>
  <c r="K222" i="13"/>
  <c r="O222" i="13"/>
  <c r="Q222" i="13"/>
  <c r="V222" i="13"/>
  <c r="G228" i="13"/>
  <c r="M228" i="13" s="1"/>
  <c r="I228" i="13"/>
  <c r="K228" i="13"/>
  <c r="O228" i="13"/>
  <c r="Q228" i="13"/>
  <c r="V228" i="13"/>
  <c r="G230" i="13"/>
  <c r="M230" i="13" s="1"/>
  <c r="I230" i="13"/>
  <c r="K230" i="13"/>
  <c r="O230" i="13"/>
  <c r="Q230" i="13"/>
  <c r="V230" i="13"/>
  <c r="K232" i="13"/>
  <c r="Q232" i="13"/>
  <c r="G233" i="13"/>
  <c r="G232" i="13" s="1"/>
  <c r="I233" i="13"/>
  <c r="I232" i="13" s="1"/>
  <c r="K233" i="13"/>
  <c r="M233" i="13"/>
  <c r="M232" i="13" s="1"/>
  <c r="O233" i="13"/>
  <c r="O232" i="13" s="1"/>
  <c r="Q233" i="13"/>
  <c r="V233" i="13"/>
  <c r="V232" i="13" s="1"/>
  <c r="G240" i="13"/>
  <c r="G239" i="13" s="1"/>
  <c r="I240" i="13"/>
  <c r="K240" i="13"/>
  <c r="K239" i="13" s="1"/>
  <c r="M240" i="13"/>
  <c r="O240" i="13"/>
  <c r="Q240" i="13"/>
  <c r="Q239" i="13" s="1"/>
  <c r="V240" i="13"/>
  <c r="V239" i="13" s="1"/>
  <c r="G248" i="13"/>
  <c r="I248" i="13"/>
  <c r="K248" i="13"/>
  <c r="M248" i="13"/>
  <c r="O248" i="13"/>
  <c r="Q248" i="13"/>
  <c r="V248" i="13"/>
  <c r="G252" i="13"/>
  <c r="M252" i="13" s="1"/>
  <c r="I252" i="13"/>
  <c r="K252" i="13"/>
  <c r="O252" i="13"/>
  <c r="Q252" i="13"/>
  <c r="V252" i="13"/>
  <c r="G254" i="13"/>
  <c r="M254" i="13" s="1"/>
  <c r="I254" i="13"/>
  <c r="K254" i="13"/>
  <c r="O254" i="13"/>
  <c r="Q254" i="13"/>
  <c r="V254" i="13"/>
  <c r="G256" i="13"/>
  <c r="M256" i="13" s="1"/>
  <c r="I256" i="13"/>
  <c r="I239" i="13" s="1"/>
  <c r="K256" i="13"/>
  <c r="O256" i="13"/>
  <c r="Q256" i="13"/>
  <c r="V256" i="13"/>
  <c r="G259" i="13"/>
  <c r="M259" i="13" s="1"/>
  <c r="I259" i="13"/>
  <c r="K259" i="13"/>
  <c r="O259" i="13"/>
  <c r="Q259" i="13"/>
  <c r="V259" i="13"/>
  <c r="G262" i="13"/>
  <c r="I262" i="13"/>
  <c r="K262" i="13"/>
  <c r="M262" i="13"/>
  <c r="O262" i="13"/>
  <c r="Q262" i="13"/>
  <c r="V262" i="13"/>
  <c r="G264" i="13"/>
  <c r="M264" i="13" s="1"/>
  <c r="I264" i="13"/>
  <c r="K264" i="13"/>
  <c r="O264" i="13"/>
  <c r="O239" i="13" s="1"/>
  <c r="Q264" i="13"/>
  <c r="V264" i="13"/>
  <c r="G269" i="13"/>
  <c r="I269" i="13"/>
  <c r="K269" i="13"/>
  <c r="M269" i="13"/>
  <c r="O269" i="13"/>
  <c r="Q269" i="13"/>
  <c r="V269" i="13"/>
  <c r="G274" i="13"/>
  <c r="I274" i="13"/>
  <c r="K274" i="13"/>
  <c r="M274" i="13"/>
  <c r="O274" i="13"/>
  <c r="Q274" i="13"/>
  <c r="V274" i="13"/>
  <c r="G278" i="13"/>
  <c r="M278" i="13" s="1"/>
  <c r="I278" i="13"/>
  <c r="K278" i="13"/>
  <c r="O278" i="13"/>
  <c r="Q278" i="13"/>
  <c r="V278" i="13"/>
  <c r="G280" i="13"/>
  <c r="M280" i="13" s="1"/>
  <c r="I280" i="13"/>
  <c r="K280" i="13"/>
  <c r="O280" i="13"/>
  <c r="Q280" i="13"/>
  <c r="V280" i="13"/>
  <c r="G284" i="13"/>
  <c r="M284" i="13" s="1"/>
  <c r="I284" i="13"/>
  <c r="K284" i="13"/>
  <c r="O284" i="13"/>
  <c r="Q284" i="13"/>
  <c r="V284" i="13"/>
  <c r="G286" i="13"/>
  <c r="M286" i="13" s="1"/>
  <c r="I286" i="13"/>
  <c r="K286" i="13"/>
  <c r="O286" i="13"/>
  <c r="Q286" i="13"/>
  <c r="V286" i="13"/>
  <c r="G290" i="13"/>
  <c r="I290" i="13"/>
  <c r="K290" i="13"/>
  <c r="M290" i="13"/>
  <c r="O290" i="13"/>
  <c r="Q290" i="13"/>
  <c r="V290" i="13"/>
  <c r="G291" i="13"/>
  <c r="M291" i="13" s="1"/>
  <c r="I291" i="13"/>
  <c r="K291" i="13"/>
  <c r="O291" i="13"/>
  <c r="Q291" i="13"/>
  <c r="V291" i="13"/>
  <c r="G292" i="13"/>
  <c r="I292" i="13"/>
  <c r="K292" i="13"/>
  <c r="M292" i="13"/>
  <c r="O292" i="13"/>
  <c r="Q292" i="13"/>
  <c r="V292" i="13"/>
  <c r="G294" i="13"/>
  <c r="I294" i="13"/>
  <c r="K294" i="13"/>
  <c r="M294" i="13"/>
  <c r="O294" i="13"/>
  <c r="Q294" i="13"/>
  <c r="V294" i="13"/>
  <c r="G296" i="13"/>
  <c r="M296" i="13" s="1"/>
  <c r="I296" i="13"/>
  <c r="K296" i="13"/>
  <c r="O296" i="13"/>
  <c r="Q296" i="13"/>
  <c r="V296" i="13"/>
  <c r="G298" i="13"/>
  <c r="M298" i="13" s="1"/>
  <c r="I298" i="13"/>
  <c r="K298" i="13"/>
  <c r="O298" i="13"/>
  <c r="Q298" i="13"/>
  <c r="V298" i="13"/>
  <c r="G300" i="13"/>
  <c r="I300" i="13"/>
  <c r="K300" i="13"/>
  <c r="M300" i="13"/>
  <c r="O300" i="13"/>
  <c r="Q300" i="13"/>
  <c r="V300" i="13"/>
  <c r="G302" i="13"/>
  <c r="M302" i="13" s="1"/>
  <c r="I302" i="13"/>
  <c r="K302" i="13"/>
  <c r="O302" i="13"/>
  <c r="Q302" i="13"/>
  <c r="V302" i="13"/>
  <c r="G304" i="13"/>
  <c r="I304" i="13"/>
  <c r="K304" i="13"/>
  <c r="M304" i="13"/>
  <c r="O304" i="13"/>
  <c r="Q304" i="13"/>
  <c r="V304" i="13"/>
  <c r="G306" i="13"/>
  <c r="M306" i="13" s="1"/>
  <c r="I306" i="13"/>
  <c r="K306" i="13"/>
  <c r="O306" i="13"/>
  <c r="Q306" i="13"/>
  <c r="V306" i="13"/>
  <c r="G308" i="13"/>
  <c r="I308" i="13"/>
  <c r="K308" i="13"/>
  <c r="M308" i="13"/>
  <c r="O308" i="13"/>
  <c r="Q308" i="13"/>
  <c r="V308" i="13"/>
  <c r="G309" i="13"/>
  <c r="I309" i="13"/>
  <c r="K309" i="13"/>
  <c r="M309" i="13"/>
  <c r="O309" i="13"/>
  <c r="Q309" i="13"/>
  <c r="V309" i="13"/>
  <c r="G310" i="13"/>
  <c r="M310" i="13" s="1"/>
  <c r="I310" i="13"/>
  <c r="K310" i="13"/>
  <c r="O310" i="13"/>
  <c r="Q310" i="13"/>
  <c r="V310" i="13"/>
  <c r="G311" i="13"/>
  <c r="M311" i="13" s="1"/>
  <c r="I311" i="13"/>
  <c r="K311" i="13"/>
  <c r="O311" i="13"/>
  <c r="Q311" i="13"/>
  <c r="V311" i="13"/>
  <c r="G312" i="13"/>
  <c r="I312" i="13"/>
  <c r="K312" i="13"/>
  <c r="M312" i="13"/>
  <c r="O312" i="13"/>
  <c r="Q312" i="13"/>
  <c r="V312" i="13"/>
  <c r="G313" i="13"/>
  <c r="M313" i="13" s="1"/>
  <c r="I313" i="13"/>
  <c r="K313" i="13"/>
  <c r="O313" i="13"/>
  <c r="Q313" i="13"/>
  <c r="V313" i="13"/>
  <c r="G314" i="13"/>
  <c r="I314" i="13"/>
  <c r="K314" i="13"/>
  <c r="M314" i="13"/>
  <c r="O314" i="13"/>
  <c r="Q314" i="13"/>
  <c r="V314" i="13"/>
  <c r="G315" i="13"/>
  <c r="M315" i="13" s="1"/>
  <c r="I315" i="13"/>
  <c r="K315" i="13"/>
  <c r="O315" i="13"/>
  <c r="Q315" i="13"/>
  <c r="V315" i="13"/>
  <c r="G316" i="13"/>
  <c r="I316" i="13"/>
  <c r="K316" i="13"/>
  <c r="M316" i="13"/>
  <c r="O316" i="13"/>
  <c r="Q316" i="13"/>
  <c r="V316" i="13"/>
  <c r="G317" i="13"/>
  <c r="I317" i="13"/>
  <c r="K317" i="13"/>
  <c r="M317" i="13"/>
  <c r="O317" i="13"/>
  <c r="Q317" i="13"/>
  <c r="V317" i="13"/>
  <c r="G318" i="13"/>
  <c r="M318" i="13" s="1"/>
  <c r="I318" i="13"/>
  <c r="K318" i="13"/>
  <c r="O318" i="13"/>
  <c r="Q318" i="13"/>
  <c r="V318" i="13"/>
  <c r="G319" i="13"/>
  <c r="M319" i="13" s="1"/>
  <c r="I319" i="13"/>
  <c r="K319" i="13"/>
  <c r="O319" i="13"/>
  <c r="Q319" i="13"/>
  <c r="V319" i="13"/>
  <c r="G320" i="13"/>
  <c r="I320" i="13"/>
  <c r="K320" i="13"/>
  <c r="M320" i="13"/>
  <c r="O320" i="13"/>
  <c r="Q320" i="13"/>
  <c r="V320" i="13"/>
  <c r="G321" i="13"/>
  <c r="M321" i="13" s="1"/>
  <c r="I321" i="13"/>
  <c r="K321" i="13"/>
  <c r="O321" i="13"/>
  <c r="Q321" i="13"/>
  <c r="V321" i="13"/>
  <c r="G322" i="13"/>
  <c r="I322" i="13"/>
  <c r="K322" i="13"/>
  <c r="M322" i="13"/>
  <c r="O322" i="13"/>
  <c r="Q322" i="13"/>
  <c r="V322" i="13"/>
  <c r="G323" i="13"/>
  <c r="M323" i="13" s="1"/>
  <c r="I323" i="13"/>
  <c r="K323" i="13"/>
  <c r="O323" i="13"/>
  <c r="Q323" i="13"/>
  <c r="V323" i="13"/>
  <c r="G324" i="13"/>
  <c r="I324" i="13"/>
  <c r="K324" i="13"/>
  <c r="M324" i="13"/>
  <c r="O324" i="13"/>
  <c r="Q324" i="13"/>
  <c r="V324" i="13"/>
  <c r="G325" i="13"/>
  <c r="I325" i="13"/>
  <c r="K325" i="13"/>
  <c r="M325" i="13"/>
  <c r="O325" i="13"/>
  <c r="Q325" i="13"/>
  <c r="V325" i="13"/>
  <c r="G326" i="13"/>
  <c r="M326" i="13" s="1"/>
  <c r="I326" i="13"/>
  <c r="K326" i="13"/>
  <c r="O326" i="13"/>
  <c r="Q326" i="13"/>
  <c r="V326" i="13"/>
  <c r="G327" i="13"/>
  <c r="M327" i="13" s="1"/>
  <c r="I327" i="13"/>
  <c r="K327" i="13"/>
  <c r="O327" i="13"/>
  <c r="Q327" i="13"/>
  <c r="V327" i="13"/>
  <c r="G328" i="13"/>
  <c r="I328" i="13"/>
  <c r="K328" i="13"/>
  <c r="M328" i="13"/>
  <c r="O328" i="13"/>
  <c r="Q328" i="13"/>
  <c r="V328" i="13"/>
  <c r="G329" i="13"/>
  <c r="M329" i="13" s="1"/>
  <c r="I329" i="13"/>
  <c r="K329" i="13"/>
  <c r="O329" i="13"/>
  <c r="Q329" i="13"/>
  <c r="V329" i="13"/>
  <c r="G330" i="13"/>
  <c r="I330" i="13"/>
  <c r="K330" i="13"/>
  <c r="M330" i="13"/>
  <c r="O330" i="13"/>
  <c r="Q330" i="13"/>
  <c r="V330" i="13"/>
  <c r="I332" i="13"/>
  <c r="O332" i="13"/>
  <c r="G333" i="13"/>
  <c r="G332" i="13" s="1"/>
  <c r="I333" i="13"/>
  <c r="K333" i="13"/>
  <c r="K332" i="13" s="1"/>
  <c r="M333" i="13"/>
  <c r="M332" i="13" s="1"/>
  <c r="O333" i="13"/>
  <c r="Q333" i="13"/>
  <c r="Q332" i="13" s="1"/>
  <c r="V333" i="13"/>
  <c r="V332" i="13" s="1"/>
  <c r="G339" i="13"/>
  <c r="I339" i="13"/>
  <c r="K339" i="13"/>
  <c r="M339" i="13"/>
  <c r="O339" i="13"/>
  <c r="Q339" i="13"/>
  <c r="V339" i="13"/>
  <c r="K341" i="13"/>
  <c r="O341" i="13"/>
  <c r="G342" i="13"/>
  <c r="G341" i="13" s="1"/>
  <c r="I342" i="13"/>
  <c r="I341" i="13" s="1"/>
  <c r="K342" i="13"/>
  <c r="O342" i="13"/>
  <c r="Q342" i="13"/>
  <c r="Q341" i="13" s="1"/>
  <c r="V342" i="13"/>
  <c r="V341" i="13" s="1"/>
  <c r="I344" i="13"/>
  <c r="O344" i="13"/>
  <c r="V344" i="13"/>
  <c r="G345" i="13"/>
  <c r="M345" i="13" s="1"/>
  <c r="M344" i="13" s="1"/>
  <c r="I345" i="13"/>
  <c r="K345" i="13"/>
  <c r="K344" i="13" s="1"/>
  <c r="O345" i="13"/>
  <c r="Q345" i="13"/>
  <c r="Q344" i="13" s="1"/>
  <c r="V345" i="13"/>
  <c r="G352" i="13"/>
  <c r="G353" i="13"/>
  <c r="M353" i="13" s="1"/>
  <c r="M352" i="13" s="1"/>
  <c r="I353" i="13"/>
  <c r="I352" i="13" s="1"/>
  <c r="K353" i="13"/>
  <c r="K352" i="13" s="1"/>
  <c r="O353" i="13"/>
  <c r="O352" i="13" s="1"/>
  <c r="Q353" i="13"/>
  <c r="Q352" i="13" s="1"/>
  <c r="V353" i="13"/>
  <c r="G356" i="13"/>
  <c r="I356" i="13"/>
  <c r="K356" i="13"/>
  <c r="M356" i="13"/>
  <c r="O356" i="13"/>
  <c r="Q356" i="13"/>
  <c r="V356" i="13"/>
  <c r="V352" i="13" s="1"/>
  <c r="K360" i="13"/>
  <c r="V360" i="13"/>
  <c r="G361" i="13"/>
  <c r="G360" i="13" s="1"/>
  <c r="I361" i="13"/>
  <c r="K361" i="13"/>
  <c r="O361" i="13"/>
  <c r="O360" i="13" s="1"/>
  <c r="Q361" i="13"/>
  <c r="Q360" i="13" s="1"/>
  <c r="V361" i="13"/>
  <c r="G363" i="13"/>
  <c r="M363" i="13" s="1"/>
  <c r="I363" i="13"/>
  <c r="I360" i="13" s="1"/>
  <c r="K363" i="13"/>
  <c r="O363" i="13"/>
  <c r="Q363" i="13"/>
  <c r="V363" i="13"/>
  <c r="AE366" i="13"/>
  <c r="AF366" i="13"/>
  <c r="G31" i="12"/>
  <c r="BA27" i="12"/>
  <c r="BA25" i="12"/>
  <c r="BA22" i="12"/>
  <c r="BA20" i="12"/>
  <c r="BA18" i="12"/>
  <c r="BA11" i="12"/>
  <c r="G8" i="12"/>
  <c r="I8" i="12"/>
  <c r="V8" i="12"/>
  <c r="G9" i="12"/>
  <c r="M9" i="12" s="1"/>
  <c r="M8" i="12" s="1"/>
  <c r="I9" i="12"/>
  <c r="K9" i="12"/>
  <c r="K8" i="12" s="1"/>
  <c r="O9" i="12"/>
  <c r="O8" i="12" s="1"/>
  <c r="Q9" i="12"/>
  <c r="Q8" i="12" s="1"/>
  <c r="V9" i="12"/>
  <c r="G12" i="12"/>
  <c r="I12" i="12"/>
  <c r="K12" i="12"/>
  <c r="M12" i="12"/>
  <c r="O12" i="12"/>
  <c r="Q12" i="12"/>
  <c r="V12" i="12"/>
  <c r="G15" i="12"/>
  <c r="I15" i="12"/>
  <c r="K15" i="12"/>
  <c r="M15" i="12"/>
  <c r="O15" i="12"/>
  <c r="Q15" i="12"/>
  <c r="Q14" i="12" s="1"/>
  <c r="V15" i="12"/>
  <c r="V14" i="12" s="1"/>
  <c r="G16" i="12"/>
  <c r="I16" i="12"/>
  <c r="K16" i="12"/>
  <c r="M16" i="12"/>
  <c r="O16" i="12"/>
  <c r="Q16" i="12"/>
  <c r="V16" i="12"/>
  <c r="G17" i="12"/>
  <c r="I17" i="12"/>
  <c r="K17" i="12"/>
  <c r="M17" i="12"/>
  <c r="O17" i="12"/>
  <c r="Q17" i="12"/>
  <c r="V17" i="12"/>
  <c r="G19" i="12"/>
  <c r="M19" i="12" s="1"/>
  <c r="I19" i="12"/>
  <c r="K19" i="12"/>
  <c r="O19" i="12"/>
  <c r="Q19" i="12"/>
  <c r="V19" i="12"/>
  <c r="G21" i="12"/>
  <c r="M21" i="12" s="1"/>
  <c r="I21" i="12"/>
  <c r="I14" i="12" s="1"/>
  <c r="K21" i="12"/>
  <c r="O21" i="12"/>
  <c r="Q21" i="12"/>
  <c r="V21" i="12"/>
  <c r="G23" i="12"/>
  <c r="M23" i="12" s="1"/>
  <c r="I23" i="12"/>
  <c r="K23" i="12"/>
  <c r="K14" i="12" s="1"/>
  <c r="O23" i="12"/>
  <c r="Q23" i="12"/>
  <c r="V23" i="12"/>
  <c r="G24" i="12"/>
  <c r="I24" i="12"/>
  <c r="K24" i="12"/>
  <c r="M24" i="12"/>
  <c r="O24" i="12"/>
  <c r="Q24" i="12"/>
  <c r="V24" i="12"/>
  <c r="G26" i="12"/>
  <c r="I26" i="12"/>
  <c r="K26" i="12"/>
  <c r="M26" i="12"/>
  <c r="O26" i="12"/>
  <c r="O14" i="12" s="1"/>
  <c r="Q26" i="12"/>
  <c r="V26" i="12"/>
  <c r="G28" i="12"/>
  <c r="I28" i="12"/>
  <c r="K28" i="12"/>
  <c r="M28" i="12"/>
  <c r="O28" i="12"/>
  <c r="Q28" i="12"/>
  <c r="V28" i="12"/>
  <c r="G29" i="12"/>
  <c r="I29" i="12"/>
  <c r="K29" i="12"/>
  <c r="M29" i="12"/>
  <c r="O29" i="12"/>
  <c r="Q29" i="12"/>
  <c r="V29" i="12"/>
  <c r="AE31" i="12"/>
  <c r="I20" i="1"/>
  <c r="I19" i="1"/>
  <c r="I18" i="1"/>
  <c r="AZ190" i="1"/>
  <c r="AZ188" i="1"/>
  <c r="AZ186" i="1"/>
  <c r="AZ184" i="1"/>
  <c r="AZ182" i="1"/>
  <c r="AZ180" i="1"/>
  <c r="AZ178" i="1"/>
  <c r="AZ176" i="1"/>
  <c r="AZ175" i="1"/>
  <c r="AZ173" i="1"/>
  <c r="AZ171" i="1"/>
  <c r="AZ169" i="1"/>
  <c r="AZ168" i="1"/>
  <c r="AZ167" i="1"/>
  <c r="AZ166" i="1"/>
  <c r="AZ164" i="1"/>
  <c r="AZ162" i="1"/>
  <c r="AZ160" i="1"/>
  <c r="AZ158" i="1"/>
  <c r="AZ156" i="1"/>
  <c r="AZ154" i="1"/>
  <c r="AZ152" i="1"/>
  <c r="AZ150" i="1"/>
  <c r="AZ148" i="1"/>
  <c r="AZ146" i="1"/>
  <c r="AZ144" i="1"/>
  <c r="AZ142" i="1"/>
  <c r="AZ140" i="1"/>
  <c r="AZ138" i="1"/>
  <c r="AZ136" i="1"/>
  <c r="AZ134" i="1"/>
  <c r="AZ132" i="1"/>
  <c r="AZ130" i="1"/>
  <c r="AZ128" i="1"/>
  <c r="AZ126" i="1"/>
  <c r="AZ124" i="1"/>
  <c r="AZ122" i="1"/>
  <c r="AZ120" i="1"/>
  <c r="AZ118" i="1"/>
  <c r="AZ116" i="1"/>
  <c r="AZ114" i="1"/>
  <c r="AZ112" i="1"/>
  <c r="AZ110" i="1"/>
  <c r="AZ108" i="1"/>
  <c r="AZ106" i="1"/>
  <c r="AZ104" i="1"/>
  <c r="AZ102" i="1"/>
  <c r="AZ100" i="1"/>
  <c r="AZ98" i="1"/>
  <c r="AZ96" i="1"/>
  <c r="AZ94" i="1"/>
  <c r="AZ92" i="1"/>
  <c r="AZ91" i="1"/>
  <c r="AZ89" i="1"/>
  <c r="AZ87" i="1"/>
  <c r="AZ85" i="1"/>
  <c r="AZ83" i="1"/>
  <c r="AZ81" i="1"/>
  <c r="AZ79" i="1"/>
  <c r="AZ77" i="1"/>
  <c r="AZ75" i="1"/>
  <c r="AZ73" i="1"/>
  <c r="AZ71" i="1"/>
  <c r="AZ69" i="1"/>
  <c r="AZ67" i="1"/>
  <c r="AZ65" i="1"/>
  <c r="AZ63" i="1"/>
  <c r="AZ61" i="1"/>
  <c r="AZ59" i="1"/>
  <c r="AZ57" i="1"/>
  <c r="F54" i="1"/>
  <c r="G23" i="1" s="1"/>
  <c r="G54" i="1"/>
  <c r="G25" i="1" s="1"/>
  <c r="H51" i="1"/>
  <c r="I51" i="1" s="1"/>
  <c r="H49" i="1"/>
  <c r="H48" i="1"/>
  <c r="I48" i="1" s="1"/>
  <c r="H47" i="1"/>
  <c r="I47" i="1" s="1"/>
  <c r="H45" i="1"/>
  <c r="I45" i="1" s="1"/>
  <c r="H42" i="1"/>
  <c r="H40" i="1"/>
  <c r="I40" i="1" s="1"/>
  <c r="H39" i="1"/>
  <c r="H54" i="1" s="1"/>
  <c r="J28" i="1"/>
  <c r="J26" i="1"/>
  <c r="G38" i="1"/>
  <c r="F38" i="1"/>
  <c r="J23" i="1"/>
  <c r="J24" i="1"/>
  <c r="J25" i="1"/>
  <c r="J27" i="1"/>
  <c r="E24" i="1"/>
  <c r="E26" i="1"/>
  <c r="I16" i="1" l="1"/>
  <c r="I21" i="1" s="1"/>
  <c r="I229" i="1"/>
  <c r="J228" i="1" s="1"/>
  <c r="H50" i="1"/>
  <c r="I50" i="1" s="1"/>
  <c r="H46" i="1"/>
  <c r="I46" i="1" s="1"/>
  <c r="H41" i="1"/>
  <c r="I41" i="1" s="1"/>
  <c r="A23" i="1"/>
  <c r="A24" i="1" s="1"/>
  <c r="G24" i="1" s="1"/>
  <c r="G28" i="1"/>
  <c r="M34" i="17"/>
  <c r="M26" i="17"/>
  <c r="M25" i="17" s="1"/>
  <c r="M28" i="17"/>
  <c r="M27" i="17" s="1"/>
  <c r="M9" i="17"/>
  <c r="M8" i="17" s="1"/>
  <c r="M38" i="16"/>
  <c r="M8" i="16"/>
  <c r="M60" i="16"/>
  <c r="G57" i="16"/>
  <c r="G38" i="16"/>
  <c r="G8" i="16"/>
  <c r="AF81" i="16"/>
  <c r="G60" i="16"/>
  <c r="M35" i="16"/>
  <c r="M34" i="16" s="1"/>
  <c r="M82" i="15"/>
  <c r="AF118" i="15"/>
  <c r="M111" i="15"/>
  <c r="M110" i="15" s="1"/>
  <c r="M9" i="15"/>
  <c r="M8" i="15" s="1"/>
  <c r="M177" i="14"/>
  <c r="M176" i="14" s="1"/>
  <c r="M132" i="14"/>
  <c r="M107" i="14" s="1"/>
  <c r="M9" i="14"/>
  <c r="M8" i="14" s="1"/>
  <c r="M8" i="13"/>
  <c r="M239" i="13"/>
  <c r="M203" i="13"/>
  <c r="M187" i="13"/>
  <c r="G187" i="13"/>
  <c r="G8" i="13"/>
  <c r="G344" i="13"/>
  <c r="G203" i="13"/>
  <c r="M361" i="13"/>
  <c r="M360" i="13" s="1"/>
  <c r="M342" i="13"/>
  <c r="M341" i="13" s="1"/>
  <c r="M14" i="12"/>
  <c r="G14" i="12"/>
  <c r="AF31" i="12"/>
  <c r="J209" i="1"/>
  <c r="J213" i="1"/>
  <c r="J208" i="1"/>
  <c r="A25" i="1"/>
  <c r="A26" i="1" s="1"/>
  <c r="G26" i="1" s="1"/>
  <c r="I39" i="1"/>
  <c r="I54" i="1" s="1"/>
  <c r="J211" i="1" l="1"/>
  <c r="J224" i="1"/>
  <c r="J220" i="1"/>
  <c r="J216" i="1"/>
  <c r="J212" i="1"/>
  <c r="J223" i="1"/>
  <c r="J215" i="1"/>
  <c r="J218" i="1"/>
  <c r="J226" i="1"/>
  <c r="J222" i="1"/>
  <c r="J219" i="1"/>
  <c r="J214" i="1"/>
  <c r="J210" i="1"/>
  <c r="J227" i="1"/>
  <c r="J217" i="1"/>
  <c r="J225" i="1"/>
  <c r="J221" i="1"/>
  <c r="A27" i="1"/>
  <c r="A29" i="1" s="1"/>
  <c r="G29" i="1" s="1"/>
  <c r="G27" i="1" s="1"/>
  <c r="J48" i="1"/>
  <c r="J45" i="1"/>
  <c r="J39" i="1"/>
  <c r="J54" i="1" s="1"/>
  <c r="J51" i="1"/>
  <c r="J47" i="1"/>
  <c r="J41" i="1"/>
  <c r="J53" i="1"/>
  <c r="J50" i="1"/>
  <c r="J44" i="1"/>
  <c r="J52" i="1"/>
  <c r="J46" i="1"/>
  <c r="J40" i="1"/>
  <c r="J43" i="1"/>
  <c r="J2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Humpolík Michal</author>
  </authors>
  <commentList>
    <comment ref="S6" authorId="0" shapeId="0" xr:uid="{D951657A-2E3F-4182-BF82-6E62F7D67E9C}">
      <text>
        <r>
          <rPr>
            <sz val="9"/>
            <color indexed="81"/>
            <rFont val="Tahoma"/>
            <family val="2"/>
            <charset val="238"/>
          </rPr>
          <t>Jedná se o informaci, zda se jedná o položku, která je do rozpočtu zadána z cenové soustavy RTS, nebo vlastní.</t>
        </r>
      </text>
    </comment>
    <comment ref="T6" authorId="0" shapeId="0" xr:uid="{4DCE0B80-74BD-49F6-970B-601AD7C6A87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Humpolík Michal</author>
  </authors>
  <commentList>
    <comment ref="S6" authorId="0" shapeId="0" xr:uid="{99717B2D-9424-4ECF-8FAC-AF1AC3422D3A}">
      <text>
        <r>
          <rPr>
            <sz val="9"/>
            <color indexed="81"/>
            <rFont val="Tahoma"/>
            <family val="2"/>
            <charset val="238"/>
          </rPr>
          <t>Jedná se o informaci, zda se jedná o položku, která je do rozpočtu zadána z cenové soustavy RTS, nebo vlastní.</t>
        </r>
      </text>
    </comment>
    <comment ref="T6" authorId="0" shapeId="0" xr:uid="{551D7A7A-5685-4B2A-ABFA-1E30079A86D1}">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Humpolík Michal</author>
  </authors>
  <commentList>
    <comment ref="S6" authorId="0" shapeId="0" xr:uid="{4BA95E68-E8EA-419A-9D10-115CEB09099A}">
      <text>
        <r>
          <rPr>
            <sz val="9"/>
            <color indexed="81"/>
            <rFont val="Tahoma"/>
            <family val="2"/>
            <charset val="238"/>
          </rPr>
          <t>Jedná se o informaci, zda se jedná o položku, která je do rozpočtu zadána z cenové soustavy RTS, nebo vlastní.</t>
        </r>
      </text>
    </comment>
    <comment ref="T6" authorId="0" shapeId="0" xr:uid="{B39E6E68-E17A-428B-B2E8-3B9E08813E5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Humpolík Michal</author>
  </authors>
  <commentList>
    <comment ref="S6" authorId="0" shapeId="0" xr:uid="{31A59AA7-C1B4-430A-AC24-48224A31D880}">
      <text>
        <r>
          <rPr>
            <sz val="9"/>
            <color indexed="81"/>
            <rFont val="Tahoma"/>
            <family val="2"/>
            <charset val="238"/>
          </rPr>
          <t>Jedná se o informaci, zda se jedná o položku, která je do rozpočtu zadána z cenové soustavy RTS, nebo vlastní.</t>
        </r>
      </text>
    </comment>
    <comment ref="T6" authorId="0" shapeId="0" xr:uid="{82C02768-4781-42B1-A22B-02D7118E48D9}">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Humpolík Michal</author>
  </authors>
  <commentList>
    <comment ref="S6" authorId="0" shapeId="0" xr:uid="{3D044F14-319E-4C63-8211-0EBC889A9E78}">
      <text>
        <r>
          <rPr>
            <sz val="9"/>
            <color indexed="81"/>
            <rFont val="Tahoma"/>
            <family val="2"/>
            <charset val="238"/>
          </rPr>
          <t>Jedná se o informaci, zda se jedná o položku, která je do rozpočtu zadána z cenové soustavy RTS, nebo vlastní.</t>
        </r>
      </text>
    </comment>
    <comment ref="T6" authorId="0" shapeId="0" xr:uid="{EC43E06E-CD7F-49BC-AF70-6B4ABBBC37A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Humpolík Michal</author>
  </authors>
  <commentList>
    <comment ref="S6" authorId="0" shapeId="0" xr:uid="{8E4DAFB6-D56E-49A1-B916-D4F70FDE0ADD}">
      <text>
        <r>
          <rPr>
            <sz val="9"/>
            <color indexed="81"/>
            <rFont val="Tahoma"/>
            <family val="2"/>
            <charset val="238"/>
          </rPr>
          <t>Jedná se o informaci, zda se jedná o položku, která je do rozpočtu zadána z cenové soustavy RTS, nebo vlastní.</t>
        </r>
      </text>
    </comment>
    <comment ref="T6" authorId="0" shapeId="0" xr:uid="{196AFB9A-040B-408C-AACF-4B5076C77C3A}">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<sst xmlns="http://schemas.openxmlformats.org/spreadsheetml/2006/main" count="3926" uniqueCount="1001">
  <si>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</si>
  <si>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</si>
  <si>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</si>
  <si>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</si>
  <si>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</si>
  <si>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</si>
  <si>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</si>
  <si>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</si>
  <si>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</si>
  <si>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</si>
  <si>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</si>
  <si>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</si>
  <si>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</si>
  <si>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</si>
  <si>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</si>
  <si>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</si>
  <si>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</si>
  <si>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</si>
  <si>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</si>
  <si>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</si>
  <si>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</si>
  <si>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</si>
  <si>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</si>
  <si>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</si>
  <si>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</si>
  <si>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</si>
  <si>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</si>
  <si>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</si>
  <si>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</si>
  <si>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</si>
  <si>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</si>
  <si>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</si>
  <si>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</si>
  <si>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</si>
  <si>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</si>
  <si>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</si>
  <si>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</si>
  <si>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</si>
  <si>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</si>
  <si>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</si>
  <si>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</si>
  <si>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</si>
  <si>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</si>
  <si>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Ing. Humpolík</t>
  </si>
  <si>
    <t>6243</t>
  </si>
  <si>
    <t>GSS Mikulov - Dílny - akumulace a využití dešťové vody</t>
  </si>
  <si>
    <t>Gymnázium a střední odborná škola Mikulov, příspěvková organizace</t>
  </si>
  <si>
    <t>Komenského 273/7</t>
  </si>
  <si>
    <t>Mikulov</t>
  </si>
  <si>
    <t>69201</t>
  </si>
  <si>
    <t>60680377</t>
  </si>
  <si>
    <t>CZ60680377</t>
  </si>
  <si>
    <t>AQUA PROCON s.r.o.</t>
  </si>
  <si>
    <t>Palackého třída 768/12</t>
  </si>
  <si>
    <t>Brno-Královo Pole</t>
  </si>
  <si>
    <t>61200</t>
  </si>
  <si>
    <t>46964371</t>
  </si>
  <si>
    <t>CZ46964371</t>
  </si>
  <si>
    <t>24.10.2023</t>
  </si>
  <si>
    <t>Stavba</t>
  </si>
  <si>
    <t>Ostatní a vedlejší náklady</t>
  </si>
  <si>
    <t>1</t>
  </si>
  <si>
    <t>Stavební objekt</t>
  </si>
  <si>
    <t>SO 01</t>
  </si>
  <si>
    <t>Akumulace dešťové vody</t>
  </si>
  <si>
    <t>SO 02</t>
  </si>
  <si>
    <t>Využití dešťové vody pro závlahu</t>
  </si>
  <si>
    <t>SO 03</t>
  </si>
  <si>
    <t>Využití dešťové vody pro splachování toalet</t>
  </si>
  <si>
    <t>Provozní soubor</t>
  </si>
  <si>
    <t>PS 01</t>
  </si>
  <si>
    <t>Využití dešťové vody pro závlahu - elektrotechnologická část</t>
  </si>
  <si>
    <t>elektrotechnologická část</t>
  </si>
  <si>
    <t>PS 02</t>
  </si>
  <si>
    <t>Využití dešťové vody pro splachování toalet - elektrotechnologická část</t>
  </si>
  <si>
    <t>Celkem za stavbu</t>
  </si>
  <si>
    <t>CZK</t>
  </si>
  <si>
    <t>#POPS</t>
  </si>
  <si>
    <t>Popis stavby: 6243 - GSS Mikulov - Dílny - akumulace a využití dešťové vody</t>
  </si>
  <si>
    <t>1. PODMÍNKY PRO ZPRACOVÁNÍ NABÍDKOVÉ CENY</t>
  </si>
  <si>
    <t>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</si>
  <si>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</si>
  <si>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</si>
  <si>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Vymezení některých pojmů</t>
  </si>
  <si>
    <t>Pro účely zpracování nabídkové ceny jsou použity některé pojmy, pod kterými se rozumí:</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</si>
  <si>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</si>
  <si>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</si>
  <si>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</si>
  <si>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</si>
  <si>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</si>
  <si>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Cenová soustava</t>
  </si>
  <si>
    <t>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</si>
  <si>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</si>
  <si>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</si>
  <si>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</si>
  <si>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</si>
  <si>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</si>
  <si>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Je-li popsaná individuální položka stavebních prací v textu označena popisem D+M, rozumí se tím vždy dodávka a montáž materiálů, prvků či zařízení definovaných popisem položky.</t>
  </si>
  <si>
    <t>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t>
  </si>
  <si>
    <t>Položky v provozních souborech zahrnují i náklady na montáž daných položek a testy až do úrovně komplexního vyzkoušení (pokud montážní práce nejsou zvlášť uváděny).</t>
  </si>
  <si>
    <t>Závaznost a změna soupisu</t>
  </si>
  <si>
    <t>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</si>
  <si>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</si>
  <si>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Kontrola soupisu</t>
  </si>
  <si>
    <t>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t>
  </si>
  <si>
    <t>Požadavky na způsob zpracování nabídkové ceny</t>
  </si>
  <si>
    <t>Nabídková cena za splnění veřejné zakázky</t>
  </si>
  <si>
    <t>Nabídkovou cenou za splnění veřejné zakázky se rozumí celková cena za každou dílčí část veřejné zakázky samostatně. Nabídková cena musí obsahovat veškeré nutné náklady dodavatele k řádnému provedení stavby včetně ostatních a vedlejších nákladů.</t>
  </si>
  <si>
    <t>Položkový rozpočet</t>
  </si>
  <si>
    <t>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t>
  </si>
  <si>
    <t>Zvláštní podmínky pro stanovení nabídkové ceny</t>
  </si>
  <si>
    <t>Přeprava vybouraných hmot, suti a vytěžené zeminy</t>
  </si>
  <si>
    <t>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</si>
  <si>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Poplatky za uskladnění</t>
  </si>
  <si>
    <t>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t>
  </si>
  <si>
    <t>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</si>
  <si>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</si>
  <si>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</si>
  <si>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Příplatky za ztížené podmínky prací</t>
  </si>
  <si>
    <t>Pokud soupis položku příplatku za ztížené podmínky obsahuje, je dodavatel povinen ji ocenit bez ohledu na to, že tento příplatek dodavatel standardně neuplatňuje.</t>
  </si>
  <si>
    <t>Vedlejší a ostatní náklady</t>
  </si>
  <si>
    <t>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</si>
  <si>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</si>
  <si>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Obnova vodorovného značení při opravách komunikací</t>
  </si>
  <si>
    <t>Obnova vodorovného značení při opravách komunikací není samostatně vykazována. Náklady na tuto obnovu budou dodavatelem započteny do ostatních položek oprav komunikací.</t>
  </si>
  <si>
    <t>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t>
  </si>
  <si>
    <t>Dodávka potrubí PP</t>
  </si>
  <si>
    <t>V případě dodávky potrubí PP bude uchazeč pro tyto položky uvažovat jakékoliv potrubí specifikované v příloze "Technické a uživatelské standardy".</t>
  </si>
  <si>
    <t>Bezvýkopová technologie</t>
  </si>
  <si>
    <t>U dodávky potrubí pro bezvýkopové technologie je uvažováno ztratné 10%. V případě použití technologie, která vyžaduje větší množství ztratného zahrne uchazeč tyto náklady do jednotkové ceny protlačeného potrubí.</t>
  </si>
  <si>
    <t>Obchodní názvy obsažené v soupisech stavebních prací a dodávek a služeb</t>
  </si>
  <si>
    <t>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</si>
  <si>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 xml:space="preserve">	Hloubkové odvodnění, čerpání</t>
  </si>
  <si>
    <t>V cenách položek hloubkového odvodnění a čerpání vody budou započteny mimo jiné i následující náklady:</t>
  </si>
  <si>
    <t>•	náklady na odvedení čerpaných vod do recipientu, do dostatečné vzdálenosti od odvodňovaného úseku, včetně zajištění příslušných povolení, poplatků za vypouštění nebo čištění</t>
  </si>
  <si>
    <t>•	náklady na zřízení a obsluhu systému čerpadel, hydrogeologické sledování stavby, údržbu systému, včetně čištění hydrovrtů a zajištění dostatečného příkonu pro provoz čerpadel</t>
  </si>
  <si>
    <t>•	náklady na průzkum ohrožených nemovitostí a dalších konstrukcí, vodohospodářských děl a dalších chráněných zájmů, včetně nápravných opatření a škod způsobených činností odvodňovacího systému</t>
  </si>
  <si>
    <t>3. ELEKTRONICKÁ PODOBA SOUPISU</t>
  </si>
  <si>
    <t>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</si>
  <si>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</si>
  <si>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</si>
  <si>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</si>
  <si>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</si>
  <si>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</si>
  <si>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</si>
  <si>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</si>
  <si>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Závěrečné ustanovení</t>
  </si>
  <si>
    <t>Ostatní podmínky vztahující se ke zpracování nabídkové ceny jsou uvedeny v zadávací dokumentaci.</t>
  </si>
  <si>
    <t>#POPO</t>
  </si>
  <si>
    <t>Popis objektu: PS 01 - Využití dešťové vody pro závlahu - elektrotechnologická část</t>
  </si>
  <si>
    <t>#POPR</t>
  </si>
  <si>
    <t>Popis rozpočtu: 1 - elektrotechnologická část</t>
  </si>
  <si>
    <t>Popis objektu: PS 02 - Využití dešťové vody pro splachování toalet - elektrotechnologická část</t>
  </si>
  <si>
    <t>Popis objektu: SO 01 - Akumulace dešťové vody</t>
  </si>
  <si>
    <t>Popis rozpočtu: 1 - Akumulace dešťové vody</t>
  </si>
  <si>
    <t>Popis objektu: SO 02 - Využití dešťové vody pro závlahu</t>
  </si>
  <si>
    <t>Popis rozpočtu: 1 - Využití dešťové vody pro závlahu</t>
  </si>
  <si>
    <t>Popis objektu: SO 03 - Využití dešťové vody pro splachování toalet</t>
  </si>
  <si>
    <t>Popis rozpočtu: 1 - Využití dešťové vody pro splachování toalet</t>
  </si>
  <si>
    <t>Popis objektu: VON - Ostatní a vedlejší náklady</t>
  </si>
  <si>
    <t>Popis rozpočtu: 1 - Ostatní a vedlejší náklady</t>
  </si>
  <si>
    <t>Rekapitulace dílů</t>
  </si>
  <si>
    <t>Typ dílu</t>
  </si>
  <si>
    <t>Zemní práce</t>
  </si>
  <si>
    <t>38</t>
  </si>
  <si>
    <t>Kompletní konstrukce</t>
  </si>
  <si>
    <t>45</t>
  </si>
  <si>
    <t>Podkladní a vedlejší konstrukce</t>
  </si>
  <si>
    <t>6</t>
  </si>
  <si>
    <t>Úpravy povrchu, podlahy</t>
  </si>
  <si>
    <t>8</t>
  </si>
  <si>
    <t>Trubní vedení</t>
  </si>
  <si>
    <t>9</t>
  </si>
  <si>
    <t>Ostatní konstrukce, bourání</t>
  </si>
  <si>
    <t>93</t>
  </si>
  <si>
    <t>Dokončovací práce inženýrských staveb</t>
  </si>
  <si>
    <t>961</t>
  </si>
  <si>
    <t>Prostupy</t>
  </si>
  <si>
    <t>99</t>
  </si>
  <si>
    <t>Staveništní přesun hmot</t>
  </si>
  <si>
    <t>711</t>
  </si>
  <si>
    <t>Izolace proti vodě</t>
  </si>
  <si>
    <t>767</t>
  </si>
  <si>
    <t>Konstrukce zámečnické</t>
  </si>
  <si>
    <t>M01.1</t>
  </si>
  <si>
    <t>Rozvaděč 1RM1</t>
  </si>
  <si>
    <t>M01.2</t>
  </si>
  <si>
    <t>Dozbrojení rozvaděče Rx</t>
  </si>
  <si>
    <t>M02</t>
  </si>
  <si>
    <t>Montážní materiál</t>
  </si>
  <si>
    <t>M03</t>
  </si>
  <si>
    <t>Polní instrumentace</t>
  </si>
  <si>
    <t>M07</t>
  </si>
  <si>
    <t>Uzemnění a hromosvod</t>
  </si>
  <si>
    <t>M15</t>
  </si>
  <si>
    <t>M23</t>
  </si>
  <si>
    <t>Montáže potrubí</t>
  </si>
  <si>
    <t>M30</t>
  </si>
  <si>
    <t>Přidružené práce</t>
  </si>
  <si>
    <t>VN</t>
  </si>
  <si>
    <t>ON</t>
  </si>
  <si>
    <t>Soupis vedlejších a ostatních nákladů</t>
  </si>
  <si>
    <t>#TypZaznamu#</t>
  </si>
  <si>
    <t>STA</t>
  </si>
  <si>
    <t>VON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</si>
  <si>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</si>
  <si>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</si>
  <si>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</si>
  <si>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</si>
  <si>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</si>
  <si>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</si>
  <si>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</si>
  <si>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</si>
  <si>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</si>
  <si>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</si>
  <si>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</si>
  <si>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</si>
  <si>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</si>
  <si>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</si>
  <si>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</si>
  <si>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</si>
  <si>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</si>
  <si>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</si>
  <si>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</si>
  <si>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</si>
  <si>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</si>
  <si>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</si>
  <si>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</si>
  <si>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</si>
  <si>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</si>
  <si>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</si>
  <si>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</si>
  <si>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</si>
  <si>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</si>
  <si>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</si>
  <si>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RTS 23/ II</t>
  </si>
  <si>
    <t>Indiv</t>
  </si>
  <si>
    <t>VRN</t>
  </si>
  <si>
    <t>Běžná</t>
  </si>
  <si>
    <t>POL99_8</t>
  </si>
  <si>
    <t>POP</t>
  </si>
  <si>
    <t>Vyhotovení protokolu o vytyčení stavby se seznamem souřadnic vytyčených bodů a jejich polohopisnými (S-JTSK) a výškopisnými (Bpv) hodnotami.</t>
  </si>
  <si>
    <t>005121 R</t>
  </si>
  <si>
    <t>Zařízení staveniště</t>
  </si>
  <si>
    <t>Veškeré náklady spojené s vybudováním, provozem a odstraněním zařízení staveniště.</t>
  </si>
  <si>
    <t>004111901T</t>
  </si>
  <si>
    <t>Upřesněná dokumentace pro provedení stavby</t>
  </si>
  <si>
    <t>Vlastní</t>
  </si>
  <si>
    <t>005291T</t>
  </si>
  <si>
    <t>Ostatní náklady vyplývající z obchodních podmínek</t>
  </si>
  <si>
    <t>005231020R</t>
  </si>
  <si>
    <t>Individuální a komplexní vyzkoušení</t>
  </si>
  <si>
    <t>Náklady na individuální zkoušky dodaných a smontovaných technologických zařízení včetně komplexního vyzkoušení.</t>
  </si>
  <si>
    <t>005231030R</t>
  </si>
  <si>
    <t xml:space="preserve">Zkušební provoz </t>
  </si>
  <si>
    <t>Náklady zhotovitele na účast na zkušebním provozu včetně všech rizik vyplývajících z nutnosti zásahu či úprav zkoušeného zařízení.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</si>
  <si>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</si>
  <si>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</si>
  <si>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</si>
  <si>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005231903T</t>
  </si>
  <si>
    <t>Zaškolení obsluhy</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</si>
  <si>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</si>
  <si>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</si>
  <si>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</si>
  <si>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</si>
  <si>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</si>
  <si>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</si>
  <si>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005241906T</t>
  </si>
  <si>
    <t>Aktualizace vyjádření správců inženýrských sítí</t>
  </si>
  <si>
    <t>005282T</t>
  </si>
  <si>
    <t>Informační panely</t>
  </si>
  <si>
    <t>SUM</t>
  </si>
  <si>
    <t>Geodetické zaměření rohů stavby, stabilizace bodů a sestavení laviček.</t>
  </si>
  <si>
    <t>END</t>
  </si>
  <si>
    <t>Položkový soupis prací a dodávek</t>
  </si>
  <si>
    <t>121101101R00</t>
  </si>
  <si>
    <t>Sejmutí ornice s přemístěním na vzdálenost do 50 m</t>
  </si>
  <si>
    <t>m3</t>
  </si>
  <si>
    <t>800-1</t>
  </si>
  <si>
    <t>Práce</t>
  </si>
  <si>
    <t>POL1_1</t>
  </si>
  <si>
    <t>nebo lesní půdy, s vodorovným přemístěním na hromady v místě upotřebení nebo na dočasné či trvalé skládky se složením</t>
  </si>
  <si>
    <t>SPI</t>
  </si>
  <si>
    <t xml:space="preserve">viz přílohy TZ, výkopy... : </t>
  </si>
  <si>
    <t>VV</t>
  </si>
  <si>
    <t>rovina : 200,0*0,2</t>
  </si>
  <si>
    <t>ve svahu : 25,0*0,2</t>
  </si>
  <si>
    <t>131201110R00</t>
  </si>
  <si>
    <t>Hloubení nezapažených jam a zářezů do 50 m3, v hornině 3, hloubení strojně</t>
  </si>
  <si>
    <t>POL1_</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</si>
  <si>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</si>
  <si>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viz Havarijní průleh : 0,4/3*(6,6*2,9+(6,6*2,9*5,0*1,5)^(1/2)+5,0*1,5)</t>
  </si>
  <si>
    <t>131201119R00</t>
  </si>
  <si>
    <t xml:space="preserve">Hloubení nezapažených jam a zářezů příplatek za lepivost, v hornině 3,  </t>
  </si>
  <si>
    <t>Odkaz na mn. položky pořadí 2 : 5,14950</t>
  </si>
  <si>
    <t>131201202R00</t>
  </si>
  <si>
    <t>Hloubení zapažených jam a zářezů do 1000 m3, v hornině 3, strojně, s ručním dočištěním</t>
  </si>
  <si>
    <t>s urovnáním dna do předepsaného profilu a spádu, s případně nutným přemístěním výkopku ve výkopišti a dále buď s přemístěním výkopku na přilehlém terénu na vzdálenost do 3 m od kraje jámy nebo s naložením na dopravní prostředek</t>
  </si>
  <si>
    <t>Začátek provozního součtu</t>
  </si>
  <si>
    <t xml:space="preserve">  nádrž : 6,88*4,48*3,35</t>
  </si>
  <si>
    <t xml:space="preserve">  jímka : 3,65*4,48*4,255</t>
  </si>
  <si>
    <t xml:space="preserve">  šachta : 2,905*2,905*3,7</t>
  </si>
  <si>
    <t xml:space="preserve">  Mezisoučet</t>
  </si>
  <si>
    <t>Konec provozního součtu</t>
  </si>
  <si>
    <t>hor.tř. III - 50% : 204,05719*0,5</t>
  </si>
  <si>
    <t>131201209R00</t>
  </si>
  <si>
    <t xml:space="preserve">Hloubení zapažených jam a zářezů příplatek za lepivost, v hornině 3,  </t>
  </si>
  <si>
    <t>Odkaz na mn. položky pořadí 4 : 102,02860</t>
  </si>
  <si>
    <t>131301202R00</t>
  </si>
  <si>
    <t>Hloubení zapažených jam a zářezů do 1000 m3, v hornině 4, strojně, s ručním dočištěním</t>
  </si>
  <si>
    <t>hor.tř. IV - 50% : 204,05719*0,5</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</si>
  <si>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</si>
  <si>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</si>
  <si>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</si>
  <si>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  P2-Š2 - bezp. přepad - PVC DN100 : 1,0*1,0*1,5</t>
  </si>
  <si>
    <t xml:space="preserve">  Přípojka dešťové kanalizace P2 - PVC DN150 : 25,8*1,0*2,15</t>
  </si>
  <si>
    <t xml:space="preserve">  Svod S1 - PVC DN150 : 2,3*1,0*1,5</t>
  </si>
  <si>
    <t xml:space="preserve">  Svod S2 - PVC DN150 : 2,3*1,0*1,5</t>
  </si>
  <si>
    <t xml:space="preserve">  Svod S3 - PVC DN150 : 2,3*1,0*1,5</t>
  </si>
  <si>
    <t xml:space="preserve">  Svod S4 - PVC DN150 : 5,3*1,0*1,5</t>
  </si>
  <si>
    <t xml:space="preserve">  Svod HP doplňovací jednotky - PVC DN150 : 2,1*1,0*1,5</t>
  </si>
  <si>
    <t xml:space="preserve">  Přípojka dešťové kanalizace P1 - PVC DN200 : 5,2*1,0*2,1</t>
  </si>
  <si>
    <t xml:space="preserve">  Přípojka dešťové kanalizace P1 - PVC DN200 : 24,8*1,0*1,5</t>
  </si>
  <si>
    <t xml:space="preserve">  Přípojka dešťové kanalizace HP1 - PVC DN200 : 4,0*1,0*1,6</t>
  </si>
  <si>
    <t>hor.tř. III - 50% : 132,94*0,5</t>
  </si>
  <si>
    <t>132201219R00</t>
  </si>
  <si>
    <t xml:space="preserve">Hloubení rýh šířky přes 60 do 200 cm příplatek za lepivost, v hornině 3,  </t>
  </si>
  <si>
    <t>Odkaz na mn. položky pořadí 7 : 66,47000</t>
  </si>
  <si>
    <t>132301212R00</t>
  </si>
  <si>
    <t xml:space="preserve">Hloubení rýh šířky přes 60 do 200 cm do 1000 m3, v hornině 4, hloubení strojně </t>
  </si>
  <si>
    <t>hor.tř. IV - 50% : 132,94*0,5</t>
  </si>
  <si>
    <t>151PC01</t>
  </si>
  <si>
    <t>Pažení stěn výkopu jam vč. pomocných kcí, D+M+dmtz</t>
  </si>
  <si>
    <t>m2</t>
  </si>
  <si>
    <t>popis viz Technická zpráva</t>
  </si>
  <si>
    <t>nádrž : (6,88*2+4,48)*3,35</t>
  </si>
  <si>
    <t>jímka : (3,65*2+4,48)*4,255</t>
  </si>
  <si>
    <t>šachta : 4*2,905*3,7</t>
  </si>
  <si>
    <t>151101101R00</t>
  </si>
  <si>
    <t>Zřízení pažení a rozepření stěn rýh příložné  pro jakoukoliv mezerovitost, hloubky do 2 m</t>
  </si>
  <si>
    <t>pro podzemní vedení pro všechny šířky rýhy,</t>
  </si>
  <si>
    <t>P2-Š2 - bezp. přepad - PVC DN100 : 1,0*2*1,5</t>
  </si>
  <si>
    <t>Svod S1 - PVC DN150 : 2,3*2*1,5</t>
  </si>
  <si>
    <t>Svod S2 - PVC DN150 : 2,3*2*1,5</t>
  </si>
  <si>
    <t>Svod S3 - PVC DN150 : 2,3*2*1,5</t>
  </si>
  <si>
    <t>Svod S4 - PVC DN150 : 5,3*2*1,5</t>
  </si>
  <si>
    <t>Svod HP doplňovací jednotky - PVC DN150 : 2,1*2*1,5</t>
  </si>
  <si>
    <t>Přípojka dešťové kanalizace P1 - PVC DN200 : 24,8*2*1,5</t>
  </si>
  <si>
    <t>Přípojka dešťové kanalizace HP1 - PVC DN200 : 4,0*2*1,6</t>
  </si>
  <si>
    <t>151101102R00</t>
  </si>
  <si>
    <t>Zřízení pažení a rozepření stěn rýh příložné  pro jakoukoliv mezerovitost, hloubky do 4 m</t>
  </si>
  <si>
    <t>Přípojka dešťové kanalizace P2 - PVC DN150 : 25,8*2*2,15</t>
  </si>
  <si>
    <t>Přípojka dešťové kanalizace P1 - PVC DN200 : 5,2*2*2,1</t>
  </si>
  <si>
    <t>151101111R00</t>
  </si>
  <si>
    <t>Odstranění pažení a rozepření rýh příložné , hloubky do 2 m</t>
  </si>
  <si>
    <t>pro podzemní vedení s uložením materiálu na vzdálenost do 3 m od kraje výkopu,</t>
  </si>
  <si>
    <t>Odkaz na mn. položky pořadí 11 : 133,10000</t>
  </si>
  <si>
    <t>151101112R00</t>
  </si>
  <si>
    <t>Odstranění pažení a rozepření rýh příložné , hloubky do 4 m</t>
  </si>
  <si>
    <t>Odkaz na mn. položky pořadí 12 : 132,78000</t>
  </si>
  <si>
    <t>161101101R00</t>
  </si>
  <si>
    <t>Svislé přemístění výkopku z horniny 1 až 4, při hloubce výkopu přes 1 do 2,5 m</t>
  </si>
  <si>
    <t>bez naložení do dopravní nádoby, ale s vyprázdněním dopravní nádoby na hromadu nebo na dopravní prostředek,</t>
  </si>
  <si>
    <t xml:space="preserve">rýha - 50% : </t>
  </si>
  <si>
    <t>Odkaz na mn. položky pořadí 7 : 66,47000*0,5</t>
  </si>
  <si>
    <t>Odkaz na mn. položky pořadí 9 : 66,47000*0,5</t>
  </si>
  <si>
    <t>161101102R00</t>
  </si>
  <si>
    <t>Svislé přemístění výkopku z horniny 1 až 4, při hloubce výkopu přes 2,5 do 4 m</t>
  </si>
  <si>
    <t>Odkaz na mn. položky pořadí 6 : 102,02860</t>
  </si>
  <si>
    <t>162301101R00</t>
  </si>
  <si>
    <t>Vodorovné přemístění výkopku z horniny 1 až 4, na vzdálenost přes 50  do 500 m</t>
  </si>
  <si>
    <t>po suchu, bez naložení výkopku, avšak se složením bez rozhrnutí, zpáteční cesta vozidla.</t>
  </si>
  <si>
    <t xml:space="preserve">odvoz na mezideponii a zpět : </t>
  </si>
  <si>
    <t xml:space="preserve">zásyp - vhodná zemina z výkopu : </t>
  </si>
  <si>
    <t>Odkaz na mn. položky pořadí 22 : 233,63284*2</t>
  </si>
  <si>
    <t xml:space="preserve">ornice : </t>
  </si>
  <si>
    <t>rovina : 200,0*0,2*2</t>
  </si>
  <si>
    <t>svah : 25*0,2*2</t>
  </si>
  <si>
    <t>162701105R00</t>
  </si>
  <si>
    <t>Vodorovné přemístění výkopku z horniny 1 až 4, na vzdálenost přes 9 000  do 10 000 m</t>
  </si>
  <si>
    <t xml:space="preserve">přebytečná zemina : </t>
  </si>
  <si>
    <t xml:space="preserve">vytěžená zemina : </t>
  </si>
  <si>
    <t>Odkaz na mn. položky pořadí 9 : 66,47000</t>
  </si>
  <si>
    <t>Odkaz na mn. položky pořadí 22 : 233,63284*-1</t>
  </si>
  <si>
    <t>162701109R00</t>
  </si>
  <si>
    <t>Vodorovné přemístění výkopku příplatek k ceně za každých dalších i započatých 1 000 m přes 10 000 m  z horniny 1 až 4</t>
  </si>
  <si>
    <t xml:space="preserve">skládka do 25 km : </t>
  </si>
  <si>
    <t>Odkaz na mn. položky pořadí 18 : 108,51385*15</t>
  </si>
  <si>
    <t>167101102R00</t>
  </si>
  <si>
    <t>Nakládání, skládání, překládání neulehlého výkopku nakládání výkopku  přes 100 m3, z horniny 1 až 4</t>
  </si>
  <si>
    <t>Odkaz na mn. položky pořadí 22 : 233,63284</t>
  </si>
  <si>
    <t>svah : 25*0,2</t>
  </si>
  <si>
    <t>171201201R00</t>
  </si>
  <si>
    <t>Uložení sypaniny na dočasnou skládku tak, že na 1 m2 plochy připadá přes 2 m3 výkopku nebo ornice</t>
  </si>
  <si>
    <t xml:space="preserve">uložení na mezideponii : </t>
  </si>
  <si>
    <t>Odkaz na mn. položky pořadí 20 : 278,63284</t>
  </si>
  <si>
    <t>174101101R00</t>
  </si>
  <si>
    <t>Zásyp sypaninou se zhutněním jam, šachet, rýh nebo kolem objektů v těchto vykopávkách</t>
  </si>
  <si>
    <t>z jakékoliv horniny s uložením výkopku po vrstvách,</t>
  </si>
  <si>
    <t xml:space="preserve">vytlačená zemina: : </t>
  </si>
  <si>
    <t xml:space="preserve">ŠP lože : </t>
  </si>
  <si>
    <t>Odkaz na mn. položky pořadí 42 : 16,03650*-1</t>
  </si>
  <si>
    <t xml:space="preserve">podkladní desky : </t>
  </si>
  <si>
    <t>Odkaz na mn. položky pořadí 45 : 2,45864*-1</t>
  </si>
  <si>
    <t xml:space="preserve">obsyp + potrubí : </t>
  </si>
  <si>
    <t>Odkaz na mn. položky pořadí 23 : 34,93277*-1</t>
  </si>
  <si>
    <t>potrubí - DN200 : -3,1416*0,100*0,100*34,0</t>
  </si>
  <si>
    <t>potrubí - DN250 : -3,1416*0,125*0,125*1,0</t>
  </si>
  <si>
    <t>nádrž : -5,58*2,68*2,32</t>
  </si>
  <si>
    <t>jímka : -3,1416*1,15*1,15*3,85</t>
  </si>
  <si>
    <t>šachta : -3,1416*0,55*0,55*3,45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</si>
  <si>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</si>
  <si>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</si>
  <si>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</si>
  <si>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P2-Š2 - bezp. přepad - PVC DN100 : 1,0*1,0*(0,3+0,100)</t>
  </si>
  <si>
    <t>Přípojka dešťové kanalizace P2 - PVC DN150 : 25,8*1,0*(0,3+0,150)</t>
  </si>
  <si>
    <t>Svod S1 - PVC DN150 : 2,3*1,0*(0,3+0,150)</t>
  </si>
  <si>
    <t>Svod S2 - PVC DN150 : 2,3*1,0*(0,3+0,150)</t>
  </si>
  <si>
    <t>Svod S3 - PVC DN150 : 2,3*1,0*(0,3+0,150)</t>
  </si>
  <si>
    <t>Svod S4 - PVC DN150 : 5,3*1,0*(0,3+0,150)</t>
  </si>
  <si>
    <t>Svod HP doplňovací jednotky - PVC DN150 : 2,1*1,0*(0,3+0,150)</t>
  </si>
  <si>
    <t>Přípojka dešťové kanalizace P1 - PVC DN200 : 30,0*1,0*(0,3+0,200)</t>
  </si>
  <si>
    <t>Přípojka dešťové kanalizace HP1 - PVC DN200 : 4,0*1,0*(0,3+0,200)</t>
  </si>
  <si>
    <t>Propoj s nádrží - PVC DN250 : 1,0*1,1*(0,3+0,250)</t>
  </si>
  <si>
    <t xml:space="preserve">odpočet : </t>
  </si>
  <si>
    <t>180401211R00</t>
  </si>
  <si>
    <t>Založení trávníku luční trávník, výsevem, v rovině nebo na svahu do 1:5</t>
  </si>
  <si>
    <t>823-1</t>
  </si>
  <si>
    <t>na půdě předem připravené s pokosením, naložením, odvozem odpadu do 20 km a se složením,</t>
  </si>
  <si>
    <t>rovina : 200,0</t>
  </si>
  <si>
    <t>180401212R00</t>
  </si>
  <si>
    <t>Založení trávníku luční trávník, výsevem, na svahu přes 1:5 do 1:2</t>
  </si>
  <si>
    <t xml:space="preserve">havarijní průleh : </t>
  </si>
  <si>
    <t>ve svahu : 25,0</t>
  </si>
  <si>
    <t>181101101R00</t>
  </si>
  <si>
    <t>Úprava pláně v zářezech v hornině 1 až 4, bez zhutnění</t>
  </si>
  <si>
    <t>vyrovnáním výškových rozdílů, ploch vodorovných a ploch do sklonu 1 : 5.</t>
  </si>
  <si>
    <t xml:space="preserve">zatravnění v rovině : </t>
  </si>
  <si>
    <t>Odkaz na mn. položky pořadí 24 : 200,00000</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</si>
  <si>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</si>
  <si>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</si>
  <si>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</si>
  <si>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182201101R00</t>
  </si>
  <si>
    <t>Svahování násypů bez rozlišení horniny</t>
  </si>
  <si>
    <t>trvalých svahů do projektovaných profilů s potřebným přemístěním výkopku při svahování v násypech,</t>
  </si>
  <si>
    <t xml:space="preserve">zatravnění ve svahu : </t>
  </si>
  <si>
    <t>Odkaz na mn. položky pořadí 25 : 25,00000</t>
  </si>
  <si>
    <t>182301123R00</t>
  </si>
  <si>
    <t>Rozprostření a urovnání ornice ve svahu v souvislé ploše do 500 m2, tloušťka vrstvy přes 150 do 200 mm</t>
  </si>
  <si>
    <t>s případným nutným přemístěním hromad nebo dočasných skládek na místo potřeby ze vzdálenosti do 30 m, ve svahu sklonu přes 1 : 5,</t>
  </si>
  <si>
    <t>199000002R00</t>
  </si>
  <si>
    <t>Poplatky za skládku horniny 1- 4, skupina 17 05 04 z Katalogu odpadů</t>
  </si>
  <si>
    <t>Odkaz na mn. položky pořadí 18 : 108,51385</t>
  </si>
  <si>
    <t>00572465R</t>
  </si>
  <si>
    <t>směs travní standard</t>
  </si>
  <si>
    <t>kg</t>
  </si>
  <si>
    <t>SPCM</t>
  </si>
  <si>
    <t>Specifikace</t>
  </si>
  <si>
    <t>POL3_</t>
  </si>
  <si>
    <t xml:space="preserve">zatravnění : </t>
  </si>
  <si>
    <t>Odkaz na mn. položky pořadí 24 : 200,00000*0,0414</t>
  </si>
  <si>
    <t>Odkaz na mn. položky pořadí 25 : 25,00000*0,0414</t>
  </si>
  <si>
    <t>382121111</t>
  </si>
  <si>
    <t>Montáž dílců prefabrikovaných kruhových nádrží ze železobetonu dna včetně těsnění DN přes 1000, do 2000</t>
  </si>
  <si>
    <t>kus</t>
  </si>
  <si>
    <t>382121121</t>
  </si>
  <si>
    <t>Montáž dílců prefabrikovaných kruhových nádrží ze železobetonu skruže včetně těsnění DN přes 1000, do 2000</t>
  </si>
  <si>
    <t>382121131</t>
  </si>
  <si>
    <t>Montáž dílců prefabrikovaných kruhových nádrží ze železobetonu zákrytové desky DN přes 1000 do 2000</t>
  </si>
  <si>
    <t>382122123</t>
  </si>
  <si>
    <t>Montáž dílců prefabrikovaných pravoúhlých nádrží ze železobetonu šířky do 3 m dna včetně těsnění, výšky přes 1 do 3 m hmotnosti do 22 t, délky přes 5 do 6,5 m</t>
  </si>
  <si>
    <t>382122313</t>
  </si>
  <si>
    <t>Montáž dílců prefabrikovaných pravoúhlých nádrží ze železobetonu šířky do 3 m zákrytové desky,, délky přes 5 do 6,5 m</t>
  </si>
  <si>
    <t>59226108R</t>
  </si>
  <si>
    <t>dno nádrže kruhové; železobeton; PNK; užitný objem 7,850 m3; DN 2 000 mm; h = 2 500,0 mm; f = 150 mm; pojížděné</t>
  </si>
  <si>
    <t>Odkaz na mn. položky pořadí 32 : 1,00000*1,01</t>
  </si>
  <si>
    <t>592261091R</t>
  </si>
  <si>
    <t>skruž železobetonová PNK; užitný objem 3,140 m3; DN = 2 000,0 mm; h = 1 000,0 mm; s = 150,00 mm; pojížděná</t>
  </si>
  <si>
    <t>Odkaz na mn. položky pořadí 33 : 1,00000*1,01</t>
  </si>
  <si>
    <t>59226120.AR</t>
  </si>
  <si>
    <t>deska zákrytová nádrže kruhová; pojížděná; železobeton; PNK; DN 2 000 mm; otvor kruhový 2x; d = 600 mm</t>
  </si>
  <si>
    <t>Odkaz na mn. položky pořadí 34 : 1,00000*1,01</t>
  </si>
  <si>
    <t>592262138R</t>
  </si>
  <si>
    <t>deska zákrytová nádrže pravoúhlá; pojížděná; železobeton; rozměr 2680x5580x250 mm</t>
  </si>
  <si>
    <t>Odkaz na mn. položky pořadí 36 : 1,00000*1,01</t>
  </si>
  <si>
    <t>592262348R</t>
  </si>
  <si>
    <t>dno nádrže pravoúhlé; železobeton; užitný objem 24,180 m3; l = 5 300 mm; š = 2 400 mm; h = 1 930,0 mm; tl. stěny 140 mm; pojížděné</t>
  </si>
  <si>
    <t>Odkaz na mn. položky pořadí 35 : 1,00000*1,01</t>
  </si>
  <si>
    <t>451573111R00</t>
  </si>
  <si>
    <t>Lože pod potrubí, stoky a drobné objekty z písku a štěrkopísku  do 65 mm</t>
  </si>
  <si>
    <t>827-1</t>
  </si>
  <si>
    <t>v otevřeném výkopu,</t>
  </si>
  <si>
    <t>nádrž a jímka : 10,6*4,5*0,15</t>
  </si>
  <si>
    <t>P1-Š1 : 2,9*2,9*0,15</t>
  </si>
  <si>
    <t>P2-Š2 - bezp. přepad - PVC DN100 : 1,0*1,0*0,1</t>
  </si>
  <si>
    <t>Přípojka dešťové kanalizace P2 - PVC DN150 : 25,8*1,0*0,1</t>
  </si>
  <si>
    <t>Svod S1 - PVC DN150 : 2,3*1,0*0,1</t>
  </si>
  <si>
    <t>Svod S2 - PVC DN150 : 2,3*1,0*0,1</t>
  </si>
  <si>
    <t>Svod S3 - PVC DN150 : 2,3*1,0*0,1</t>
  </si>
  <si>
    <t>Svod S4 - PVC DN150 : 5,3*1,0*0,1</t>
  </si>
  <si>
    <t>Svod HP doplňovací jednotky - PVC DN150 : 2,1*1,0*0,1</t>
  </si>
  <si>
    <t>Přípojka dešťové kanalizace P1 - PVC DN200 : 30,0*1,0*0,1</t>
  </si>
  <si>
    <t>Přípojka dešťové kanalizace HP1 - PVC DN200 : 4,0*1,0*0,1</t>
  </si>
  <si>
    <t>Propoj s nádrží - PVC DN250 : 1,0*1,1*0,1</t>
  </si>
  <si>
    <t>452112111R00</t>
  </si>
  <si>
    <t>Osazení betonových dílců pod potrubí prstenců nebo rámůpod poklopy a mříže výšky do 100 mm</t>
  </si>
  <si>
    <t>63/10 : 3</t>
  </si>
  <si>
    <t>452112121R00</t>
  </si>
  <si>
    <t>Osazení betonových dílců pod potrubí prstenců nebo rámůpod poklopy a mříže výšky přes 100 do 200 mm</t>
  </si>
  <si>
    <t>P1-Š1 : 1</t>
  </si>
  <si>
    <t>452311141R00</t>
  </si>
  <si>
    <t>Podkladní a zajišťovací konstrukce z betonu desky pod potrubí, stoky a drobné objekty , z betonu prostého třídy C 16/20</t>
  </si>
  <si>
    <t>z cementu portlandského nebo struskoportlandského, v otevřeném výkopu,</t>
  </si>
  <si>
    <t xml:space="preserve">podkladní beton : </t>
  </si>
  <si>
    <t>nádrž : 5,78*2,88*0,1</t>
  </si>
  <si>
    <t>jímka : 2,5*2,5*0,1</t>
  </si>
  <si>
    <t>šachta : 1,3*1,3*0,1</t>
  </si>
  <si>
    <t>59224222R</t>
  </si>
  <si>
    <t>prstenec betonový; DN = 680,0 mm; š = 1 200 mm; š 2 = 1 000 mm; h = 150,0 mm</t>
  </si>
  <si>
    <t>Odkaz na mn. položky pořadí 44 : 1,00000*1,01</t>
  </si>
  <si>
    <t>59224349.AR</t>
  </si>
  <si>
    <t>prstenec vyrovnávací šachetní; betonový; TBW; DN = 625,0 mm; h = 100,0 mm; s = 120,00 mm</t>
  </si>
  <si>
    <t>Odkaz na mn. položky pořadí 43 : 3,00000*1,01</t>
  </si>
  <si>
    <t>631312511R00</t>
  </si>
  <si>
    <t xml:space="preserve">Mazanina z betonu prostého tl. přes 50 do 80 mm třídy C 12/15,  </t>
  </si>
  <si>
    <t>801-1</t>
  </si>
  <si>
    <t>(z kameniva) hlazená dřevěným hladítkem</t>
  </si>
  <si>
    <t>Včetně vytvoření dilatačních spár, bez zaplnění.</t>
  </si>
  <si>
    <t xml:space="preserve">viz S2-S3 - spádový beton : </t>
  </si>
  <si>
    <t>nádrž : 5,58*2,68*0,07</t>
  </si>
  <si>
    <t>jímka : 3,1416*1,15*1,15*0,07</t>
  </si>
  <si>
    <t>871313121R00</t>
  </si>
  <si>
    <t>Montáž potrubí z trub z plastů těsněných gumovým kroužkem  DN 150 mm</t>
  </si>
  <si>
    <t>m</t>
  </si>
  <si>
    <t>v otevřeném výkopu ve sklonu do 20 %,</t>
  </si>
  <si>
    <t>Přípojka dešťové kanalizace P2 : 25,8</t>
  </si>
  <si>
    <t>Svod S1 : 2,3</t>
  </si>
  <si>
    <t>Svod S2 : 2,3</t>
  </si>
  <si>
    <t>Svod S3 : 2,3</t>
  </si>
  <si>
    <t>Svod S4 : 5,3</t>
  </si>
  <si>
    <t>Svod HP doplňovací jednotky : 2,1</t>
  </si>
  <si>
    <t>871353121R00</t>
  </si>
  <si>
    <t>Montáž potrubí z trub z plastů těsněných gumovým kroužkem  DN 200 mm</t>
  </si>
  <si>
    <t>Přípojka dešťové kanalizace P1 - PVC DN200 : 30,0</t>
  </si>
  <si>
    <t>Přípojka dešťové kanalizace HP1 - PVC DN200 : 4,0</t>
  </si>
  <si>
    <t>871313120T00</t>
  </si>
  <si>
    <t>Montáž trub z plastu, gumový kroužek, DN 100</t>
  </si>
  <si>
    <t>v2023</t>
  </si>
  <si>
    <t>P2-Š2 - bezp. přepad : 1</t>
  </si>
  <si>
    <t>871363121T00</t>
  </si>
  <si>
    <t>Montáž trub z plastu, gumový kroužek, DN 250</t>
  </si>
  <si>
    <t>Propoj s nádrží - PVC DN250 : 1,0</t>
  </si>
  <si>
    <t>877353121R00</t>
  </si>
  <si>
    <t>Montáž tvarovek na potrubí z trub z plastů těsněných gumovým kroužkem odbočných DN 200 mm</t>
  </si>
  <si>
    <t>T-kus 45° DN150/100 : 1</t>
  </si>
  <si>
    <t>877313123R00</t>
  </si>
  <si>
    <t>Montáž tvarovek na potrubí z trub z plastů těsněných gumovým kroužkem jednoosých DN 150 mm</t>
  </si>
  <si>
    <t>koleno 45° DN100 : 1</t>
  </si>
  <si>
    <t>892916111R00</t>
  </si>
  <si>
    <t>Zkoušky těsnosti kanalizačního potrubí utěsnění přípojek při zkoušce kanalizačního potrubí DN přípojek do 200 mm</t>
  </si>
  <si>
    <t>sada</t>
  </si>
  <si>
    <t>vodou nebo vzduchem,</t>
  </si>
  <si>
    <t>892601150T00</t>
  </si>
  <si>
    <t>Čištění kanalizačního potrubí</t>
  </si>
  <si>
    <t>Odkaz na mn. položky pořadí 49 : 40,10000</t>
  </si>
  <si>
    <t>Odkaz na mn. položky pořadí 50 : 34,00000</t>
  </si>
  <si>
    <t>Odkaz na mn. položky pořadí 51 : 1,00000</t>
  </si>
  <si>
    <t>Odkaz na mn. položky pořadí 52 : 1,00000</t>
  </si>
  <si>
    <t>892800000T00</t>
  </si>
  <si>
    <t>Kamerové zkoušky vč.vyčistění potrubí před provedením zkoušky</t>
  </si>
  <si>
    <t>894422111RT1</t>
  </si>
  <si>
    <t>Osazení betonových dílců pro šachty podle DIN 4034 skruže přechodové, pro jakoukoliv hmotnost</t>
  </si>
  <si>
    <t>na kroužek,</t>
  </si>
  <si>
    <t xml:space="preserve">viz příloha výpis šachtových dílců : </t>
  </si>
  <si>
    <t>kónus : 1</t>
  </si>
  <si>
    <t>894431111R00</t>
  </si>
  <si>
    <t>Osazení plastových šachet z dílů průměr 1000 mm</t>
  </si>
  <si>
    <t>894432112R00</t>
  </si>
  <si>
    <t>Osazení plastových šachet revizních průměr 425 mm</t>
  </si>
  <si>
    <t>P1-Š2 : 1</t>
  </si>
  <si>
    <t>P2-Š1 : 1</t>
  </si>
  <si>
    <t>P2-Š2 : 1</t>
  </si>
  <si>
    <t>899101111R00</t>
  </si>
  <si>
    <t>Osazení poklopů litinových a ocelových o hmotnost jednotlivě do 50 kg</t>
  </si>
  <si>
    <t>P1-Š2, P2-Š2 : 2</t>
  </si>
  <si>
    <t>899102111R00</t>
  </si>
  <si>
    <t>Osazení poklopů litinových a ocelových o hmotnost jednotlivě přes 50  do 100 kg</t>
  </si>
  <si>
    <t>nádrž : 1</t>
  </si>
  <si>
    <t>jímka : 2</t>
  </si>
  <si>
    <t>P1-Š1, P2-Š1 : 2</t>
  </si>
  <si>
    <t>899521111RT1</t>
  </si>
  <si>
    <t>Stupadla do šachet a drobných objektů ocelplastová osazovaná při zdění nebo betonáži</t>
  </si>
  <si>
    <t>RP8-001</t>
  </si>
  <si>
    <t>Dešťový filtr DN/OD 200 – rastr síta 2x2 mm - P1-Š1, D+M</t>
  </si>
  <si>
    <t>ks</t>
  </si>
  <si>
    <t>RP8-002</t>
  </si>
  <si>
    <t>Přepojení stávajících dešťových svodů, D+M</t>
  </si>
  <si>
    <t>popis viz Technivká zpráva 4.1.10</t>
  </si>
  <si>
    <t>RP8-003</t>
  </si>
  <si>
    <t>Ověření trasy stávající sítí v majetku investora - kopané sondy, D+M</t>
  </si>
  <si>
    <t>popis viz Technivká zpráva 4.1.11</t>
  </si>
  <si>
    <t>RP8-004</t>
  </si>
  <si>
    <t>Zrušení betonové žlabu u svodu S4 - vč. přesunu suti a likvidace</t>
  </si>
  <si>
    <t>RP8-005</t>
  </si>
  <si>
    <t>Napojení přípojky HP1 na potrubí trativodu, D+M</t>
  </si>
  <si>
    <t>28611141.AM</t>
  </si>
  <si>
    <t>Trubka kanalizační PVC-U DN100 - SEK dl. 1,0 m</t>
  </si>
  <si>
    <t>Odkaz na mn. položky pořadí 51 : 1,00000*1,03</t>
  </si>
  <si>
    <t>28611260.AT</t>
  </si>
  <si>
    <t>trubka plastová kanalizační PVC; Sn min. 8 kN/m2; hladká, s hrdlem; D = 160,0 mm</t>
  </si>
  <si>
    <t xml:space="preserve">m     </t>
  </si>
  <si>
    <t>Odkaz na mn. položky pořadí 49 : 40,10000*1,03</t>
  </si>
  <si>
    <t>28611263.AT</t>
  </si>
  <si>
    <t>trubka plastová kanalizační PVC; hladká, s hrdlem; Sn 8 kN/m2; D = 200,0 mm</t>
  </si>
  <si>
    <t>Odkaz na mn. položky pořadí 50 : 34,00000*1,03</t>
  </si>
  <si>
    <t>28611266.AT</t>
  </si>
  <si>
    <t>trubka plastová kanalizační PVC; hladká, s hrdlem; Sn 8 kN/m2; D = 250,0 mm</t>
  </si>
  <si>
    <t>Odkaz na mn. položky pořadí 52 : 1,00000*1,03</t>
  </si>
  <si>
    <t>28651652.AR</t>
  </si>
  <si>
    <t>Koleno plastové pro venkovní kanalizaci typ: jednoznačné; spoj: hrdlový; potrubí: jednovrstvé; materiál: PVC-U; povrch: hladký; jmenovitý úhel = 45,0 °; DN = 100; SDR 41,0; SN 8</t>
  </si>
  <si>
    <t>28651703.AR</t>
  </si>
  <si>
    <t>Odbočka plastová pro venkovní kanalizaci typ: jednoduchá, redukovaná; spoj: hrdlový; potrubí: jednovrstvé; materiál: PVC-U; povrch: hladký; jmenovitý úhel = 45,0 °; DN = 150; DN3 = 100; SDR 41,0; SN 8</t>
  </si>
  <si>
    <t>28697104.AR</t>
  </si>
  <si>
    <t>spojka/nátrubek PP; "in situ"; di = 110,0 mm</t>
  </si>
  <si>
    <t>286971041R</t>
  </si>
  <si>
    <t>spojka/nátrubek PP; "in situ"; di = 160,0 mm</t>
  </si>
  <si>
    <t>286971042R</t>
  </si>
  <si>
    <t>spojka/nátrubek PP; "in situ"; di = 200,0 mm</t>
  </si>
  <si>
    <t>286971402R</t>
  </si>
  <si>
    <t>trubka plastová kanalizační PVC-U; korugovaná; D = 476,0 mm; l = 1 500,0 mm</t>
  </si>
  <si>
    <t>286971412R</t>
  </si>
  <si>
    <t>trubka plastová kanalizační PVC-U; hladká, teleskopická; l = 375,0 mm</t>
  </si>
  <si>
    <t>286971414R</t>
  </si>
  <si>
    <t>dno uliční vpusti plast; do šachtové roury; Di = 425,0 mm; h = 140 mm</t>
  </si>
  <si>
    <t>286971471R</t>
  </si>
  <si>
    <t>kroužek těsnicí pryž; šachtové roury a teleskopu; DN = 425,0 mm</t>
  </si>
  <si>
    <t>286971672R</t>
  </si>
  <si>
    <t>dno šachetní s výkyvnými hrdly; průtočné; PP; úhel odpadu 0 °; DN = 478,0 mm; l = 570 mm; š = 478 mm; h = 611 mm; DN žlabu 160 mm</t>
  </si>
  <si>
    <t>286971681R</t>
  </si>
  <si>
    <t>dno šachetní s výkyvnými hrdly; průtočné; PP; úhel odpadu 90 °; DN = 478,0 mm; š = 478 mm; h = 638 mm; DN žlabu 200 mm</t>
  </si>
  <si>
    <t>286971830R</t>
  </si>
  <si>
    <t>dno šachetní slepé; PE; DN = 1 000,0 mm; š = 1 194 mm</t>
  </si>
  <si>
    <t>286971887R</t>
  </si>
  <si>
    <t>trubka plastová kanalizační PP; vlnovcová; Sn 4 kN/m2; D = 1 108,0 mm; l = 2 400,0 mm</t>
  </si>
  <si>
    <t>286971890R</t>
  </si>
  <si>
    <t>kroužek těsnicí pryž; k šachtové rouře; DN = 1 000,0 mm</t>
  </si>
  <si>
    <t>286971892R</t>
  </si>
  <si>
    <t>konus přechodový; PP; d = 1 109,0 mm; d2 = 670 mm; h = 845 mm; žebrovaný</t>
  </si>
  <si>
    <t>286971895R</t>
  </si>
  <si>
    <t>žebřík sklolaminátový š = 330 mm; l = 2 830,0 mm; 300 mm; počet stupadel 10; počet obručí 1</t>
  </si>
  <si>
    <t>286981008M</t>
  </si>
  <si>
    <t>Koš filtrační DN425</t>
  </si>
  <si>
    <t>55241704R</t>
  </si>
  <si>
    <t>poklop kanalizační kruhový do teleskopu; DN šachty 425 mm; litinový; únosnost 12 500 kg</t>
  </si>
  <si>
    <t>55241711R</t>
  </si>
  <si>
    <t>poklop kanalizační DN šachty 1 000 mm; litinový; D výrobku 600 mm; únosnost B 125 kN</t>
  </si>
  <si>
    <t>55243075R</t>
  </si>
  <si>
    <t>mříž dešťová pro šachtu DN 425; litina; únosnost 12 500 kg</t>
  </si>
  <si>
    <t>55243344M</t>
  </si>
  <si>
    <t>poklop kanalizační; litinový; D výrobku 600 mm; únosnost B 125 kN; s odvětráním; s pantem</t>
  </si>
  <si>
    <t>55343900R</t>
  </si>
  <si>
    <t>koš kalový; ocel; d = 425 mm; h = 250 mm; příslušenství madlo</t>
  </si>
  <si>
    <t>59224353.AR</t>
  </si>
  <si>
    <t>konus šachetní; železobetonový; TBR; d = 1 240,0 mm; DN = 1 000,0 mm; DN 2 = 625 mm; h = 580 mm; počet stupadel 2; ocelové s PE povlakem, kapsové</t>
  </si>
  <si>
    <t>POL3_1</t>
  </si>
  <si>
    <t>Odkaz na mn. položky pořadí 58 : 1,00000*1,01</t>
  </si>
  <si>
    <t>933901111R00</t>
  </si>
  <si>
    <t>Zkoušky objektů a vymývání provedení zkoušky vodotěsnosti betonové nádrže jakéhokoliv druhu a tvaru, o obsahu do 1000 m3</t>
  </si>
  <si>
    <t>801-5</t>
  </si>
  <si>
    <t>-</t>
  </si>
  <si>
    <t>Včetně napuštění a vypuštění vody z nádrže po skončení zkoušky.</t>
  </si>
  <si>
    <t>nádrž : 5,3*2,4*1,93</t>
  </si>
  <si>
    <t>jímka : 3,1416*1,0*1,0*2,5</t>
  </si>
  <si>
    <t>šachta : 3,1416*0,5*0,5*2,0</t>
  </si>
  <si>
    <t>08211320R</t>
  </si>
  <si>
    <t>vodné pro vodu pitnou</t>
  </si>
  <si>
    <t>Odkaz na mn. položky pořadí 96 : 33,97440*1,03</t>
  </si>
  <si>
    <t>970PC00</t>
  </si>
  <si>
    <t>Prostupy, Vč. utěsnění; vč. ochranného nátěru výztuže.</t>
  </si>
  <si>
    <t>kpl</t>
  </si>
  <si>
    <t>viz přílohy Technická zpráva, Výkazy, Legenda prostupů a výkresová dokumentace. Těsnit viz poznámka, vč. přesunu hmot a likvidace suti</t>
  </si>
  <si>
    <t>998276101R00</t>
  </si>
  <si>
    <t>Přesun hmot pro trubní vedení z trub plastových nebo sklolaminátových v otevřeném výkopu</t>
  </si>
  <si>
    <t>t</t>
  </si>
  <si>
    <t>Přesun hmot</t>
  </si>
  <si>
    <t>POL7_</t>
  </si>
  <si>
    <t>vodovodu nebo kanalizace ražené nebo hloubené (827 1.1, 827 1.9, 827 2.1, 827 2.9), drobných objektů</t>
  </si>
  <si>
    <t>na vzdálenost 15 m od hrany výkopu nebo od okraje šachty</t>
  </si>
  <si>
    <t xml:space="preserve">Hmotnosti z položek s pořadovými čísly: : </t>
  </si>
  <si>
    <t xml:space="preserve">10,11,12,23,31,37,38,39,40,41,42,43,44,45,46,47,48,50,52,53,54,55,61,62,63,69,70,71,72,73,74,75,76, : </t>
  </si>
  <si>
    <t xml:space="preserve">77,78,79,80,81,82,83,84,85,86,87,88,89,90,91,92,93,94,95, : </t>
  </si>
  <si>
    <t>Součet: : 140,07003</t>
  </si>
  <si>
    <t>711212003T01</t>
  </si>
  <si>
    <t>Ochranný nátěr vhodný do prostředí dešťových vod, D+M</t>
  </si>
  <si>
    <t>nádrž : (5,3*2+2,4*2)*1,93+5,3*2,4*2</t>
  </si>
  <si>
    <t>jímka : 3,1416*2,0*3,45+3,1416*1,0*1,0*2</t>
  </si>
  <si>
    <t>711140016RAB</t>
  </si>
  <si>
    <t>Izolace proti vodě asfalt. pásy přitavením vodorovná 1 x penetrace izolačním asfaltovým lakem, 1 x pás izolační z modifikovaného asfaltu natavitelný s minerálním posypem tl.4 mm vložka polyesterové ro..., Pás hydroizolační asfaltový tl. = 4,0 mm; funkce: protiradonová, parobrzdná; asfalt: modifikovaný; nosná vložka: PES rohož; horní strana: minerální...</t>
  </si>
  <si>
    <t>AP-PSV</t>
  </si>
  <si>
    <t>Agregovaná položka</t>
  </si>
  <si>
    <t>POL2_</t>
  </si>
  <si>
    <t xml:space="preserve">viz S2-S3 : </t>
  </si>
  <si>
    <t>nádrž : 5,58*2,68+(5,58*2+2,68*2)*0,2</t>
  </si>
  <si>
    <t>jímka : 3,1416*1,15*1,15+3,1416*2,3*0,2</t>
  </si>
  <si>
    <t>767PC-Z/1</t>
  </si>
  <si>
    <t>Nerezový žebřík s permanentním jistícím systémem pro pevné zabudování, výstupní výška cca 3,70 m, D+M</t>
  </si>
  <si>
    <t>podrobný popis viz příloha Technická zpráva</t>
  </si>
  <si>
    <t>767PC-Z/2</t>
  </si>
  <si>
    <t>Postroj a mobilní zachycovač pádu, D+M</t>
  </si>
  <si>
    <t>JKSO:</t>
  </si>
  <si>
    <t>814.2</t>
  </si>
  <si>
    <t>Nádrže pozemní (mimo nádrží a jímek čistíren odpadních vod)</t>
  </si>
  <si>
    <t>JKSO</t>
  </si>
  <si>
    <t xml:space="preserve"> m3</t>
  </si>
  <si>
    <t>svislá nosná konstrukce montovaná z dílců betonových plošných</t>
  </si>
  <si>
    <t>JKSOChar</t>
  </si>
  <si>
    <t>novostavba objektu</t>
  </si>
  <si>
    <t>JKSOAkce</t>
  </si>
  <si>
    <t>rovina : 100,0*0,2</t>
  </si>
  <si>
    <t>132201210R00</t>
  </si>
  <si>
    <t xml:space="preserve">Hloubení rýh šířky přes 60 do 200 cm do 50 m3, v hornině 3, hloubení strojně </t>
  </si>
  <si>
    <t>Rozvod závlahy RZ1 - PE100RC d40x3,7mm : 4,0*0,9*1,3</t>
  </si>
  <si>
    <t>Odkaz na mn. položky pořadí 2 : 4,68000</t>
  </si>
  <si>
    <t>139601102R00</t>
  </si>
  <si>
    <t>Ruční výkop jam, rýh a šachet v hornině 3</t>
  </si>
  <si>
    <t>s přehozením na vzdálenost do 5 m nebo s naložením na ruční dopravní prostředek</t>
  </si>
  <si>
    <t>Rozvod závlahy RZ1 - PE100RC d40x3,7mm : 49,0*0,15*0,35</t>
  </si>
  <si>
    <t>Rozvod závlahy RZ2 - PE100RC d40x3,7mm : 43,2*0,15*0,35</t>
  </si>
  <si>
    <t>Rozvod závlahy RZ1 - PE100RC d32x3 mm : 2,5*0,15*0,35</t>
  </si>
  <si>
    <t>Rozvod závlahy RZ2 - PE100RC d32x3 mm : 1,0*0,15*0,35</t>
  </si>
  <si>
    <t>Rozvod závlahy RZ1 - PE100RC d40x3,7mm : 4,0*2*1,3</t>
  </si>
  <si>
    <t>Odkaz na mn. položky pořadí 5 : 10,40000</t>
  </si>
  <si>
    <t>Odkaz na mn. položky pořadí 2 : 4,68000*0,5</t>
  </si>
  <si>
    <t>Odkaz na mn. položky pořadí 13 : 2,37600*2</t>
  </si>
  <si>
    <t xml:space="preserve">obsyp vhodnou zeminou z výkopu : </t>
  </si>
  <si>
    <t>Odkaz na mn. položky pořadí 14 : 5,02425*2</t>
  </si>
  <si>
    <t>rovina : 100,0*0,2*2</t>
  </si>
  <si>
    <t>Odkaz na mn. položky pořadí 4 : 5,02425</t>
  </si>
  <si>
    <t>Odkaz na mn. položky pořadí 13 : 2,37600*-1</t>
  </si>
  <si>
    <t>Odkaz na mn. položky pořadí 14 : 5,02425*-1</t>
  </si>
  <si>
    <t>Odkaz na mn. položky pořadí 9 : 2,30400*15</t>
  </si>
  <si>
    <t>167101101R00</t>
  </si>
  <si>
    <t>Nakládání, skládání, překládání neulehlého výkopku nakládání výkopku  do 100 m3, z horniny 1 až 4</t>
  </si>
  <si>
    <t>Odkaz na mn. položky pořadí 13 : 2,37600</t>
  </si>
  <si>
    <t>Odkaz na mn. položky pořadí 14 : 5,02425</t>
  </si>
  <si>
    <t>Odkaz na mn. položky pořadí 11 : 27,40025</t>
  </si>
  <si>
    <t>Rozvod závlahy RZ1 - PE100RC d40x3,7mm : 4,0*0,9*(1,3-0,1-0,3-0,040-0,2)</t>
  </si>
  <si>
    <t>175101101R00</t>
  </si>
  <si>
    <t>Obsyp potrubí bez prohození sypaniny, bez dodávky obsypového materiálu</t>
  </si>
  <si>
    <t>Rozvod závlahy RZ1 - PE100RC d40x3,7mm : 4,0*0,9*(0,3+0,040)</t>
  </si>
  <si>
    <t>175101109R00</t>
  </si>
  <si>
    <t xml:space="preserve">Obsyp potrubí příplatek za prohození sypaniny </t>
  </si>
  <si>
    <t>rovina : 100,0</t>
  </si>
  <si>
    <t>Odkaz na mn. položky pořadí 17 : 100,00000</t>
  </si>
  <si>
    <t>Odkaz na mn. položky pořadí 9 : 2,30400</t>
  </si>
  <si>
    <t>Odkaz na mn. položky pořadí 17 : 100,00000*0,0414</t>
  </si>
  <si>
    <t>Rozvod závlahy RZ1 - PE100RC d40x3,7mm : 4,0*0,9*0,1</t>
  </si>
  <si>
    <t>871161121R00</t>
  </si>
  <si>
    <t>Montáž potrubí z plastických hmot z tlakových trubek polyetylenových, vnějšího průměru 32 mm</t>
  </si>
  <si>
    <t>Rozvod závlahy RZ1 - PE100RC d32x3 mm : 2,5</t>
  </si>
  <si>
    <t>Rozvod závlahy RZ2 - PE100RC d32x3 mm : 1,0</t>
  </si>
  <si>
    <t>871171121R00</t>
  </si>
  <si>
    <t>Montáž potrubí z plastických hmot z tlakových trubek polyetylenových, vnějšího průměru 40 mm</t>
  </si>
  <si>
    <t>Rozvod závlahy RZ1 - PE100RC d40x3,7mm : 53,0</t>
  </si>
  <si>
    <t>Rozvod závlahy RZ2 - PE100RC d40x3,7mm : 43,2</t>
  </si>
  <si>
    <t>877162121R00</t>
  </si>
  <si>
    <t>Montáž elektrotvarovek přirážka za 1 spoj elektrotvarovky, vnějšího průměru 32 mm</t>
  </si>
  <si>
    <t>Rozvod závlahy RZ1 - PE100RC d32x3 mm : 3</t>
  </si>
  <si>
    <t>Rozvod závlahy RZ2 - PE100RC d32x3 mm : 2</t>
  </si>
  <si>
    <t>877172121R00</t>
  </si>
  <si>
    <t>Montáž elektrotvarovek přirážka za 1 spoj elektrotvarovky, vnějšího průměru 40 mm</t>
  </si>
  <si>
    <t>Rozvod závlahy RZ1 - PE100RC d32x3 mm : 17</t>
  </si>
  <si>
    <t>892241111R00</t>
  </si>
  <si>
    <t>Tlakové zkoušky vodovodního potrubí DN do 80 mm</t>
  </si>
  <si>
    <t>přísun, montáže, demontáže a odsunu zkoušecího čerpadla, napuštění tlakovou vodou a dodání vody pro tlakovou zkoušku,</t>
  </si>
  <si>
    <t>Odkaz na mn. položky pořadí 24 : 3,50000</t>
  </si>
  <si>
    <t>Odkaz na mn. položky pořadí 25 : 96,20000</t>
  </si>
  <si>
    <t>893151111R00</t>
  </si>
  <si>
    <t>Montáž šachty vodoměrné a revizní plastové kruhové</t>
  </si>
  <si>
    <t>Včetně zřízení podkladního betonu v tl. 10 cm vyztuženého sítí 8/100/100.</t>
  </si>
  <si>
    <t>89PC001</t>
  </si>
  <si>
    <t>Ventilová šachta, D+M</t>
  </si>
  <si>
    <t>popis viz Technická zpráva, 4.2.4. Ventilové šachty</t>
  </si>
  <si>
    <t>89PCČ01</t>
  </si>
  <si>
    <t>Čerpadlo v osazení 1+0 s integrovanou řídící jednotkou, D+M</t>
  </si>
  <si>
    <t>podrobný popis viz Technická zpráva, 4.2.5 Čerpadlo, provoz čerpací jímky; Součástí dodávky bude:</t>
  </si>
  <si>
    <t>- Napájecí kabel dl. 20,0 m</t>
  </si>
  <si>
    <t>- Nerezový řetěz dl. 4,0 m</t>
  </si>
  <si>
    <t>28613081.MR</t>
  </si>
  <si>
    <t>redukce PE 100; SDR 11,0; d = 32,0 mm; d2 = 25 mm; spoj elektrosvařovaný</t>
  </si>
  <si>
    <t>4*1,015</t>
  </si>
  <si>
    <t>28613082.MR</t>
  </si>
  <si>
    <t>redukce PE 100; SDR 11,0; d = 40,0 mm; d2 = 32 mm; spoj elektrosvařovaný</t>
  </si>
  <si>
    <t>2*1,015</t>
  </si>
  <si>
    <t>28613102.MR</t>
  </si>
  <si>
    <t>spojka/nátrubek PE 100; SDR 11,0; D = 32,0 mm; spoj elektrosvařovaný</t>
  </si>
  <si>
    <t>Odkaz na mn. položky pořadí 26 : 5,00000*1,015</t>
  </si>
  <si>
    <t>28613103.MR</t>
  </si>
  <si>
    <t>spojka/nátrubek PE 100; SDR 11,0; D = 40,0 mm; spoj elektrosvařovaný</t>
  </si>
  <si>
    <t>Odkaz na mn. položky pořadí 27 : 19,00000*1,015</t>
  </si>
  <si>
    <t>28613162.AR</t>
  </si>
  <si>
    <t>vložka k přechodce PE 100; mosaz; vnější závit; SDR 11,0; D = 25,0 mm; G 3/4"; spoj elektrosvařovaný</t>
  </si>
  <si>
    <t>28613163.AR</t>
  </si>
  <si>
    <t>vložka k přechodce PE 100; mosaz; vnější závit; SDR 11,0; D = 32,0 mm; G 1"; spoj elektrosvařovaný</t>
  </si>
  <si>
    <t>286136743R</t>
  </si>
  <si>
    <t>trubka vícevrstvá PE100 RC; PE100 RC; PE100 RC; hladká; SDR 11,0; da = 32,0 mm; di = 26,0 mm; s = 3,00 mm;  použití pro vodovody</t>
  </si>
  <si>
    <t>Odkaz na mn. položky pořadí 24 : 3,50000*1,015</t>
  </si>
  <si>
    <t>286136746R</t>
  </si>
  <si>
    <t>trubka vícevrstvá PE100 RC; PE100 RC; PE100 RC; hladká; SDR 11,0; da = 40,0 mm; di = 32,6 mm; s = 3,70 mm;  použití pro vodovody</t>
  </si>
  <si>
    <t>Odkaz na mn. položky pořadí 25 : 96,20000*1,015</t>
  </si>
  <si>
    <t>28653323.AR</t>
  </si>
  <si>
    <t>koleno PE 100; 90,0 °; SDR 11,0; D = 40,0 mm; hladké; spoj elektrosvařovaný</t>
  </si>
  <si>
    <t>28653332.AR</t>
  </si>
  <si>
    <t>koleno PE 100; 45,0 °; SDR 11,0; D = 40,0 mm; hladké; spoj elektrosvařovaný</t>
  </si>
  <si>
    <t>3*1,015</t>
  </si>
  <si>
    <t>286536150M</t>
  </si>
  <si>
    <t>oblouk PE100 RC; 30,0 °; SDR 11,0; D = 40,0 mm; s = 3,70 mm; hladký; spoj svařovaný</t>
  </si>
  <si>
    <t>286536160M</t>
  </si>
  <si>
    <t>oblouk PE100 RC; 22,0 °; SDR 11,0; D = 40,0 mm; s = 3,70 mm; hladký; spoj svařovaný</t>
  </si>
  <si>
    <t>286536190M</t>
  </si>
  <si>
    <t>oblouk PE100 RC; 11,0 °; SDR 11,0; D = 40,0 mm; s = 3,70 mm; hladký; spoj svařovaný</t>
  </si>
  <si>
    <t>28653775R</t>
  </si>
  <si>
    <t>T-kus 90,0 °; PE 100; SDR 11,0; D = 40,0 mm; spoj svařovaný</t>
  </si>
  <si>
    <t>1*1,015</t>
  </si>
  <si>
    <t>28654073.AR</t>
  </si>
  <si>
    <t>Spojka plastová pro vnitřní kanalizaci typ: redukovaná centrická; spoj: svařovaný na tupo, elektrosvařovaný; potrubí: jednovrstvé; materiál: PE-HD; povrch: hladký; DN = 40; DN2 = 30</t>
  </si>
  <si>
    <t>28655332R</t>
  </si>
  <si>
    <t>T-kus 90,0 °; HDPE; redukovaný; SDR 11,0; PN 10; D = 40,0 mm; D2 = 32 mm; D3 = 40 mm; spoj rozebíratelný</t>
  </si>
  <si>
    <t>28697274RM</t>
  </si>
  <si>
    <t>Šachta RZ1-2 vodoměrná s kompozitovým poklopem vč. armatur</t>
  </si>
  <si>
    <t>V šachtě budou osazeny tyto armatury:</t>
  </si>
  <si>
    <t>• Kulový ventil 1"</t>
  </si>
  <si>
    <t>• Filtr diskový 1" 100 l/min, plastový, určený pro filtraci dešťové vody</t>
  </si>
  <si>
    <t>• Zazimovací set 32 mm s rychlospojkou na kompresor</t>
  </si>
  <si>
    <t>Součástí dodávky trubního vystrojení budou nezbytné kotvící a upevňovací prvky z nerez oceli</t>
  </si>
  <si>
    <t xml:space="preserve">5,15,21,22,23,29,38,39,40,41,42,43,44,45,46,48, : </t>
  </si>
  <si>
    <t>Součet: : 3,88749</t>
  </si>
  <si>
    <t>827.29</t>
  </si>
  <si>
    <t>kanalizace trubní ostatní (přípojky)</t>
  </si>
  <si>
    <t xml:space="preserve"> m</t>
  </si>
  <si>
    <t>potrubí z trub z plastických hmot a sklolaminátu</t>
  </si>
  <si>
    <t>rovina : 15,0*0,2</t>
  </si>
  <si>
    <t>Sací potrubí - PE100RC d30x3 mm : 14,5*0,9*1,0</t>
  </si>
  <si>
    <t>Odkaz na mn. položky pořadí 2 : 13,05000</t>
  </si>
  <si>
    <t>Odkaz na mn. položky pořadí 2 : 13,05000*0,5</t>
  </si>
  <si>
    <t>Odkaz na mn. položky pořadí 10 : 6,52500*2</t>
  </si>
  <si>
    <t>rovina : 15,0*0,2*2</t>
  </si>
  <si>
    <t>Odkaz na mn. položky pořadí 10 : 6,52500*-1</t>
  </si>
  <si>
    <t>Odkaz na mn. položky pořadí 6 : 6,52500*15</t>
  </si>
  <si>
    <t>Odkaz na mn. položky pořadí 10 : 6,52500</t>
  </si>
  <si>
    <t>Odkaz na mn. položky pořadí 8 : 9,52500</t>
  </si>
  <si>
    <t>Odkaz na mn. položky pořadí 17 : 1,30500*-1</t>
  </si>
  <si>
    <t>Odkaz na mn. položky pořadí 11 : 5,22000*-1</t>
  </si>
  <si>
    <t>Sací potrubí - PE100RC d30x3 mm : 14,5*0,9*(0,3+0,10)</t>
  </si>
  <si>
    <t>rovina : 15,0</t>
  </si>
  <si>
    <t>Odkaz na mn. položky pořadí 12 : 15,00000</t>
  </si>
  <si>
    <t>Odkaz na mn. položky pořadí 6 : 6,52500</t>
  </si>
  <si>
    <t>Odkaz na mn. položky pořadí 12 : 15,00000*0,0414</t>
  </si>
  <si>
    <t>Sací potrubí - PE100RC d30x3 mm : 14,5*0,9*0,1</t>
  </si>
  <si>
    <t>Sací potrubí - PE100RC d32x3 mm : 14,5</t>
  </si>
  <si>
    <t>Odkaz na mn. položky pořadí 18 : 14,50000</t>
  </si>
  <si>
    <t>89PC433</t>
  </si>
  <si>
    <t>Potrubí bezpečnostního přepadu vč. tvarovek, D+M</t>
  </si>
  <si>
    <t>popis viz Technická zpráva, 4.3.3 Potrubí bezpečnostního přepadu - materiál potrubí, výkop, zásyp a uložení potrubí</t>
  </si>
  <si>
    <t>89PC435</t>
  </si>
  <si>
    <t>Automatická doplňovací jednotka, D+M</t>
  </si>
  <si>
    <t>popis viz Technická zpráva, 4.3.5 Automatická doplňovací jednotka</t>
  </si>
  <si>
    <t>89PC436</t>
  </si>
  <si>
    <t>Tlaková nádoba - 24 l, D+M</t>
  </si>
  <si>
    <t>popis viz Technická zpráva, 4.3.6 Tlaková nádoba – 24 l</t>
  </si>
  <si>
    <t>Odkaz na mn. položky pořadí 18 : 14,50000*1,015</t>
  </si>
  <si>
    <t>9PC434</t>
  </si>
  <si>
    <t>Vybourání podlahy v místnosti umístění ADJ vč. přesunu suti a likvidace, D+M</t>
  </si>
  <si>
    <t>popis viz Technická zpráva, 4.3.4 Vybourání podlahy v místnosti umístění ADJ, propoje</t>
  </si>
  <si>
    <t xml:space="preserve">11,16,17,23, : </t>
  </si>
  <si>
    <t>Součet: : 11,34620</t>
  </si>
  <si>
    <t>230180028R00</t>
  </si>
  <si>
    <t>Montáž trub z plastických hmot PE, PP, 110 x 6,2</t>
  </si>
  <si>
    <t>chránička : 14,5</t>
  </si>
  <si>
    <t>230193008T00</t>
  </si>
  <si>
    <t>Nasunutí potrubní sekce do chráničky DN32</t>
  </si>
  <si>
    <t>včetně vystředění distančními kroužky, utěsnění konců chráničky manžetou</t>
  </si>
  <si>
    <t>286136704R</t>
  </si>
  <si>
    <t>trubka vícevrstvá PE100 RC; PE100 RC; hladká; SDR 11,0; da = 110,0 mm; di = 90,0 mm; s = 10,00 mm;  použití pro vodovody</t>
  </si>
  <si>
    <t>Odkaz na mn. položky pořadí 26 : 14,50000*1,1</t>
  </si>
  <si>
    <t>PRO</t>
  </si>
  <si>
    <t>01.1EM01</t>
  </si>
  <si>
    <t>D+M - Plastový rozvaděč 1RM1</t>
  </si>
  <si>
    <t>Plastový nástěnný rozvaděč o celkových rozměrech v.400 x š. 300 x h. 170 mm, s vnitřními dveřmi, s montážním plechem  a  DIN lištami, a příslušenstvím. Krytí IP65/IP20, přívody a vývody zespodu. Rozvaděč umístěn na stěně.</t>
  </si>
  <si>
    <t>01.1EM02</t>
  </si>
  <si>
    <t>D - Přípojnice Cu pro In=32A</t>
  </si>
  <si>
    <t>01.1EM03</t>
  </si>
  <si>
    <t>D -  Jednopólový vypínač  32A/230V</t>
  </si>
  <si>
    <t>Jednopólový vypínač  32A/230V na DIN lištu</t>
  </si>
  <si>
    <t>01.1EM04</t>
  </si>
  <si>
    <t>D - Otočný přepínač dvoupolohový " 0 - 1", 16A</t>
  </si>
  <si>
    <t>Otočný vypínač s aretací na dveře dvoupolohový (1 kontakt), 16 A, 230 V AC,  0 - 1</t>
  </si>
  <si>
    <t>01.1EM05</t>
  </si>
  <si>
    <t>D - Temperace rozvaděče 230V</t>
  </si>
  <si>
    <t>El.topné těleso 100W, 230V pro montáž do rozvaděče, termostat na DIN včetně odjištění</t>
  </si>
  <si>
    <t>01.1EM06</t>
  </si>
  <si>
    <t>D - Proudový chránič s nadproudovou ochranou 10/1+N/0,03, C 10A, 30mA</t>
  </si>
  <si>
    <t>01.1EM07</t>
  </si>
  <si>
    <t>D - Zobrazovač v panelovém provedení</t>
  </si>
  <si>
    <t>Zobrazovač v panelovém provedení, napájení 10 - 30V DC, vstup 4-20 mA,  4 místný, 14 segmentové LED červené barvy, výška 14 mm, IP65. Rozměry 50,5 x 28,5 x 66 mm (š x v x h). Montážní otvor Ř 22,5 mm, Zobrazovač zabudovat do dveří rozvaděče.</t>
  </si>
  <si>
    <t>01.1EM08</t>
  </si>
  <si>
    <t>D - Spínaný napájecí zdroj AC/DC</t>
  </si>
  <si>
    <t>Napájecí zdroj 230VAC/24VDC, 1A, včetně odjištění</t>
  </si>
  <si>
    <t>01.1EM09</t>
  </si>
  <si>
    <t>D - Pojistková řadová svorkovnice 250V, do 10A s LED</t>
  </si>
  <si>
    <t>01.1EM10</t>
  </si>
  <si>
    <t>D - Přístrojová pojistka skleněná 048A/do 1A</t>
  </si>
  <si>
    <t>01.1EM11</t>
  </si>
  <si>
    <t>D - Řadové svorky do 2,5 mm2</t>
  </si>
  <si>
    <t>01.1EM12</t>
  </si>
  <si>
    <t>D - Řadové svorky do 4 mm2</t>
  </si>
  <si>
    <t>01.1EM13</t>
  </si>
  <si>
    <t>D -  Kabelová vývodka do PG13,5</t>
  </si>
  <si>
    <t>01.1EM14</t>
  </si>
  <si>
    <t>D - Sběrnice N</t>
  </si>
  <si>
    <t>01.1EM15</t>
  </si>
  <si>
    <t>D - Sběrnice PE</t>
  </si>
  <si>
    <t>01.1EM16</t>
  </si>
  <si>
    <t>D - Úložný a nosný materiál</t>
  </si>
  <si>
    <t>01.1EM17</t>
  </si>
  <si>
    <t>D - Drobný montážní materiál</t>
  </si>
  <si>
    <t>01.1EM18</t>
  </si>
  <si>
    <t>M - Osazení přístrojů do rozvaděče včetně prodrátování</t>
  </si>
  <si>
    <t>01.1EM19</t>
  </si>
  <si>
    <t>D - Zpracování výrobní projekční dokumentace rozvaděče dle dodaných komponent</t>
  </si>
  <si>
    <t>01.2EM01</t>
  </si>
  <si>
    <t>D - Jistič jednopólový 16/1/C, 16A</t>
  </si>
  <si>
    <t>01.2EM02</t>
  </si>
  <si>
    <t>01.2EM03</t>
  </si>
  <si>
    <t>02EM01</t>
  </si>
  <si>
    <t>D+M - Kabel směděným jádrem CYKY-J 3x2,5</t>
  </si>
  <si>
    <t>02EM02</t>
  </si>
  <si>
    <t>D+M - Kabel směděným jádrem CYKY-J 3x1,5</t>
  </si>
  <si>
    <t>02EM03</t>
  </si>
  <si>
    <t>D+M - Kabel sdělovací směděným jádrem TCEKFY 2Px1,0</t>
  </si>
  <si>
    <t>02EM04</t>
  </si>
  <si>
    <t>D+M Svorkovací přechodová skříň PRS</t>
  </si>
  <si>
    <t>8ks - svorka do 6mm2, 10A, 3ks - plastová vývodka</t>
  </si>
  <si>
    <t>02EM05</t>
  </si>
  <si>
    <t>D+M - Svorkovací přechodová skříň MaR typ 1</t>
  </si>
  <si>
    <t>Svorkovnicová skříňka z plastu do rozměru š.93 x v.93 x hl.62 mm, 500V, IP66, do 3ks svorek  2,5mm2, do 5ks vývodek do PG13,5, 2ks vývodka PG 9</t>
  </si>
  <si>
    <t>02EM06</t>
  </si>
  <si>
    <t>M - Ukončení kabelů v rozvaděči do 3x1,5mm2</t>
  </si>
  <si>
    <t>02EM07</t>
  </si>
  <si>
    <t>M - Ukončení kabelů v rozvaděči do 3x2,5mm2</t>
  </si>
  <si>
    <t>02EM08</t>
  </si>
  <si>
    <t>M - Ukončení kabelů v rozvaděči do 4x1,0 mm2</t>
  </si>
  <si>
    <t>02EM09</t>
  </si>
  <si>
    <t>M - Kabel čerpadla - pouze montáž</t>
  </si>
  <si>
    <t>02EM10</t>
  </si>
  <si>
    <t>M - Kabel tenzometru  - pouze montáž</t>
  </si>
  <si>
    <t>02EM11</t>
  </si>
  <si>
    <t>D+M Elektroinstalační lišta PVC 30X25</t>
  </si>
  <si>
    <t>Elektroinstalační lišta PVC 30X25, včetně spojek, rohů a spojovacího materiálu</t>
  </si>
  <si>
    <t>02EM12</t>
  </si>
  <si>
    <t>M - Vrtání přes beton. stěnu d= 20mm</t>
  </si>
  <si>
    <t>02EM13</t>
  </si>
  <si>
    <t>D+M - Zatěsnění prostupů proti vniknutí spodní vody a hlodavců</t>
  </si>
  <si>
    <t>02EM14</t>
  </si>
  <si>
    <t>03EM01</t>
  </si>
  <si>
    <t>D+M - Měření hladiny - ponorná tenzosonda, 0-5m, kabel 5m</t>
  </si>
  <si>
    <t>Hydrostatický snímač (ponorná tenzometrická sonda) hladiny vody s integrovanou přepěťovou ochranou typu 3, rozsah 0-5m v.s., výstup 4-20mA, napájení 12-36V DC, kabel 10m, IP68, svírací nerezový závěs, ochranná PVC trubka včetně nerez kotvení do stěny</t>
  </si>
  <si>
    <t>07EM01</t>
  </si>
  <si>
    <t>D+M - Vodič Cu, H07V-K 6 zelenožlutý</t>
  </si>
  <si>
    <t>07EM02</t>
  </si>
  <si>
    <t>D+M - Spojovací materiál pro pospojování</t>
  </si>
  <si>
    <t>07EM03</t>
  </si>
  <si>
    <t>D+M - Ekvipotenciální svorkovnice</t>
  </si>
  <si>
    <t>07EM04</t>
  </si>
  <si>
    <t>D+M - Obvodový zemnící pásek FeZn 30x4mm ve výkopu</t>
  </si>
  <si>
    <t>07EM05</t>
  </si>
  <si>
    <t>D+M - FeZn drát d=10mm</t>
  </si>
  <si>
    <t>07EM06</t>
  </si>
  <si>
    <t>D+M - Svorka na potrubí ST, vč. nerez pásku délky do 1m</t>
  </si>
  <si>
    <t>07EM07</t>
  </si>
  <si>
    <t>D+M - Spoje uzemnění - sváry v zemi, betonu včetně ochrany proti korozi</t>
  </si>
  <si>
    <t>07EM08</t>
  </si>
  <si>
    <t>D+M - Drobný montážní materiál</t>
  </si>
  <si>
    <t>15EM01</t>
  </si>
  <si>
    <t>M - Vytýčení trasy</t>
  </si>
  <si>
    <t>15EM02</t>
  </si>
  <si>
    <t>M - Výkop 35 x 60 cm  pro zemnící pásek</t>
  </si>
  <si>
    <t>Výkop 35 x 80 cm, zahrnutí, hutnění a úpravy terénu.</t>
  </si>
  <si>
    <t>15EM03</t>
  </si>
  <si>
    <t>M - Výkop 35 x 80 cm  kompletní</t>
  </si>
  <si>
    <t>Výkop 35 x 80 cm  kompletní, včetně pískového lože 10/10cm, zahrnutí, hutnění, výstražné fólie a úpravy terénu.</t>
  </si>
  <si>
    <t>15EM04</t>
  </si>
  <si>
    <t>M - Odvoz přebytečné zeminy do 1km</t>
  </si>
  <si>
    <t>15EM05</t>
  </si>
  <si>
    <t>M - Vytýčení stávajících inženýrských sítí</t>
  </si>
  <si>
    <t>30EM01</t>
  </si>
  <si>
    <t>HZS - Revize</t>
  </si>
  <si>
    <t>Provedení požadovaných měření a následné zpracování výchozí revize el. zařízení + stanovisko TIČR</t>
  </si>
  <si>
    <t>Svorkovací přechodová plastová skříň o rozměrech do 100x100x50mm, IP66,</t>
  </si>
  <si>
    <t>M - Kabel plovákového spínače  - pouze montáž</t>
  </si>
  <si>
    <t>M - Měření hladiny - plovákový spínač - pouze el.zapojení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</si>
</sst>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r-app\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32"/>
  <sheetViews>
    <sheetView showGridLines="0" tabSelected="1" view="pageBreakPreview" topLeftCell="B1" zoomScaleNormal="100" zoomScaleSheetLayoutView="100" workbookViewId="0">
      <selection activeCell="B1" sqref="B1:J1"/>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73" t="s">
        <v>41</v>
      </c>
      <c r="C1" s="74"/>
      <c r="D1" s="74"/>
      <c r="E1" s="74"/>
      <c r="F1" s="74"/>
      <c r="G1" s="74"/>
      <c r="H1" s="74"/>
      <c r="I1" s="74"/>
      <c r="J1" s="75"/>
    </row>
    <row r="2" spans="1:15" ht="36" customHeight="1" x14ac:dyDescent="0.2">
      <c r="A2" s="2"/>
      <c r="B2" s="104" t="s">
        <v>22</v>
      </c>
      <c r="C2" s="105"/>
      <c r="D2" s="106" t="s">
        <v>44</v>
      </c>
      <c r="E2" s="107" t="s">
        <v>45</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42</v>
      </c>
      <c r="D5" s="120" t="s">
        <v>46</v>
      </c>
      <c r="E5" s="87"/>
      <c r="F5" s="87"/>
      <c r="G5" s="87"/>
      <c r="H5" s="18" t="s">
        <v>40</v>
      </c>
      <c r="I5" s="124" t="s">
        <v>50</v>
      </c>
      <c r="J5" s="8"/>
    </row>
    <row r="6" spans="1:15" ht="15.75" customHeight="1" x14ac:dyDescent="0.2">
      <c r="A6" s="2"/>
      <c r="B6" s="27"/>
      <c r="C6" s="52"/>
      <c r="D6" s="121" t="s">
        <v>47</v>
      </c>
      <c r="E6" s="88"/>
      <c r="F6" s="88"/>
      <c r="G6" s="88"/>
      <c r="H6" s="18" t="s">
        <v>34</v>
      </c>
      <c r="I6" s="124" t="s">
        <v>51</v>
      </c>
      <c r="J6" s="8"/>
    </row>
    <row r="7" spans="1:15" ht="15.75" customHeight="1" x14ac:dyDescent="0.2">
      <c r="A7" s="2"/>
      <c r="B7" s="28"/>
      <c r="C7" s="53"/>
      <c r="D7" s="123" t="s">
        <v>49</v>
      </c>
      <c r="E7" s="122" t="s">
        <v>48</v>
      </c>
      <c r="F7" s="89"/>
      <c r="G7" s="89"/>
      <c r="H7" s="23"/>
      <c r="I7" s="22"/>
      <c r="J7" s="33"/>
    </row>
    <row r="8" spans="1:15" ht="24" hidden="1" customHeight="1" x14ac:dyDescent="0.2">
      <c r="A8" s="2"/>
      <c r="B8" s="30" t="s">
        <v>20</v>
      </c>
      <c r="D8" s="125" t="s">
        <v>52</v>
      </c>
      <c r="H8" s="18" t="s">
        <v>40</v>
      </c>
      <c r="I8" s="124" t="s">
        <v>56</v>
      </c>
      <c r="J8" s="8"/>
    </row>
    <row r="9" spans="1:15" ht="15.75" hidden="1" customHeight="1" x14ac:dyDescent="0.2">
      <c r="A9" s="2"/>
      <c r="B9" s="2"/>
      <c r="D9" s="125" t="s">
        <v>53</v>
      </c>
      <c r="H9" s="18" t="s">
        <v>34</v>
      </c>
      <c r="I9" s="124" t="s">
        <v>57</v>
      </c>
      <c r="J9" s="8"/>
    </row>
    <row r="10" spans="1:15" ht="15.75" hidden="1" customHeight="1" x14ac:dyDescent="0.2">
      <c r="A10" s="2"/>
      <c r="B10" s="34"/>
      <c r="C10" s="53"/>
      <c r="D10" s="123" t="s">
        <v>55</v>
      </c>
      <c r="E10" s="126" t="s">
        <v>54</v>
      </c>
      <c r="F10" s="23"/>
      <c r="G10" s="14"/>
      <c r="H10" s="14"/>
      <c r="I10" s="35"/>
      <c r="J10" s="33"/>
    </row>
    <row r="11" spans="1:15" ht="24" customHeight="1" x14ac:dyDescent="0.2">
      <c r="A11" s="2"/>
      <c r="B11" s="30" t="s">
        <v>19</v>
      </c>
      <c r="D11" s="127"/>
      <c r="E11" s="127"/>
      <c r="F11" s="127"/>
      <c r="G11" s="127"/>
      <c r="H11" s="18" t="s">
        <v>40</v>
      </c>
      <c r="I11" s="132"/>
      <c r="J11" s="8"/>
    </row>
    <row r="12" spans="1:15" ht="15.75" customHeight="1" x14ac:dyDescent="0.2">
      <c r="A12" s="2"/>
      <c r="B12" s="27"/>
      <c r="C12" s="52"/>
      <c r="D12" s="128"/>
      <c r="E12" s="128"/>
      <c r="F12" s="128"/>
      <c r="G12" s="128"/>
      <c r="H12" s="18" t="s">
        <v>34</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21</v>
      </c>
      <c r="C14" s="54"/>
      <c r="D14" s="55" t="s">
        <v>43</v>
      </c>
      <c r="E14" s="56"/>
      <c r="F14" s="43"/>
      <c r="G14" s="43"/>
      <c r="H14" s="44"/>
      <c r="I14" s="43"/>
      <c r="J14" s="45"/>
    </row>
    <row r="15" spans="1:15" ht="32.25" customHeight="1" x14ac:dyDescent="0.2">
      <c r="A15" s="2"/>
      <c r="B15" s="34" t="s">
        <v>32</v>
      </c>
      <c r="C15" s="57"/>
      <c r="D15" s="51"/>
      <c r="E15" s="82"/>
      <c r="F15" s="82"/>
      <c r="G15" s="83"/>
      <c r="H15" s="83"/>
      <c r="I15" s="83" t="s">
        <v>29</v>
      </c>
      <c r="J15" s="84"/>
    </row>
    <row r="16" spans="1:15" ht="23.25" customHeight="1" x14ac:dyDescent="0.2">
      <c r="A16" s="196" t="s">
        <v>24</v>
      </c>
      <c r="B16" s="37" t="s">
        <v>24</v>
      </c>
      <c r="C16" s="58"/>
      <c r="D16" s="59"/>
      <c r="E16" s="79"/>
      <c r="F16" s="80"/>
      <c r="G16" s="79"/>
      <c r="H16" s="80"/>
      <c r="I16" s="79">
        <f>SUMIF(F208:F228,A16,I208:I228)+SUMIF(F208:F228,"PSU",I208:I228)</f>
        <v>0</v>
      </c>
      <c r="J16" s="81"/>
    </row>
    <row r="17" spans="1:10" ht="23.25" customHeight="1" x14ac:dyDescent="0.2">
      <c r="A17" s="196" t="s">
        <v>25</v>
      </c>
      <c r="B17" s="37" t="s">
        <v>25</v>
      </c>
      <c r="C17" s="58"/>
      <c r="D17" s="59"/>
      <c r="E17" s="79"/>
      <c r="F17" s="80"/>
      <c r="G17" s="79"/>
      <c r="H17" s="80"/>
      <c r="I17" s="79">
        <f>SUMIF(F208:F228,A17,I208:I228)</f>
        <v>0</v>
      </c>
      <c r="J17" s="81"/>
    </row>
    <row r="18" spans="1:10" ht="23.25" customHeight="1" x14ac:dyDescent="0.2">
      <c r="A18" s="196" t="s">
        <v>26</v>
      </c>
      <c r="B18" s="37" t="s">
        <v>26</v>
      </c>
      <c r="C18" s="58"/>
      <c r="D18" s="59"/>
      <c r="E18" s="79"/>
      <c r="F18" s="80"/>
      <c r="G18" s="79"/>
      <c r="H18" s="80"/>
      <c r="I18" s="79">
        <f>SUMIF(F208:F228,A18,I208:I228)</f>
        <v>0</v>
      </c>
      <c r="J18" s="81"/>
    </row>
    <row r="19" spans="1:10" ht="23.25" customHeight="1" x14ac:dyDescent="0.2">
      <c r="A19" s="196" t="s">
        <v>199</v>
      </c>
      <c r="B19" s="37" t="s">
        <v>27</v>
      </c>
      <c r="C19" s="58"/>
      <c r="D19" s="59"/>
      <c r="E19" s="79"/>
      <c r="F19" s="80"/>
      <c r="G19" s="79"/>
      <c r="H19" s="80"/>
      <c r="I19" s="79">
        <f>SUMIF(F208:F228,A19,I208:I228)</f>
        <v>0</v>
      </c>
      <c r="J19" s="81"/>
    </row>
    <row r="20" spans="1:10" ht="23.25" customHeight="1" x14ac:dyDescent="0.2">
      <c r="A20" s="196" t="s">
        <v>200</v>
      </c>
      <c r="B20" s="37" t="s">
        <v>28</v>
      </c>
      <c r="C20" s="58"/>
      <c r="D20" s="59"/>
      <c r="E20" s="79"/>
      <c r="F20" s="80"/>
      <c r="G20" s="79"/>
      <c r="H20" s="80"/>
      <c r="I20" s="79">
        <f>SUMIF(F208:F228,A20,I208:I228)</f>
        <v>0</v>
      </c>
      <c r="J20" s="81"/>
    </row>
    <row r="21" spans="1:10" ht="23.25" customHeight="1" x14ac:dyDescent="0.2">
      <c r="A21" s="2"/>
      <c r="B21" s="47" t="s">
        <v>29</v>
      </c>
      <c r="C21" s="60"/>
      <c r="D21" s="61"/>
      <c r="E21" s="85"/>
      <c r="F21" s="86"/>
      <c r="G21" s="85"/>
      <c r="H21" s="86"/>
      <c r="I21" s="85">
        <f>SUM(I16:J20)</f>
        <v>0</v>
      </c>
      <c r="J21" s="95"/>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
      <c r="A24" s="2">
        <f>(A23-INT(A23))*100</f>
        <v>0</v>
      </c>
      <c r="B24" s="37" t="s">
        <v>13</v>
      </c>
      <c r="C24" s="58"/>
      <c r="D24" s="59"/>
      <c r="E24" s="63">
        <f>SazbaDPH1</f>
        <v>15</v>
      </c>
      <c r="F24" s="38" t="s">
        <v>0</v>
      </c>
      <c r="G24" s="91">
        <f>IF(A24&gt;50, ROUNDUP(A23, 0), ROUNDDOWN(A23, 0))</f>
        <v>0</v>
      </c>
      <c r="H24" s="92"/>
      <c r="I24" s="92"/>
      <c r="J24" s="39" t="str">
        <f t="shared" si="0"/>
        <v>CZK</v>
      </c>
    </row>
    <row r="25" spans="1:10" ht="23.25" customHeight="1" x14ac:dyDescent="0.2">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
      <c r="A26" s="2">
        <f>(A25-INT(A25))*100</f>
        <v>0</v>
      </c>
      <c r="B26" s="31" t="s">
        <v>15</v>
      </c>
      <c r="C26" s="64"/>
      <c r="D26" s="51"/>
      <c r="E26" s="65">
        <f>SazbaDPH2</f>
        <v>21</v>
      </c>
      <c r="F26" s="29" t="s">
        <v>0</v>
      </c>
      <c r="G26" s="76">
        <f>IF(A26&gt;50, ROUNDUP(A25, 0), ROUNDDOWN(A25, 0))</f>
        <v>0</v>
      </c>
      <c r="H26" s="77"/>
      <c r="I26" s="77"/>
      <c r="J26" s="36" t="str">
        <f t="shared" si="0"/>
        <v>CZK</v>
      </c>
    </row>
    <row r="27" spans="1:10" ht="23.25" customHeight="1" thickBot="1" x14ac:dyDescent="0.25">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IF(A29&gt;50, ROUNDUP(A27, 0), ROUNDDOWN(A27, 0))</f>
        <v>0</v>
      </c>
      <c r="H29" s="171"/>
      <c r="I29" s="171"/>
      <c r="J29" s="172" t="s">
        <v>76</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t="s">
        <v>58</v>
      </c>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59</v>
      </c>
      <c r="C39" s="145"/>
      <c r="D39" s="145"/>
      <c r="E39" s="145"/>
      <c r="F39" s="146">
        <f>'VON 1 Naklady'!AE31+'SO 01 1 Pol'!AE366+'SO 02 1 Pol'!AE184+'SO 03 1 Pol'!AE118+'PS 01 1 Pol'!AE81+'PS 02 1 Pol'!AE44</f>
        <v>0</v>
      </c>
      <c r="G39" s="147">
        <f>'VON 1 Naklady'!AF31+'SO 01 1 Pol'!AF366+'SO 02 1 Pol'!AF184+'SO 03 1 Pol'!AF118+'PS 01 1 Pol'!AF81+'PS 02 1 Pol'!AF44</f>
        <v>0</v>
      </c>
      <c r="H39" s="148">
        <f>(F39*SazbaDPH1/100)+(G39*SazbaDPH2/100)</f>
        <v>0</v>
      </c>
      <c r="I39" s="148">
        <f>F39+G39+H39</f>
        <v>0</v>
      </c>
      <c r="J39" s="149" t="str">
        <f>IF(_xlfn.SINGLE(CenaCelkemVypocet)=0,"",I39/_xlfn.SINGLE(CenaCelkemVypocet)*100)</f>
        <v/>
      </c>
    </row>
    <row r="40" spans="1:10" ht="25.5" customHeight="1" x14ac:dyDescent="0.2">
      <c r="A40" s="134">
        <v>2</v>
      </c>
      <c r="B40" s="150"/>
      <c r="C40" s="151" t="s">
        <v>60</v>
      </c>
      <c r="D40" s="151"/>
      <c r="E40" s="151"/>
      <c r="F40" s="152">
        <f>'VON 1 Naklady'!AE31</f>
        <v>0</v>
      </c>
      <c r="G40" s="153">
        <f>'VON 1 Naklady'!AF31</f>
        <v>0</v>
      </c>
      <c r="H40" s="153">
        <f>(F40*SazbaDPH1/100)+(G40*SazbaDPH2/100)</f>
        <v>0</v>
      </c>
      <c r="I40" s="153">
        <f>F40+G40+H40</f>
        <v>0</v>
      </c>
      <c r="J40" s="154" t="str">
        <f>IF(_xlfn.SINGLE(CenaCelkemVypocet)=0,"",I40/_xlfn.SINGLE(CenaCelkemVypocet)*100)</f>
        <v/>
      </c>
    </row>
    <row r="41" spans="1:10" ht="25.5" customHeight="1" x14ac:dyDescent="0.2">
      <c r="A41" s="134">
        <v>3</v>
      </c>
      <c r="B41" s="155" t="s">
        <v>61</v>
      </c>
      <c r="C41" s="145" t="s">
        <v>60</v>
      </c>
      <c r="D41" s="145"/>
      <c r="E41" s="145"/>
      <c r="F41" s="156">
        <f>'VON 1 Naklady'!AE31</f>
        <v>0</v>
      </c>
      <c r="G41" s="148">
        <f>'VON 1 Naklady'!AF31</f>
        <v>0</v>
      </c>
      <c r="H41" s="148">
        <f>(F41*SazbaDPH1/100)+(G41*SazbaDPH2/100)</f>
        <v>0</v>
      </c>
      <c r="I41" s="148">
        <f>F41+G41+H41</f>
        <v>0</v>
      </c>
      <c r="J41" s="149" t="str">
        <f>IF(_xlfn.SINGLE(CenaCelkemVypocet)=0,"",I41/_xlfn.SINGLE(CenaCelkemVypocet)*100)</f>
        <v/>
      </c>
    </row>
    <row r="42" spans="1:10" ht="25.5" customHeight="1" x14ac:dyDescent="0.2">
      <c r="A42" s="134">
        <v>2</v>
      </c>
      <c r="B42" s="150"/>
      <c r="C42" s="151" t="s">
        <v>62</v>
      </c>
      <c r="D42" s="151"/>
      <c r="E42" s="151"/>
      <c r="F42" s="152"/>
      <c r="G42" s="153"/>
      <c r="H42" s="153">
        <f>(F42*SazbaDPH1/100)+(G42*SazbaDPH2/100)</f>
        <v>0</v>
      </c>
      <c r="I42" s="153"/>
      <c r="J42" s="154"/>
    </row>
    <row r="43" spans="1:10" ht="25.5" customHeight="1" x14ac:dyDescent="0.2">
      <c r="A43" s="134">
        <v>2</v>
      </c>
      <c r="B43" s="150" t="s">
        <v>63</v>
      </c>
      <c r="C43" s="151" t="s">
        <v>64</v>
      </c>
      <c r="D43" s="151"/>
      <c r="E43" s="151"/>
      <c r="F43" s="152">
        <f>'SO 01 1 Pol'!AE366</f>
        <v>0</v>
      </c>
      <c r="G43" s="153">
        <f>'SO 01 1 Pol'!AF366</f>
        <v>0</v>
      </c>
      <c r="H43" s="153">
        <f>(F43*SazbaDPH1/100)+(G43*SazbaDPH2/100)</f>
        <v>0</v>
      </c>
      <c r="I43" s="153">
        <f>F43+G43+H43</f>
        <v>0</v>
      </c>
      <c r="J43" s="154" t="str">
        <f>IF(_xlfn.SINGLE(CenaCelkemVypocet)=0,"",I43/_xlfn.SINGLE(CenaCelkemVypocet)*100)</f>
        <v/>
      </c>
    </row>
    <row r="44" spans="1:10" ht="25.5" customHeight="1" x14ac:dyDescent="0.2">
      <c r="A44" s="134">
        <v>3</v>
      </c>
      <c r="B44" s="155" t="s">
        <v>61</v>
      </c>
      <c r="C44" s="145" t="s">
        <v>64</v>
      </c>
      <c r="D44" s="145"/>
      <c r="E44" s="145"/>
      <c r="F44" s="156">
        <f>'SO 01 1 Pol'!AE366</f>
        <v>0</v>
      </c>
      <c r="G44" s="148">
        <f>'SO 01 1 Pol'!AF366</f>
        <v>0</v>
      </c>
      <c r="H44" s="148">
        <f>(F44*SazbaDPH1/100)+(G44*SazbaDPH2/100)</f>
        <v>0</v>
      </c>
      <c r="I44" s="148">
        <f>F44+G44+H44</f>
        <v>0</v>
      </c>
      <c r="J44" s="149" t="str">
        <f>IF(_xlfn.SINGLE(CenaCelkemVypocet)=0,"",I44/_xlfn.SINGLE(CenaCelkemVypocet)*100)</f>
        <v/>
      </c>
    </row>
    <row r="45" spans="1:10" ht="25.5" customHeight="1" x14ac:dyDescent="0.2">
      <c r="A45" s="134">
        <v>2</v>
      </c>
      <c r="B45" s="150" t="s">
        <v>65</v>
      </c>
      <c r="C45" s="151" t="s">
        <v>66</v>
      </c>
      <c r="D45" s="151"/>
      <c r="E45" s="151"/>
      <c r="F45" s="152">
        <f>'SO 02 1 Pol'!AE184</f>
        <v>0</v>
      </c>
      <c r="G45" s="153">
        <f>'SO 02 1 Pol'!AF184</f>
        <v>0</v>
      </c>
      <c r="H45" s="153">
        <f>(F45*SazbaDPH1/100)+(G45*SazbaDPH2/100)</f>
        <v>0</v>
      </c>
      <c r="I45" s="153">
        <f>F45+G45+H45</f>
        <v>0</v>
      </c>
      <c r="J45" s="154" t="str">
        <f>IF(_xlfn.SINGLE(CenaCelkemVypocet)=0,"",I45/_xlfn.SINGLE(CenaCelkemVypocet)*100)</f>
        <v/>
      </c>
    </row>
    <row r="46" spans="1:10" ht="25.5" customHeight="1" x14ac:dyDescent="0.2">
      <c r="A46" s="134">
        <v>3</v>
      </c>
      <c r="B46" s="155" t="s">
        <v>61</v>
      </c>
      <c r="C46" s="145" t="s">
        <v>66</v>
      </c>
      <c r="D46" s="145"/>
      <c r="E46" s="145"/>
      <c r="F46" s="156">
        <f>'SO 02 1 Pol'!AE184</f>
        <v>0</v>
      </c>
      <c r="G46" s="148">
        <f>'SO 02 1 Pol'!AF184</f>
        <v>0</v>
      </c>
      <c r="H46" s="148">
        <f>(F46*SazbaDPH1/100)+(G46*SazbaDPH2/100)</f>
        <v>0</v>
      </c>
      <c r="I46" s="148">
        <f>F46+G46+H46</f>
        <v>0</v>
      </c>
      <c r="J46" s="149" t="str">
        <f>IF(_xlfn.SINGLE(CenaCelkemVypocet)=0,"",I46/_xlfn.SINGLE(CenaCelkemVypocet)*100)</f>
        <v/>
      </c>
    </row>
    <row r="47" spans="1:10" ht="25.5" customHeight="1" x14ac:dyDescent="0.2">
      <c r="A47" s="134">
        <v>2</v>
      </c>
      <c r="B47" s="150" t="s">
        <v>67</v>
      </c>
      <c r="C47" s="151" t="s">
        <v>68</v>
      </c>
      <c r="D47" s="151"/>
      <c r="E47" s="151"/>
      <c r="F47" s="152">
        <f>'SO 03 1 Pol'!AE118</f>
        <v>0</v>
      </c>
      <c r="G47" s="153">
        <f>'SO 03 1 Pol'!AF118</f>
        <v>0</v>
      </c>
      <c r="H47" s="153">
        <f>(F47*SazbaDPH1/100)+(G47*SazbaDPH2/100)</f>
        <v>0</v>
      </c>
      <c r="I47" s="153">
        <f>F47+G47+H47</f>
        <v>0</v>
      </c>
      <c r="J47" s="154" t="str">
        <f>IF(_xlfn.SINGLE(CenaCelkemVypocet)=0,"",I47/_xlfn.SINGLE(CenaCelkemVypocet)*100)</f>
        <v/>
      </c>
    </row>
    <row r="48" spans="1:10" ht="25.5" customHeight="1" x14ac:dyDescent="0.2">
      <c r="A48" s="134">
        <v>3</v>
      </c>
      <c r="B48" s="155" t="s">
        <v>61</v>
      </c>
      <c r="C48" s="145" t="s">
        <v>68</v>
      </c>
      <c r="D48" s="145"/>
      <c r="E48" s="145"/>
      <c r="F48" s="156">
        <f>'SO 03 1 Pol'!AE118</f>
        <v>0</v>
      </c>
      <c r="G48" s="148">
        <f>'SO 03 1 Pol'!AF118</f>
        <v>0</v>
      </c>
      <c r="H48" s="148">
        <f>(F48*SazbaDPH1/100)+(G48*SazbaDPH2/100)</f>
        <v>0</v>
      </c>
      <c r="I48" s="148">
        <f>F48+G48+H48</f>
        <v>0</v>
      </c>
      <c r="J48" s="149" t="str">
        <f>IF(_xlfn.SINGLE(CenaCelkemVypocet)=0,"",I48/_xlfn.SINGLE(CenaCelkemVypocet)*100)</f>
        <v/>
      </c>
    </row>
    <row r="49" spans="1:52" ht="25.5" customHeight="1" x14ac:dyDescent="0.2">
      <c r="A49" s="134">
        <v>2</v>
      </c>
      <c r="B49" s="150"/>
      <c r="C49" s="151" t="s">
        <v>69</v>
      </c>
      <c r="D49" s="151"/>
      <c r="E49" s="151"/>
      <c r="F49" s="152"/>
      <c r="G49" s="153"/>
      <c r="H49" s="153">
        <f>(F49*SazbaDPH1/100)+(G49*SazbaDPH2/100)</f>
        <v>0</v>
      </c>
      <c r="I49" s="153"/>
      <c r="J49" s="154"/>
    </row>
    <row r="50" spans="1:52" ht="25.5" customHeight="1" x14ac:dyDescent="0.2">
      <c r="A50" s="134">
        <v>2</v>
      </c>
      <c r="B50" s="150" t="s">
        <v>70</v>
      </c>
      <c r="C50" s="151" t="s">
        <v>71</v>
      </c>
      <c r="D50" s="151"/>
      <c r="E50" s="151"/>
      <c r="F50" s="152">
        <f>'PS 01 1 Pol'!AE81</f>
        <v>0</v>
      </c>
      <c r="G50" s="153">
        <f>'PS 01 1 Pol'!AF81</f>
        <v>0</v>
      </c>
      <c r="H50" s="153">
        <f>(F50*SazbaDPH1/100)+(G50*SazbaDPH2/100)</f>
        <v>0</v>
      </c>
      <c r="I50" s="153">
        <f>F50+G50+H50</f>
        <v>0</v>
      </c>
      <c r="J50" s="154" t="str">
        <f>IF(_xlfn.SINGLE(CenaCelkemVypocet)=0,"",I50/_xlfn.SINGLE(CenaCelkemVypocet)*100)</f>
        <v/>
      </c>
    </row>
    <row r="51" spans="1:52" ht="25.5" customHeight="1" x14ac:dyDescent="0.2">
      <c r="A51" s="134">
        <v>3</v>
      </c>
      <c r="B51" s="155" t="s">
        <v>61</v>
      </c>
      <c r="C51" s="145" t="s">
        <v>72</v>
      </c>
      <c r="D51" s="145"/>
      <c r="E51" s="145"/>
      <c r="F51" s="156">
        <f>'PS 01 1 Pol'!AE81</f>
        <v>0</v>
      </c>
      <c r="G51" s="148">
        <f>'PS 01 1 Pol'!AF81</f>
        <v>0</v>
      </c>
      <c r="H51" s="148">
        <f>(F51*SazbaDPH1/100)+(G51*SazbaDPH2/100)</f>
        <v>0</v>
      </c>
      <c r="I51" s="148">
        <f>F51+G51+H51</f>
        <v>0</v>
      </c>
      <c r="J51" s="149" t="str">
        <f>IF(_xlfn.SINGLE(CenaCelkemVypocet)=0,"",I51/_xlfn.SINGLE(CenaCelkemVypocet)*100)</f>
        <v/>
      </c>
    </row>
    <row r="52" spans="1:52" ht="25.5" customHeight="1" x14ac:dyDescent="0.2">
      <c r="A52" s="134">
        <v>2</v>
      </c>
      <c r="B52" s="150" t="s">
        <v>73</v>
      </c>
      <c r="C52" s="151" t="s">
        <v>74</v>
      </c>
      <c r="D52" s="151"/>
      <c r="E52" s="151"/>
      <c r="F52" s="152">
        <f>'PS 02 1 Pol'!AE44</f>
        <v>0</v>
      </c>
      <c r="G52" s="153">
        <f>'PS 02 1 Pol'!AF44</f>
        <v>0</v>
      </c>
      <c r="H52" s="153">
        <f>(F52*SazbaDPH1/100)+(G52*SazbaDPH2/100)</f>
        <v>0</v>
      </c>
      <c r="I52" s="153">
        <f>F52+G52+H52</f>
        <v>0</v>
      </c>
      <c r="J52" s="154" t="str">
        <f>IF(_xlfn.SINGLE(CenaCelkemVypocet)=0,"",I52/_xlfn.SINGLE(CenaCelkemVypocet)*100)</f>
        <v/>
      </c>
    </row>
    <row r="53" spans="1:52" ht="25.5" customHeight="1" x14ac:dyDescent="0.2">
      <c r="A53" s="134">
        <v>3</v>
      </c>
      <c r="B53" s="155" t="s">
        <v>61</v>
      </c>
      <c r="C53" s="145" t="s">
        <v>72</v>
      </c>
      <c r="D53" s="145"/>
      <c r="E53" s="145"/>
      <c r="F53" s="156">
        <f>'PS 02 1 Pol'!AE44</f>
        <v>0</v>
      </c>
      <c r="G53" s="148">
        <f>'PS 02 1 Pol'!AF44</f>
        <v>0</v>
      </c>
      <c r="H53" s="148">
        <f>(F53*SazbaDPH1/100)+(G53*SazbaDPH2/100)</f>
        <v>0</v>
      </c>
      <c r="I53" s="148">
        <f>F53+G53+H53</f>
        <v>0</v>
      </c>
      <c r="J53" s="149" t="str">
        <f>IF(_xlfn.SINGLE(CenaCelkemVypocet)=0,"",I53/_xlfn.SINGLE(CenaCelkemVypocet)*100)</f>
        <v/>
      </c>
    </row>
    <row r="54" spans="1:52" ht="25.5" customHeight="1" x14ac:dyDescent="0.2">
      <c r="A54" s="134"/>
      <c r="B54" s="157" t="s">
        <v>75</v>
      </c>
      <c r="C54" s="158"/>
      <c r="D54" s="158"/>
      <c r="E54" s="159"/>
      <c r="F54" s="160">
        <f>SUMIF(A39:A53,"=1",F39:F53)</f>
        <v>0</v>
      </c>
      <c r="G54" s="161">
        <f>SUMIF(A39:A53,"=1",G39:G53)</f>
        <v>0</v>
      </c>
      <c r="H54" s="161">
        <f>SUMIF(A39:A53,"=1",H39:H53)</f>
        <v>0</v>
      </c>
      <c r="I54" s="161">
        <f>SUMIF(A39:A53,"=1",I39:I53)</f>
        <v>0</v>
      </c>
      <c r="J54" s="162">
        <f>SUMIF(A39:A53,"=1",J39:J53)</f>
        <v>0</v>
      </c>
    </row>
    <row r="56" spans="1:52" x14ac:dyDescent="0.2">
      <c r="A56" t="s">
        <v>77</v>
      </c>
      <c r="B56" t="s">
        <v>78</v>
      </c>
    </row>
    <row r="57" spans="1:52" x14ac:dyDescent="0.2">
      <c r="B57" s="174" t="s">
        <v>79</v>
      </c>
      <c r="C57" s="174"/>
      <c r="D57" s="174"/>
      <c r="E57" s="174"/>
      <c r="F57" s="174"/>
      <c r="G57" s="174"/>
      <c r="H57" s="174"/>
      <c r="I57" s="174"/>
      <c r="J57" s="174"/>
      <c r="AZ57" s="173" t="str">
        <f>B57</f>
        <v>1. PODMÍNKY PRO ZPRACOVÁNÍ NABÍDKOVÉ CENY</v>
      </c>
    </row>
    <row r="59" spans="1:52" x14ac:dyDescent="0.2">
      <c r="B59" s="174" t="s">
        <v>80</v>
      </c>
      <c r="C59" s="174"/>
      <c r="D59" s="174"/>
      <c r="E59" s="174"/>
      <c r="F59" s="174"/>
      <c r="G59" s="174"/>
      <c r="H59" s="174"/>
      <c r="I59" s="174"/>
      <c r="J59" s="174"/>
      <c r="AZ59" s="173" t="str">
        <f>B59</f>
        <v>Preambule</v>
      </c>
    </row>
    <row r="61" spans="1:52" ht="51" x14ac:dyDescent="0.2">
      <c r="B61" s="174" t="s">
        <v>81</v>
      </c>
      <c r="C61" s="174"/>
      <c r="D61" s="174"/>
      <c r="E61" s="174"/>
      <c r="F61" s="174"/>
      <c r="G61" s="174"/>
      <c r="H61" s="174"/>
      <c r="I61" s="174"/>
      <c r="J61" s="174"/>
      <c r="AZ61" s="173" t="str">
        <f>B61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3" spans="1:52" ht="51" x14ac:dyDescent="0.2">
      <c r="B63" s="174" t="s">
        <v>82</v>
      </c>
      <c r="C63" s="174"/>
      <c r="D63" s="174"/>
      <c r="E63" s="174"/>
      <c r="F63" s="174"/>
      <c r="G63" s="174"/>
      <c r="H63" s="174"/>
      <c r="I63" s="174"/>
      <c r="J63" s="174"/>
      <c r="AZ63" s="173" t="str">
        <f>B63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5" spans="2:52" x14ac:dyDescent="0.2">
      <c r="B65" s="174" t="s">
        <v>83</v>
      </c>
      <c r="C65" s="174"/>
      <c r="D65" s="174"/>
      <c r="E65" s="174"/>
      <c r="F65" s="174"/>
      <c r="G65" s="174"/>
      <c r="H65" s="174"/>
      <c r="I65" s="174"/>
      <c r="J65" s="174"/>
      <c r="AZ65" s="173" t="str">
        <f>B65</f>
        <v>Vymezení některých pojmů</v>
      </c>
    </row>
    <row r="67" spans="2:52" x14ac:dyDescent="0.2">
      <c r="B67" s="174" t="s">
        <v>84</v>
      </c>
      <c r="C67" s="174"/>
      <c r="D67" s="174"/>
      <c r="E67" s="174"/>
      <c r="F67" s="174"/>
      <c r="G67" s="174"/>
      <c r="H67" s="174"/>
      <c r="I67" s="174"/>
      <c r="J67" s="174"/>
      <c r="AZ67" s="173" t="str">
        <f>B67</f>
        <v>Pro účely zpracování nabídkové ceny jsou použity některé pojmy, pod kterými se rozumí:</v>
      </c>
    </row>
    <row r="69" spans="2:52" ht="38.25" x14ac:dyDescent="0.2">
      <c r="B69" s="174" t="s">
        <v>85</v>
      </c>
      <c r="C69" s="174"/>
      <c r="D69" s="174"/>
      <c r="E69" s="174"/>
      <c r="F69" s="174"/>
      <c r="G69" s="174"/>
      <c r="H69" s="174"/>
      <c r="I69" s="174"/>
      <c r="J69" s="174"/>
      <c r="AZ69" s="173" t="str">
        <f>B69</f>
        <v>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1" spans="2:52" ht="38.25" x14ac:dyDescent="0.2">
      <c r="B71" s="174" t="s">
        <v>86</v>
      </c>
      <c r="C71" s="174"/>
      <c r="D71" s="174"/>
      <c r="E71" s="174"/>
      <c r="F71" s="174"/>
      <c r="G71" s="174"/>
      <c r="H71" s="174"/>
      <c r="I71" s="174"/>
      <c r="J71" s="174"/>
      <c r="AZ71" s="173" t="str">
        <f>B71</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3" spans="2:52" ht="51" x14ac:dyDescent="0.2">
      <c r="B73" s="174" t="s">
        <v>87</v>
      </c>
      <c r="C73" s="174"/>
      <c r="D73" s="174"/>
      <c r="E73" s="174"/>
      <c r="F73" s="174"/>
      <c r="G73" s="174"/>
      <c r="H73" s="174"/>
      <c r="I73" s="174"/>
      <c r="J73" s="174"/>
      <c r="AZ73" s="173" t="str">
        <f>B73</f>
        <v>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5" spans="2:52" ht="76.5" x14ac:dyDescent="0.2">
      <c r="B75" s="174" t="s">
        <v>88</v>
      </c>
      <c r="C75" s="174"/>
      <c r="D75" s="174"/>
      <c r="E75" s="174"/>
      <c r="F75" s="174"/>
      <c r="G75" s="174"/>
      <c r="H75" s="174"/>
      <c r="I75" s="174"/>
      <c r="J75" s="174"/>
      <c r="AZ75" s="173" t="str">
        <f>B75</f>
        <v>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7" spans="2:52" ht="51" x14ac:dyDescent="0.2">
      <c r="B77" s="174" t="s">
        <v>89</v>
      </c>
      <c r="C77" s="174"/>
      <c r="D77" s="174"/>
      <c r="E77" s="174"/>
      <c r="F77" s="174"/>
      <c r="G77" s="174"/>
      <c r="H77" s="174"/>
      <c r="I77" s="174"/>
      <c r="J77" s="174"/>
      <c r="AZ77" s="173" t="str">
        <f>B77</f>
        <v>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9" spans="2:52" x14ac:dyDescent="0.2">
      <c r="B79" s="174" t="s">
        <v>90</v>
      </c>
      <c r="C79" s="174"/>
      <c r="D79" s="174"/>
      <c r="E79" s="174"/>
      <c r="F79" s="174"/>
      <c r="G79" s="174"/>
      <c r="H79" s="174"/>
      <c r="I79" s="174"/>
      <c r="J79" s="174"/>
      <c r="AZ79" s="173" t="str">
        <f>B79</f>
        <v>Cenová soustava</v>
      </c>
    </row>
    <row r="81" spans="2:52" x14ac:dyDescent="0.2">
      <c r="B81" s="174" t="s">
        <v>91</v>
      </c>
      <c r="C81" s="174"/>
      <c r="D81" s="174"/>
      <c r="E81" s="174"/>
      <c r="F81" s="174"/>
      <c r="G81" s="174"/>
      <c r="H81" s="174"/>
      <c r="I81" s="174"/>
      <c r="J81" s="174"/>
      <c r="AZ81" s="173" t="str">
        <f>B81</f>
        <v>Použitá cenová soustava</v>
      </c>
    </row>
    <row r="83" spans="2:52" ht="38.25" x14ac:dyDescent="0.2">
      <c r="B83" s="174" t="s">
        <v>92</v>
      </c>
      <c r="C83" s="174"/>
      <c r="D83" s="174"/>
      <c r="E83" s="174"/>
      <c r="F83" s="174"/>
      <c r="G83" s="174"/>
      <c r="H83" s="174"/>
      <c r="I83" s="174"/>
      <c r="J83" s="174"/>
      <c r="AZ83" s="173" t="str">
        <f>B83</f>
        <v>Soupisy stavebních prací, dodávek a služeb jsou zpracovány s použitím cenové soustavy zpracované společností RTS, a.s.. Položky z cenové soustavy mají uveden odkaz na cenovou soustavu včetně označení příslušného ceníku.</v>
      </c>
    </row>
    <row r="85" spans="2:52" x14ac:dyDescent="0.2">
      <c r="B85" s="174" t="s">
        <v>93</v>
      </c>
      <c r="C85" s="174"/>
      <c r="D85" s="174"/>
      <c r="E85" s="174"/>
      <c r="F85" s="174"/>
      <c r="G85" s="174"/>
      <c r="H85" s="174"/>
      <c r="I85" s="174"/>
      <c r="J85" s="174"/>
      <c r="AZ85" s="173" t="str">
        <f>B85</f>
        <v>Technické podmínky</v>
      </c>
    </row>
    <row r="87" spans="2:52" ht="38.25" x14ac:dyDescent="0.2">
      <c r="B87" s="174" t="s">
        <v>94</v>
      </c>
      <c r="C87" s="174"/>
      <c r="D87" s="174"/>
      <c r="E87" s="174"/>
      <c r="F87" s="174"/>
      <c r="G87" s="174"/>
      <c r="H87" s="174"/>
      <c r="I87" s="174"/>
      <c r="J87" s="174"/>
      <c r="AZ87" s="173" t="str">
        <f>B87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9" spans="2:52" x14ac:dyDescent="0.2">
      <c r="B89" s="174" t="s">
        <v>95</v>
      </c>
      <c r="C89" s="174"/>
      <c r="D89" s="174"/>
      <c r="E89" s="174"/>
      <c r="F89" s="174"/>
      <c r="G89" s="174"/>
      <c r="H89" s="174"/>
      <c r="I89" s="174"/>
      <c r="J89" s="174"/>
      <c r="AZ89" s="173" t="str">
        <f>B89</f>
        <v>Individuální položky</v>
      </c>
    </row>
    <row r="91" spans="2:52" ht="38.25" x14ac:dyDescent="0.2">
      <c r="B91" s="174" t="s">
        <v>96</v>
      </c>
      <c r="C91" s="174"/>
      <c r="D91" s="174"/>
      <c r="E91" s="174"/>
      <c r="F91" s="174"/>
      <c r="G91" s="174"/>
      <c r="H91" s="174"/>
      <c r="I91" s="174"/>
      <c r="J91" s="174"/>
      <c r="AZ91" s="173" t="str">
        <f>B91</f>
        <v>Položky soupisu prací, které cenová soustava neobsahuje, jsou označeny popisem „vlastní“. Pro tyto položky jsou cenové a technické podmínky definovány jejich popisem, případně odkazem na konkrétní část příslušné dokumentace.</v>
      </c>
    </row>
    <row r="92" spans="2:52" ht="25.5" x14ac:dyDescent="0.2">
      <c r="B92" s="174" t="s">
        <v>97</v>
      </c>
      <c r="C92" s="174"/>
      <c r="D92" s="174"/>
      <c r="E92" s="174"/>
      <c r="F92" s="174"/>
      <c r="G92" s="174"/>
      <c r="H92" s="174"/>
      <c r="I92" s="174"/>
      <c r="J92" s="174"/>
      <c r="AZ92" s="173" t="str">
        <f>B92</f>
        <v>Je-li popsaná individuální položka stavebních prací v textu označena popisem D+M, rozumí se tím vždy dodávka a montáž materiálů, prvků či zařízení definovaných popisem položky.</v>
      </c>
    </row>
    <row r="94" spans="2:52" ht="51" x14ac:dyDescent="0.2">
      <c r="B94" s="174" t="s">
        <v>98</v>
      </c>
      <c r="C94" s="174"/>
      <c r="D94" s="174"/>
      <c r="E94" s="174"/>
      <c r="F94" s="174"/>
      <c r="G94" s="174"/>
      <c r="H94" s="174"/>
      <c r="I94" s="174"/>
      <c r="J94" s="174"/>
      <c r="AZ94" s="173" t="str">
        <f>B94</f>
        <v>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v>
      </c>
    </row>
    <row r="96" spans="2:52" ht="25.5" x14ac:dyDescent="0.2">
      <c r="B96" s="174" t="s">
        <v>99</v>
      </c>
      <c r="C96" s="174"/>
      <c r="D96" s="174"/>
      <c r="E96" s="174"/>
      <c r="F96" s="174"/>
      <c r="G96" s="174"/>
      <c r="H96" s="174"/>
      <c r="I96" s="174"/>
      <c r="J96" s="174"/>
      <c r="AZ96" s="173" t="str">
        <f>B96</f>
        <v>Položky v provozních souborech zahrnují i náklady na montáž daných položek a testy až do úrovně komplexního vyzkoušení (pokud montážní práce nejsou zvlášť uváděny).</v>
      </c>
    </row>
    <row r="98" spans="2:52" x14ac:dyDescent="0.2">
      <c r="B98" s="174" t="s">
        <v>100</v>
      </c>
      <c r="C98" s="174"/>
      <c r="D98" s="174"/>
      <c r="E98" s="174"/>
      <c r="F98" s="174"/>
      <c r="G98" s="174"/>
      <c r="H98" s="174"/>
      <c r="I98" s="174"/>
      <c r="J98" s="174"/>
      <c r="AZ98" s="173" t="str">
        <f>B98</f>
        <v>Závaznost a změna soupisu</v>
      </c>
    </row>
    <row r="100" spans="2:52" x14ac:dyDescent="0.2">
      <c r="B100" s="174" t="s">
        <v>101</v>
      </c>
      <c r="C100" s="174"/>
      <c r="D100" s="174"/>
      <c r="E100" s="174"/>
      <c r="F100" s="174"/>
      <c r="G100" s="174"/>
      <c r="H100" s="174"/>
      <c r="I100" s="174"/>
      <c r="J100" s="174"/>
      <c r="AZ100" s="173" t="str">
        <f>B100</f>
        <v>Závaznost soupisu</v>
      </c>
    </row>
    <row r="102" spans="2:52" ht="38.25" x14ac:dyDescent="0.2">
      <c r="B102" s="174" t="s">
        <v>102</v>
      </c>
      <c r="C102" s="174"/>
      <c r="D102" s="174"/>
      <c r="E102" s="174"/>
      <c r="F102" s="174"/>
      <c r="G102" s="174"/>
      <c r="H102" s="174"/>
      <c r="I102" s="174"/>
      <c r="J102" s="174"/>
      <c r="AZ102" s="173" t="str">
        <f>B102</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04" spans="2:52" x14ac:dyDescent="0.2">
      <c r="B104" s="174" t="s">
        <v>103</v>
      </c>
      <c r="C104" s="174"/>
      <c r="D104" s="174"/>
      <c r="E104" s="174"/>
      <c r="F104" s="174"/>
      <c r="G104" s="174"/>
      <c r="H104" s="174"/>
      <c r="I104" s="174"/>
      <c r="J104" s="174"/>
      <c r="AZ104" s="173" t="str">
        <f>B104</f>
        <v>Kontrola soupisu</v>
      </c>
    </row>
    <row r="106" spans="2:52" ht="51" x14ac:dyDescent="0.2">
      <c r="B106" s="174" t="s">
        <v>104</v>
      </c>
      <c r="C106" s="174"/>
      <c r="D106" s="174"/>
      <c r="E106" s="174"/>
      <c r="F106" s="174"/>
      <c r="G106" s="174"/>
      <c r="H106" s="174"/>
      <c r="I106" s="174"/>
      <c r="J106" s="174"/>
      <c r="AZ106" s="173" t="str">
        <f>B106</f>
        <v>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v>
      </c>
    </row>
    <row r="108" spans="2:52" x14ac:dyDescent="0.2">
      <c r="B108" s="174" t="s">
        <v>105</v>
      </c>
      <c r="C108" s="174"/>
      <c r="D108" s="174"/>
      <c r="E108" s="174"/>
      <c r="F108" s="174"/>
      <c r="G108" s="174"/>
      <c r="H108" s="174"/>
      <c r="I108" s="174"/>
      <c r="J108" s="174"/>
      <c r="AZ108" s="173" t="str">
        <f>B108</f>
        <v>Požadavky na způsob zpracování nabídkové ceny</v>
      </c>
    </row>
    <row r="110" spans="2:52" x14ac:dyDescent="0.2">
      <c r="B110" s="174" t="s">
        <v>106</v>
      </c>
      <c r="C110" s="174"/>
      <c r="D110" s="174"/>
      <c r="E110" s="174"/>
      <c r="F110" s="174"/>
      <c r="G110" s="174"/>
      <c r="H110" s="174"/>
      <c r="I110" s="174"/>
      <c r="J110" s="174"/>
      <c r="AZ110" s="173" t="str">
        <f>B110</f>
        <v>Nabídková cena za splnění veřejné zakázky</v>
      </c>
    </row>
    <row r="112" spans="2:52" ht="38.25" x14ac:dyDescent="0.2">
      <c r="B112" s="174" t="s">
        <v>107</v>
      </c>
      <c r="C112" s="174"/>
      <c r="D112" s="174"/>
      <c r="E112" s="174"/>
      <c r="F112" s="174"/>
      <c r="G112" s="174"/>
      <c r="H112" s="174"/>
      <c r="I112" s="174"/>
      <c r="J112" s="174"/>
      <c r="AZ112" s="173" t="str">
        <f>B112</f>
        <v>Nabídkovou cenou za splnění veřejné zakázky se rozumí celková cena za každou dílčí část veřejné zakázky samostatně. Nabídková cena musí obsahovat veškeré nutné náklady dodavatele k řádnému provedení stavby včetně ostatních a vedlejších nákladů.</v>
      </c>
    </row>
    <row r="114" spans="2:52" x14ac:dyDescent="0.2">
      <c r="B114" s="174" t="s">
        <v>108</v>
      </c>
      <c r="C114" s="174"/>
      <c r="D114" s="174"/>
      <c r="E114" s="174"/>
      <c r="F114" s="174"/>
      <c r="G114" s="174"/>
      <c r="H114" s="174"/>
      <c r="I114" s="174"/>
      <c r="J114" s="174"/>
      <c r="AZ114" s="173" t="str">
        <f>B114</f>
        <v>Položkový rozpočet</v>
      </c>
    </row>
    <row r="116" spans="2:52" ht="51" x14ac:dyDescent="0.2">
      <c r="B116" s="174" t="s">
        <v>109</v>
      </c>
      <c r="C116" s="174"/>
      <c r="D116" s="174"/>
      <c r="E116" s="174"/>
      <c r="F116" s="174"/>
      <c r="G116" s="174"/>
      <c r="H116" s="174"/>
      <c r="I116" s="174"/>
      <c r="J116" s="174"/>
      <c r="AZ116" s="173" t="str">
        <f>B116</f>
        <v>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v>
      </c>
    </row>
    <row r="118" spans="2:52" x14ac:dyDescent="0.2">
      <c r="B118" s="174" t="s">
        <v>110</v>
      </c>
      <c r="C118" s="174"/>
      <c r="D118" s="174"/>
      <c r="E118" s="174"/>
      <c r="F118" s="174"/>
      <c r="G118" s="174"/>
      <c r="H118" s="174"/>
      <c r="I118" s="174"/>
      <c r="J118" s="174"/>
      <c r="AZ118" s="173" t="str">
        <f>B118</f>
        <v>Zvláštní podmínky pro stanovení nabídkové ceny</v>
      </c>
    </row>
    <row r="120" spans="2:52" x14ac:dyDescent="0.2">
      <c r="B120" s="174" t="s">
        <v>111</v>
      </c>
      <c r="C120" s="174"/>
      <c r="D120" s="174"/>
      <c r="E120" s="174"/>
      <c r="F120" s="174"/>
      <c r="G120" s="174"/>
      <c r="H120" s="174"/>
      <c r="I120" s="174"/>
      <c r="J120" s="174"/>
      <c r="AZ120" s="173" t="str">
        <f>B120</f>
        <v>Přeprava vybouraných hmot, suti a vytěžené zeminy</v>
      </c>
    </row>
    <row r="122" spans="2:52" ht="76.5" x14ac:dyDescent="0.2">
      <c r="B122" s="174" t="s">
        <v>112</v>
      </c>
      <c r="C122" s="174"/>
      <c r="D122" s="174"/>
      <c r="E122" s="174"/>
      <c r="F122" s="174"/>
      <c r="G122" s="174"/>
      <c r="H122" s="174"/>
      <c r="I122" s="174"/>
      <c r="J122" s="174"/>
      <c r="AZ122" s="173" t="str">
        <f>B122</f>
        <v>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24" spans="2:52" x14ac:dyDescent="0.2">
      <c r="B124" s="174" t="s">
        <v>113</v>
      </c>
      <c r="C124" s="174"/>
      <c r="D124" s="174"/>
      <c r="E124" s="174"/>
      <c r="F124" s="174"/>
      <c r="G124" s="174"/>
      <c r="H124" s="174"/>
      <c r="I124" s="174"/>
      <c r="J124" s="174"/>
      <c r="AZ124" s="173" t="str">
        <f>B124</f>
        <v>Poplatky za uskladnění</v>
      </c>
    </row>
    <row r="126" spans="2:52" ht="153" x14ac:dyDescent="0.2">
      <c r="B126" s="174" t="s">
        <v>114</v>
      </c>
      <c r="C126" s="174"/>
      <c r="D126" s="174"/>
      <c r="E126" s="174"/>
      <c r="F126" s="174"/>
      <c r="G126" s="174"/>
      <c r="H126" s="174"/>
      <c r="I126" s="174"/>
      <c r="J126" s="174"/>
      <c r="AZ126" s="173" t="str">
        <f>B126</f>
        <v>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v>
      </c>
    </row>
    <row r="128" spans="2:52" x14ac:dyDescent="0.2">
      <c r="B128" s="174" t="s">
        <v>115</v>
      </c>
      <c r="C128" s="174"/>
      <c r="D128" s="174"/>
      <c r="E128" s="174"/>
      <c r="F128" s="174"/>
      <c r="G128" s="174"/>
      <c r="H128" s="174"/>
      <c r="I128" s="174"/>
      <c r="J128" s="174"/>
      <c r="AZ128" s="173" t="str">
        <f>B128</f>
        <v>Vnitrostaveništní přesun stavebního materiálu</v>
      </c>
    </row>
    <row r="130" spans="2:52" ht="51" x14ac:dyDescent="0.2">
      <c r="B130" s="174" t="s">
        <v>116</v>
      </c>
      <c r="C130" s="174"/>
      <c r="D130" s="174"/>
      <c r="E130" s="174"/>
      <c r="F130" s="174"/>
      <c r="G130" s="174"/>
      <c r="H130" s="174"/>
      <c r="I130" s="174"/>
      <c r="J130" s="174"/>
      <c r="AZ130" s="173" t="str">
        <f>B130</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32" spans="2:52" ht="51" x14ac:dyDescent="0.2">
      <c r="B132" s="174" t="s">
        <v>117</v>
      </c>
      <c r="C132" s="174"/>
      <c r="D132" s="174"/>
      <c r="E132" s="174"/>
      <c r="F132" s="174"/>
      <c r="G132" s="174"/>
      <c r="H132" s="174"/>
      <c r="I132" s="174"/>
      <c r="J132" s="174"/>
      <c r="AZ132" s="173" t="str">
        <f>B132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34" spans="2:52" x14ac:dyDescent="0.2">
      <c r="B134" s="174" t="s">
        <v>118</v>
      </c>
      <c r="C134" s="174"/>
      <c r="D134" s="174"/>
      <c r="E134" s="174"/>
      <c r="F134" s="174"/>
      <c r="G134" s="174"/>
      <c r="H134" s="174"/>
      <c r="I134" s="174"/>
      <c r="J134" s="174"/>
      <c r="AZ134" s="173" t="str">
        <f>B134</f>
        <v>Příplatky za ztížené podmínky prací</v>
      </c>
    </row>
    <row r="136" spans="2:52" ht="25.5" x14ac:dyDescent="0.2">
      <c r="B136" s="174" t="s">
        <v>119</v>
      </c>
      <c r="C136" s="174"/>
      <c r="D136" s="174"/>
      <c r="E136" s="174"/>
      <c r="F136" s="174"/>
      <c r="G136" s="174"/>
      <c r="H136" s="174"/>
      <c r="I136" s="174"/>
      <c r="J136" s="174"/>
      <c r="AZ136" s="173" t="str">
        <f>B136</f>
        <v>Pokud soupis položku příplatku za ztížené podmínky obsahuje, je dodavatel povinen ji ocenit bez ohledu na to, že tento příplatek dodavatel standardně neuplatňuje.</v>
      </c>
    </row>
    <row r="138" spans="2:52" x14ac:dyDescent="0.2">
      <c r="B138" s="174" t="s">
        <v>120</v>
      </c>
      <c r="C138" s="174"/>
      <c r="D138" s="174"/>
      <c r="E138" s="174"/>
      <c r="F138" s="174"/>
      <c r="G138" s="174"/>
      <c r="H138" s="174"/>
      <c r="I138" s="174"/>
      <c r="J138" s="174"/>
      <c r="AZ138" s="173" t="str">
        <f>B138</f>
        <v>Vedlejší a ostatní náklady</v>
      </c>
    </row>
    <row r="140" spans="2:52" ht="63.75" x14ac:dyDescent="0.2">
      <c r="B140" s="174" t="s">
        <v>121</v>
      </c>
      <c r="C140" s="174"/>
      <c r="D140" s="174"/>
      <c r="E140" s="174"/>
      <c r="F140" s="174"/>
      <c r="G140" s="174"/>
      <c r="H140" s="174"/>
      <c r="I140" s="174"/>
      <c r="J140" s="174"/>
      <c r="AZ140" s="173" t="str">
        <f>B140</f>
        <v>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v>
      </c>
    </row>
    <row r="142" spans="2:52" x14ac:dyDescent="0.2">
      <c r="B142" s="174" t="s">
        <v>122</v>
      </c>
      <c r="C142" s="174"/>
      <c r="D142" s="174"/>
      <c r="E142" s="174"/>
      <c r="F142" s="174"/>
      <c r="G142" s="174"/>
      <c r="H142" s="174"/>
      <c r="I142" s="174"/>
      <c r="J142" s="174"/>
      <c r="AZ142" s="173" t="str">
        <f>B142</f>
        <v>2. SPECIFICKÉ PODMÍNKY PRO ZPRACOVÁNÍ NABÍDKOVÉ CENY</v>
      </c>
    </row>
    <row r="144" spans="2:52" x14ac:dyDescent="0.2">
      <c r="B144" s="174" t="s">
        <v>123</v>
      </c>
      <c r="C144" s="174"/>
      <c r="D144" s="174"/>
      <c r="E144" s="174"/>
      <c r="F144" s="174"/>
      <c r="G144" s="174"/>
      <c r="H144" s="174"/>
      <c r="I144" s="174"/>
      <c r="J144" s="174"/>
      <c r="AZ144" s="173" t="str">
        <f>B144</f>
        <v>Obnova vodorovného značení při opravách komunikací</v>
      </c>
    </row>
    <row r="146" spans="2:52" ht="25.5" x14ac:dyDescent="0.2">
      <c r="B146" s="174" t="s">
        <v>124</v>
      </c>
      <c r="C146" s="174"/>
      <c r="D146" s="174"/>
      <c r="E146" s="174"/>
      <c r="F146" s="174"/>
      <c r="G146" s="174"/>
      <c r="H146" s="174"/>
      <c r="I146" s="174"/>
      <c r="J146" s="174"/>
      <c r="AZ146" s="173" t="str">
        <f>B146</f>
        <v>Obnova vodorovného značení při opravách komunikací není samostatně vykazována. Náklady na tuto obnovu budou dodavatelem započteny do ostatních položek oprav komunikací.</v>
      </c>
    </row>
    <row r="148" spans="2:52" x14ac:dyDescent="0.2">
      <c r="B148" s="174" t="s">
        <v>118</v>
      </c>
      <c r="C148" s="174"/>
      <c r="D148" s="174"/>
      <c r="E148" s="174"/>
      <c r="F148" s="174"/>
      <c r="G148" s="174"/>
      <c r="H148" s="174"/>
      <c r="I148" s="174"/>
      <c r="J148" s="174"/>
      <c r="AZ148" s="173" t="str">
        <f>B148</f>
        <v>Příplatky za ztížené podmínky prací</v>
      </c>
    </row>
    <row r="150" spans="2:52" ht="89.25" x14ac:dyDescent="0.2">
      <c r="B150" s="174" t="s">
        <v>125</v>
      </c>
      <c r="C150" s="174"/>
      <c r="D150" s="174"/>
      <c r="E150" s="174"/>
      <c r="F150" s="174"/>
      <c r="G150" s="174"/>
      <c r="H150" s="174"/>
      <c r="I150" s="174"/>
      <c r="J150" s="174"/>
      <c r="AZ150" s="173" t="str">
        <f>B150</f>
        <v>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v>
      </c>
    </row>
    <row r="152" spans="2:52" x14ac:dyDescent="0.2">
      <c r="B152" s="174" t="s">
        <v>126</v>
      </c>
      <c r="C152" s="174"/>
      <c r="D152" s="174"/>
      <c r="E152" s="174"/>
      <c r="F152" s="174"/>
      <c r="G152" s="174"/>
      <c r="H152" s="174"/>
      <c r="I152" s="174"/>
      <c r="J152" s="174"/>
      <c r="AZ152" s="173" t="str">
        <f>B152</f>
        <v>Dodávka potrubí PP</v>
      </c>
    </row>
    <row r="154" spans="2:52" ht="25.5" x14ac:dyDescent="0.2">
      <c r="B154" s="174" t="s">
        <v>127</v>
      </c>
      <c r="C154" s="174"/>
      <c r="D154" s="174"/>
      <c r="E154" s="174"/>
      <c r="F154" s="174"/>
      <c r="G154" s="174"/>
      <c r="H154" s="174"/>
      <c r="I154" s="174"/>
      <c r="J154" s="174"/>
      <c r="AZ154" s="173" t="str">
        <f>B154</f>
        <v>V případě dodávky potrubí PP bude uchazeč pro tyto položky uvažovat jakékoliv potrubí specifikované v příloze "Technické a uživatelské standardy".</v>
      </c>
    </row>
    <row r="156" spans="2:52" x14ac:dyDescent="0.2">
      <c r="B156" s="174" t="s">
        <v>128</v>
      </c>
      <c r="C156" s="174"/>
      <c r="D156" s="174"/>
      <c r="E156" s="174"/>
      <c r="F156" s="174"/>
      <c r="G156" s="174"/>
      <c r="H156" s="174"/>
      <c r="I156" s="174"/>
      <c r="J156" s="174"/>
      <c r="AZ156" s="173" t="str">
        <f>B156</f>
        <v>Bezvýkopová technologie</v>
      </c>
    </row>
    <row r="158" spans="2:52" ht="25.5" x14ac:dyDescent="0.2">
      <c r="B158" s="174" t="s">
        <v>129</v>
      </c>
      <c r="C158" s="174"/>
      <c r="D158" s="174"/>
      <c r="E158" s="174"/>
      <c r="F158" s="174"/>
      <c r="G158" s="174"/>
      <c r="H158" s="174"/>
      <c r="I158" s="174"/>
      <c r="J158" s="174"/>
      <c r="AZ158" s="173" t="str">
        <f>B158</f>
        <v>U dodávky potrubí pro bezvýkopové technologie je uvažováno ztratné 10%. V případě použití technologie, která vyžaduje větší množství ztratného zahrne uchazeč tyto náklady do jednotkové ceny protlačeného potrubí.</v>
      </c>
    </row>
    <row r="160" spans="2:52" x14ac:dyDescent="0.2">
      <c r="B160" s="174" t="s">
        <v>130</v>
      </c>
      <c r="C160" s="174"/>
      <c r="D160" s="174"/>
      <c r="E160" s="174"/>
      <c r="F160" s="174"/>
      <c r="G160" s="174"/>
      <c r="H160" s="174"/>
      <c r="I160" s="174"/>
      <c r="J160" s="174"/>
      <c r="AZ160" s="173" t="str">
        <f>B160</f>
        <v>Obchodní názvy obsažené v soupisech stavebních prací a dodávek a služeb</v>
      </c>
    </row>
    <row r="162" spans="2:52" ht="76.5" x14ac:dyDescent="0.2">
      <c r="B162" s="174" t="s">
        <v>131</v>
      </c>
      <c r="C162" s="174"/>
      <c r="D162" s="174"/>
      <c r="E162" s="174"/>
      <c r="F162" s="174"/>
      <c r="G162" s="174"/>
      <c r="H162" s="174"/>
      <c r="I162" s="174"/>
      <c r="J162" s="174"/>
      <c r="AZ162" s="173" t="str">
        <f>B162</f>
        <v>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v>
      </c>
    </row>
    <row r="164" spans="2:52" x14ac:dyDescent="0.2">
      <c r="B164" s="174" t="s">
        <v>132</v>
      </c>
      <c r="C164" s="174"/>
      <c r="D164" s="174"/>
      <c r="E164" s="174"/>
      <c r="F164" s="174"/>
      <c r="G164" s="174"/>
      <c r="H164" s="174"/>
      <c r="I164" s="174"/>
      <c r="J164" s="174"/>
      <c r="AZ164" s="173" t="str">
        <f>B164</f>
        <v xml:space="preserve">	Hloubkové odvodnění, čerpání</v>
      </c>
    </row>
    <row r="166" spans="2:52" x14ac:dyDescent="0.2">
      <c r="B166" s="174" t="s">
        <v>133</v>
      </c>
      <c r="C166" s="174"/>
      <c r="D166" s="174"/>
      <c r="E166" s="174"/>
      <c r="F166" s="174"/>
      <c r="G166" s="174"/>
      <c r="H166" s="174"/>
      <c r="I166" s="174"/>
      <c r="J166" s="174"/>
      <c r="AZ166" s="173" t="str">
        <f>B166</f>
        <v>V cenách položek hloubkového odvodnění a čerpání vody budou započteny mimo jiné i následující náklady:</v>
      </c>
    </row>
    <row r="167" spans="2:52" ht="25.5" x14ac:dyDescent="0.2">
      <c r="B167" s="174" t="s">
        <v>134</v>
      </c>
      <c r="C167" s="174"/>
      <c r="D167" s="174"/>
      <c r="E167" s="174"/>
      <c r="F167" s="174"/>
      <c r="G167" s="174"/>
      <c r="H167" s="174"/>
      <c r="I167" s="174"/>
      <c r="J167" s="174"/>
      <c r="AZ167" s="173" t="str">
        <f>B167</f>
        <v>•	náklady na odvedení čerpaných vod do recipientu, do dostatečné vzdálenosti od odvodňovaného úseku, včetně zajištění příslušných povolení, poplatků za vypouštění nebo čištění</v>
      </c>
    </row>
    <row r="168" spans="2:52" ht="25.5" x14ac:dyDescent="0.2">
      <c r="B168" s="174" t="s">
        <v>135</v>
      </c>
      <c r="C168" s="174"/>
      <c r="D168" s="174"/>
      <c r="E168" s="174"/>
      <c r="F168" s="174"/>
      <c r="G168" s="174"/>
      <c r="H168" s="174"/>
      <c r="I168" s="174"/>
      <c r="J168" s="174"/>
      <c r="AZ168" s="173" t="str">
        <f>B168</f>
        <v>•	náklady na zřízení a obsluhu systému čerpadel, hydrogeologické sledování stavby, údržbu systému, včetně čištění hydrovrtů a zajištění dostatečného příkonu pro provoz čerpadel</v>
      </c>
    </row>
    <row r="169" spans="2:52" ht="25.5" x14ac:dyDescent="0.2">
      <c r="B169" s="174" t="s">
        <v>136</v>
      </c>
      <c r="C169" s="174"/>
      <c r="D169" s="174"/>
      <c r="E169" s="174"/>
      <c r="F169" s="174"/>
      <c r="G169" s="174"/>
      <c r="H169" s="174"/>
      <c r="I169" s="174"/>
      <c r="J169" s="174"/>
      <c r="AZ169" s="173" t="str">
        <f>B169</f>
        <v>•	náklady na průzkum ohrožených nemovitostí a dalších konstrukcí, vodohospodářských děl a dalších chráněných zájmů, včetně nápravných opatření a škod způsobených činností odvodňovacího systému</v>
      </c>
    </row>
    <row r="171" spans="2:52" x14ac:dyDescent="0.2">
      <c r="B171" s="174" t="s">
        <v>137</v>
      </c>
      <c r="C171" s="174"/>
      <c r="D171" s="174"/>
      <c r="E171" s="174"/>
      <c r="F171" s="174"/>
      <c r="G171" s="174"/>
      <c r="H171" s="174"/>
      <c r="I171" s="174"/>
      <c r="J171" s="174"/>
      <c r="AZ171" s="173" t="str">
        <f>B171</f>
        <v>3. ELEKTRONICKÁ PODOBA SOUPISU</v>
      </c>
    </row>
    <row r="173" spans="2:52" x14ac:dyDescent="0.2">
      <c r="B173" s="174" t="s">
        <v>138</v>
      </c>
      <c r="C173" s="174"/>
      <c r="D173" s="174"/>
      <c r="E173" s="174"/>
      <c r="F173" s="174"/>
      <c r="G173" s="174"/>
      <c r="H173" s="174"/>
      <c r="I173" s="174"/>
      <c r="J173" s="174"/>
      <c r="AZ173" s="173" t="str">
        <f>B173</f>
        <v>Elektronická podoba soupisu</v>
      </c>
    </row>
    <row r="175" spans="2:52" ht="25.5" x14ac:dyDescent="0.2">
      <c r="B175" s="174" t="s">
        <v>139</v>
      </c>
      <c r="C175" s="174"/>
      <c r="D175" s="174"/>
      <c r="E175" s="174"/>
      <c r="F175" s="174"/>
      <c r="G175" s="174"/>
      <c r="H175" s="174"/>
      <c r="I175" s="174"/>
      <c r="J175" s="174"/>
      <c r="AZ175" s="173" t="str">
        <f>B175</f>
        <v>V souladu se zákonem jsou předložené soupisy zpracovány i v elektronické podobě.  Elektronickou podobou soupisu stavebních prací, dodávek a služeb je formát MS EXCEL.</v>
      </c>
    </row>
    <row r="176" spans="2:52" x14ac:dyDescent="0.2">
      <c r="B176" s="174" t="s">
        <v>140</v>
      </c>
      <c r="C176" s="174"/>
      <c r="D176" s="174"/>
      <c r="E176" s="174"/>
      <c r="F176" s="174"/>
      <c r="G176" s="174"/>
      <c r="H176" s="174"/>
      <c r="I176" s="174"/>
      <c r="J176" s="174"/>
      <c r="AZ176" s="173" t="str">
        <f>B176</f>
        <v>Popis formátu soupisu odpovídá svou strukturou vzorovému soupisu volně dostupnému na internetové adrese:</v>
      </c>
    </row>
    <row r="178" spans="1:52" x14ac:dyDescent="0.2">
      <c r="B178" s="174" t="s">
        <v>141</v>
      </c>
      <c r="C178" s="174"/>
      <c r="D178" s="174"/>
      <c r="E178" s="174"/>
      <c r="F178" s="174"/>
      <c r="G178" s="174"/>
      <c r="H178" s="174"/>
      <c r="I178" s="174"/>
      <c r="J178" s="174"/>
      <c r="AZ178" s="173" t="str">
        <f>B178</f>
        <v>www.stavebnionline.cz/soupis</v>
      </c>
    </row>
    <row r="180" spans="1:52" x14ac:dyDescent="0.2">
      <c r="B180" s="174" t="s">
        <v>142</v>
      </c>
      <c r="C180" s="174"/>
      <c r="D180" s="174"/>
      <c r="E180" s="174"/>
      <c r="F180" s="174"/>
      <c r="G180" s="174"/>
      <c r="H180" s="174"/>
      <c r="I180" s="174"/>
      <c r="J180" s="174"/>
      <c r="AZ180" s="173" t="str">
        <f>B180</f>
        <v>Zpracování elektronické podoby soupisu</v>
      </c>
    </row>
    <row r="182" spans="1:52" ht="51" x14ac:dyDescent="0.2">
      <c r="B182" s="174" t="s">
        <v>143</v>
      </c>
      <c r="C182" s="174"/>
      <c r="D182" s="174"/>
      <c r="E182" s="174"/>
      <c r="F182" s="174"/>
      <c r="G182" s="174"/>
      <c r="H182" s="174"/>
      <c r="I182" s="174"/>
      <c r="J182" s="174"/>
      <c r="AZ182" s="173" t="str">
        <f>B182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84" spans="1:52" x14ac:dyDescent="0.2">
      <c r="B184" s="174" t="s">
        <v>144</v>
      </c>
      <c r="C184" s="174"/>
      <c r="D184" s="174"/>
      <c r="E184" s="174"/>
      <c r="F184" s="174"/>
      <c r="G184" s="174"/>
      <c r="H184" s="174"/>
      <c r="I184" s="174"/>
      <c r="J184" s="174"/>
      <c r="AZ184" s="173" t="str">
        <f>B184</f>
        <v>Jiný formát soupisu</v>
      </c>
    </row>
    <row r="186" spans="1:52" ht="38.25" x14ac:dyDescent="0.2">
      <c r="B186" s="174" t="s">
        <v>145</v>
      </c>
      <c r="C186" s="174"/>
      <c r="D186" s="174"/>
      <c r="E186" s="174"/>
      <c r="F186" s="174"/>
      <c r="G186" s="174"/>
      <c r="H186" s="174"/>
      <c r="I186" s="174"/>
      <c r="J186" s="174"/>
      <c r="AZ186" s="173" t="str">
        <f>B186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88" spans="1:52" x14ac:dyDescent="0.2">
      <c r="B188" s="174" t="s">
        <v>146</v>
      </c>
      <c r="C188" s="174"/>
      <c r="D188" s="174"/>
      <c r="E188" s="174"/>
      <c r="F188" s="174"/>
      <c r="G188" s="174"/>
      <c r="H188" s="174"/>
      <c r="I188" s="174"/>
      <c r="J188" s="174"/>
      <c r="AZ188" s="173" t="str">
        <f>B188</f>
        <v>Závěrečné ustanovení</v>
      </c>
    </row>
    <row r="190" spans="1:52" x14ac:dyDescent="0.2">
      <c r="B190" s="174" t="s">
        <v>147</v>
      </c>
      <c r="C190" s="174"/>
      <c r="D190" s="174"/>
      <c r="E190" s="174"/>
      <c r="F190" s="174"/>
      <c r="G190" s="174"/>
      <c r="H190" s="174"/>
      <c r="I190" s="174"/>
      <c r="J190" s="174"/>
      <c r="AZ190" s="173" t="str">
        <f>B190</f>
        <v>Ostatní podmínky vztahující se ke zpracování nabídkové ceny jsou uvedeny v zadávací dokumentaci.</v>
      </c>
    </row>
    <row r="191" spans="1:52" x14ac:dyDescent="0.2">
      <c r="A191" t="s">
        <v>148</v>
      </c>
      <c r="B191" t="s">
        <v>149</v>
      </c>
    </row>
    <row r="192" spans="1:52" x14ac:dyDescent="0.2">
      <c r="A192" t="s">
        <v>150</v>
      </c>
      <c r="B192" t="s">
        <v>151</v>
      </c>
    </row>
    <row r="193" spans="1:10" x14ac:dyDescent="0.2">
      <c r="A193" t="s">
        <v>148</v>
      </c>
      <c r="B193" t="s">
        <v>152</v>
      </c>
    </row>
    <row r="194" spans="1:10" x14ac:dyDescent="0.2">
      <c r="A194" t="s">
        <v>150</v>
      </c>
      <c r="B194" t="s">
        <v>151</v>
      </c>
    </row>
    <row r="195" spans="1:10" x14ac:dyDescent="0.2">
      <c r="A195" t="s">
        <v>148</v>
      </c>
      <c r="B195" t="s">
        <v>153</v>
      </c>
    </row>
    <row r="196" spans="1:10" x14ac:dyDescent="0.2">
      <c r="A196" t="s">
        <v>150</v>
      </c>
      <c r="B196" t="s">
        <v>154</v>
      </c>
    </row>
    <row r="197" spans="1:10" x14ac:dyDescent="0.2">
      <c r="A197" t="s">
        <v>148</v>
      </c>
      <c r="B197" t="s">
        <v>155</v>
      </c>
    </row>
    <row r="198" spans="1:10" x14ac:dyDescent="0.2">
      <c r="A198" t="s">
        <v>150</v>
      </c>
      <c r="B198" t="s">
        <v>156</v>
      </c>
    </row>
    <row r="199" spans="1:10" x14ac:dyDescent="0.2">
      <c r="A199" t="s">
        <v>148</v>
      </c>
      <c r="B199" t="s">
        <v>157</v>
      </c>
    </row>
    <row r="200" spans="1:10" x14ac:dyDescent="0.2">
      <c r="A200" t="s">
        <v>150</v>
      </c>
      <c r="B200" t="s">
        <v>158</v>
      </c>
    </row>
    <row r="201" spans="1:10" x14ac:dyDescent="0.2">
      <c r="A201" t="s">
        <v>148</v>
      </c>
      <c r="B201" t="s">
        <v>159</v>
      </c>
    </row>
    <row r="202" spans="1:10" x14ac:dyDescent="0.2">
      <c r="A202" t="s">
        <v>150</v>
      </c>
      <c r="B202" t="s">
        <v>160</v>
      </c>
    </row>
    <row r="205" spans="1:10" ht="15.75" x14ac:dyDescent="0.25">
      <c r="B205" s="175" t="s">
        <v>161</v>
      </c>
    </row>
    <row r="207" spans="1:10" ht="25.5" customHeight="1" x14ac:dyDescent="0.2">
      <c r="A207" s="177"/>
      <c r="B207" s="180" t="s">
        <v>17</v>
      </c>
      <c r="C207" s="180" t="s">
        <v>5</v>
      </c>
      <c r="D207" s="181"/>
      <c r="E207" s="181"/>
      <c r="F207" s="182" t="s">
        <v>162</v>
      </c>
      <c r="G207" s="182"/>
      <c r="H207" s="182"/>
      <c r="I207" s="182" t="s">
        <v>29</v>
      </c>
      <c r="J207" s="182" t="s">
        <v>0</v>
      </c>
    </row>
    <row r="208" spans="1:10" ht="36.75" customHeight="1" x14ac:dyDescent="0.2">
      <c r="A208" s="178"/>
      <c r="B208" s="183" t="s">
        <v>61</v>
      </c>
      <c r="C208" s="184" t="s">
        <v>163</v>
      </c>
      <c r="D208" s="185"/>
      <c r="E208" s="185"/>
      <c r="F208" s="192" t="s">
        <v>24</v>
      </c>
      <c r="G208" s="193"/>
      <c r="H208" s="193"/>
      <c r="I208" s="193">
        <f>'SO 01 1 Pol'!G8+'SO 02 1 Pol'!G8+'SO 03 1 Pol'!G8</f>
        <v>0</v>
      </c>
      <c r="J208" s="189" t="str">
        <f>IF(I229=0,"",I208/I229*100)</f>
        <v/>
      </c>
    </row>
    <row r="209" spans="1:10" ht="36.75" customHeight="1" x14ac:dyDescent="0.2">
      <c r="A209" s="178"/>
      <c r="B209" s="183" t="s">
        <v>164</v>
      </c>
      <c r="C209" s="184" t="s">
        <v>165</v>
      </c>
      <c r="D209" s="185"/>
      <c r="E209" s="185"/>
      <c r="F209" s="192" t="s">
        <v>24</v>
      </c>
      <c r="G209" s="193"/>
      <c r="H209" s="193"/>
      <c r="I209" s="193">
        <f>'SO 01 1 Pol'!G187</f>
        <v>0</v>
      </c>
      <c r="J209" s="189" t="str">
        <f>IF(I229=0,"",I209/I229*100)</f>
        <v/>
      </c>
    </row>
    <row r="210" spans="1:10" ht="36.75" customHeight="1" x14ac:dyDescent="0.2">
      <c r="A210" s="178"/>
      <c r="B210" s="183" t="s">
        <v>166</v>
      </c>
      <c r="C210" s="184" t="s">
        <v>167</v>
      </c>
      <c r="D210" s="185"/>
      <c r="E210" s="185"/>
      <c r="F210" s="192" t="s">
        <v>24</v>
      </c>
      <c r="G210" s="193"/>
      <c r="H210" s="193"/>
      <c r="I210" s="193">
        <f>'SO 01 1 Pol'!G203+'SO 02 1 Pol'!G99+'SO 03 1 Pol'!G78</f>
        <v>0</v>
      </c>
      <c r="J210" s="189" t="str">
        <f>IF(I229=0,"",I210/I229*100)</f>
        <v/>
      </c>
    </row>
    <row r="211" spans="1:10" ht="36.75" customHeight="1" x14ac:dyDescent="0.2">
      <c r="A211" s="178"/>
      <c r="B211" s="183" t="s">
        <v>168</v>
      </c>
      <c r="C211" s="184" t="s">
        <v>169</v>
      </c>
      <c r="D211" s="185"/>
      <c r="E211" s="185"/>
      <c r="F211" s="192" t="s">
        <v>24</v>
      </c>
      <c r="G211" s="193"/>
      <c r="H211" s="193"/>
      <c r="I211" s="193">
        <f>'SO 01 1 Pol'!G232</f>
        <v>0</v>
      </c>
      <c r="J211" s="189" t="str">
        <f>IF(I229=0,"",I211/I229*100)</f>
        <v/>
      </c>
    </row>
    <row r="212" spans="1:10" ht="36.75" customHeight="1" x14ac:dyDescent="0.2">
      <c r="A212" s="178"/>
      <c r="B212" s="183" t="s">
        <v>170</v>
      </c>
      <c r="C212" s="184" t="s">
        <v>171</v>
      </c>
      <c r="D212" s="185"/>
      <c r="E212" s="185"/>
      <c r="F212" s="192" t="s">
        <v>24</v>
      </c>
      <c r="G212" s="193"/>
      <c r="H212" s="193"/>
      <c r="I212" s="193">
        <f>'SO 01 1 Pol'!G239+'SO 02 1 Pol'!G107+'SO 03 1 Pol'!G82</f>
        <v>0</v>
      </c>
      <c r="J212" s="189" t="str">
        <f>IF(I229=0,"",I212/I229*100)</f>
        <v/>
      </c>
    </row>
    <row r="213" spans="1:10" ht="36.75" customHeight="1" x14ac:dyDescent="0.2">
      <c r="A213" s="178"/>
      <c r="B213" s="183" t="s">
        <v>172</v>
      </c>
      <c r="C213" s="184" t="s">
        <v>173</v>
      </c>
      <c r="D213" s="185"/>
      <c r="E213" s="185"/>
      <c r="F213" s="192" t="s">
        <v>24</v>
      </c>
      <c r="G213" s="193"/>
      <c r="H213" s="193"/>
      <c r="I213" s="193">
        <f>'SO 03 1 Pol'!G97</f>
        <v>0</v>
      </c>
      <c r="J213" s="189" t="str">
        <f>IF(I229=0,"",I213/I229*100)</f>
        <v/>
      </c>
    </row>
    <row r="214" spans="1:10" ht="36.75" customHeight="1" x14ac:dyDescent="0.2">
      <c r="A214" s="178"/>
      <c r="B214" s="183" t="s">
        <v>174</v>
      </c>
      <c r="C214" s="184" t="s">
        <v>175</v>
      </c>
      <c r="D214" s="185"/>
      <c r="E214" s="185"/>
      <c r="F214" s="192" t="s">
        <v>24</v>
      </c>
      <c r="G214" s="193"/>
      <c r="H214" s="193"/>
      <c r="I214" s="193">
        <f>'SO 01 1 Pol'!G332</f>
        <v>0</v>
      </c>
      <c r="J214" s="189" t="str">
        <f>IF(I229=0,"",I214/I229*100)</f>
        <v/>
      </c>
    </row>
    <row r="215" spans="1:10" ht="36.75" customHeight="1" x14ac:dyDescent="0.2">
      <c r="A215" s="178"/>
      <c r="B215" s="183" t="s">
        <v>176</v>
      </c>
      <c r="C215" s="184" t="s">
        <v>177</v>
      </c>
      <c r="D215" s="185"/>
      <c r="E215" s="185"/>
      <c r="F215" s="192" t="s">
        <v>24</v>
      </c>
      <c r="G215" s="193"/>
      <c r="H215" s="193"/>
      <c r="I215" s="193">
        <f>'SO 01 1 Pol'!G341+'SO 02 1 Pol'!G173+'SO 03 1 Pol'!G100</f>
        <v>0</v>
      </c>
      <c r="J215" s="189" t="str">
        <f>IF(I229=0,"",I215/I229*100)</f>
        <v/>
      </c>
    </row>
    <row r="216" spans="1:10" ht="36.75" customHeight="1" x14ac:dyDescent="0.2">
      <c r="A216" s="178"/>
      <c r="B216" s="183" t="s">
        <v>178</v>
      </c>
      <c r="C216" s="184" t="s">
        <v>179</v>
      </c>
      <c r="D216" s="185"/>
      <c r="E216" s="185"/>
      <c r="F216" s="192" t="s">
        <v>24</v>
      </c>
      <c r="G216" s="193"/>
      <c r="H216" s="193"/>
      <c r="I216" s="193">
        <f>'SO 01 1 Pol'!G344+'SO 02 1 Pol'!G176+'SO 03 1 Pol'!G103</f>
        <v>0</v>
      </c>
      <c r="J216" s="189" t="str">
        <f>IF(I229=0,"",I216/I229*100)</f>
        <v/>
      </c>
    </row>
    <row r="217" spans="1:10" ht="36.75" customHeight="1" x14ac:dyDescent="0.2">
      <c r="A217" s="178"/>
      <c r="B217" s="183" t="s">
        <v>180</v>
      </c>
      <c r="C217" s="184" t="s">
        <v>181</v>
      </c>
      <c r="D217" s="185"/>
      <c r="E217" s="185"/>
      <c r="F217" s="192" t="s">
        <v>25</v>
      </c>
      <c r="G217" s="193"/>
      <c r="H217" s="193"/>
      <c r="I217" s="193">
        <f>'SO 01 1 Pol'!G352</f>
        <v>0</v>
      </c>
      <c r="J217" s="189" t="str">
        <f>IF(I229=0,"",I217/I229*100)</f>
        <v/>
      </c>
    </row>
    <row r="218" spans="1:10" ht="36.75" customHeight="1" x14ac:dyDescent="0.2">
      <c r="A218" s="178"/>
      <c r="B218" s="183" t="s">
        <v>182</v>
      </c>
      <c r="C218" s="184" t="s">
        <v>183</v>
      </c>
      <c r="D218" s="185"/>
      <c r="E218" s="185"/>
      <c r="F218" s="192" t="s">
        <v>25</v>
      </c>
      <c r="G218" s="193"/>
      <c r="H218" s="193"/>
      <c r="I218" s="193">
        <f>'SO 01 1 Pol'!G360</f>
        <v>0</v>
      </c>
      <c r="J218" s="189" t="str">
        <f>IF(I229=0,"",I218/I229*100)</f>
        <v/>
      </c>
    </row>
    <row r="219" spans="1:10" ht="36.75" customHeight="1" x14ac:dyDescent="0.2">
      <c r="A219" s="178"/>
      <c r="B219" s="183" t="s">
        <v>184</v>
      </c>
      <c r="C219" s="184" t="s">
        <v>185</v>
      </c>
      <c r="D219" s="185"/>
      <c r="E219" s="185"/>
      <c r="F219" s="192" t="s">
        <v>26</v>
      </c>
      <c r="G219" s="193"/>
      <c r="H219" s="193"/>
      <c r="I219" s="193">
        <f>'PS 01 1 Pol'!G8</f>
        <v>0</v>
      </c>
      <c r="J219" s="189" t="str">
        <f>IF(I229=0,"",I219/I229*100)</f>
        <v/>
      </c>
    </row>
    <row r="220" spans="1:10" ht="36.75" customHeight="1" x14ac:dyDescent="0.2">
      <c r="A220" s="178"/>
      <c r="B220" s="183" t="s">
        <v>186</v>
      </c>
      <c r="C220" s="184" t="s">
        <v>187</v>
      </c>
      <c r="D220" s="185"/>
      <c r="E220" s="185"/>
      <c r="F220" s="192" t="s">
        <v>26</v>
      </c>
      <c r="G220" s="193"/>
      <c r="H220" s="193"/>
      <c r="I220" s="193">
        <f>'PS 01 1 Pol'!G34</f>
        <v>0</v>
      </c>
      <c r="J220" s="189" t="str">
        <f>IF(I229=0,"",I220/I229*100)</f>
        <v/>
      </c>
    </row>
    <row r="221" spans="1:10" ht="36.75" customHeight="1" x14ac:dyDescent="0.2">
      <c r="A221" s="178"/>
      <c r="B221" s="183" t="s">
        <v>188</v>
      </c>
      <c r="C221" s="184" t="s">
        <v>189</v>
      </c>
      <c r="D221" s="185"/>
      <c r="E221" s="185"/>
      <c r="F221" s="192" t="s">
        <v>26</v>
      </c>
      <c r="G221" s="193"/>
      <c r="H221" s="193"/>
      <c r="I221" s="193">
        <f>'PS 01 1 Pol'!G38+'PS 02 1 Pol'!G8</f>
        <v>0</v>
      </c>
      <c r="J221" s="189" t="str">
        <f>IF(I229=0,"",I221/I229*100)</f>
        <v/>
      </c>
    </row>
    <row r="222" spans="1:10" ht="36.75" customHeight="1" x14ac:dyDescent="0.2">
      <c r="A222" s="178"/>
      <c r="B222" s="183" t="s">
        <v>190</v>
      </c>
      <c r="C222" s="184" t="s">
        <v>191</v>
      </c>
      <c r="D222" s="185"/>
      <c r="E222" s="185"/>
      <c r="F222" s="192" t="s">
        <v>26</v>
      </c>
      <c r="G222" s="193"/>
      <c r="H222" s="193"/>
      <c r="I222" s="193">
        <f>'PS 01 1 Pol'!G57+'PS 02 1 Pol'!G25</f>
        <v>0</v>
      </c>
      <c r="J222" s="189" t="str">
        <f>IF(I229=0,"",I222/I229*100)</f>
        <v/>
      </c>
    </row>
    <row r="223" spans="1:10" ht="36.75" customHeight="1" x14ac:dyDescent="0.2">
      <c r="A223" s="178"/>
      <c r="B223" s="183" t="s">
        <v>192</v>
      </c>
      <c r="C223" s="184" t="s">
        <v>193</v>
      </c>
      <c r="D223" s="185"/>
      <c r="E223" s="185"/>
      <c r="F223" s="192" t="s">
        <v>26</v>
      </c>
      <c r="G223" s="193"/>
      <c r="H223" s="193"/>
      <c r="I223" s="193">
        <f>'PS 01 1 Pol'!G60+'PS 02 1 Pol'!G27</f>
        <v>0</v>
      </c>
      <c r="J223" s="189" t="str">
        <f>IF(I229=0,"",I223/I229*100)</f>
        <v/>
      </c>
    </row>
    <row r="224" spans="1:10" ht="36.75" customHeight="1" x14ac:dyDescent="0.2">
      <c r="A224" s="178"/>
      <c r="B224" s="183" t="s">
        <v>194</v>
      </c>
      <c r="C224" s="184" t="s">
        <v>163</v>
      </c>
      <c r="D224" s="185"/>
      <c r="E224" s="185"/>
      <c r="F224" s="192" t="s">
        <v>26</v>
      </c>
      <c r="G224" s="193"/>
      <c r="H224" s="193"/>
      <c r="I224" s="193">
        <f>'PS 01 1 Pol'!G69+'PS 02 1 Pol'!G34</f>
        <v>0</v>
      </c>
      <c r="J224" s="189" t="str">
        <f>IF(I229=0,"",I224/I229*100)</f>
        <v/>
      </c>
    </row>
    <row r="225" spans="1:10" ht="36.75" customHeight="1" x14ac:dyDescent="0.2">
      <c r="A225" s="178"/>
      <c r="B225" s="183" t="s">
        <v>195</v>
      </c>
      <c r="C225" s="184" t="s">
        <v>196</v>
      </c>
      <c r="D225" s="185"/>
      <c r="E225" s="185"/>
      <c r="F225" s="192" t="s">
        <v>26</v>
      </c>
      <c r="G225" s="193"/>
      <c r="H225" s="193"/>
      <c r="I225" s="193">
        <f>'SO 03 1 Pol'!G110</f>
        <v>0</v>
      </c>
      <c r="J225" s="189" t="str">
        <f>IF(I229=0,"",I225/I229*100)</f>
        <v/>
      </c>
    </row>
    <row r="226" spans="1:10" ht="36.75" customHeight="1" x14ac:dyDescent="0.2">
      <c r="A226" s="178"/>
      <c r="B226" s="183" t="s">
        <v>197</v>
      </c>
      <c r="C226" s="184" t="s">
        <v>198</v>
      </c>
      <c r="D226" s="185"/>
      <c r="E226" s="185"/>
      <c r="F226" s="192" t="s">
        <v>26</v>
      </c>
      <c r="G226" s="193"/>
      <c r="H226" s="193"/>
      <c r="I226" s="193">
        <f>'PS 01 1 Pol'!G77+'PS 02 1 Pol'!G40</f>
        <v>0</v>
      </c>
      <c r="J226" s="189" t="str">
        <f>IF(I229=0,"",I226/I229*100)</f>
        <v/>
      </c>
    </row>
    <row r="227" spans="1:10" ht="36.75" customHeight="1" x14ac:dyDescent="0.2">
      <c r="A227" s="178"/>
      <c r="B227" s="183" t="s">
        <v>199</v>
      </c>
      <c r="C227" s="184" t="s">
        <v>27</v>
      </c>
      <c r="D227" s="185"/>
      <c r="E227" s="185"/>
      <c r="F227" s="192" t="s">
        <v>199</v>
      </c>
      <c r="G227" s="193"/>
      <c r="H227" s="193"/>
      <c r="I227" s="193">
        <f>'VON 1 Naklady'!G8</f>
        <v>0</v>
      </c>
      <c r="J227" s="189" t="str">
        <f>IF(I229=0,"",I227/I229*100)</f>
        <v/>
      </c>
    </row>
    <row r="228" spans="1:10" ht="36.75" customHeight="1" x14ac:dyDescent="0.2">
      <c r="A228" s="178"/>
      <c r="B228" s="183" t="s">
        <v>200</v>
      </c>
      <c r="C228" s="184" t="s">
        <v>28</v>
      </c>
      <c r="D228" s="185"/>
      <c r="E228" s="185"/>
      <c r="F228" s="192" t="s">
        <v>200</v>
      </c>
      <c r="G228" s="193"/>
      <c r="H228" s="193"/>
      <c r="I228" s="193">
        <f>'VON 1 Naklady'!G14</f>
        <v>0</v>
      </c>
      <c r="J228" s="189" t="str">
        <f>IF(I229=0,"",I228/I229*100)</f>
        <v/>
      </c>
    </row>
    <row r="229" spans="1:10" ht="25.5" customHeight="1" x14ac:dyDescent="0.2">
      <c r="A229" s="179"/>
      <c r="B229" s="186" t="s">
        <v>1</v>
      </c>
      <c r="C229" s="187"/>
      <c r="D229" s="188"/>
      <c r="E229" s="188"/>
      <c r="F229" s="194"/>
      <c r="G229" s="195"/>
      <c r="H229" s="195"/>
      <c r="I229" s="195">
        <f>SUM(I208:I228)</f>
        <v>0</v>
      </c>
      <c r="J229" s="190">
        <f>SUM(J208:J228)</f>
        <v>0</v>
      </c>
    </row>
    <row r="230" spans="1:10" x14ac:dyDescent="0.2">
      <c r="F230" s="133"/>
      <c r="G230" s="133"/>
      <c r="H230" s="133"/>
      <c r="I230" s="133"/>
      <c r="J230" s="191"/>
    </row>
    <row r="231" spans="1:10" x14ac:dyDescent="0.2">
      <c r="F231" s="133"/>
      <c r="G231" s="133"/>
      <c r="H231" s="133"/>
      <c r="I231" s="133"/>
      <c r="J231" s="191"/>
    </row>
    <row r="232" spans="1:10" x14ac:dyDescent="0.2">
      <c r="F232" s="133"/>
      <c r="G232" s="133"/>
      <c r="H232" s="133"/>
      <c r="I232" s="133"/>
      <c r="J232" s="191"/>
    </row>
  </sheetData>
  <sheetProtection algorithmName="SHA-512" hashValue="ZBaMZpvI/WX7vQ0aWeGTpvZbP9hoO9H6/FUobpZLw5+qvfsd+lNTi4k61CyAsJ3Y42Mnpt+x/ZfeUvRVTyxuoA==" saltValue="5sY7/fBKogtfVn1soB8eU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8">
    <mergeCell ref="C227:E227"/>
    <mergeCell ref="C228:E228"/>
    <mergeCell ref="C222:E222"/>
    <mergeCell ref="C223:E223"/>
    <mergeCell ref="C224:E224"/>
    <mergeCell ref="C225:E225"/>
    <mergeCell ref="C226:E226"/>
    <mergeCell ref="C217:E217"/>
    <mergeCell ref="C218:E218"/>
    <mergeCell ref="C219:E219"/>
    <mergeCell ref="C220:E220"/>
    <mergeCell ref="C221:E221"/>
    <mergeCell ref="C212:E212"/>
    <mergeCell ref="C213:E213"/>
    <mergeCell ref="C214:E214"/>
    <mergeCell ref="C215:E215"/>
    <mergeCell ref="C216:E216"/>
    <mergeCell ref="B190:J190"/>
    <mergeCell ref="C208:E208"/>
    <mergeCell ref="C209:E209"/>
    <mergeCell ref="C210:E210"/>
    <mergeCell ref="C211:E211"/>
    <mergeCell ref="B180:J180"/>
    <mergeCell ref="B182:J182"/>
    <mergeCell ref="B184:J184"/>
    <mergeCell ref="B186:J186"/>
    <mergeCell ref="B188:J188"/>
    <mergeCell ref="B171:J171"/>
    <mergeCell ref="B173:J173"/>
    <mergeCell ref="B175:J175"/>
    <mergeCell ref="B176:J176"/>
    <mergeCell ref="B178:J178"/>
    <mergeCell ref="B164:J164"/>
    <mergeCell ref="B166:J166"/>
    <mergeCell ref="B167:J167"/>
    <mergeCell ref="B168:J168"/>
    <mergeCell ref="B169:J169"/>
    <mergeCell ref="B154:J154"/>
    <mergeCell ref="B156:J156"/>
    <mergeCell ref="B158:J158"/>
    <mergeCell ref="B160:J160"/>
    <mergeCell ref="B162:J162"/>
    <mergeCell ref="B144:J144"/>
    <mergeCell ref="B146:J146"/>
    <mergeCell ref="B148:J148"/>
    <mergeCell ref="B150:J150"/>
    <mergeCell ref="B152:J152"/>
    <mergeCell ref="B134:J134"/>
    <mergeCell ref="B136:J136"/>
    <mergeCell ref="B138:J138"/>
    <mergeCell ref="B140:J140"/>
    <mergeCell ref="B142:J142"/>
    <mergeCell ref="B124:J124"/>
    <mergeCell ref="B126:J126"/>
    <mergeCell ref="B128:J128"/>
    <mergeCell ref="B130:J130"/>
    <mergeCell ref="B132:J132"/>
    <mergeCell ref="B114:J114"/>
    <mergeCell ref="B116:J116"/>
    <mergeCell ref="B118:J118"/>
    <mergeCell ref="B120:J120"/>
    <mergeCell ref="B122:J122"/>
    <mergeCell ref="B104:J104"/>
    <mergeCell ref="B106:J106"/>
    <mergeCell ref="B108:J108"/>
    <mergeCell ref="B110:J110"/>
    <mergeCell ref="B112:J112"/>
    <mergeCell ref="B94:J94"/>
    <mergeCell ref="B96:J96"/>
    <mergeCell ref="B98:J98"/>
    <mergeCell ref="B100:J100"/>
    <mergeCell ref="B102:J102"/>
    <mergeCell ref="B85:J85"/>
    <mergeCell ref="B87:J87"/>
    <mergeCell ref="B89:J89"/>
    <mergeCell ref="B91:J91"/>
    <mergeCell ref="B92:J92"/>
    <mergeCell ref="B75:J75"/>
    <mergeCell ref="B77:J77"/>
    <mergeCell ref="B79:J79"/>
    <mergeCell ref="B81:J81"/>
    <mergeCell ref="B83:J83"/>
    <mergeCell ref="B65:J65"/>
    <mergeCell ref="B67:J67"/>
    <mergeCell ref="B69:J69"/>
    <mergeCell ref="B71:J71"/>
    <mergeCell ref="B73:J73"/>
    <mergeCell ref="B54:E54"/>
    <mergeCell ref="B57:J57"/>
    <mergeCell ref="B59:J59"/>
    <mergeCell ref="B61:J61"/>
    <mergeCell ref="B63:J63"/>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r:id="rId2"/>
  <headerFooter alignWithMargins="0">
    <oddFooter>&amp;L&amp;9Zpracováno programem &amp;"Arial CE,tučné"BUILDpower S,  © RTS, a.s.&amp;R&amp;9Stránka &amp;P z &amp;N</oddFooter>
  </headerFooter>
  <rowBreaks count="2" manualBreakCount="2">
    <brk id="36" max="16383" man="1"/>
    <brk id="202"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6</v>
      </c>
      <c r="B1" s="100"/>
      <c r="C1" s="101"/>
      <c r="D1" s="100"/>
      <c r="E1" s="100"/>
      <c r="F1" s="100"/>
      <c r="G1" s="100"/>
    </row>
    <row r="2" spans="1:7" ht="24.95" customHeight="1" x14ac:dyDescent="0.2">
      <c r="A2" s="49" t="s">
        <v>7</v>
      </c>
      <c r="B2" s="48"/>
      <c r="C2" s="102"/>
      <c r="D2" s="102"/>
      <c r="E2" s="102"/>
      <c r="F2" s="102"/>
      <c r="G2" s="103"/>
    </row>
    <row r="3" spans="1:7" ht="24.95" customHeight="1" x14ac:dyDescent="0.2">
      <c r="A3" s="49" t="s">
        <v>8</v>
      </c>
      <c r="B3" s="48"/>
      <c r="C3" s="102"/>
      <c r="D3" s="102"/>
      <c r="E3" s="102"/>
      <c r="F3" s="102"/>
      <c r="G3" s="103"/>
    </row>
    <row r="4" spans="1:7" ht="24.95" customHeight="1" x14ac:dyDescent="0.2">
      <c r="A4" s="49" t="s">
        <v>9</v>
      </c>
      <c r="B4" s="48"/>
      <c r="C4" s="102"/>
      <c r="D4" s="102"/>
      <c r="E4" s="102"/>
      <c r="F4" s="102"/>
      <c r="G4" s="103"/>
    </row>
    <row r="5" spans="1:7" x14ac:dyDescent="0.2">
      <c r="B5" s="4"/>
      <c r="C5" s="5"/>
      <c r="D5" s="6"/>
    </row>
  </sheetData>
  <sheetProtection algorithmName="SHA-512" hashValue="wJLGpnGw7BNB9F8wWxijbqoErP6IZXy0SCV2qKyCGiUxw/MO4tlnuZlwIhCN8cVvKfmoHn0GXEP1OSdTvtxtDw==" saltValue="lZLOStzeGpW17xGy9qcTr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view="pageBreakPreview" zoomScaleNormal="100" zoomScaleSheetLayoutView="100" workbookViewId="0">
      <selection activeCell="A2" sqref="A2:G2"/>
    </sheetView>
  </sheetViews>
  <sheetFormatPr defaultRowHeight="12.75" x14ac:dyDescent="0.2"/>
  <sheetData>
    <row r="1" spans="1:7" x14ac:dyDescent="0.2">
      <c r="A1" s="21" t="s">
        <v>38</v>
      </c>
    </row>
    <row r="2" spans="1:7" ht="57.75" customHeight="1" x14ac:dyDescent="0.2">
      <c r="A2" s="72" t="s">
        <v>39</v>
      </c>
      <c r="B2" s="72"/>
      <c r="C2" s="72"/>
      <c r="D2" s="72"/>
      <c r="E2" s="72"/>
      <c r="F2" s="72"/>
      <c r="G2" s="72"/>
    </row>
  </sheetData>
  <sheetProtection algorithmName="SHA-512" hashValue="GCPA7nV+6/u1UM3W+oqneT2mc/us+iGg7Mr8eyGifr/k5pQCADaYsN+9zVphM6igurpIwbb+dYg07JIG3XB7fw==" saltValue="39Lt4xBvVMqv9S8dfyTxtA==" spinCount="100000" sheet="1" formatRows="0"/>
  <mergeCells count="1">
    <mergeCell ref="A2:G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A97E-09A1-472B-80AE-76A4BE743FF4}">
  <sheetPr>
    <outlinePr summaryBelow="0"/>
  </sheetPr>
  <dimension ref="A1:BH5000"/>
  <sheetViews>
    <sheetView view="pageBreakPreview" zoomScaleNormal="100" zoomScaleSheetLayoutView="100" workbookViewId="0">
      <pane ySplit="7" topLeftCell="A8" activePane="bottomLeft" state="frozen"/>
      <selection activeCell="A2" sqref="A2:G2"/>
      <selection pane="bottomLeft" activeCell="A2" sqref="A2:G2"/>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201</v>
      </c>
      <c r="B1" s="197"/>
      <c r="C1" s="197"/>
      <c r="D1" s="197"/>
      <c r="E1" s="197"/>
      <c r="F1" s="197"/>
      <c r="G1" s="197"/>
      <c r="AG1" t="s">
        <v>202</v>
      </c>
    </row>
    <row r="2" spans="1:60" ht="24.95" customHeight="1" x14ac:dyDescent="0.2">
      <c r="A2" s="198" t="s">
        <v>7</v>
      </c>
      <c r="B2" s="48" t="s">
        <v>44</v>
      </c>
      <c r="C2" s="201" t="s">
        <v>45</v>
      </c>
      <c r="D2" s="199"/>
      <c r="E2" s="199"/>
      <c r="F2" s="199"/>
      <c r="G2" s="200"/>
      <c r="AG2" t="s">
        <v>203</v>
      </c>
    </row>
    <row r="3" spans="1:60" ht="24.95" customHeight="1" x14ac:dyDescent="0.2">
      <c r="A3" s="198" t="s">
        <v>8</v>
      </c>
      <c r="B3" s="48" t="s">
        <v>204</v>
      </c>
      <c r="C3" s="201" t="s">
        <v>60</v>
      </c>
      <c r="D3" s="199"/>
      <c r="E3" s="199"/>
      <c r="F3" s="199"/>
      <c r="G3" s="200"/>
      <c r="AC3" s="176" t="s">
        <v>205</v>
      </c>
      <c r="AG3" t="s">
        <v>206</v>
      </c>
    </row>
    <row r="4" spans="1:60" ht="24.95" customHeight="1" x14ac:dyDescent="0.2">
      <c r="A4" s="202" t="s">
        <v>9</v>
      </c>
      <c r="B4" s="203" t="s">
        <v>61</v>
      </c>
      <c r="C4" s="204" t="s">
        <v>60</v>
      </c>
      <c r="D4" s="205"/>
      <c r="E4" s="205"/>
      <c r="F4" s="205"/>
      <c r="G4" s="206"/>
      <c r="AG4" t="s">
        <v>207</v>
      </c>
    </row>
    <row r="5" spans="1:60" x14ac:dyDescent="0.2">
      <c r="D5" s="10"/>
    </row>
    <row r="6" spans="1:60" ht="38.25" x14ac:dyDescent="0.2">
      <c r="A6" s="208" t="s">
        <v>208</v>
      </c>
      <c r="B6" s="210" t="s">
        <v>209</v>
      </c>
      <c r="C6" s="210" t="s">
        <v>210</v>
      </c>
      <c r="D6" s="209" t="s">
        <v>211</v>
      </c>
      <c r="E6" s="208" t="s">
        <v>212</v>
      </c>
      <c r="F6" s="207" t="s">
        <v>213</v>
      </c>
      <c r="G6" s="208" t="s">
        <v>29</v>
      </c>
      <c r="H6" s="211" t="s">
        <v>30</v>
      </c>
      <c r="I6" s="211" t="s">
        <v>214</v>
      </c>
      <c r="J6" s="211" t="s">
        <v>31</v>
      </c>
      <c r="K6" s="211" t="s">
        <v>215</v>
      </c>
      <c r="L6" s="211" t="s">
        <v>216</v>
      </c>
      <c r="M6" s="211" t="s">
        <v>217</v>
      </c>
      <c r="N6" s="211" t="s">
        <v>218</v>
      </c>
      <c r="O6" s="211" t="s">
        <v>219</v>
      </c>
      <c r="P6" s="211" t="s">
        <v>220</v>
      </c>
      <c r="Q6" s="211" t="s">
        <v>221</v>
      </c>
      <c r="R6" s="211" t="s">
        <v>222</v>
      </c>
      <c r="S6" s="211" t="s">
        <v>223</v>
      </c>
      <c r="T6" s="211" t="s">
        <v>224</v>
      </c>
      <c r="U6" s="211" t="s">
        <v>225</v>
      </c>
      <c r="V6" s="211" t="s">
        <v>226</v>
      </c>
      <c r="W6" s="211" t="s">
        <v>227</v>
      </c>
      <c r="X6" s="211" t="s">
        <v>228</v>
      </c>
      <c r="Y6" s="211" t="s">
        <v>229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4" t="s">
        <v>230</v>
      </c>
      <c r="B8" s="225" t="s">
        <v>199</v>
      </c>
      <c r="C8" s="248" t="s">
        <v>27</v>
      </c>
      <c r="D8" s="226"/>
      <c r="E8" s="227"/>
      <c r="F8" s="228"/>
      <c r="G8" s="228">
        <f>SUMIF(AG9:AG13,"&lt;&gt;NOR",G9:G13)</f>
        <v>0</v>
      </c>
      <c r="H8" s="228"/>
      <c r="I8" s="228">
        <f>SUM(I9:I13)</f>
        <v>0</v>
      </c>
      <c r="J8" s="228"/>
      <c r="K8" s="228">
        <f>SUM(K9:K13)</f>
        <v>0</v>
      </c>
      <c r="L8" s="228"/>
      <c r="M8" s="228">
        <f>SUM(M9:M13)</f>
        <v>0</v>
      </c>
      <c r="N8" s="227"/>
      <c r="O8" s="227">
        <f>SUM(O9:O13)</f>
        <v>0</v>
      </c>
      <c r="P8" s="227"/>
      <c r="Q8" s="227">
        <f>SUM(Q9:Q13)</f>
        <v>0</v>
      </c>
      <c r="R8" s="228"/>
      <c r="S8" s="228"/>
      <c r="T8" s="229"/>
      <c r="U8" s="223"/>
      <c r="V8" s="223">
        <f>SUM(V9:V13)</f>
        <v>0</v>
      </c>
      <c r="W8" s="223"/>
      <c r="X8" s="223"/>
      <c r="Y8" s="223"/>
      <c r="AG8" t="s">
        <v>231</v>
      </c>
    </row>
    <row r="9" spans="1:60" outlineLevel="1" x14ac:dyDescent="0.2">
      <c r="A9" s="231">
        <v>1</v>
      </c>
      <c r="B9" s="232" t="s">
        <v>232</v>
      </c>
      <c r="C9" s="249" t="s">
        <v>233</v>
      </c>
      <c r="D9" s="233" t="s">
        <v>234</v>
      </c>
      <c r="E9" s="234">
        <v>1</v>
      </c>
      <c r="F9" s="235"/>
      <c r="G9" s="236">
        <f>ROUND(E9*F9,2)</f>
        <v>0</v>
      </c>
      <c r="H9" s="235"/>
      <c r="I9" s="236">
        <f>ROUND(E9*H9,2)</f>
        <v>0</v>
      </c>
      <c r="J9" s="235"/>
      <c r="K9" s="236">
        <f>ROUND(E9*J9,2)</f>
        <v>0</v>
      </c>
      <c r="L9" s="236">
        <v>21</v>
      </c>
      <c r="M9" s="236">
        <f>G9*(1+L9/100)</f>
        <v>0</v>
      </c>
      <c r="N9" s="234">
        <v>0</v>
      </c>
      <c r="O9" s="234">
        <f>ROUND(E9*N9,2)</f>
        <v>0</v>
      </c>
      <c r="P9" s="234">
        <v>0</v>
      </c>
      <c r="Q9" s="234">
        <f>ROUND(E9*P9,2)</f>
        <v>0</v>
      </c>
      <c r="R9" s="236"/>
      <c r="S9" s="236" t="s">
        <v>235</v>
      </c>
      <c r="T9" s="237" t="s">
        <v>236</v>
      </c>
      <c r="U9" s="222">
        <v>0</v>
      </c>
      <c r="V9" s="222">
        <f>ROUND(E9*U9,2)</f>
        <v>0</v>
      </c>
      <c r="W9" s="222"/>
      <c r="X9" s="222" t="s">
        <v>237</v>
      </c>
      <c r="Y9" s="222" t="s">
        <v>238</v>
      </c>
      <c r="Z9" s="212"/>
      <c r="AA9" s="212"/>
      <c r="AB9" s="212"/>
      <c r="AC9" s="212"/>
      <c r="AD9" s="212"/>
      <c r="AE9" s="212"/>
      <c r="AF9" s="212"/>
      <c r="AG9" s="212" t="s">
        <v>239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0" t="s">
        <v>272</v>
      </c>
      <c r="D10" s="238"/>
      <c r="E10" s="238"/>
      <c r="F10" s="238"/>
      <c r="G10" s="238"/>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240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3" x14ac:dyDescent="0.2">
      <c r="A11" s="219"/>
      <c r="B11" s="220"/>
      <c r="C11" s="251" t="s">
        <v>241</v>
      </c>
      <c r="D11" s="240"/>
      <c r="E11" s="240"/>
      <c r="F11" s="240"/>
      <c r="G11" s="240"/>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240</v>
      </c>
      <c r="AH11" s="212"/>
      <c r="AI11" s="212"/>
      <c r="AJ11" s="212"/>
      <c r="AK11" s="212"/>
      <c r="AL11" s="212"/>
      <c r="AM11" s="212"/>
      <c r="AN11" s="212"/>
      <c r="AO11" s="212"/>
      <c r="AP11" s="212"/>
      <c r="AQ11" s="212"/>
      <c r="AR11" s="212"/>
      <c r="AS11" s="212"/>
      <c r="AT11" s="212"/>
      <c r="AU11" s="212"/>
      <c r="AV11" s="212"/>
      <c r="AW11" s="212"/>
      <c r="AX11" s="212"/>
      <c r="AY11" s="212"/>
      <c r="AZ11" s="212"/>
      <c r="BA11" s="239" t="str">
        <f>C11</f>
        <v>Vyhotovení protokolu o vytyčení stavby se seznamem souřadnic vytyčených bodů a jejich polohopisnými (S-JTSK) a výškopisnými (Bpv) hodnotami.</v>
      </c>
      <c r="BB11" s="212"/>
      <c r="BC11" s="212"/>
      <c r="BD11" s="212"/>
      <c r="BE11" s="212"/>
      <c r="BF11" s="212"/>
      <c r="BG11" s="212"/>
      <c r="BH11" s="212"/>
    </row>
    <row r="12" spans="1:60" outlineLevel="1" x14ac:dyDescent="0.2">
      <c r="A12" s="231">
        <v>2</v>
      </c>
      <c r="B12" s="232" t="s">
        <v>242</v>
      </c>
      <c r="C12" s="249" t="s">
        <v>243</v>
      </c>
      <c r="D12" s="233" t="s">
        <v>234</v>
      </c>
      <c r="E12" s="234">
        <v>1</v>
      </c>
      <c r="F12" s="235"/>
      <c r="G12" s="236">
        <f>ROUND(E12*F12,2)</f>
        <v>0</v>
      </c>
      <c r="H12" s="235"/>
      <c r="I12" s="236">
        <f>ROUND(E12*H12,2)</f>
        <v>0</v>
      </c>
      <c r="J12" s="235"/>
      <c r="K12" s="236">
        <f>ROUND(E12*J12,2)</f>
        <v>0</v>
      </c>
      <c r="L12" s="236">
        <v>21</v>
      </c>
      <c r="M12" s="236">
        <f>G12*(1+L12/100)</f>
        <v>0</v>
      </c>
      <c r="N12" s="234">
        <v>0</v>
      </c>
      <c r="O12" s="234">
        <f>ROUND(E12*N12,2)</f>
        <v>0</v>
      </c>
      <c r="P12" s="234">
        <v>0</v>
      </c>
      <c r="Q12" s="234">
        <f>ROUND(E12*P12,2)</f>
        <v>0</v>
      </c>
      <c r="R12" s="236"/>
      <c r="S12" s="236" t="s">
        <v>235</v>
      </c>
      <c r="T12" s="237" t="s">
        <v>236</v>
      </c>
      <c r="U12" s="222">
        <v>0</v>
      </c>
      <c r="V12" s="222">
        <f>ROUND(E12*U12,2)</f>
        <v>0</v>
      </c>
      <c r="W12" s="222"/>
      <c r="X12" s="222" t="s">
        <v>237</v>
      </c>
      <c r="Y12" s="222" t="s">
        <v>238</v>
      </c>
      <c r="Z12" s="212"/>
      <c r="AA12" s="212"/>
      <c r="AB12" s="212"/>
      <c r="AC12" s="212"/>
      <c r="AD12" s="212"/>
      <c r="AE12" s="212"/>
      <c r="AF12" s="212"/>
      <c r="AG12" s="212" t="s">
        <v>239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0" t="s">
        <v>244</v>
      </c>
      <c r="D13" s="238"/>
      <c r="E13" s="238"/>
      <c r="F13" s="238"/>
      <c r="G13" s="238"/>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240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4" t="s">
        <v>230</v>
      </c>
      <c r="B14" s="225" t="s">
        <v>200</v>
      </c>
      <c r="C14" s="248" t="s">
        <v>28</v>
      </c>
      <c r="D14" s="226"/>
      <c r="E14" s="227"/>
      <c r="F14" s="228"/>
      <c r="G14" s="228">
        <f>SUMIF(AG15:AG29,"&lt;&gt;NOR",G15:G29)</f>
        <v>0</v>
      </c>
      <c r="H14" s="228"/>
      <c r="I14" s="228">
        <f>SUM(I15:I29)</f>
        <v>0</v>
      </c>
      <c r="J14" s="228"/>
      <c r="K14" s="228">
        <f>SUM(K15:K29)</f>
        <v>0</v>
      </c>
      <c r="L14" s="228"/>
      <c r="M14" s="228">
        <f>SUM(M15:M29)</f>
        <v>0</v>
      </c>
      <c r="N14" s="227"/>
      <c r="O14" s="227">
        <f>SUM(O15:O29)</f>
        <v>0</v>
      </c>
      <c r="P14" s="227"/>
      <c r="Q14" s="227">
        <f>SUM(Q15:Q29)</f>
        <v>0</v>
      </c>
      <c r="R14" s="228"/>
      <c r="S14" s="228"/>
      <c r="T14" s="229"/>
      <c r="U14" s="223"/>
      <c r="V14" s="223">
        <f>SUM(V15:V29)</f>
        <v>0</v>
      </c>
      <c r="W14" s="223"/>
      <c r="X14" s="223"/>
      <c r="Y14" s="223"/>
      <c r="AG14" t="s">
        <v>231</v>
      </c>
    </row>
    <row r="15" spans="1:60" outlineLevel="1" x14ac:dyDescent="0.2">
      <c r="A15" s="241">
        <v>3</v>
      </c>
      <c r="B15" s="242" t="s">
        <v>245</v>
      </c>
      <c r="C15" s="252" t="s">
        <v>246</v>
      </c>
      <c r="D15" s="243" t="s">
        <v>234</v>
      </c>
      <c r="E15" s="244">
        <v>1</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c r="S15" s="246" t="s">
        <v>247</v>
      </c>
      <c r="T15" s="247" t="s">
        <v>236</v>
      </c>
      <c r="U15" s="222">
        <v>0</v>
      </c>
      <c r="V15" s="222">
        <f>ROUND(E15*U15,2)</f>
        <v>0</v>
      </c>
      <c r="W15" s="222"/>
      <c r="X15" s="222" t="s">
        <v>237</v>
      </c>
      <c r="Y15" s="222" t="s">
        <v>238</v>
      </c>
      <c r="Z15" s="212"/>
      <c r="AA15" s="212"/>
      <c r="AB15" s="212"/>
      <c r="AC15" s="212"/>
      <c r="AD15" s="212"/>
      <c r="AE15" s="212"/>
      <c r="AF15" s="212"/>
      <c r="AG15" s="212" t="s">
        <v>239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1">
        <v>4</v>
      </c>
      <c r="B16" s="242" t="s">
        <v>248</v>
      </c>
      <c r="C16" s="252" t="s">
        <v>249</v>
      </c>
      <c r="D16" s="243" t="s">
        <v>234</v>
      </c>
      <c r="E16" s="244">
        <v>1</v>
      </c>
      <c r="F16" s="245"/>
      <c r="G16" s="246">
        <f>ROUND(E16*F16,2)</f>
        <v>0</v>
      </c>
      <c r="H16" s="245"/>
      <c r="I16" s="246">
        <f>ROUND(E16*H16,2)</f>
        <v>0</v>
      </c>
      <c r="J16" s="245"/>
      <c r="K16" s="246">
        <f>ROUND(E16*J16,2)</f>
        <v>0</v>
      </c>
      <c r="L16" s="246">
        <v>21</v>
      </c>
      <c r="M16" s="246">
        <f>G16*(1+L16/100)</f>
        <v>0</v>
      </c>
      <c r="N16" s="244">
        <v>0</v>
      </c>
      <c r="O16" s="244">
        <f>ROUND(E16*N16,2)</f>
        <v>0</v>
      </c>
      <c r="P16" s="244">
        <v>0</v>
      </c>
      <c r="Q16" s="244">
        <f>ROUND(E16*P16,2)</f>
        <v>0</v>
      </c>
      <c r="R16" s="246"/>
      <c r="S16" s="246" t="s">
        <v>247</v>
      </c>
      <c r="T16" s="247" t="s">
        <v>236</v>
      </c>
      <c r="U16" s="222">
        <v>0</v>
      </c>
      <c r="V16" s="222">
        <f>ROUND(E16*U16,2)</f>
        <v>0</v>
      </c>
      <c r="W16" s="222"/>
      <c r="X16" s="222" t="s">
        <v>237</v>
      </c>
      <c r="Y16" s="222" t="s">
        <v>238</v>
      </c>
      <c r="Z16" s="212"/>
      <c r="AA16" s="212"/>
      <c r="AB16" s="212"/>
      <c r="AC16" s="212"/>
      <c r="AD16" s="212"/>
      <c r="AE16" s="212"/>
      <c r="AF16" s="212"/>
      <c r="AG16" s="212" t="s">
        <v>239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1">
        <v>5</v>
      </c>
      <c r="B17" s="232" t="s">
        <v>250</v>
      </c>
      <c r="C17" s="249" t="s">
        <v>251</v>
      </c>
      <c r="D17" s="233" t="s">
        <v>234</v>
      </c>
      <c r="E17" s="234">
        <v>1</v>
      </c>
      <c r="F17" s="235"/>
      <c r="G17" s="236">
        <f>ROUND(E17*F17,2)</f>
        <v>0</v>
      </c>
      <c r="H17" s="235"/>
      <c r="I17" s="236">
        <f>ROUND(E17*H17,2)</f>
        <v>0</v>
      </c>
      <c r="J17" s="235"/>
      <c r="K17" s="236">
        <f>ROUND(E17*J17,2)</f>
        <v>0</v>
      </c>
      <c r="L17" s="236">
        <v>21</v>
      </c>
      <c r="M17" s="236">
        <f>G17*(1+L17/100)</f>
        <v>0</v>
      </c>
      <c r="N17" s="234">
        <v>0</v>
      </c>
      <c r="O17" s="234">
        <f>ROUND(E17*N17,2)</f>
        <v>0</v>
      </c>
      <c r="P17" s="234">
        <v>0</v>
      </c>
      <c r="Q17" s="234">
        <f>ROUND(E17*P17,2)</f>
        <v>0</v>
      </c>
      <c r="R17" s="236"/>
      <c r="S17" s="236" t="s">
        <v>235</v>
      </c>
      <c r="T17" s="237" t="s">
        <v>236</v>
      </c>
      <c r="U17" s="222">
        <v>0</v>
      </c>
      <c r="V17" s="222">
        <f>ROUND(E17*U17,2)</f>
        <v>0</v>
      </c>
      <c r="W17" s="222"/>
      <c r="X17" s="222" t="s">
        <v>237</v>
      </c>
      <c r="Y17" s="222" t="s">
        <v>238</v>
      </c>
      <c r="Z17" s="212"/>
      <c r="AA17" s="212"/>
      <c r="AB17" s="212"/>
      <c r="AC17" s="212"/>
      <c r="AD17" s="212"/>
      <c r="AE17" s="212"/>
      <c r="AF17" s="212"/>
      <c r="AG17" s="212" t="s">
        <v>239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0" t="s">
        <v>252</v>
      </c>
      <c r="D18" s="238"/>
      <c r="E18" s="238"/>
      <c r="F18" s="238"/>
      <c r="G18" s="238"/>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240</v>
      </c>
      <c r="AH18" s="212"/>
      <c r="AI18" s="212"/>
      <c r="AJ18" s="212"/>
      <c r="AK18" s="212"/>
      <c r="AL18" s="212"/>
      <c r="AM18" s="212"/>
      <c r="AN18" s="212"/>
      <c r="AO18" s="212"/>
      <c r="AP18" s="212"/>
      <c r="AQ18" s="212"/>
      <c r="AR18" s="212"/>
      <c r="AS18" s="212"/>
      <c r="AT18" s="212"/>
      <c r="AU18" s="212"/>
      <c r="AV18" s="212"/>
      <c r="AW18" s="212"/>
      <c r="AX18" s="212"/>
      <c r="AY18" s="212"/>
      <c r="AZ18" s="212"/>
      <c r="BA18" s="239" t="str">
        <f>C18</f>
        <v>Náklady na individuální zkoušky dodaných a smontovaných technologických zařízení včetně komplexního vyzkoušení.</v>
      </c>
      <c r="BB18" s="212"/>
      <c r="BC18" s="212"/>
      <c r="BD18" s="212"/>
      <c r="BE18" s="212"/>
      <c r="BF18" s="212"/>
      <c r="BG18" s="212"/>
      <c r="BH18" s="212"/>
    </row>
    <row r="19" spans="1:60" outlineLevel="1" x14ac:dyDescent="0.2">
      <c r="A19" s="231">
        <v>6</v>
      </c>
      <c r="B19" s="232" t="s">
        <v>253</v>
      </c>
      <c r="C19" s="249" t="s">
        <v>254</v>
      </c>
      <c r="D19" s="233" t="s">
        <v>234</v>
      </c>
      <c r="E19" s="234">
        <v>1</v>
      </c>
      <c r="F19" s="235"/>
      <c r="G19" s="236">
        <f>ROUND(E19*F19,2)</f>
        <v>0</v>
      </c>
      <c r="H19" s="235"/>
      <c r="I19" s="236">
        <f>ROUND(E19*H19,2)</f>
        <v>0</v>
      </c>
      <c r="J19" s="235"/>
      <c r="K19" s="236">
        <f>ROUND(E19*J19,2)</f>
        <v>0</v>
      </c>
      <c r="L19" s="236">
        <v>21</v>
      </c>
      <c r="M19" s="236">
        <f>G19*(1+L19/100)</f>
        <v>0</v>
      </c>
      <c r="N19" s="234">
        <v>0</v>
      </c>
      <c r="O19" s="234">
        <f>ROUND(E19*N19,2)</f>
        <v>0</v>
      </c>
      <c r="P19" s="234">
        <v>0</v>
      </c>
      <c r="Q19" s="234">
        <f>ROUND(E19*P19,2)</f>
        <v>0</v>
      </c>
      <c r="R19" s="236"/>
      <c r="S19" s="236" t="s">
        <v>235</v>
      </c>
      <c r="T19" s="237" t="s">
        <v>236</v>
      </c>
      <c r="U19" s="222">
        <v>0</v>
      </c>
      <c r="V19" s="222">
        <f>ROUND(E19*U19,2)</f>
        <v>0</v>
      </c>
      <c r="W19" s="222"/>
      <c r="X19" s="222" t="s">
        <v>237</v>
      </c>
      <c r="Y19" s="222" t="s">
        <v>238</v>
      </c>
      <c r="Z19" s="212"/>
      <c r="AA19" s="212"/>
      <c r="AB19" s="212"/>
      <c r="AC19" s="212"/>
      <c r="AD19" s="212"/>
      <c r="AE19" s="212"/>
      <c r="AF19" s="212"/>
      <c r="AG19" s="212" t="s">
        <v>239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0" t="s">
        <v>255</v>
      </c>
      <c r="D20" s="238"/>
      <c r="E20" s="238"/>
      <c r="F20" s="238"/>
      <c r="G20" s="238"/>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240</v>
      </c>
      <c r="AH20" s="212"/>
      <c r="AI20" s="212"/>
      <c r="AJ20" s="212"/>
      <c r="AK20" s="212"/>
      <c r="AL20" s="212"/>
      <c r="AM20" s="212"/>
      <c r="AN20" s="212"/>
      <c r="AO20" s="212"/>
      <c r="AP20" s="212"/>
      <c r="AQ20" s="212"/>
      <c r="AR20" s="212"/>
      <c r="AS20" s="212"/>
      <c r="AT20" s="212"/>
      <c r="AU20" s="212"/>
      <c r="AV20" s="212"/>
      <c r="AW20" s="212"/>
      <c r="AX20" s="212"/>
      <c r="AY20" s="212"/>
      <c r="AZ20" s="212"/>
      <c r="BA20" s="239" t="str">
        <f>C20</f>
        <v>Náklady zhotovitele na účast na zkušebním provozu včetně všech rizik vyplývajících z nutnosti zásahu či úprav zkoušeného zařízení.</v>
      </c>
      <c r="BB20" s="212"/>
      <c r="BC20" s="212"/>
      <c r="BD20" s="212"/>
      <c r="BE20" s="212"/>
      <c r="BF20" s="212"/>
      <c r="BG20" s="212"/>
      <c r="BH20" s="212"/>
    </row>
    <row r="21" spans="1:60" outlineLevel="1" x14ac:dyDescent="0.2">
      <c r="A21" s="231">
        <v>7</v>
      </c>
      <c r="B21" s="232" t="s">
        <v>256</v>
      </c>
      <c r="C21" s="249" t="s">
        <v>257</v>
      </c>
      <c r="D21" s="233" t="s">
        <v>234</v>
      </c>
      <c r="E21" s="234">
        <v>1</v>
      </c>
      <c r="F21" s="235"/>
      <c r="G21" s="236">
        <f>ROUND(E21*F21,2)</f>
        <v>0</v>
      </c>
      <c r="H21" s="235"/>
      <c r="I21" s="236">
        <f>ROUND(E21*H21,2)</f>
        <v>0</v>
      </c>
      <c r="J21" s="235"/>
      <c r="K21" s="236">
        <f>ROUND(E21*J21,2)</f>
        <v>0</v>
      </c>
      <c r="L21" s="236">
        <v>21</v>
      </c>
      <c r="M21" s="236">
        <f>G21*(1+L21/100)</f>
        <v>0</v>
      </c>
      <c r="N21" s="234">
        <v>0</v>
      </c>
      <c r="O21" s="234">
        <f>ROUND(E21*N21,2)</f>
        <v>0</v>
      </c>
      <c r="P21" s="234">
        <v>0</v>
      </c>
      <c r="Q21" s="234">
        <f>ROUND(E21*P21,2)</f>
        <v>0</v>
      </c>
      <c r="R21" s="236"/>
      <c r="S21" s="236" t="s">
        <v>235</v>
      </c>
      <c r="T21" s="237" t="s">
        <v>236</v>
      </c>
      <c r="U21" s="222">
        <v>0</v>
      </c>
      <c r="V21" s="222">
        <f>ROUND(E21*U21,2)</f>
        <v>0</v>
      </c>
      <c r="W21" s="222"/>
      <c r="X21" s="222" t="s">
        <v>237</v>
      </c>
      <c r="Y21" s="222" t="s">
        <v>238</v>
      </c>
      <c r="Z21" s="212"/>
      <c r="AA21" s="212"/>
      <c r="AB21" s="212"/>
      <c r="AC21" s="212"/>
      <c r="AD21" s="212"/>
      <c r="AE21" s="212"/>
      <c r="AF21" s="212"/>
      <c r="AG21" s="212" t="s">
        <v>239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19"/>
      <c r="B22" s="220"/>
      <c r="C22" s="250" t="s">
        <v>258</v>
      </c>
      <c r="D22" s="238"/>
      <c r="E22" s="238"/>
      <c r="F22" s="238"/>
      <c r="G22" s="238"/>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240</v>
      </c>
      <c r="AH22" s="212"/>
      <c r="AI22" s="212"/>
      <c r="AJ22" s="212"/>
      <c r="AK22" s="212"/>
      <c r="AL22" s="212"/>
      <c r="AM22" s="212"/>
      <c r="AN22" s="212"/>
      <c r="AO22" s="212"/>
      <c r="AP22" s="212"/>
      <c r="AQ22" s="212"/>
      <c r="AR22" s="212"/>
      <c r="AS22" s="212"/>
      <c r="AT22" s="212"/>
      <c r="AU22" s="212"/>
      <c r="AV22" s="212"/>
      <c r="AW22" s="212"/>
      <c r="AX22" s="212"/>
      <c r="AY22" s="212"/>
      <c r="AZ22" s="212"/>
      <c r="BA22" s="239" t="str">
        <f>C22</f>
        <v>Náklady zhotovitele na vypracování provozních řádů pro zkušební či trvalý provoz včetně nákladů na předání všech návodů k obsluze a údržbě pro technologická zařízení a včetně zaškolení obsluhy objednatele.</v>
      </c>
      <c r="BB22" s="212"/>
      <c r="BC22" s="212"/>
      <c r="BD22" s="212"/>
      <c r="BE22" s="212"/>
      <c r="BF22" s="212"/>
      <c r="BG22" s="212"/>
      <c r="BH22" s="212"/>
    </row>
    <row r="23" spans="1:60" outlineLevel="1" x14ac:dyDescent="0.2">
      <c r="A23" s="241">
        <v>8</v>
      </c>
      <c r="B23" s="242" t="s">
        <v>259</v>
      </c>
      <c r="C23" s="252" t="s">
        <v>260</v>
      </c>
      <c r="D23" s="243" t="s">
        <v>234</v>
      </c>
      <c r="E23" s="244">
        <v>1</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c r="S23" s="246" t="s">
        <v>247</v>
      </c>
      <c r="T23" s="247" t="s">
        <v>236</v>
      </c>
      <c r="U23" s="222">
        <v>0</v>
      </c>
      <c r="V23" s="222">
        <f>ROUND(E23*U23,2)</f>
        <v>0</v>
      </c>
      <c r="W23" s="222"/>
      <c r="X23" s="222" t="s">
        <v>237</v>
      </c>
      <c r="Y23" s="222" t="s">
        <v>238</v>
      </c>
      <c r="Z23" s="212"/>
      <c r="AA23" s="212"/>
      <c r="AB23" s="212"/>
      <c r="AC23" s="212"/>
      <c r="AD23" s="212"/>
      <c r="AE23" s="212"/>
      <c r="AF23" s="212"/>
      <c r="AG23" s="212" t="s">
        <v>239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1">
        <v>9</v>
      </c>
      <c r="B24" s="232" t="s">
        <v>261</v>
      </c>
      <c r="C24" s="249" t="s">
        <v>262</v>
      </c>
      <c r="D24" s="233" t="s">
        <v>234</v>
      </c>
      <c r="E24" s="234">
        <v>1</v>
      </c>
      <c r="F24" s="235"/>
      <c r="G24" s="236">
        <f>ROUND(E24*F24,2)</f>
        <v>0</v>
      </c>
      <c r="H24" s="235"/>
      <c r="I24" s="236">
        <f>ROUND(E24*H24,2)</f>
        <v>0</v>
      </c>
      <c r="J24" s="235"/>
      <c r="K24" s="236">
        <f>ROUND(E24*J24,2)</f>
        <v>0</v>
      </c>
      <c r="L24" s="236">
        <v>21</v>
      </c>
      <c r="M24" s="236">
        <f>G24*(1+L24/100)</f>
        <v>0</v>
      </c>
      <c r="N24" s="234">
        <v>0</v>
      </c>
      <c r="O24" s="234">
        <f>ROUND(E24*N24,2)</f>
        <v>0</v>
      </c>
      <c r="P24" s="234">
        <v>0</v>
      </c>
      <c r="Q24" s="234">
        <f>ROUND(E24*P24,2)</f>
        <v>0</v>
      </c>
      <c r="R24" s="236"/>
      <c r="S24" s="236" t="s">
        <v>235</v>
      </c>
      <c r="T24" s="237" t="s">
        <v>236</v>
      </c>
      <c r="U24" s="222">
        <v>0</v>
      </c>
      <c r="V24" s="222">
        <f>ROUND(E24*U24,2)</f>
        <v>0</v>
      </c>
      <c r="W24" s="222"/>
      <c r="X24" s="222" t="s">
        <v>237</v>
      </c>
      <c r="Y24" s="222" t="s">
        <v>238</v>
      </c>
      <c r="Z24" s="212"/>
      <c r="AA24" s="212"/>
      <c r="AB24" s="212"/>
      <c r="AC24" s="212"/>
      <c r="AD24" s="212"/>
      <c r="AE24" s="212"/>
      <c r="AF24" s="212"/>
      <c r="AG24" s="212" t="s">
        <v>239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0" t="s">
        <v>263</v>
      </c>
      <c r="D25" s="238"/>
      <c r="E25" s="238"/>
      <c r="F25" s="238"/>
      <c r="G25" s="238"/>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240</v>
      </c>
      <c r="AH25" s="212"/>
      <c r="AI25" s="212"/>
      <c r="AJ25" s="212"/>
      <c r="AK25" s="212"/>
      <c r="AL25" s="212"/>
      <c r="AM25" s="212"/>
      <c r="AN25" s="212"/>
      <c r="AO25" s="212"/>
      <c r="AP25" s="212"/>
      <c r="AQ25" s="212"/>
      <c r="AR25" s="212"/>
      <c r="AS25" s="212"/>
      <c r="AT25" s="212"/>
      <c r="AU25" s="212"/>
      <c r="AV25" s="212"/>
      <c r="AW25" s="212"/>
      <c r="AX25" s="212"/>
      <c r="AY25" s="212"/>
      <c r="AZ25" s="212"/>
      <c r="BA25" s="239" t="str">
        <f>C25</f>
        <v>Náklady na vyhotovení dokumentace skutečného provedení stavby a její předání objednateli v požadované formě a požadovaném počtu.</v>
      </c>
      <c r="BB25" s="212"/>
      <c r="BC25" s="212"/>
      <c r="BD25" s="212"/>
      <c r="BE25" s="212"/>
      <c r="BF25" s="212"/>
      <c r="BG25" s="212"/>
      <c r="BH25" s="212"/>
    </row>
    <row r="26" spans="1:60" outlineLevel="1" x14ac:dyDescent="0.2">
      <c r="A26" s="231">
        <v>10</v>
      </c>
      <c r="B26" s="232" t="s">
        <v>264</v>
      </c>
      <c r="C26" s="249" t="s">
        <v>265</v>
      </c>
      <c r="D26" s="233" t="s">
        <v>234</v>
      </c>
      <c r="E26" s="234">
        <v>1</v>
      </c>
      <c r="F26" s="235"/>
      <c r="G26" s="236">
        <f>ROUND(E26*F26,2)</f>
        <v>0</v>
      </c>
      <c r="H26" s="235"/>
      <c r="I26" s="236">
        <f>ROUND(E26*H26,2)</f>
        <v>0</v>
      </c>
      <c r="J26" s="235"/>
      <c r="K26" s="236">
        <f>ROUND(E26*J26,2)</f>
        <v>0</v>
      </c>
      <c r="L26" s="236">
        <v>21</v>
      </c>
      <c r="M26" s="236">
        <f>G26*(1+L26/100)</f>
        <v>0</v>
      </c>
      <c r="N26" s="234">
        <v>0</v>
      </c>
      <c r="O26" s="234">
        <f>ROUND(E26*N26,2)</f>
        <v>0</v>
      </c>
      <c r="P26" s="234">
        <v>0</v>
      </c>
      <c r="Q26" s="234">
        <f>ROUND(E26*P26,2)</f>
        <v>0</v>
      </c>
      <c r="R26" s="236"/>
      <c r="S26" s="236" t="s">
        <v>235</v>
      </c>
      <c r="T26" s="237" t="s">
        <v>236</v>
      </c>
      <c r="U26" s="222">
        <v>0</v>
      </c>
      <c r="V26" s="222">
        <f>ROUND(E26*U26,2)</f>
        <v>0</v>
      </c>
      <c r="W26" s="222"/>
      <c r="X26" s="222" t="s">
        <v>237</v>
      </c>
      <c r="Y26" s="222" t="s">
        <v>238</v>
      </c>
      <c r="Z26" s="212"/>
      <c r="AA26" s="212"/>
      <c r="AB26" s="212"/>
      <c r="AC26" s="212"/>
      <c r="AD26" s="212"/>
      <c r="AE26" s="212"/>
      <c r="AF26" s="212"/>
      <c r="AG26" s="212" t="s">
        <v>239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0" t="s">
        <v>266</v>
      </c>
      <c r="D27" s="238"/>
      <c r="E27" s="238"/>
      <c r="F27" s="238"/>
      <c r="G27" s="238"/>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240</v>
      </c>
      <c r="AH27" s="212"/>
      <c r="AI27" s="212"/>
      <c r="AJ27" s="212"/>
      <c r="AK27" s="212"/>
      <c r="AL27" s="212"/>
      <c r="AM27" s="212"/>
      <c r="AN27" s="212"/>
      <c r="AO27" s="212"/>
      <c r="AP27" s="212"/>
      <c r="AQ27" s="212"/>
      <c r="AR27" s="212"/>
      <c r="AS27" s="212"/>
      <c r="AT27" s="212"/>
      <c r="AU27" s="212"/>
      <c r="AV27" s="212"/>
      <c r="AW27" s="212"/>
      <c r="AX27" s="212"/>
      <c r="AY27" s="212"/>
      <c r="AZ27" s="212"/>
      <c r="BA27" s="239" t="str">
        <f>C27</f>
        <v>Náklady na provedení skutečného zaměření stavby v rozsahu nezbytném pro zápis změny do katastru nemovitostí.</v>
      </c>
      <c r="BB27" s="212"/>
      <c r="BC27" s="212"/>
      <c r="BD27" s="212"/>
      <c r="BE27" s="212"/>
      <c r="BF27" s="212"/>
      <c r="BG27" s="212"/>
      <c r="BH27" s="212"/>
    </row>
    <row r="28" spans="1:60" outlineLevel="1" x14ac:dyDescent="0.2">
      <c r="A28" s="241">
        <v>11</v>
      </c>
      <c r="B28" s="242" t="s">
        <v>267</v>
      </c>
      <c r="C28" s="252" t="s">
        <v>268</v>
      </c>
      <c r="D28" s="243" t="s">
        <v>234</v>
      </c>
      <c r="E28" s="244">
        <v>1</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c r="S28" s="246" t="s">
        <v>247</v>
      </c>
      <c r="T28" s="247" t="s">
        <v>236</v>
      </c>
      <c r="U28" s="222">
        <v>0</v>
      </c>
      <c r="V28" s="222">
        <f>ROUND(E28*U28,2)</f>
        <v>0</v>
      </c>
      <c r="W28" s="222"/>
      <c r="X28" s="222" t="s">
        <v>237</v>
      </c>
      <c r="Y28" s="222" t="s">
        <v>238</v>
      </c>
      <c r="Z28" s="212"/>
      <c r="AA28" s="212"/>
      <c r="AB28" s="212"/>
      <c r="AC28" s="212"/>
      <c r="AD28" s="212"/>
      <c r="AE28" s="212"/>
      <c r="AF28" s="212"/>
      <c r="AG28" s="212" t="s">
        <v>239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1">
        <v>12</v>
      </c>
      <c r="B29" s="232" t="s">
        <v>269</v>
      </c>
      <c r="C29" s="249" t="s">
        <v>270</v>
      </c>
      <c r="D29" s="233" t="s">
        <v>234</v>
      </c>
      <c r="E29" s="234">
        <v>1</v>
      </c>
      <c r="F29" s="235"/>
      <c r="G29" s="236">
        <f>ROUND(E29*F29,2)</f>
        <v>0</v>
      </c>
      <c r="H29" s="235"/>
      <c r="I29" s="236">
        <f>ROUND(E29*H29,2)</f>
        <v>0</v>
      </c>
      <c r="J29" s="235"/>
      <c r="K29" s="236">
        <f>ROUND(E29*J29,2)</f>
        <v>0</v>
      </c>
      <c r="L29" s="236">
        <v>21</v>
      </c>
      <c r="M29" s="236">
        <f>G29*(1+L29/100)</f>
        <v>0</v>
      </c>
      <c r="N29" s="234">
        <v>0</v>
      </c>
      <c r="O29" s="234">
        <f>ROUND(E29*N29,2)</f>
        <v>0</v>
      </c>
      <c r="P29" s="234">
        <v>0</v>
      </c>
      <c r="Q29" s="234">
        <f>ROUND(E29*P29,2)</f>
        <v>0</v>
      </c>
      <c r="R29" s="236"/>
      <c r="S29" s="236" t="s">
        <v>247</v>
      </c>
      <c r="T29" s="237" t="s">
        <v>236</v>
      </c>
      <c r="U29" s="222">
        <v>0</v>
      </c>
      <c r="V29" s="222">
        <f>ROUND(E29*U29,2)</f>
        <v>0</v>
      </c>
      <c r="W29" s="222"/>
      <c r="X29" s="222" t="s">
        <v>237</v>
      </c>
      <c r="Y29" s="222" t="s">
        <v>238</v>
      </c>
      <c r="Z29" s="212"/>
      <c r="AA29" s="212"/>
      <c r="AB29" s="212"/>
      <c r="AC29" s="212"/>
      <c r="AD29" s="212"/>
      <c r="AE29" s="212"/>
      <c r="AF29" s="212"/>
      <c r="AG29" s="212" t="s">
        <v>239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3"/>
      <c r="B30" s="4"/>
      <c r="C30" s="253"/>
      <c r="D30" s="6"/>
      <c r="E30" s="3"/>
      <c r="F30" s="3"/>
      <c r="G30" s="3"/>
      <c r="H30" s="3"/>
      <c r="I30" s="3"/>
      <c r="J30" s="3"/>
      <c r="K30" s="3"/>
      <c r="L30" s="3"/>
      <c r="M30" s="3"/>
      <c r="N30" s="3"/>
      <c r="O30" s="3"/>
      <c r="P30" s="3"/>
      <c r="Q30" s="3"/>
      <c r="R30" s="3"/>
      <c r="S30" s="3"/>
      <c r="T30" s="3"/>
      <c r="U30" s="3"/>
      <c r="V30" s="3"/>
      <c r="W30" s="3"/>
      <c r="X30" s="3"/>
      <c r="Y30" s="3"/>
      <c r="AE30">
        <v>15</v>
      </c>
      <c r="AF30">
        <v>21</v>
      </c>
      <c r="AG30" t="s">
        <v>216</v>
      </c>
    </row>
    <row r="31" spans="1:60" x14ac:dyDescent="0.2">
      <c r="A31" s="215"/>
      <c r="B31" s="216" t="s">
        <v>29</v>
      </c>
      <c r="C31" s="254"/>
      <c r="D31" s="217"/>
      <c r="E31" s="218"/>
      <c r="F31" s="218"/>
      <c r="G31" s="230">
        <f>G8+G14</f>
        <v>0</v>
      </c>
      <c r="H31" s="3"/>
      <c r="I31" s="3"/>
      <c r="J31" s="3"/>
      <c r="K31" s="3"/>
      <c r="L31" s="3"/>
      <c r="M31" s="3"/>
      <c r="N31" s="3"/>
      <c r="O31" s="3"/>
      <c r="P31" s="3"/>
      <c r="Q31" s="3"/>
      <c r="R31" s="3"/>
      <c r="S31" s="3"/>
      <c r="T31" s="3"/>
      <c r="U31" s="3"/>
      <c r="V31" s="3"/>
      <c r="W31" s="3"/>
      <c r="X31" s="3"/>
      <c r="Y31" s="3"/>
      <c r="AE31">
        <f>SUMIF(L7:L29,AE30,G7:G29)</f>
        <v>0</v>
      </c>
      <c r="AF31">
        <f>SUMIF(L7:L29,AF30,G7:G29)</f>
        <v>0</v>
      </c>
      <c r="AG31" t="s">
        <v>271</v>
      </c>
    </row>
    <row r="32" spans="1:60" x14ac:dyDescent="0.2">
      <c r="C32" s="255"/>
      <c r="D32" s="10"/>
      <c r="AG32" t="s">
        <v>273</v>
      </c>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htE2rkEdoJ8Vg9EmebDdCv9Y1VLF6K9Gdfpf2C4U2J2nf+WFrFbITjCha2cfmXF3kDL/eEb2MXJZItSKaLaQQ==" saltValue="GUwtUCOHo5j4btPdy9UCeA==" spinCount="100000" sheet="1" formatRows="0"/>
  <mergeCells count="12">
    <mergeCell ref="C13:G13"/>
    <mergeCell ref="C18:G18"/>
    <mergeCell ref="C20:G20"/>
    <mergeCell ref="C22:G22"/>
    <mergeCell ref="C25:G25"/>
    <mergeCell ref="C27:G27"/>
    <mergeCell ref="A1:G1"/>
    <mergeCell ref="C2:G2"/>
    <mergeCell ref="C3:G3"/>
    <mergeCell ref="C4:G4"/>
    <mergeCell ref="C10:G10"/>
    <mergeCell ref="C11:G11"/>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6DC6-ABFF-4B9F-BDA0-A533AC54884A}">
  <sheetPr>
    <outlinePr summaryBelow="0"/>
  </sheetPr>
  <dimension ref="A1:BH5000"/>
  <sheetViews>
    <sheetView view="pageBreakPreview" zoomScaleNormal="100" zoomScaleSheetLayoutView="100" workbookViewId="0">
      <pane ySplit="7" topLeftCell="A8" activePane="bottomLeft" state="frozen"/>
      <selection activeCell="A2" sqref="A2:G2"/>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274</v>
      </c>
      <c r="B1" s="197"/>
      <c r="C1" s="197"/>
      <c r="D1" s="197"/>
      <c r="E1" s="197"/>
      <c r="F1" s="197"/>
      <c r="G1" s="197"/>
      <c r="AG1" t="s">
        <v>202</v>
      </c>
    </row>
    <row r="2" spans="1:60" ht="24.95" customHeight="1" x14ac:dyDescent="0.2">
      <c r="A2" s="198" t="s">
        <v>7</v>
      </c>
      <c r="B2" s="48" t="s">
        <v>44</v>
      </c>
      <c r="C2" s="201" t="s">
        <v>45</v>
      </c>
      <c r="D2" s="199"/>
      <c r="E2" s="199"/>
      <c r="F2" s="199"/>
      <c r="G2" s="200"/>
      <c r="AG2" t="s">
        <v>203</v>
      </c>
    </row>
    <row r="3" spans="1:60" ht="24.95" customHeight="1" x14ac:dyDescent="0.2">
      <c r="A3" s="198" t="s">
        <v>8</v>
      </c>
      <c r="B3" s="48" t="s">
        <v>63</v>
      </c>
      <c r="C3" s="201" t="s">
        <v>64</v>
      </c>
      <c r="D3" s="199"/>
      <c r="E3" s="199"/>
      <c r="F3" s="199"/>
      <c r="G3" s="200"/>
      <c r="AC3" s="176" t="s">
        <v>203</v>
      </c>
      <c r="AG3" t="s">
        <v>206</v>
      </c>
    </row>
    <row r="4" spans="1:60" ht="24.95" customHeight="1" x14ac:dyDescent="0.2">
      <c r="A4" s="202" t="s">
        <v>9</v>
      </c>
      <c r="B4" s="203" t="s">
        <v>61</v>
      </c>
      <c r="C4" s="204" t="s">
        <v>64</v>
      </c>
      <c r="D4" s="205"/>
      <c r="E4" s="205"/>
      <c r="F4" s="205"/>
      <c r="G4" s="206"/>
      <c r="AG4" t="s">
        <v>207</v>
      </c>
    </row>
    <row r="5" spans="1:60" x14ac:dyDescent="0.2">
      <c r="D5" s="10"/>
    </row>
    <row r="6" spans="1:60" ht="38.25" x14ac:dyDescent="0.2">
      <c r="A6" s="208" t="s">
        <v>208</v>
      </c>
      <c r="B6" s="210" t="s">
        <v>209</v>
      </c>
      <c r="C6" s="210" t="s">
        <v>210</v>
      </c>
      <c r="D6" s="209" t="s">
        <v>211</v>
      </c>
      <c r="E6" s="208" t="s">
        <v>212</v>
      </c>
      <c r="F6" s="207" t="s">
        <v>213</v>
      </c>
      <c r="G6" s="208" t="s">
        <v>29</v>
      </c>
      <c r="H6" s="211" t="s">
        <v>30</v>
      </c>
      <c r="I6" s="211" t="s">
        <v>214</v>
      </c>
      <c r="J6" s="211" t="s">
        <v>31</v>
      </c>
      <c r="K6" s="211" t="s">
        <v>215</v>
      </c>
      <c r="L6" s="211" t="s">
        <v>216</v>
      </c>
      <c r="M6" s="211" t="s">
        <v>217</v>
      </c>
      <c r="N6" s="211" t="s">
        <v>218</v>
      </c>
      <c r="O6" s="211" t="s">
        <v>219</v>
      </c>
      <c r="P6" s="211" t="s">
        <v>220</v>
      </c>
      <c r="Q6" s="211" t="s">
        <v>221</v>
      </c>
      <c r="R6" s="211" t="s">
        <v>222</v>
      </c>
      <c r="S6" s="211" t="s">
        <v>223</v>
      </c>
      <c r="T6" s="211" t="s">
        <v>224</v>
      </c>
      <c r="U6" s="211" t="s">
        <v>225</v>
      </c>
      <c r="V6" s="211" t="s">
        <v>226</v>
      </c>
      <c r="W6" s="211" t="s">
        <v>227</v>
      </c>
      <c r="X6" s="211" t="s">
        <v>228</v>
      </c>
      <c r="Y6" s="211" t="s">
        <v>229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4" t="s">
        <v>230</v>
      </c>
      <c r="B8" s="225" t="s">
        <v>61</v>
      </c>
      <c r="C8" s="248" t="s">
        <v>163</v>
      </c>
      <c r="D8" s="226"/>
      <c r="E8" s="227"/>
      <c r="F8" s="228"/>
      <c r="G8" s="228">
        <f>SUMIF(AG9:AG186,"&lt;&gt;NOR",G9:G186)</f>
        <v>0</v>
      </c>
      <c r="H8" s="228"/>
      <c r="I8" s="228">
        <f>SUM(I9:I186)</f>
        <v>0</v>
      </c>
      <c r="J8" s="228"/>
      <c r="K8" s="228">
        <f>SUM(K9:K186)</f>
        <v>0</v>
      </c>
      <c r="L8" s="228"/>
      <c r="M8" s="228">
        <f>SUM(M9:M186)</f>
        <v>0</v>
      </c>
      <c r="N8" s="227"/>
      <c r="O8" s="227">
        <f>SUM(O9:O186)</f>
        <v>59.87</v>
      </c>
      <c r="P8" s="227"/>
      <c r="Q8" s="227">
        <f>SUM(Q9:Q186)</f>
        <v>0</v>
      </c>
      <c r="R8" s="228"/>
      <c r="S8" s="228"/>
      <c r="T8" s="229"/>
      <c r="U8" s="223"/>
      <c r="V8" s="223">
        <f>SUM(V9:V186)</f>
        <v>951.83999999999992</v>
      </c>
      <c r="W8" s="223"/>
      <c r="X8" s="223"/>
      <c r="Y8" s="223"/>
      <c r="AG8" t="s">
        <v>231</v>
      </c>
    </row>
    <row r="9" spans="1:60" outlineLevel="1" x14ac:dyDescent="0.2">
      <c r="A9" s="231">
        <v>1</v>
      </c>
      <c r="B9" s="232" t="s">
        <v>275</v>
      </c>
      <c r="C9" s="249" t="s">
        <v>276</v>
      </c>
      <c r="D9" s="233" t="s">
        <v>277</v>
      </c>
      <c r="E9" s="234">
        <v>45</v>
      </c>
      <c r="F9" s="235"/>
      <c r="G9" s="236">
        <f>ROUND(E9*F9,2)</f>
        <v>0</v>
      </c>
      <c r="H9" s="235"/>
      <c r="I9" s="236">
        <f>ROUND(E9*H9,2)</f>
        <v>0</v>
      </c>
      <c r="J9" s="235"/>
      <c r="K9" s="236">
        <f>ROUND(E9*J9,2)</f>
        <v>0</v>
      </c>
      <c r="L9" s="236">
        <v>21</v>
      </c>
      <c r="M9" s="236">
        <f>G9*(1+L9/100)</f>
        <v>0</v>
      </c>
      <c r="N9" s="234">
        <v>0</v>
      </c>
      <c r="O9" s="234">
        <f>ROUND(E9*N9,2)</f>
        <v>0</v>
      </c>
      <c r="P9" s="234">
        <v>0</v>
      </c>
      <c r="Q9" s="234">
        <f>ROUND(E9*P9,2)</f>
        <v>0</v>
      </c>
      <c r="R9" s="236" t="s">
        <v>278</v>
      </c>
      <c r="S9" s="236" t="s">
        <v>235</v>
      </c>
      <c r="T9" s="237" t="s">
        <v>235</v>
      </c>
      <c r="U9" s="222">
        <v>0.1</v>
      </c>
      <c r="V9" s="222">
        <f>ROUND(E9*U9,2)</f>
        <v>4.5</v>
      </c>
      <c r="W9" s="222"/>
      <c r="X9" s="222" t="s">
        <v>279</v>
      </c>
      <c r="Y9" s="222" t="s">
        <v>238</v>
      </c>
      <c r="Z9" s="212"/>
      <c r="AA9" s="212"/>
      <c r="AB9" s="212"/>
      <c r="AC9" s="212"/>
      <c r="AD9" s="212"/>
      <c r="AE9" s="212"/>
      <c r="AF9" s="212"/>
      <c r="AG9" s="212" t="s">
        <v>280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281</v>
      </c>
      <c r="D10" s="263"/>
      <c r="E10" s="263"/>
      <c r="F10" s="263"/>
      <c r="G10" s="263"/>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282</v>
      </c>
      <c r="AH10" s="212"/>
      <c r="AI10" s="212"/>
      <c r="AJ10" s="212"/>
      <c r="AK10" s="212"/>
      <c r="AL10" s="212"/>
      <c r="AM10" s="212"/>
      <c r="AN10" s="212"/>
      <c r="AO10" s="212"/>
      <c r="AP10" s="212"/>
      <c r="AQ10" s="212"/>
      <c r="AR10" s="212"/>
      <c r="AS10" s="212"/>
      <c r="AT10" s="212"/>
      <c r="AU10" s="212"/>
      <c r="AV10" s="212"/>
      <c r="AW10" s="212"/>
      <c r="AX10" s="212"/>
      <c r="AY10" s="212"/>
      <c r="AZ10" s="212"/>
      <c r="BA10" s="239" t="str">
        <f>C10</f>
        <v>nebo lesní půdy, s vodorovným přemístěním na hromady v místě upotřebení nebo na dočasné či trvalé skládky se složením</v>
      </c>
      <c r="BB10" s="212"/>
      <c r="BC10" s="212"/>
      <c r="BD10" s="212"/>
      <c r="BE10" s="212"/>
      <c r="BF10" s="212"/>
      <c r="BG10" s="212"/>
      <c r="BH10" s="212"/>
    </row>
    <row r="11" spans="1:60" outlineLevel="2" x14ac:dyDescent="0.2">
      <c r="A11" s="219"/>
      <c r="B11" s="220"/>
      <c r="C11" s="265" t="s">
        <v>283</v>
      </c>
      <c r="D11" s="257"/>
      <c r="E11" s="258"/>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65" t="s">
        <v>285</v>
      </c>
      <c r="D12" s="257"/>
      <c r="E12" s="258">
        <v>40</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284</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65" t="s">
        <v>286</v>
      </c>
      <c r="D13" s="257"/>
      <c r="E13" s="258">
        <v>5</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284</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1">
        <v>2</v>
      </c>
      <c r="B14" s="232" t="s">
        <v>287</v>
      </c>
      <c r="C14" s="249" t="s">
        <v>288</v>
      </c>
      <c r="D14" s="233" t="s">
        <v>277</v>
      </c>
      <c r="E14" s="234">
        <v>5.1494999999999997</v>
      </c>
      <c r="F14" s="235"/>
      <c r="G14" s="236">
        <f>ROUND(E14*F14,2)</f>
        <v>0</v>
      </c>
      <c r="H14" s="235"/>
      <c r="I14" s="236">
        <f>ROUND(E14*H14,2)</f>
        <v>0</v>
      </c>
      <c r="J14" s="235"/>
      <c r="K14" s="236">
        <f>ROUND(E14*J14,2)</f>
        <v>0</v>
      </c>
      <c r="L14" s="236">
        <v>21</v>
      </c>
      <c r="M14" s="236">
        <f>G14*(1+L14/100)</f>
        <v>0</v>
      </c>
      <c r="N14" s="234">
        <v>0</v>
      </c>
      <c r="O14" s="234">
        <f>ROUND(E14*N14,2)</f>
        <v>0</v>
      </c>
      <c r="P14" s="234">
        <v>0</v>
      </c>
      <c r="Q14" s="234">
        <f>ROUND(E14*P14,2)</f>
        <v>0</v>
      </c>
      <c r="R14" s="236" t="s">
        <v>278</v>
      </c>
      <c r="S14" s="236" t="s">
        <v>235</v>
      </c>
      <c r="T14" s="237" t="s">
        <v>235</v>
      </c>
      <c r="U14" s="222">
        <v>0.26666000000000001</v>
      </c>
      <c r="V14" s="222">
        <f>ROUND(E14*U14,2)</f>
        <v>1.37</v>
      </c>
      <c r="W14" s="222"/>
      <c r="X14" s="222" t="s">
        <v>279</v>
      </c>
      <c r="Y14" s="222" t="s">
        <v>238</v>
      </c>
      <c r="Z14" s="212"/>
      <c r="AA14" s="212"/>
      <c r="AB14" s="212"/>
      <c r="AC14" s="212"/>
      <c r="AD14" s="212"/>
      <c r="AE14" s="212"/>
      <c r="AF14" s="212"/>
      <c r="AG14" s="212" t="s">
        <v>289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19"/>
      <c r="B15" s="220"/>
      <c r="C15" s="264" t="s">
        <v>290</v>
      </c>
      <c r="D15" s="263"/>
      <c r="E15" s="263"/>
      <c r="F15" s="263"/>
      <c r="G15" s="263"/>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282</v>
      </c>
      <c r="AH15" s="212"/>
      <c r="AI15" s="212"/>
      <c r="AJ15" s="212"/>
      <c r="AK15" s="212"/>
      <c r="AL15" s="212"/>
      <c r="AM15" s="212"/>
      <c r="AN15" s="212"/>
      <c r="AO15" s="212"/>
      <c r="AP15" s="212"/>
      <c r="AQ15" s="212"/>
      <c r="AR15" s="212"/>
      <c r="AS15" s="212"/>
      <c r="AT15" s="212"/>
      <c r="AU15" s="212"/>
      <c r="AV15" s="212"/>
      <c r="AW15" s="212"/>
      <c r="AX15" s="212"/>
      <c r="AY15" s="212"/>
      <c r="AZ15" s="212"/>
      <c r="BA15" s="239" t="str">
        <f>C15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5" s="212"/>
      <c r="BC15" s="212"/>
      <c r="BD15" s="212"/>
      <c r="BE15" s="212"/>
      <c r="BF15" s="212"/>
      <c r="BG15" s="212"/>
      <c r="BH15" s="212"/>
    </row>
    <row r="16" spans="1:60" outlineLevel="2" x14ac:dyDescent="0.2">
      <c r="A16" s="219"/>
      <c r="B16" s="220"/>
      <c r="C16" s="265" t="s">
        <v>291</v>
      </c>
      <c r="D16" s="257"/>
      <c r="E16" s="258">
        <v>5.1494999999999997</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284</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1">
        <v>3</v>
      </c>
      <c r="B17" s="232" t="s">
        <v>292</v>
      </c>
      <c r="C17" s="249" t="s">
        <v>293</v>
      </c>
      <c r="D17" s="233" t="s">
        <v>277</v>
      </c>
      <c r="E17" s="234">
        <v>5.1494999999999997</v>
      </c>
      <c r="F17" s="235"/>
      <c r="G17" s="236">
        <f>ROUND(E17*F17,2)</f>
        <v>0</v>
      </c>
      <c r="H17" s="235"/>
      <c r="I17" s="236">
        <f>ROUND(E17*H17,2)</f>
        <v>0</v>
      </c>
      <c r="J17" s="235"/>
      <c r="K17" s="236">
        <f>ROUND(E17*J17,2)</f>
        <v>0</v>
      </c>
      <c r="L17" s="236">
        <v>21</v>
      </c>
      <c r="M17" s="236">
        <f>G17*(1+L17/100)</f>
        <v>0</v>
      </c>
      <c r="N17" s="234">
        <v>0</v>
      </c>
      <c r="O17" s="234">
        <f>ROUND(E17*N17,2)</f>
        <v>0</v>
      </c>
      <c r="P17" s="234">
        <v>0</v>
      </c>
      <c r="Q17" s="234">
        <f>ROUND(E17*P17,2)</f>
        <v>0</v>
      </c>
      <c r="R17" s="236" t="s">
        <v>278</v>
      </c>
      <c r="S17" s="236" t="s">
        <v>235</v>
      </c>
      <c r="T17" s="237" t="s">
        <v>235</v>
      </c>
      <c r="U17" s="222">
        <v>4.3099999999999999E-2</v>
      </c>
      <c r="V17" s="222">
        <f>ROUND(E17*U17,2)</f>
        <v>0.22</v>
      </c>
      <c r="W17" s="222"/>
      <c r="X17" s="222" t="s">
        <v>279</v>
      </c>
      <c r="Y17" s="222" t="s">
        <v>238</v>
      </c>
      <c r="Z17" s="212"/>
      <c r="AA17" s="212"/>
      <c r="AB17" s="212"/>
      <c r="AC17" s="212"/>
      <c r="AD17" s="212"/>
      <c r="AE17" s="212"/>
      <c r="AF17" s="212"/>
      <c r="AG17" s="212" t="s">
        <v>289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19"/>
      <c r="B18" s="220"/>
      <c r="C18" s="264" t="s">
        <v>290</v>
      </c>
      <c r="D18" s="263"/>
      <c r="E18" s="263"/>
      <c r="F18" s="263"/>
      <c r="G18" s="263"/>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282</v>
      </c>
      <c r="AH18" s="212"/>
      <c r="AI18" s="212"/>
      <c r="AJ18" s="212"/>
      <c r="AK18" s="212"/>
      <c r="AL18" s="212"/>
      <c r="AM18" s="212"/>
      <c r="AN18" s="212"/>
      <c r="AO18" s="212"/>
      <c r="AP18" s="212"/>
      <c r="AQ18" s="212"/>
      <c r="AR18" s="212"/>
      <c r="AS18" s="212"/>
      <c r="AT18" s="212"/>
      <c r="AU18" s="212"/>
      <c r="AV18" s="212"/>
      <c r="AW18" s="212"/>
      <c r="AX18" s="212"/>
      <c r="AY18" s="212"/>
      <c r="AZ18" s="212"/>
      <c r="BA18" s="239" t="str">
        <f>C18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8" s="212"/>
      <c r="BC18" s="212"/>
      <c r="BD18" s="212"/>
      <c r="BE18" s="212"/>
      <c r="BF18" s="212"/>
      <c r="BG18" s="212"/>
      <c r="BH18" s="212"/>
    </row>
    <row r="19" spans="1:60" outlineLevel="2" x14ac:dyDescent="0.2">
      <c r="A19" s="219"/>
      <c r="B19" s="220"/>
      <c r="C19" s="265" t="s">
        <v>294</v>
      </c>
      <c r="D19" s="257"/>
      <c r="E19" s="258">
        <v>5.1494999999999997</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284</v>
      </c>
      <c r="AH19" s="212">
        <v>5</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1">
        <v>4</v>
      </c>
      <c r="B20" s="232" t="s">
        <v>295</v>
      </c>
      <c r="C20" s="249" t="s">
        <v>296</v>
      </c>
      <c r="D20" s="233" t="s">
        <v>277</v>
      </c>
      <c r="E20" s="234">
        <v>102.0286</v>
      </c>
      <c r="F20" s="235"/>
      <c r="G20" s="236">
        <f>ROUND(E20*F20,2)</f>
        <v>0</v>
      </c>
      <c r="H20" s="235"/>
      <c r="I20" s="236">
        <f>ROUND(E20*H20,2)</f>
        <v>0</v>
      </c>
      <c r="J20" s="235"/>
      <c r="K20" s="236">
        <f>ROUND(E20*J20,2)</f>
        <v>0</v>
      </c>
      <c r="L20" s="236">
        <v>21</v>
      </c>
      <c r="M20" s="236">
        <f>G20*(1+L20/100)</f>
        <v>0</v>
      </c>
      <c r="N20" s="234">
        <v>0</v>
      </c>
      <c r="O20" s="234">
        <f>ROUND(E20*N20,2)</f>
        <v>0</v>
      </c>
      <c r="P20" s="234">
        <v>0</v>
      </c>
      <c r="Q20" s="234">
        <f>ROUND(E20*P20,2)</f>
        <v>0</v>
      </c>
      <c r="R20" s="236" t="s">
        <v>278</v>
      </c>
      <c r="S20" s="236" t="s">
        <v>235</v>
      </c>
      <c r="T20" s="237" t="s">
        <v>235</v>
      </c>
      <c r="U20" s="222">
        <v>1.556</v>
      </c>
      <c r="V20" s="222">
        <f>ROUND(E20*U20,2)</f>
        <v>158.76</v>
      </c>
      <c r="W20" s="222"/>
      <c r="X20" s="222" t="s">
        <v>279</v>
      </c>
      <c r="Y20" s="222" t="s">
        <v>238</v>
      </c>
      <c r="Z20" s="212"/>
      <c r="AA20" s="212"/>
      <c r="AB20" s="212"/>
      <c r="AC20" s="212"/>
      <c r="AD20" s="212"/>
      <c r="AE20" s="212"/>
      <c r="AF20" s="212"/>
      <c r="AG20" s="212" t="s">
        <v>289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2" x14ac:dyDescent="0.2">
      <c r="A21" s="219"/>
      <c r="B21" s="220"/>
      <c r="C21" s="264" t="s">
        <v>297</v>
      </c>
      <c r="D21" s="263"/>
      <c r="E21" s="263"/>
      <c r="F21" s="263"/>
      <c r="G21" s="263"/>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282</v>
      </c>
      <c r="AH21" s="212"/>
      <c r="AI21" s="212"/>
      <c r="AJ21" s="212"/>
      <c r="AK21" s="212"/>
      <c r="AL21" s="212"/>
      <c r="AM21" s="212"/>
      <c r="AN21" s="212"/>
      <c r="AO21" s="212"/>
      <c r="AP21" s="212"/>
      <c r="AQ21" s="212"/>
      <c r="AR21" s="212"/>
      <c r="AS21" s="212"/>
      <c r="AT21" s="212"/>
      <c r="AU21" s="212"/>
      <c r="AV21" s="212"/>
      <c r="AW21" s="212"/>
      <c r="AX21" s="212"/>
      <c r="AY21" s="212"/>
      <c r="AZ21" s="212"/>
      <c r="BA21" s="239" t="str">
        <f>C21</f>
        <v>s urovnáním dna do předepsaného profilu a spádu, s případně nutným přemístěním výkopku ve výkopišti a dále buď s přemístěním výkopku na přilehlém terénu na vzdálenost do 3 m od kraje jámy nebo s naložením na dopravní prostředek</v>
      </c>
      <c r="BB21" s="212"/>
      <c r="BC21" s="212"/>
      <c r="BD21" s="212"/>
      <c r="BE21" s="212"/>
      <c r="BF21" s="212"/>
      <c r="BG21" s="212"/>
      <c r="BH21" s="212"/>
    </row>
    <row r="22" spans="1:60" outlineLevel="2" x14ac:dyDescent="0.2">
      <c r="A22" s="219"/>
      <c r="B22" s="220"/>
      <c r="C22" s="266" t="s">
        <v>298</v>
      </c>
      <c r="D22" s="259"/>
      <c r="E22" s="260"/>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67" t="s">
        <v>299</v>
      </c>
      <c r="D23" s="259"/>
      <c r="E23" s="260">
        <v>103.25503999999999</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284</v>
      </c>
      <c r="AH23" s="212">
        <v>2</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67" t="s">
        <v>300</v>
      </c>
      <c r="D24" s="259"/>
      <c r="E24" s="260">
        <v>69.577759999999998</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284</v>
      </c>
      <c r="AH24" s="212">
        <v>2</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67" t="s">
        <v>301</v>
      </c>
      <c r="D25" s="259"/>
      <c r="E25" s="260">
        <v>31.22439</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284</v>
      </c>
      <c r="AH25" s="212">
        <v>2</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68" t="s">
        <v>302</v>
      </c>
      <c r="D26" s="261"/>
      <c r="E26" s="262">
        <v>204.05718999999999</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284</v>
      </c>
      <c r="AH26" s="212">
        <v>3</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66" t="s">
        <v>303</v>
      </c>
      <c r="D27" s="259"/>
      <c r="E27" s="260"/>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65" t="s">
        <v>304</v>
      </c>
      <c r="D28" s="257"/>
      <c r="E28" s="258">
        <v>102.0286</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284</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1">
        <v>5</v>
      </c>
      <c r="B29" s="232" t="s">
        <v>305</v>
      </c>
      <c r="C29" s="249" t="s">
        <v>306</v>
      </c>
      <c r="D29" s="233" t="s">
        <v>277</v>
      </c>
      <c r="E29" s="234">
        <v>102.0286</v>
      </c>
      <c r="F29" s="235"/>
      <c r="G29" s="236">
        <f>ROUND(E29*F29,2)</f>
        <v>0</v>
      </c>
      <c r="H29" s="235"/>
      <c r="I29" s="236">
        <f>ROUND(E29*H29,2)</f>
        <v>0</v>
      </c>
      <c r="J29" s="235"/>
      <c r="K29" s="236">
        <f>ROUND(E29*J29,2)</f>
        <v>0</v>
      </c>
      <c r="L29" s="236">
        <v>21</v>
      </c>
      <c r="M29" s="236">
        <f>G29*(1+L29/100)</f>
        <v>0</v>
      </c>
      <c r="N29" s="234">
        <v>0</v>
      </c>
      <c r="O29" s="234">
        <f>ROUND(E29*N29,2)</f>
        <v>0</v>
      </c>
      <c r="P29" s="234">
        <v>0</v>
      </c>
      <c r="Q29" s="234">
        <f>ROUND(E29*P29,2)</f>
        <v>0</v>
      </c>
      <c r="R29" s="236" t="s">
        <v>278</v>
      </c>
      <c r="S29" s="236" t="s">
        <v>235</v>
      </c>
      <c r="T29" s="237" t="s">
        <v>235</v>
      </c>
      <c r="U29" s="222">
        <v>0.11</v>
      </c>
      <c r="V29" s="222">
        <f>ROUND(E29*U29,2)</f>
        <v>11.22</v>
      </c>
      <c r="W29" s="222"/>
      <c r="X29" s="222" t="s">
        <v>279</v>
      </c>
      <c r="Y29" s="222" t="s">
        <v>238</v>
      </c>
      <c r="Z29" s="212"/>
      <c r="AA29" s="212"/>
      <c r="AB29" s="212"/>
      <c r="AC29" s="212"/>
      <c r="AD29" s="212"/>
      <c r="AE29" s="212"/>
      <c r="AF29" s="212"/>
      <c r="AG29" s="212" t="s">
        <v>289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2" x14ac:dyDescent="0.2">
      <c r="A30" s="219"/>
      <c r="B30" s="220"/>
      <c r="C30" s="264" t="s">
        <v>297</v>
      </c>
      <c r="D30" s="263"/>
      <c r="E30" s="263"/>
      <c r="F30" s="263"/>
      <c r="G30" s="263"/>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282</v>
      </c>
      <c r="AH30" s="212"/>
      <c r="AI30" s="212"/>
      <c r="AJ30" s="212"/>
      <c r="AK30" s="212"/>
      <c r="AL30" s="212"/>
      <c r="AM30" s="212"/>
      <c r="AN30" s="212"/>
      <c r="AO30" s="212"/>
      <c r="AP30" s="212"/>
      <c r="AQ30" s="212"/>
      <c r="AR30" s="212"/>
      <c r="AS30" s="212"/>
      <c r="AT30" s="212"/>
      <c r="AU30" s="212"/>
      <c r="AV30" s="212"/>
      <c r="AW30" s="212"/>
      <c r="AX30" s="212"/>
      <c r="AY30" s="212"/>
      <c r="AZ30" s="212"/>
      <c r="BA30" s="239" t="str">
        <f>C30</f>
        <v>s urovnáním dna do předepsaného profilu a spádu, s případně nutným přemístěním výkopku ve výkopišti a dále buď s přemístěním výkopku na přilehlém terénu na vzdálenost do 3 m od kraje jámy nebo s naložením na dopravní prostředek</v>
      </c>
      <c r="BB30" s="212"/>
      <c r="BC30" s="212"/>
      <c r="BD30" s="212"/>
      <c r="BE30" s="212"/>
      <c r="BF30" s="212"/>
      <c r="BG30" s="212"/>
      <c r="BH30" s="212"/>
    </row>
    <row r="31" spans="1:60" outlineLevel="2" x14ac:dyDescent="0.2">
      <c r="A31" s="219"/>
      <c r="B31" s="220"/>
      <c r="C31" s="265" t="s">
        <v>307</v>
      </c>
      <c r="D31" s="257"/>
      <c r="E31" s="258">
        <v>102.0286</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284</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1">
        <v>6</v>
      </c>
      <c r="B32" s="232" t="s">
        <v>308</v>
      </c>
      <c r="C32" s="249" t="s">
        <v>309</v>
      </c>
      <c r="D32" s="233" t="s">
        <v>277</v>
      </c>
      <c r="E32" s="234">
        <v>102.0286</v>
      </c>
      <c r="F32" s="235"/>
      <c r="G32" s="236">
        <f>ROUND(E32*F32,2)</f>
        <v>0</v>
      </c>
      <c r="H32" s="235"/>
      <c r="I32" s="236">
        <f>ROUND(E32*H32,2)</f>
        <v>0</v>
      </c>
      <c r="J32" s="235"/>
      <c r="K32" s="236">
        <f>ROUND(E32*J32,2)</f>
        <v>0</v>
      </c>
      <c r="L32" s="236">
        <v>21</v>
      </c>
      <c r="M32" s="236">
        <f>G32*(1+L32/100)</f>
        <v>0</v>
      </c>
      <c r="N32" s="234">
        <v>0</v>
      </c>
      <c r="O32" s="234">
        <f>ROUND(E32*N32,2)</f>
        <v>0</v>
      </c>
      <c r="P32" s="234">
        <v>0</v>
      </c>
      <c r="Q32" s="234">
        <f>ROUND(E32*P32,2)</f>
        <v>0</v>
      </c>
      <c r="R32" s="236" t="s">
        <v>278</v>
      </c>
      <c r="S32" s="236" t="s">
        <v>235</v>
      </c>
      <c r="T32" s="237" t="s">
        <v>235</v>
      </c>
      <c r="U32" s="222">
        <v>2.1269999999999998</v>
      </c>
      <c r="V32" s="222">
        <f>ROUND(E32*U32,2)</f>
        <v>217.01</v>
      </c>
      <c r="W32" s="222"/>
      <c r="X32" s="222" t="s">
        <v>279</v>
      </c>
      <c r="Y32" s="222" t="s">
        <v>238</v>
      </c>
      <c r="Z32" s="212"/>
      <c r="AA32" s="212"/>
      <c r="AB32" s="212"/>
      <c r="AC32" s="212"/>
      <c r="AD32" s="212"/>
      <c r="AE32" s="212"/>
      <c r="AF32" s="212"/>
      <c r="AG32" s="212" t="s">
        <v>289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2" x14ac:dyDescent="0.2">
      <c r="A33" s="219"/>
      <c r="B33" s="220"/>
      <c r="C33" s="264" t="s">
        <v>297</v>
      </c>
      <c r="D33" s="263"/>
      <c r="E33" s="263"/>
      <c r="F33" s="263"/>
      <c r="G33" s="263"/>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282</v>
      </c>
      <c r="AH33" s="212"/>
      <c r="AI33" s="212"/>
      <c r="AJ33" s="212"/>
      <c r="AK33" s="212"/>
      <c r="AL33" s="212"/>
      <c r="AM33" s="212"/>
      <c r="AN33" s="212"/>
      <c r="AO33" s="212"/>
      <c r="AP33" s="212"/>
      <c r="AQ33" s="212"/>
      <c r="AR33" s="212"/>
      <c r="AS33" s="212"/>
      <c r="AT33" s="212"/>
      <c r="AU33" s="212"/>
      <c r="AV33" s="212"/>
      <c r="AW33" s="212"/>
      <c r="AX33" s="212"/>
      <c r="AY33" s="212"/>
      <c r="AZ33" s="212"/>
      <c r="BA33" s="239" t="str">
        <f>C33</f>
        <v>s urovnáním dna do předepsaného profilu a spádu, s případně nutným přemístěním výkopku ve výkopišti a dále buď s přemístěním výkopku na přilehlém terénu na vzdálenost do 3 m od kraje jámy nebo s naložením na dopravní prostředek</v>
      </c>
      <c r="BB33" s="212"/>
      <c r="BC33" s="212"/>
      <c r="BD33" s="212"/>
      <c r="BE33" s="212"/>
      <c r="BF33" s="212"/>
      <c r="BG33" s="212"/>
      <c r="BH33" s="212"/>
    </row>
    <row r="34" spans="1:60" outlineLevel="2" x14ac:dyDescent="0.2">
      <c r="A34" s="219"/>
      <c r="B34" s="220"/>
      <c r="C34" s="265" t="s">
        <v>310</v>
      </c>
      <c r="D34" s="257"/>
      <c r="E34" s="258">
        <v>102.0286</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284</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1">
        <v>7</v>
      </c>
      <c r="B35" s="232" t="s">
        <v>311</v>
      </c>
      <c r="C35" s="249" t="s">
        <v>312</v>
      </c>
      <c r="D35" s="233" t="s">
        <v>277</v>
      </c>
      <c r="E35" s="234">
        <v>66.47</v>
      </c>
      <c r="F35" s="235"/>
      <c r="G35" s="236">
        <f>ROUND(E35*F35,2)</f>
        <v>0</v>
      </c>
      <c r="H35" s="235"/>
      <c r="I35" s="236">
        <f>ROUND(E35*H35,2)</f>
        <v>0</v>
      </c>
      <c r="J35" s="235"/>
      <c r="K35" s="236">
        <f>ROUND(E35*J35,2)</f>
        <v>0</v>
      </c>
      <c r="L35" s="236">
        <v>21</v>
      </c>
      <c r="M35" s="236">
        <f>G35*(1+L35/100)</f>
        <v>0</v>
      </c>
      <c r="N35" s="234">
        <v>0</v>
      </c>
      <c r="O35" s="234">
        <f>ROUND(E35*N35,2)</f>
        <v>0</v>
      </c>
      <c r="P35" s="234">
        <v>0</v>
      </c>
      <c r="Q35" s="234">
        <f>ROUND(E35*P35,2)</f>
        <v>0</v>
      </c>
      <c r="R35" s="236" t="s">
        <v>278</v>
      </c>
      <c r="S35" s="236" t="s">
        <v>235</v>
      </c>
      <c r="T35" s="237" t="s">
        <v>235</v>
      </c>
      <c r="U35" s="222">
        <v>0.16</v>
      </c>
      <c r="V35" s="222">
        <f>ROUND(E35*U35,2)</f>
        <v>10.64</v>
      </c>
      <c r="W35" s="222"/>
      <c r="X35" s="222" t="s">
        <v>279</v>
      </c>
      <c r="Y35" s="222" t="s">
        <v>238</v>
      </c>
      <c r="Z35" s="212"/>
      <c r="AA35" s="212"/>
      <c r="AB35" s="212"/>
      <c r="AC35" s="212"/>
      <c r="AD35" s="212"/>
      <c r="AE35" s="212"/>
      <c r="AF35" s="212"/>
      <c r="AG35" s="212" t="s">
        <v>289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33.75" outlineLevel="2" x14ac:dyDescent="0.2">
      <c r="A36" s="219"/>
      <c r="B36" s="220"/>
      <c r="C36" s="264" t="s">
        <v>313</v>
      </c>
      <c r="D36" s="263"/>
      <c r="E36" s="263"/>
      <c r="F36" s="263"/>
      <c r="G36" s="263"/>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282</v>
      </c>
      <c r="AH36" s="212"/>
      <c r="AI36" s="212"/>
      <c r="AJ36" s="212"/>
      <c r="AK36" s="212"/>
      <c r="AL36" s="212"/>
      <c r="AM36" s="212"/>
      <c r="AN36" s="212"/>
      <c r="AO36" s="212"/>
      <c r="AP36" s="212"/>
      <c r="AQ36" s="212"/>
      <c r="AR36" s="212"/>
      <c r="AS36" s="212"/>
      <c r="AT36" s="212"/>
      <c r="AU36" s="212"/>
      <c r="AV36" s="212"/>
      <c r="AW36" s="212"/>
      <c r="AX36" s="212"/>
      <c r="AY36" s="212"/>
      <c r="AZ36" s="212"/>
      <c r="BA36" s="239"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6" s="212"/>
      <c r="BC36" s="212"/>
      <c r="BD36" s="212"/>
      <c r="BE36" s="212"/>
      <c r="BF36" s="212"/>
      <c r="BG36" s="212"/>
      <c r="BH36" s="212"/>
    </row>
    <row r="37" spans="1:60" outlineLevel="2" x14ac:dyDescent="0.2">
      <c r="A37" s="219"/>
      <c r="B37" s="220"/>
      <c r="C37" s="266" t="s">
        <v>298</v>
      </c>
      <c r="D37" s="259"/>
      <c r="E37" s="260"/>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67" t="s">
        <v>314</v>
      </c>
      <c r="D38" s="259"/>
      <c r="E38" s="260">
        <v>1.5</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284</v>
      </c>
      <c r="AH38" s="212">
        <v>2</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67" t="s">
        <v>315</v>
      </c>
      <c r="D39" s="259"/>
      <c r="E39" s="260">
        <v>55.47</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284</v>
      </c>
      <c r="AH39" s="212">
        <v>2</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67" t="s">
        <v>316</v>
      </c>
      <c r="D40" s="259"/>
      <c r="E40" s="260">
        <v>3.45</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284</v>
      </c>
      <c r="AH40" s="212">
        <v>2</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67" t="s">
        <v>317</v>
      </c>
      <c r="D41" s="259"/>
      <c r="E41" s="260">
        <v>3.45</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284</v>
      </c>
      <c r="AH41" s="212">
        <v>2</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67" t="s">
        <v>318</v>
      </c>
      <c r="D42" s="259"/>
      <c r="E42" s="260">
        <v>3.45</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284</v>
      </c>
      <c r="AH42" s="212">
        <v>2</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67" t="s">
        <v>319</v>
      </c>
      <c r="D43" s="259"/>
      <c r="E43" s="260">
        <v>7.95</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284</v>
      </c>
      <c r="AH43" s="212">
        <v>2</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67" t="s">
        <v>320</v>
      </c>
      <c r="D44" s="259"/>
      <c r="E44" s="260">
        <v>3.15</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284</v>
      </c>
      <c r="AH44" s="212">
        <v>2</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67" t="s">
        <v>321</v>
      </c>
      <c r="D45" s="259"/>
      <c r="E45" s="260">
        <v>10.92</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284</v>
      </c>
      <c r="AH45" s="212">
        <v>2</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67" t="s">
        <v>322</v>
      </c>
      <c r="D46" s="259"/>
      <c r="E46" s="260">
        <v>37.200000000000003</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284</v>
      </c>
      <c r="AH46" s="212">
        <v>2</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67" t="s">
        <v>323</v>
      </c>
      <c r="D47" s="259"/>
      <c r="E47" s="260">
        <v>6.4</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284</v>
      </c>
      <c r="AH47" s="212">
        <v>2</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68" t="s">
        <v>302</v>
      </c>
      <c r="D48" s="261"/>
      <c r="E48" s="262">
        <v>132.94</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284</v>
      </c>
      <c r="AH48" s="212">
        <v>3</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66" t="s">
        <v>303</v>
      </c>
      <c r="D49" s="259"/>
      <c r="E49" s="260"/>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65" t="s">
        <v>324</v>
      </c>
      <c r="D50" s="257"/>
      <c r="E50" s="258">
        <v>66.47</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284</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1">
        <v>8</v>
      </c>
      <c r="B51" s="232" t="s">
        <v>325</v>
      </c>
      <c r="C51" s="249" t="s">
        <v>326</v>
      </c>
      <c r="D51" s="233" t="s">
        <v>277</v>
      </c>
      <c r="E51" s="234">
        <v>66.47</v>
      </c>
      <c r="F51" s="235"/>
      <c r="G51" s="236">
        <f>ROUND(E51*F51,2)</f>
        <v>0</v>
      </c>
      <c r="H51" s="235"/>
      <c r="I51" s="236">
        <f>ROUND(E51*H51,2)</f>
        <v>0</v>
      </c>
      <c r="J51" s="235"/>
      <c r="K51" s="236">
        <f>ROUND(E51*J51,2)</f>
        <v>0</v>
      </c>
      <c r="L51" s="236">
        <v>21</v>
      </c>
      <c r="M51" s="236">
        <f>G51*(1+L51/100)</f>
        <v>0</v>
      </c>
      <c r="N51" s="234">
        <v>0</v>
      </c>
      <c r="O51" s="234">
        <f>ROUND(E51*N51,2)</f>
        <v>0</v>
      </c>
      <c r="P51" s="234">
        <v>0</v>
      </c>
      <c r="Q51" s="234">
        <f>ROUND(E51*P51,2)</f>
        <v>0</v>
      </c>
      <c r="R51" s="236" t="s">
        <v>278</v>
      </c>
      <c r="S51" s="236" t="s">
        <v>235</v>
      </c>
      <c r="T51" s="237" t="s">
        <v>235</v>
      </c>
      <c r="U51" s="222">
        <v>0.08</v>
      </c>
      <c r="V51" s="222">
        <f>ROUND(E51*U51,2)</f>
        <v>5.32</v>
      </c>
      <c r="W51" s="222"/>
      <c r="X51" s="222" t="s">
        <v>279</v>
      </c>
      <c r="Y51" s="222" t="s">
        <v>238</v>
      </c>
      <c r="Z51" s="212"/>
      <c r="AA51" s="212"/>
      <c r="AB51" s="212"/>
      <c r="AC51" s="212"/>
      <c r="AD51" s="212"/>
      <c r="AE51" s="212"/>
      <c r="AF51" s="212"/>
      <c r="AG51" s="212" t="s">
        <v>289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33.75" outlineLevel="2" x14ac:dyDescent="0.2">
      <c r="A52" s="219"/>
      <c r="B52" s="220"/>
      <c r="C52" s="264" t="s">
        <v>313</v>
      </c>
      <c r="D52" s="263"/>
      <c r="E52" s="263"/>
      <c r="F52" s="263"/>
      <c r="G52" s="263"/>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282</v>
      </c>
      <c r="AH52" s="212"/>
      <c r="AI52" s="212"/>
      <c r="AJ52" s="212"/>
      <c r="AK52" s="212"/>
      <c r="AL52" s="212"/>
      <c r="AM52" s="212"/>
      <c r="AN52" s="212"/>
      <c r="AO52" s="212"/>
      <c r="AP52" s="212"/>
      <c r="AQ52" s="212"/>
      <c r="AR52" s="212"/>
      <c r="AS52" s="212"/>
      <c r="AT52" s="212"/>
      <c r="AU52" s="212"/>
      <c r="AV52" s="212"/>
      <c r="AW52" s="212"/>
      <c r="AX52" s="212"/>
      <c r="AY52" s="212"/>
      <c r="AZ52" s="212"/>
      <c r="BA52" s="239" t="str">
        <f>C52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2" s="212"/>
      <c r="BC52" s="212"/>
      <c r="BD52" s="212"/>
      <c r="BE52" s="212"/>
      <c r="BF52" s="212"/>
      <c r="BG52" s="212"/>
      <c r="BH52" s="212"/>
    </row>
    <row r="53" spans="1:60" outlineLevel="2" x14ac:dyDescent="0.2">
      <c r="A53" s="219"/>
      <c r="B53" s="220"/>
      <c r="C53" s="265" t="s">
        <v>327</v>
      </c>
      <c r="D53" s="257"/>
      <c r="E53" s="258">
        <v>66.47</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284</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1">
        <v>9</v>
      </c>
      <c r="B54" s="232" t="s">
        <v>328</v>
      </c>
      <c r="C54" s="249" t="s">
        <v>329</v>
      </c>
      <c r="D54" s="233" t="s">
        <v>277</v>
      </c>
      <c r="E54" s="234">
        <v>66.47</v>
      </c>
      <c r="F54" s="235"/>
      <c r="G54" s="236">
        <f>ROUND(E54*F54,2)</f>
        <v>0</v>
      </c>
      <c r="H54" s="235"/>
      <c r="I54" s="236">
        <f>ROUND(E54*H54,2)</f>
        <v>0</v>
      </c>
      <c r="J54" s="235"/>
      <c r="K54" s="236">
        <f>ROUND(E54*J54,2)</f>
        <v>0</v>
      </c>
      <c r="L54" s="236">
        <v>21</v>
      </c>
      <c r="M54" s="236">
        <f>G54*(1+L54/100)</f>
        <v>0</v>
      </c>
      <c r="N54" s="234">
        <v>0</v>
      </c>
      <c r="O54" s="234">
        <f>ROUND(E54*N54,2)</f>
        <v>0</v>
      </c>
      <c r="P54" s="234">
        <v>0</v>
      </c>
      <c r="Q54" s="234">
        <f>ROUND(E54*P54,2)</f>
        <v>0</v>
      </c>
      <c r="R54" s="236" t="s">
        <v>278</v>
      </c>
      <c r="S54" s="236" t="s">
        <v>235</v>
      </c>
      <c r="T54" s="237" t="s">
        <v>235</v>
      </c>
      <c r="U54" s="222">
        <v>0.3</v>
      </c>
      <c r="V54" s="222">
        <f>ROUND(E54*U54,2)</f>
        <v>19.940000000000001</v>
      </c>
      <c r="W54" s="222"/>
      <c r="X54" s="222" t="s">
        <v>279</v>
      </c>
      <c r="Y54" s="222" t="s">
        <v>238</v>
      </c>
      <c r="Z54" s="212"/>
      <c r="AA54" s="212"/>
      <c r="AB54" s="212"/>
      <c r="AC54" s="212"/>
      <c r="AD54" s="212"/>
      <c r="AE54" s="212"/>
      <c r="AF54" s="212"/>
      <c r="AG54" s="212" t="s">
        <v>289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33.75" outlineLevel="2" x14ac:dyDescent="0.2">
      <c r="A55" s="219"/>
      <c r="B55" s="220"/>
      <c r="C55" s="264" t="s">
        <v>313</v>
      </c>
      <c r="D55" s="263"/>
      <c r="E55" s="263"/>
      <c r="F55" s="263"/>
      <c r="G55" s="263"/>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282</v>
      </c>
      <c r="AH55" s="212"/>
      <c r="AI55" s="212"/>
      <c r="AJ55" s="212"/>
      <c r="AK55" s="212"/>
      <c r="AL55" s="212"/>
      <c r="AM55" s="212"/>
      <c r="AN55" s="212"/>
      <c r="AO55" s="212"/>
      <c r="AP55" s="212"/>
      <c r="AQ55" s="212"/>
      <c r="AR55" s="212"/>
      <c r="AS55" s="212"/>
      <c r="AT55" s="212"/>
      <c r="AU55" s="212"/>
      <c r="AV55" s="212"/>
      <c r="AW55" s="212"/>
      <c r="AX55" s="212"/>
      <c r="AY55" s="212"/>
      <c r="AZ55" s="212"/>
      <c r="BA55" s="239" t="str">
        <f>C55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5" s="212"/>
      <c r="BC55" s="212"/>
      <c r="BD55" s="212"/>
      <c r="BE55" s="212"/>
      <c r="BF55" s="212"/>
      <c r="BG55" s="212"/>
      <c r="BH55" s="212"/>
    </row>
    <row r="56" spans="1:60" outlineLevel="2" x14ac:dyDescent="0.2">
      <c r="A56" s="219"/>
      <c r="B56" s="220"/>
      <c r="C56" s="265" t="s">
        <v>330</v>
      </c>
      <c r="D56" s="257"/>
      <c r="E56" s="258">
        <v>66.47</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284</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1">
        <v>10</v>
      </c>
      <c r="B57" s="232" t="s">
        <v>331</v>
      </c>
      <c r="C57" s="249" t="s">
        <v>332</v>
      </c>
      <c r="D57" s="233" t="s">
        <v>333</v>
      </c>
      <c r="E57" s="234">
        <v>154.22190000000001</v>
      </c>
      <c r="F57" s="235"/>
      <c r="G57" s="236">
        <f>ROUND(E57*F57,2)</f>
        <v>0</v>
      </c>
      <c r="H57" s="235"/>
      <c r="I57" s="236">
        <f>ROUND(E57*H57,2)</f>
        <v>0</v>
      </c>
      <c r="J57" s="235"/>
      <c r="K57" s="236">
        <f>ROUND(E57*J57,2)</f>
        <v>0</v>
      </c>
      <c r="L57" s="236">
        <v>21</v>
      </c>
      <c r="M57" s="236">
        <f>G57*(1+L57/100)</f>
        <v>0</v>
      </c>
      <c r="N57" s="234">
        <v>1.49E-3</v>
      </c>
      <c r="O57" s="234">
        <f>ROUND(E57*N57,2)</f>
        <v>0.23</v>
      </c>
      <c r="P57" s="234">
        <v>0</v>
      </c>
      <c r="Q57" s="234">
        <f>ROUND(E57*P57,2)</f>
        <v>0</v>
      </c>
      <c r="R57" s="236" t="s">
        <v>278</v>
      </c>
      <c r="S57" s="236" t="s">
        <v>247</v>
      </c>
      <c r="T57" s="237" t="s">
        <v>236</v>
      </c>
      <c r="U57" s="222">
        <v>0.32</v>
      </c>
      <c r="V57" s="222">
        <f>ROUND(E57*U57,2)</f>
        <v>49.35</v>
      </c>
      <c r="W57" s="222"/>
      <c r="X57" s="222" t="s">
        <v>279</v>
      </c>
      <c r="Y57" s="222" t="s">
        <v>238</v>
      </c>
      <c r="Z57" s="212"/>
      <c r="AA57" s="212"/>
      <c r="AB57" s="212"/>
      <c r="AC57" s="212"/>
      <c r="AD57" s="212"/>
      <c r="AE57" s="212"/>
      <c r="AF57" s="212"/>
      <c r="AG57" s="212" t="s">
        <v>289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0" t="s">
        <v>334</v>
      </c>
      <c r="D58" s="238"/>
      <c r="E58" s="238"/>
      <c r="F58" s="238"/>
      <c r="G58" s="238"/>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240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5" t="s">
        <v>335</v>
      </c>
      <c r="D59" s="257"/>
      <c r="E59" s="258">
        <v>61.103999999999999</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284</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65" t="s">
        <v>336</v>
      </c>
      <c r="D60" s="257"/>
      <c r="E60" s="258">
        <v>50.123899999999999</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284</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65" t="s">
        <v>337</v>
      </c>
      <c r="D61" s="257"/>
      <c r="E61" s="258">
        <v>42.994</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284</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31">
        <v>11</v>
      </c>
      <c r="B62" s="232" t="s">
        <v>338</v>
      </c>
      <c r="C62" s="249" t="s">
        <v>339</v>
      </c>
      <c r="D62" s="233" t="s">
        <v>333</v>
      </c>
      <c r="E62" s="234">
        <v>133.1</v>
      </c>
      <c r="F62" s="235"/>
      <c r="G62" s="236">
        <f>ROUND(E62*F62,2)</f>
        <v>0</v>
      </c>
      <c r="H62" s="235"/>
      <c r="I62" s="236">
        <f>ROUND(E62*H62,2)</f>
        <v>0</v>
      </c>
      <c r="J62" s="235"/>
      <c r="K62" s="236">
        <f>ROUND(E62*J62,2)</f>
        <v>0</v>
      </c>
      <c r="L62" s="236">
        <v>21</v>
      </c>
      <c r="M62" s="236">
        <f>G62*(1+L62/100)</f>
        <v>0</v>
      </c>
      <c r="N62" s="234">
        <v>9.8999999999999999E-4</v>
      </c>
      <c r="O62" s="234">
        <f>ROUND(E62*N62,2)</f>
        <v>0.13</v>
      </c>
      <c r="P62" s="234">
        <v>0</v>
      </c>
      <c r="Q62" s="234">
        <f>ROUND(E62*P62,2)</f>
        <v>0</v>
      </c>
      <c r="R62" s="236" t="s">
        <v>278</v>
      </c>
      <c r="S62" s="236" t="s">
        <v>235</v>
      </c>
      <c r="T62" s="237" t="s">
        <v>235</v>
      </c>
      <c r="U62" s="222">
        <v>0.24</v>
      </c>
      <c r="V62" s="222">
        <f>ROUND(E62*U62,2)</f>
        <v>31.94</v>
      </c>
      <c r="W62" s="222"/>
      <c r="X62" s="222" t="s">
        <v>279</v>
      </c>
      <c r="Y62" s="222" t="s">
        <v>238</v>
      </c>
      <c r="Z62" s="212"/>
      <c r="AA62" s="212"/>
      <c r="AB62" s="212"/>
      <c r="AC62" s="212"/>
      <c r="AD62" s="212"/>
      <c r="AE62" s="212"/>
      <c r="AF62" s="212"/>
      <c r="AG62" s="212" t="s">
        <v>289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4" t="s">
        <v>340</v>
      </c>
      <c r="D63" s="263"/>
      <c r="E63" s="263"/>
      <c r="F63" s="263"/>
      <c r="G63" s="263"/>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5" t="s">
        <v>341</v>
      </c>
      <c r="D64" s="257"/>
      <c r="E64" s="258">
        <v>3</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284</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65" t="s">
        <v>342</v>
      </c>
      <c r="D65" s="257"/>
      <c r="E65" s="258">
        <v>6.9</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284</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65" t="s">
        <v>343</v>
      </c>
      <c r="D66" s="257"/>
      <c r="E66" s="258">
        <v>6.9</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284</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65" t="s">
        <v>344</v>
      </c>
      <c r="D67" s="257"/>
      <c r="E67" s="258">
        <v>6.9</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284</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65" t="s">
        <v>345</v>
      </c>
      <c r="D68" s="257"/>
      <c r="E68" s="258">
        <v>15.9</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284</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65" t="s">
        <v>346</v>
      </c>
      <c r="D69" s="257"/>
      <c r="E69" s="258">
        <v>6.3</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284</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65" t="s">
        <v>347</v>
      </c>
      <c r="D70" s="257"/>
      <c r="E70" s="258">
        <v>74.400000000000006</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284</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65" t="s">
        <v>348</v>
      </c>
      <c r="D71" s="257"/>
      <c r="E71" s="258">
        <v>12.8</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284</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31">
        <v>12</v>
      </c>
      <c r="B72" s="232" t="s">
        <v>349</v>
      </c>
      <c r="C72" s="249" t="s">
        <v>350</v>
      </c>
      <c r="D72" s="233" t="s">
        <v>333</v>
      </c>
      <c r="E72" s="234">
        <v>132.78</v>
      </c>
      <c r="F72" s="235"/>
      <c r="G72" s="236">
        <f>ROUND(E72*F72,2)</f>
        <v>0</v>
      </c>
      <c r="H72" s="235"/>
      <c r="I72" s="236">
        <f>ROUND(E72*H72,2)</f>
        <v>0</v>
      </c>
      <c r="J72" s="235"/>
      <c r="K72" s="236">
        <f>ROUND(E72*J72,2)</f>
        <v>0</v>
      </c>
      <c r="L72" s="236">
        <v>21</v>
      </c>
      <c r="M72" s="236">
        <f>G72*(1+L72/100)</f>
        <v>0</v>
      </c>
      <c r="N72" s="234">
        <v>8.5999999999999998E-4</v>
      </c>
      <c r="O72" s="234">
        <f>ROUND(E72*N72,2)</f>
        <v>0.11</v>
      </c>
      <c r="P72" s="234">
        <v>0</v>
      </c>
      <c r="Q72" s="234">
        <f>ROUND(E72*P72,2)</f>
        <v>0</v>
      </c>
      <c r="R72" s="236" t="s">
        <v>278</v>
      </c>
      <c r="S72" s="236" t="s">
        <v>235</v>
      </c>
      <c r="T72" s="237" t="s">
        <v>235</v>
      </c>
      <c r="U72" s="222">
        <v>0.48</v>
      </c>
      <c r="V72" s="222">
        <f>ROUND(E72*U72,2)</f>
        <v>63.73</v>
      </c>
      <c r="W72" s="222"/>
      <c r="X72" s="222" t="s">
        <v>279</v>
      </c>
      <c r="Y72" s="222" t="s">
        <v>238</v>
      </c>
      <c r="Z72" s="212"/>
      <c r="AA72" s="212"/>
      <c r="AB72" s="212"/>
      <c r="AC72" s="212"/>
      <c r="AD72" s="212"/>
      <c r="AE72" s="212"/>
      <c r="AF72" s="212"/>
      <c r="AG72" s="212" t="s">
        <v>289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64" t="s">
        <v>340</v>
      </c>
      <c r="D73" s="263"/>
      <c r="E73" s="263"/>
      <c r="F73" s="263"/>
      <c r="G73" s="263"/>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5" t="s">
        <v>351</v>
      </c>
      <c r="D74" s="257"/>
      <c r="E74" s="258">
        <v>110.94</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284</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65" t="s">
        <v>352</v>
      </c>
      <c r="D75" s="257"/>
      <c r="E75" s="258">
        <v>21.84</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284</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1">
        <v>13</v>
      </c>
      <c r="B76" s="232" t="s">
        <v>353</v>
      </c>
      <c r="C76" s="249" t="s">
        <v>354</v>
      </c>
      <c r="D76" s="233" t="s">
        <v>333</v>
      </c>
      <c r="E76" s="234">
        <v>133.1</v>
      </c>
      <c r="F76" s="235"/>
      <c r="G76" s="236">
        <f>ROUND(E76*F76,2)</f>
        <v>0</v>
      </c>
      <c r="H76" s="235"/>
      <c r="I76" s="236">
        <f>ROUND(E76*H76,2)</f>
        <v>0</v>
      </c>
      <c r="J76" s="235"/>
      <c r="K76" s="236">
        <f>ROUND(E76*J76,2)</f>
        <v>0</v>
      </c>
      <c r="L76" s="236">
        <v>21</v>
      </c>
      <c r="M76" s="236">
        <f>G76*(1+L76/100)</f>
        <v>0</v>
      </c>
      <c r="N76" s="234">
        <v>0</v>
      </c>
      <c r="O76" s="234">
        <f>ROUND(E76*N76,2)</f>
        <v>0</v>
      </c>
      <c r="P76" s="234">
        <v>0</v>
      </c>
      <c r="Q76" s="234">
        <f>ROUND(E76*P76,2)</f>
        <v>0</v>
      </c>
      <c r="R76" s="236" t="s">
        <v>278</v>
      </c>
      <c r="S76" s="236" t="s">
        <v>235</v>
      </c>
      <c r="T76" s="237" t="s">
        <v>235</v>
      </c>
      <c r="U76" s="222">
        <v>7.0000000000000007E-2</v>
      </c>
      <c r="V76" s="222">
        <f>ROUND(E76*U76,2)</f>
        <v>9.32</v>
      </c>
      <c r="W76" s="222"/>
      <c r="X76" s="222" t="s">
        <v>279</v>
      </c>
      <c r="Y76" s="222" t="s">
        <v>238</v>
      </c>
      <c r="Z76" s="212"/>
      <c r="AA76" s="212"/>
      <c r="AB76" s="212"/>
      <c r="AC76" s="212"/>
      <c r="AD76" s="212"/>
      <c r="AE76" s="212"/>
      <c r="AF76" s="212"/>
      <c r="AG76" s="212" t="s">
        <v>289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64" t="s">
        <v>355</v>
      </c>
      <c r="D77" s="263"/>
      <c r="E77" s="263"/>
      <c r="F77" s="263"/>
      <c r="G77" s="263"/>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65" t="s">
        <v>356</v>
      </c>
      <c r="D78" s="257"/>
      <c r="E78" s="258">
        <v>133.1</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284</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1">
        <v>14</v>
      </c>
      <c r="B79" s="232" t="s">
        <v>357</v>
      </c>
      <c r="C79" s="249" t="s">
        <v>358</v>
      </c>
      <c r="D79" s="233" t="s">
        <v>333</v>
      </c>
      <c r="E79" s="234">
        <v>132.78</v>
      </c>
      <c r="F79" s="235"/>
      <c r="G79" s="236">
        <f>ROUND(E79*F79,2)</f>
        <v>0</v>
      </c>
      <c r="H79" s="235"/>
      <c r="I79" s="236">
        <f>ROUND(E79*H79,2)</f>
        <v>0</v>
      </c>
      <c r="J79" s="235"/>
      <c r="K79" s="236">
        <f>ROUND(E79*J79,2)</f>
        <v>0</v>
      </c>
      <c r="L79" s="236">
        <v>21</v>
      </c>
      <c r="M79" s="236">
        <f>G79*(1+L79/100)</f>
        <v>0</v>
      </c>
      <c r="N79" s="234">
        <v>0</v>
      </c>
      <c r="O79" s="234">
        <f>ROUND(E79*N79,2)</f>
        <v>0</v>
      </c>
      <c r="P79" s="234">
        <v>0</v>
      </c>
      <c r="Q79" s="234">
        <f>ROUND(E79*P79,2)</f>
        <v>0</v>
      </c>
      <c r="R79" s="236" t="s">
        <v>278</v>
      </c>
      <c r="S79" s="236" t="s">
        <v>235</v>
      </c>
      <c r="T79" s="237" t="s">
        <v>235</v>
      </c>
      <c r="U79" s="222">
        <v>0.33</v>
      </c>
      <c r="V79" s="222">
        <f>ROUND(E79*U79,2)</f>
        <v>43.82</v>
      </c>
      <c r="W79" s="222"/>
      <c r="X79" s="222" t="s">
        <v>279</v>
      </c>
      <c r="Y79" s="222" t="s">
        <v>238</v>
      </c>
      <c r="Z79" s="212"/>
      <c r="AA79" s="212"/>
      <c r="AB79" s="212"/>
      <c r="AC79" s="212"/>
      <c r="AD79" s="212"/>
      <c r="AE79" s="212"/>
      <c r="AF79" s="212"/>
      <c r="AG79" s="212" t="s">
        <v>289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64" t="s">
        <v>355</v>
      </c>
      <c r="D80" s="263"/>
      <c r="E80" s="263"/>
      <c r="F80" s="263"/>
      <c r="G80" s="263"/>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65" t="s">
        <v>359</v>
      </c>
      <c r="D81" s="257"/>
      <c r="E81" s="258">
        <v>132.78</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284</v>
      </c>
      <c r="AH81" s="212">
        <v>5</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1">
        <v>15</v>
      </c>
      <c r="B82" s="232" t="s">
        <v>360</v>
      </c>
      <c r="C82" s="249" t="s">
        <v>361</v>
      </c>
      <c r="D82" s="233" t="s">
        <v>277</v>
      </c>
      <c r="E82" s="234">
        <v>66.47</v>
      </c>
      <c r="F82" s="235"/>
      <c r="G82" s="236">
        <f>ROUND(E82*F82,2)</f>
        <v>0</v>
      </c>
      <c r="H82" s="235"/>
      <c r="I82" s="236">
        <f>ROUND(E82*H82,2)</f>
        <v>0</v>
      </c>
      <c r="J82" s="235"/>
      <c r="K82" s="236">
        <f>ROUND(E82*J82,2)</f>
        <v>0</v>
      </c>
      <c r="L82" s="236">
        <v>21</v>
      </c>
      <c r="M82" s="236">
        <f>G82*(1+L82/100)</f>
        <v>0</v>
      </c>
      <c r="N82" s="234">
        <v>0</v>
      </c>
      <c r="O82" s="234">
        <f>ROUND(E82*N82,2)</f>
        <v>0</v>
      </c>
      <c r="P82" s="234">
        <v>0</v>
      </c>
      <c r="Q82" s="234">
        <f>ROUND(E82*P82,2)</f>
        <v>0</v>
      </c>
      <c r="R82" s="236" t="s">
        <v>278</v>
      </c>
      <c r="S82" s="236" t="s">
        <v>235</v>
      </c>
      <c r="T82" s="237" t="s">
        <v>235</v>
      </c>
      <c r="U82" s="222">
        <v>0.35</v>
      </c>
      <c r="V82" s="222">
        <f>ROUND(E82*U82,2)</f>
        <v>23.26</v>
      </c>
      <c r="W82" s="222"/>
      <c r="X82" s="222" t="s">
        <v>279</v>
      </c>
      <c r="Y82" s="222" t="s">
        <v>238</v>
      </c>
      <c r="Z82" s="212"/>
      <c r="AA82" s="212"/>
      <c r="AB82" s="212"/>
      <c r="AC82" s="212"/>
      <c r="AD82" s="212"/>
      <c r="AE82" s="212"/>
      <c r="AF82" s="212"/>
      <c r="AG82" s="212" t="s">
        <v>289</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4" t="s">
        <v>362</v>
      </c>
      <c r="D83" s="263"/>
      <c r="E83" s="263"/>
      <c r="F83" s="263"/>
      <c r="G83" s="263"/>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282</v>
      </c>
      <c r="AH83" s="212"/>
      <c r="AI83" s="212"/>
      <c r="AJ83" s="212"/>
      <c r="AK83" s="212"/>
      <c r="AL83" s="212"/>
      <c r="AM83" s="212"/>
      <c r="AN83" s="212"/>
      <c r="AO83" s="212"/>
      <c r="AP83" s="212"/>
      <c r="AQ83" s="212"/>
      <c r="AR83" s="212"/>
      <c r="AS83" s="212"/>
      <c r="AT83" s="212"/>
      <c r="AU83" s="212"/>
      <c r="AV83" s="212"/>
      <c r="AW83" s="212"/>
      <c r="AX83" s="212"/>
      <c r="AY83" s="212"/>
      <c r="AZ83" s="212"/>
      <c r="BA83" s="239" t="str">
        <f>C83</f>
        <v>bez naložení do dopravní nádoby, ale s vyprázdněním dopravní nádoby na hromadu nebo na dopravní prostředek,</v>
      </c>
      <c r="BB83" s="212"/>
      <c r="BC83" s="212"/>
      <c r="BD83" s="212"/>
      <c r="BE83" s="212"/>
      <c r="BF83" s="212"/>
      <c r="BG83" s="212"/>
      <c r="BH83" s="212"/>
    </row>
    <row r="84" spans="1:60" outlineLevel="2" x14ac:dyDescent="0.2">
      <c r="A84" s="219"/>
      <c r="B84" s="220"/>
      <c r="C84" s="265" t="s">
        <v>363</v>
      </c>
      <c r="D84" s="257"/>
      <c r="E84" s="258"/>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284</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65" t="s">
        <v>364</v>
      </c>
      <c r="D85" s="257"/>
      <c r="E85" s="258">
        <v>33.234999999999999</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284</v>
      </c>
      <c r="AH85" s="212">
        <v>5</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65" t="s">
        <v>365</v>
      </c>
      <c r="D86" s="257"/>
      <c r="E86" s="258">
        <v>33.234999999999999</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284</v>
      </c>
      <c r="AH86" s="212">
        <v>5</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1">
        <v>16</v>
      </c>
      <c r="B87" s="232" t="s">
        <v>366</v>
      </c>
      <c r="C87" s="249" t="s">
        <v>367</v>
      </c>
      <c r="D87" s="233" t="s">
        <v>277</v>
      </c>
      <c r="E87" s="234">
        <v>204.05718999999999</v>
      </c>
      <c r="F87" s="235"/>
      <c r="G87" s="236">
        <f>ROUND(E87*F87,2)</f>
        <v>0</v>
      </c>
      <c r="H87" s="235"/>
      <c r="I87" s="236">
        <f>ROUND(E87*H87,2)</f>
        <v>0</v>
      </c>
      <c r="J87" s="235"/>
      <c r="K87" s="236">
        <f>ROUND(E87*J87,2)</f>
        <v>0</v>
      </c>
      <c r="L87" s="236">
        <v>21</v>
      </c>
      <c r="M87" s="236">
        <f>G87*(1+L87/100)</f>
        <v>0</v>
      </c>
      <c r="N87" s="234">
        <v>0</v>
      </c>
      <c r="O87" s="234">
        <f>ROUND(E87*N87,2)</f>
        <v>0</v>
      </c>
      <c r="P87" s="234">
        <v>0</v>
      </c>
      <c r="Q87" s="234">
        <f>ROUND(E87*P87,2)</f>
        <v>0</v>
      </c>
      <c r="R87" s="236" t="s">
        <v>278</v>
      </c>
      <c r="S87" s="236" t="s">
        <v>235</v>
      </c>
      <c r="T87" s="237" t="s">
        <v>235</v>
      </c>
      <c r="U87" s="222">
        <v>0.51900000000000002</v>
      </c>
      <c r="V87" s="222">
        <f>ROUND(E87*U87,2)</f>
        <v>105.91</v>
      </c>
      <c r="W87" s="222"/>
      <c r="X87" s="222" t="s">
        <v>279</v>
      </c>
      <c r="Y87" s="222" t="s">
        <v>238</v>
      </c>
      <c r="Z87" s="212"/>
      <c r="AA87" s="212"/>
      <c r="AB87" s="212"/>
      <c r="AC87" s="212"/>
      <c r="AD87" s="212"/>
      <c r="AE87" s="212"/>
      <c r="AF87" s="212"/>
      <c r="AG87" s="212" t="s">
        <v>289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64" t="s">
        <v>362</v>
      </c>
      <c r="D88" s="263"/>
      <c r="E88" s="263"/>
      <c r="F88" s="263"/>
      <c r="G88" s="263"/>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282</v>
      </c>
      <c r="AH88" s="212"/>
      <c r="AI88" s="212"/>
      <c r="AJ88" s="212"/>
      <c r="AK88" s="212"/>
      <c r="AL88" s="212"/>
      <c r="AM88" s="212"/>
      <c r="AN88" s="212"/>
      <c r="AO88" s="212"/>
      <c r="AP88" s="212"/>
      <c r="AQ88" s="212"/>
      <c r="AR88" s="212"/>
      <c r="AS88" s="212"/>
      <c r="AT88" s="212"/>
      <c r="AU88" s="212"/>
      <c r="AV88" s="212"/>
      <c r="AW88" s="212"/>
      <c r="AX88" s="212"/>
      <c r="AY88" s="212"/>
      <c r="AZ88" s="212"/>
      <c r="BA88" s="239" t="str">
        <f>C88</f>
        <v>bez naložení do dopravní nádoby, ale s vyprázdněním dopravní nádoby na hromadu nebo na dopravní prostředek,</v>
      </c>
      <c r="BB88" s="212"/>
      <c r="BC88" s="212"/>
      <c r="BD88" s="212"/>
      <c r="BE88" s="212"/>
      <c r="BF88" s="212"/>
      <c r="BG88" s="212"/>
      <c r="BH88" s="212"/>
    </row>
    <row r="89" spans="1:60" outlineLevel="2" x14ac:dyDescent="0.2">
      <c r="A89" s="219"/>
      <c r="B89" s="220"/>
      <c r="C89" s="265" t="s">
        <v>307</v>
      </c>
      <c r="D89" s="257"/>
      <c r="E89" s="258">
        <v>102.0286</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284</v>
      </c>
      <c r="AH89" s="212">
        <v>5</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65" t="s">
        <v>368</v>
      </c>
      <c r="D90" s="257"/>
      <c r="E90" s="258">
        <v>102.0286</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284</v>
      </c>
      <c r="AH90" s="212">
        <v>5</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1">
        <v>17</v>
      </c>
      <c r="B91" s="232" t="s">
        <v>369</v>
      </c>
      <c r="C91" s="249" t="s">
        <v>370</v>
      </c>
      <c r="D91" s="233" t="s">
        <v>277</v>
      </c>
      <c r="E91" s="234">
        <v>557.26567999999997</v>
      </c>
      <c r="F91" s="235"/>
      <c r="G91" s="236">
        <f>ROUND(E91*F91,2)</f>
        <v>0</v>
      </c>
      <c r="H91" s="235"/>
      <c r="I91" s="236">
        <f>ROUND(E91*H91,2)</f>
        <v>0</v>
      </c>
      <c r="J91" s="235"/>
      <c r="K91" s="236">
        <f>ROUND(E91*J91,2)</f>
        <v>0</v>
      </c>
      <c r="L91" s="236">
        <v>21</v>
      </c>
      <c r="M91" s="236">
        <f>G91*(1+L91/100)</f>
        <v>0</v>
      </c>
      <c r="N91" s="234">
        <v>0</v>
      </c>
      <c r="O91" s="234">
        <f>ROUND(E91*N91,2)</f>
        <v>0</v>
      </c>
      <c r="P91" s="234">
        <v>0</v>
      </c>
      <c r="Q91" s="234">
        <f>ROUND(E91*P91,2)</f>
        <v>0</v>
      </c>
      <c r="R91" s="236" t="s">
        <v>278</v>
      </c>
      <c r="S91" s="236" t="s">
        <v>235</v>
      </c>
      <c r="T91" s="237" t="s">
        <v>235</v>
      </c>
      <c r="U91" s="222">
        <v>0.01</v>
      </c>
      <c r="V91" s="222">
        <f>ROUND(E91*U91,2)</f>
        <v>5.57</v>
      </c>
      <c r="W91" s="222"/>
      <c r="X91" s="222" t="s">
        <v>279</v>
      </c>
      <c r="Y91" s="222" t="s">
        <v>238</v>
      </c>
      <c r="Z91" s="212"/>
      <c r="AA91" s="212"/>
      <c r="AB91" s="212"/>
      <c r="AC91" s="212"/>
      <c r="AD91" s="212"/>
      <c r="AE91" s="212"/>
      <c r="AF91" s="212"/>
      <c r="AG91" s="212" t="s">
        <v>289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4" t="s">
        <v>371</v>
      </c>
      <c r="D92" s="263"/>
      <c r="E92" s="263"/>
      <c r="F92" s="263"/>
      <c r="G92" s="263"/>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282</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65" t="s">
        <v>372</v>
      </c>
      <c r="D93" s="257"/>
      <c r="E93" s="258"/>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284</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65" t="s">
        <v>373</v>
      </c>
      <c r="D94" s="257"/>
      <c r="E94" s="258"/>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284</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65" t="s">
        <v>374</v>
      </c>
      <c r="D95" s="257"/>
      <c r="E95" s="258">
        <v>467.26567999999997</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284</v>
      </c>
      <c r="AH95" s="212">
        <v>5</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65" t="s">
        <v>375</v>
      </c>
      <c r="D96" s="257"/>
      <c r="E96" s="258"/>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284</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65" t="s">
        <v>376</v>
      </c>
      <c r="D97" s="257"/>
      <c r="E97" s="258">
        <v>80</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284</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65" t="s">
        <v>377</v>
      </c>
      <c r="D98" s="257"/>
      <c r="E98" s="258">
        <v>10</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284</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1">
        <v>18</v>
      </c>
      <c r="B99" s="232" t="s">
        <v>378</v>
      </c>
      <c r="C99" s="249" t="s">
        <v>379</v>
      </c>
      <c r="D99" s="233" t="s">
        <v>277</v>
      </c>
      <c r="E99" s="234">
        <v>108.51385000000001</v>
      </c>
      <c r="F99" s="235"/>
      <c r="G99" s="236">
        <f>ROUND(E99*F99,2)</f>
        <v>0</v>
      </c>
      <c r="H99" s="235"/>
      <c r="I99" s="236">
        <f>ROUND(E99*H99,2)</f>
        <v>0</v>
      </c>
      <c r="J99" s="235"/>
      <c r="K99" s="236">
        <f>ROUND(E99*J99,2)</f>
        <v>0</v>
      </c>
      <c r="L99" s="236">
        <v>21</v>
      </c>
      <c r="M99" s="236">
        <f>G99*(1+L99/100)</f>
        <v>0</v>
      </c>
      <c r="N99" s="234">
        <v>0</v>
      </c>
      <c r="O99" s="234">
        <f>ROUND(E99*N99,2)</f>
        <v>0</v>
      </c>
      <c r="P99" s="234">
        <v>0</v>
      </c>
      <c r="Q99" s="234">
        <f>ROUND(E99*P99,2)</f>
        <v>0</v>
      </c>
      <c r="R99" s="236" t="s">
        <v>278</v>
      </c>
      <c r="S99" s="236" t="s">
        <v>235</v>
      </c>
      <c r="T99" s="237" t="s">
        <v>235</v>
      </c>
      <c r="U99" s="222">
        <v>0.01</v>
      </c>
      <c r="V99" s="222">
        <f>ROUND(E99*U99,2)</f>
        <v>1.0900000000000001</v>
      </c>
      <c r="W99" s="222"/>
      <c r="X99" s="222" t="s">
        <v>279</v>
      </c>
      <c r="Y99" s="222" t="s">
        <v>238</v>
      </c>
      <c r="Z99" s="212"/>
      <c r="AA99" s="212"/>
      <c r="AB99" s="212"/>
      <c r="AC99" s="212"/>
      <c r="AD99" s="212"/>
      <c r="AE99" s="212"/>
      <c r="AF99" s="212"/>
      <c r="AG99" s="212" t="s">
        <v>289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4" t="s">
        <v>371</v>
      </c>
      <c r="D100" s="263"/>
      <c r="E100" s="263"/>
      <c r="F100" s="263"/>
      <c r="G100" s="263"/>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282</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5" t="s">
        <v>380</v>
      </c>
      <c r="D101" s="257"/>
      <c r="E101" s="258"/>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284</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65" t="s">
        <v>381</v>
      </c>
      <c r="D102" s="257"/>
      <c r="E102" s="258"/>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284</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65" t="s">
        <v>294</v>
      </c>
      <c r="D103" s="257"/>
      <c r="E103" s="258">
        <v>5.1494999999999997</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284</v>
      </c>
      <c r="AH103" s="212">
        <v>5</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65" t="s">
        <v>307</v>
      </c>
      <c r="D104" s="257"/>
      <c r="E104" s="258">
        <v>102.0286</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284</v>
      </c>
      <c r="AH104" s="212">
        <v>5</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65" t="s">
        <v>368</v>
      </c>
      <c r="D105" s="257"/>
      <c r="E105" s="258">
        <v>102.0286</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284</v>
      </c>
      <c r="AH105" s="212">
        <v>5</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65" t="s">
        <v>327</v>
      </c>
      <c r="D106" s="257"/>
      <c r="E106" s="258">
        <v>66.47</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284</v>
      </c>
      <c r="AH106" s="212">
        <v>5</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65" t="s">
        <v>382</v>
      </c>
      <c r="D107" s="257"/>
      <c r="E107" s="258">
        <v>66.47</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284</v>
      </c>
      <c r="AH107" s="212">
        <v>5</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65" t="s">
        <v>373</v>
      </c>
      <c r="D108" s="257"/>
      <c r="E108" s="258"/>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284</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65" t="s">
        <v>383</v>
      </c>
      <c r="D109" s="257"/>
      <c r="E109" s="258">
        <v>-233.63283999999999</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284</v>
      </c>
      <c r="AH109" s="212">
        <v>5</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22.5" outlineLevel="1" x14ac:dyDescent="0.2">
      <c r="A110" s="231">
        <v>19</v>
      </c>
      <c r="B110" s="232" t="s">
        <v>384</v>
      </c>
      <c r="C110" s="249" t="s">
        <v>385</v>
      </c>
      <c r="D110" s="233" t="s">
        <v>277</v>
      </c>
      <c r="E110" s="234">
        <v>1627.7077400000001</v>
      </c>
      <c r="F110" s="235"/>
      <c r="G110" s="236">
        <f>ROUND(E110*F110,2)</f>
        <v>0</v>
      </c>
      <c r="H110" s="235"/>
      <c r="I110" s="236">
        <f>ROUND(E110*H110,2)</f>
        <v>0</v>
      </c>
      <c r="J110" s="235"/>
      <c r="K110" s="236">
        <f>ROUND(E110*J110,2)</f>
        <v>0</v>
      </c>
      <c r="L110" s="236">
        <v>21</v>
      </c>
      <c r="M110" s="236">
        <f>G110*(1+L110/100)</f>
        <v>0</v>
      </c>
      <c r="N110" s="234">
        <v>0</v>
      </c>
      <c r="O110" s="234">
        <f>ROUND(E110*N110,2)</f>
        <v>0</v>
      </c>
      <c r="P110" s="234">
        <v>0</v>
      </c>
      <c r="Q110" s="234">
        <f>ROUND(E110*P110,2)</f>
        <v>0</v>
      </c>
      <c r="R110" s="236" t="s">
        <v>278</v>
      </c>
      <c r="S110" s="236" t="s">
        <v>235</v>
      </c>
      <c r="T110" s="237" t="s">
        <v>235</v>
      </c>
      <c r="U110" s="222">
        <v>0</v>
      </c>
      <c r="V110" s="222">
        <f>ROUND(E110*U110,2)</f>
        <v>0</v>
      </c>
      <c r="W110" s="222"/>
      <c r="X110" s="222" t="s">
        <v>279</v>
      </c>
      <c r="Y110" s="222" t="s">
        <v>238</v>
      </c>
      <c r="Z110" s="212"/>
      <c r="AA110" s="212"/>
      <c r="AB110" s="212"/>
      <c r="AC110" s="212"/>
      <c r="AD110" s="212"/>
      <c r="AE110" s="212"/>
      <c r="AF110" s="212"/>
      <c r="AG110" s="212" t="s">
        <v>289</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64" t="s">
        <v>371</v>
      </c>
      <c r="D111" s="263"/>
      <c r="E111" s="263"/>
      <c r="F111" s="263"/>
      <c r="G111" s="263"/>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65" t="s">
        <v>386</v>
      </c>
      <c r="D112" s="257"/>
      <c r="E112" s="258"/>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284</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65" t="s">
        <v>387</v>
      </c>
      <c r="D113" s="257"/>
      <c r="E113" s="258">
        <v>1627.7077400000001</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284</v>
      </c>
      <c r="AH113" s="212">
        <v>5</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31">
        <v>20</v>
      </c>
      <c r="B114" s="232" t="s">
        <v>388</v>
      </c>
      <c r="C114" s="249" t="s">
        <v>389</v>
      </c>
      <c r="D114" s="233" t="s">
        <v>277</v>
      </c>
      <c r="E114" s="234">
        <v>278.63283999999999</v>
      </c>
      <c r="F114" s="235"/>
      <c r="G114" s="236">
        <f>ROUND(E114*F114,2)</f>
        <v>0</v>
      </c>
      <c r="H114" s="235"/>
      <c r="I114" s="236">
        <f>ROUND(E114*H114,2)</f>
        <v>0</v>
      </c>
      <c r="J114" s="235"/>
      <c r="K114" s="236">
        <f>ROUND(E114*J114,2)</f>
        <v>0</v>
      </c>
      <c r="L114" s="236">
        <v>21</v>
      </c>
      <c r="M114" s="236">
        <f>G114*(1+L114/100)</f>
        <v>0</v>
      </c>
      <c r="N114" s="234">
        <v>0</v>
      </c>
      <c r="O114" s="234">
        <f>ROUND(E114*N114,2)</f>
        <v>0</v>
      </c>
      <c r="P114" s="234">
        <v>0</v>
      </c>
      <c r="Q114" s="234">
        <f>ROUND(E114*P114,2)</f>
        <v>0</v>
      </c>
      <c r="R114" s="236" t="s">
        <v>278</v>
      </c>
      <c r="S114" s="236" t="s">
        <v>235</v>
      </c>
      <c r="T114" s="237" t="s">
        <v>235</v>
      </c>
      <c r="U114" s="222">
        <v>0.05</v>
      </c>
      <c r="V114" s="222">
        <f>ROUND(E114*U114,2)</f>
        <v>13.93</v>
      </c>
      <c r="W114" s="222"/>
      <c r="X114" s="222" t="s">
        <v>279</v>
      </c>
      <c r="Y114" s="222" t="s">
        <v>238</v>
      </c>
      <c r="Z114" s="212"/>
      <c r="AA114" s="212"/>
      <c r="AB114" s="212"/>
      <c r="AC114" s="212"/>
      <c r="AD114" s="212"/>
      <c r="AE114" s="212"/>
      <c r="AF114" s="212"/>
      <c r="AG114" s="212" t="s">
        <v>289</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65" t="s">
        <v>373</v>
      </c>
      <c r="D115" s="257"/>
      <c r="E115" s="258"/>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284</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65" t="s">
        <v>390</v>
      </c>
      <c r="D116" s="257"/>
      <c r="E116" s="258">
        <v>233.63283999999999</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284</v>
      </c>
      <c r="AH116" s="212">
        <v>5</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65" t="s">
        <v>375</v>
      </c>
      <c r="D117" s="257"/>
      <c r="E117" s="258"/>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284</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65" t="s">
        <v>285</v>
      </c>
      <c r="D118" s="257"/>
      <c r="E118" s="258">
        <v>40</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284</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65" t="s">
        <v>391</v>
      </c>
      <c r="D119" s="257"/>
      <c r="E119" s="258">
        <v>5</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284</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31">
        <v>21</v>
      </c>
      <c r="B120" s="232" t="s">
        <v>392</v>
      </c>
      <c r="C120" s="249" t="s">
        <v>393</v>
      </c>
      <c r="D120" s="233" t="s">
        <v>277</v>
      </c>
      <c r="E120" s="234">
        <v>278.63283999999999</v>
      </c>
      <c r="F120" s="235"/>
      <c r="G120" s="236">
        <f>ROUND(E120*F120,2)</f>
        <v>0</v>
      </c>
      <c r="H120" s="235"/>
      <c r="I120" s="236">
        <f>ROUND(E120*H120,2)</f>
        <v>0</v>
      </c>
      <c r="J120" s="235"/>
      <c r="K120" s="236">
        <f>ROUND(E120*J120,2)</f>
        <v>0</v>
      </c>
      <c r="L120" s="236">
        <v>21</v>
      </c>
      <c r="M120" s="236">
        <f>G120*(1+L120/100)</f>
        <v>0</v>
      </c>
      <c r="N120" s="234">
        <v>0</v>
      </c>
      <c r="O120" s="234">
        <f>ROUND(E120*N120,2)</f>
        <v>0</v>
      </c>
      <c r="P120" s="234">
        <v>0</v>
      </c>
      <c r="Q120" s="234">
        <f>ROUND(E120*P120,2)</f>
        <v>0</v>
      </c>
      <c r="R120" s="236" t="s">
        <v>278</v>
      </c>
      <c r="S120" s="236" t="s">
        <v>235</v>
      </c>
      <c r="T120" s="237" t="s">
        <v>235</v>
      </c>
      <c r="U120" s="222">
        <v>0.01</v>
      </c>
      <c r="V120" s="222">
        <f>ROUND(E120*U120,2)</f>
        <v>2.79</v>
      </c>
      <c r="W120" s="222"/>
      <c r="X120" s="222" t="s">
        <v>279</v>
      </c>
      <c r="Y120" s="222" t="s">
        <v>238</v>
      </c>
      <c r="Z120" s="212"/>
      <c r="AA120" s="212"/>
      <c r="AB120" s="212"/>
      <c r="AC120" s="212"/>
      <c r="AD120" s="212"/>
      <c r="AE120" s="212"/>
      <c r="AF120" s="212"/>
      <c r="AG120" s="212" t="s">
        <v>280</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65" t="s">
        <v>394</v>
      </c>
      <c r="D121" s="257"/>
      <c r="E121" s="258"/>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284</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65" t="s">
        <v>395</v>
      </c>
      <c r="D122" s="257"/>
      <c r="E122" s="258">
        <v>278.63283999999999</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284</v>
      </c>
      <c r="AH122" s="212">
        <v>5</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31">
        <v>22</v>
      </c>
      <c r="B123" s="232" t="s">
        <v>396</v>
      </c>
      <c r="C123" s="249" t="s">
        <v>397</v>
      </c>
      <c r="D123" s="233" t="s">
        <v>277</v>
      </c>
      <c r="E123" s="234">
        <v>233.63283999999999</v>
      </c>
      <c r="F123" s="235"/>
      <c r="G123" s="236">
        <f>ROUND(E123*F123,2)</f>
        <v>0</v>
      </c>
      <c r="H123" s="235"/>
      <c r="I123" s="236">
        <f>ROUND(E123*H123,2)</f>
        <v>0</v>
      </c>
      <c r="J123" s="235"/>
      <c r="K123" s="236">
        <f>ROUND(E123*J123,2)</f>
        <v>0</v>
      </c>
      <c r="L123" s="236">
        <v>21</v>
      </c>
      <c r="M123" s="236">
        <f>G123*(1+L123/100)</f>
        <v>0</v>
      </c>
      <c r="N123" s="234">
        <v>0</v>
      </c>
      <c r="O123" s="234">
        <f>ROUND(E123*N123,2)</f>
        <v>0</v>
      </c>
      <c r="P123" s="234">
        <v>0</v>
      </c>
      <c r="Q123" s="234">
        <f>ROUND(E123*P123,2)</f>
        <v>0</v>
      </c>
      <c r="R123" s="236" t="s">
        <v>278</v>
      </c>
      <c r="S123" s="236" t="s">
        <v>235</v>
      </c>
      <c r="T123" s="237" t="s">
        <v>235</v>
      </c>
      <c r="U123" s="222">
        <v>0.2</v>
      </c>
      <c r="V123" s="222">
        <f>ROUND(E123*U123,2)</f>
        <v>46.73</v>
      </c>
      <c r="W123" s="222"/>
      <c r="X123" s="222" t="s">
        <v>279</v>
      </c>
      <c r="Y123" s="222" t="s">
        <v>238</v>
      </c>
      <c r="Z123" s="212"/>
      <c r="AA123" s="212"/>
      <c r="AB123" s="212"/>
      <c r="AC123" s="212"/>
      <c r="AD123" s="212"/>
      <c r="AE123" s="212"/>
      <c r="AF123" s="212"/>
      <c r="AG123" s="212" t="s">
        <v>289</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64" t="s">
        <v>398</v>
      </c>
      <c r="D124" s="263"/>
      <c r="E124" s="263"/>
      <c r="F124" s="263"/>
      <c r="G124" s="263"/>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282</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65" t="s">
        <v>381</v>
      </c>
      <c r="D125" s="257"/>
      <c r="E125" s="258"/>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284</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65" t="s">
        <v>294</v>
      </c>
      <c r="D126" s="257"/>
      <c r="E126" s="258">
        <v>5.1494999999999997</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284</v>
      </c>
      <c r="AH126" s="212">
        <v>5</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65" t="s">
        <v>307</v>
      </c>
      <c r="D127" s="257"/>
      <c r="E127" s="258">
        <v>102.0286</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284</v>
      </c>
      <c r="AH127" s="212">
        <v>5</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65" t="s">
        <v>368</v>
      </c>
      <c r="D128" s="257"/>
      <c r="E128" s="258">
        <v>102.0286</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284</v>
      </c>
      <c r="AH128" s="212">
        <v>5</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65" t="s">
        <v>327</v>
      </c>
      <c r="D129" s="257"/>
      <c r="E129" s="258">
        <v>66.47</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284</v>
      </c>
      <c r="AH129" s="212">
        <v>5</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65" t="s">
        <v>382</v>
      </c>
      <c r="D130" s="257"/>
      <c r="E130" s="258">
        <v>66.47</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284</v>
      </c>
      <c r="AH130" s="212">
        <v>5</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65" t="s">
        <v>399</v>
      </c>
      <c r="D131" s="257"/>
      <c r="E131" s="258"/>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284</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65" t="s">
        <v>400</v>
      </c>
      <c r="D132" s="257"/>
      <c r="E132" s="258"/>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284</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65" t="s">
        <v>401</v>
      </c>
      <c r="D133" s="257"/>
      <c r="E133" s="258">
        <v>-16.0365</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284</v>
      </c>
      <c r="AH133" s="212">
        <v>5</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65" t="s">
        <v>402</v>
      </c>
      <c r="D134" s="257"/>
      <c r="E134" s="258"/>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284</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65" t="s">
        <v>403</v>
      </c>
      <c r="D135" s="257"/>
      <c r="E135" s="258">
        <v>-2.4586399999999999</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284</v>
      </c>
      <c r="AH135" s="212">
        <v>5</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65" t="s">
        <v>404</v>
      </c>
      <c r="D136" s="257"/>
      <c r="E136" s="258"/>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284</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65" t="s">
        <v>405</v>
      </c>
      <c r="D137" s="257"/>
      <c r="E137" s="258">
        <v>-34.932769999999998</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284</v>
      </c>
      <c r="AH137" s="212">
        <v>5</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65" t="s">
        <v>406</v>
      </c>
      <c r="D138" s="257"/>
      <c r="E138" s="258">
        <v>-1.0681400000000001</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284</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65" t="s">
        <v>407</v>
      </c>
      <c r="D139" s="257"/>
      <c r="E139" s="258">
        <v>-4.9090000000000002E-2</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284</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65" t="s">
        <v>408</v>
      </c>
      <c r="D140" s="257"/>
      <c r="E140" s="258">
        <v>-34.694209999999998</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284</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65" t="s">
        <v>409</v>
      </c>
      <c r="D141" s="257"/>
      <c r="E141" s="258">
        <v>-15.995850000000001</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284</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65" t="s">
        <v>410</v>
      </c>
      <c r="D142" s="257"/>
      <c r="E142" s="258">
        <v>-3.2786499999999998</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284</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31">
        <v>23</v>
      </c>
      <c r="B143" s="232" t="s">
        <v>411</v>
      </c>
      <c r="C143" s="249" t="s">
        <v>412</v>
      </c>
      <c r="D143" s="233" t="s">
        <v>277</v>
      </c>
      <c r="E143" s="234">
        <v>34.932769999999998</v>
      </c>
      <c r="F143" s="235"/>
      <c r="G143" s="236">
        <f>ROUND(E143*F143,2)</f>
        <v>0</v>
      </c>
      <c r="H143" s="235"/>
      <c r="I143" s="236">
        <f>ROUND(E143*H143,2)</f>
        <v>0</v>
      </c>
      <c r="J143" s="235"/>
      <c r="K143" s="236">
        <f>ROUND(E143*J143,2)</f>
        <v>0</v>
      </c>
      <c r="L143" s="236">
        <v>21</v>
      </c>
      <c r="M143" s="236">
        <f>G143*(1+L143/100)</f>
        <v>0</v>
      </c>
      <c r="N143" s="234">
        <v>1.7</v>
      </c>
      <c r="O143" s="234">
        <f>ROUND(E143*N143,2)</f>
        <v>59.39</v>
      </c>
      <c r="P143" s="234">
        <v>0</v>
      </c>
      <c r="Q143" s="234">
        <f>ROUND(E143*P143,2)</f>
        <v>0</v>
      </c>
      <c r="R143" s="236" t="s">
        <v>278</v>
      </c>
      <c r="S143" s="236" t="s">
        <v>235</v>
      </c>
      <c r="T143" s="237" t="s">
        <v>235</v>
      </c>
      <c r="U143" s="222">
        <v>1.59</v>
      </c>
      <c r="V143" s="222">
        <f>ROUND(E143*U143,2)</f>
        <v>55.54</v>
      </c>
      <c r="W143" s="222"/>
      <c r="X143" s="222" t="s">
        <v>279</v>
      </c>
      <c r="Y143" s="222" t="s">
        <v>238</v>
      </c>
      <c r="Z143" s="212"/>
      <c r="AA143" s="212"/>
      <c r="AB143" s="212"/>
      <c r="AC143" s="212"/>
      <c r="AD143" s="212"/>
      <c r="AE143" s="212"/>
      <c r="AF143" s="212"/>
      <c r="AG143" s="212" t="s">
        <v>289</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2" x14ac:dyDescent="0.2">
      <c r="A144" s="219"/>
      <c r="B144" s="220"/>
      <c r="C144" s="264" t="s">
        <v>413</v>
      </c>
      <c r="D144" s="263"/>
      <c r="E144" s="263"/>
      <c r="F144" s="263"/>
      <c r="G144" s="263"/>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282</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39" t="str">
        <f>C144</f>
        <v>sypaninou z vhodných hornin tř. 1 - 4 nebo materiálem připraveným podél výkopu ve vzdálenosti do 3 m od jeho kraje, pro jakoukoliv hloubku výkopu a jakoukoliv míru zhutnění,</v>
      </c>
      <c r="BB144" s="212"/>
      <c r="BC144" s="212"/>
      <c r="BD144" s="212"/>
      <c r="BE144" s="212"/>
      <c r="BF144" s="212"/>
      <c r="BG144" s="212"/>
      <c r="BH144" s="212"/>
    </row>
    <row r="145" spans="1:60" outlineLevel="2" x14ac:dyDescent="0.2">
      <c r="A145" s="219"/>
      <c r="B145" s="220"/>
      <c r="C145" s="265" t="s">
        <v>414</v>
      </c>
      <c r="D145" s="257"/>
      <c r="E145" s="258">
        <v>0.4</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284</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65" t="s">
        <v>415</v>
      </c>
      <c r="D146" s="257"/>
      <c r="E146" s="258">
        <v>11.61</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284</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65" t="s">
        <v>416</v>
      </c>
      <c r="D147" s="257"/>
      <c r="E147" s="258">
        <v>1.0349999999999999</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284</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65" t="s">
        <v>417</v>
      </c>
      <c r="D148" s="257"/>
      <c r="E148" s="258">
        <v>1.0349999999999999</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284</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65" t="s">
        <v>418</v>
      </c>
      <c r="D149" s="257"/>
      <c r="E149" s="258">
        <v>1.0349999999999999</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284</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65" t="s">
        <v>419</v>
      </c>
      <c r="D150" s="257"/>
      <c r="E150" s="258">
        <v>2.3849999999999998</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284</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65" t="s">
        <v>420</v>
      </c>
      <c r="D151" s="257"/>
      <c r="E151" s="258">
        <v>0.94499999999999995</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284</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65" t="s">
        <v>421</v>
      </c>
      <c r="D152" s="257"/>
      <c r="E152" s="258">
        <v>15</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284</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65" t="s">
        <v>422</v>
      </c>
      <c r="D153" s="257"/>
      <c r="E153" s="258">
        <v>2</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284</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65" t="s">
        <v>423</v>
      </c>
      <c r="D154" s="257"/>
      <c r="E154" s="258">
        <v>0.60499999999999998</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284</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65" t="s">
        <v>424</v>
      </c>
      <c r="D155" s="257"/>
      <c r="E155" s="258"/>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284</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65" t="s">
        <v>406</v>
      </c>
      <c r="D156" s="257"/>
      <c r="E156" s="258">
        <v>-1.0681400000000001</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284</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65" t="s">
        <v>407</v>
      </c>
      <c r="D157" s="257"/>
      <c r="E157" s="258">
        <v>-4.9090000000000002E-2</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284</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1">
        <v>24</v>
      </c>
      <c r="B158" s="232" t="s">
        <v>425</v>
      </c>
      <c r="C158" s="249" t="s">
        <v>426</v>
      </c>
      <c r="D158" s="233" t="s">
        <v>333</v>
      </c>
      <c r="E158" s="234">
        <v>200</v>
      </c>
      <c r="F158" s="235"/>
      <c r="G158" s="236">
        <f>ROUND(E158*F158,2)</f>
        <v>0</v>
      </c>
      <c r="H158" s="235"/>
      <c r="I158" s="236">
        <f>ROUND(E158*H158,2)</f>
        <v>0</v>
      </c>
      <c r="J158" s="235"/>
      <c r="K158" s="236">
        <f>ROUND(E158*J158,2)</f>
        <v>0</v>
      </c>
      <c r="L158" s="236">
        <v>21</v>
      </c>
      <c r="M158" s="236">
        <f>G158*(1+L158/100)</f>
        <v>0</v>
      </c>
      <c r="N158" s="234">
        <v>0</v>
      </c>
      <c r="O158" s="234">
        <f>ROUND(E158*N158,2)</f>
        <v>0</v>
      </c>
      <c r="P158" s="234">
        <v>0</v>
      </c>
      <c r="Q158" s="234">
        <f>ROUND(E158*P158,2)</f>
        <v>0</v>
      </c>
      <c r="R158" s="236" t="s">
        <v>427</v>
      </c>
      <c r="S158" s="236" t="s">
        <v>235</v>
      </c>
      <c r="T158" s="237" t="s">
        <v>235</v>
      </c>
      <c r="U158" s="222">
        <v>0.02</v>
      </c>
      <c r="V158" s="222">
        <f>ROUND(E158*U158,2)</f>
        <v>4</v>
      </c>
      <c r="W158" s="222"/>
      <c r="X158" s="222" t="s">
        <v>279</v>
      </c>
      <c r="Y158" s="222" t="s">
        <v>238</v>
      </c>
      <c r="Z158" s="212"/>
      <c r="AA158" s="212"/>
      <c r="AB158" s="212"/>
      <c r="AC158" s="212"/>
      <c r="AD158" s="212"/>
      <c r="AE158" s="212"/>
      <c r="AF158" s="212"/>
      <c r="AG158" s="212" t="s">
        <v>289</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64" t="s">
        <v>428</v>
      </c>
      <c r="D159" s="263"/>
      <c r="E159" s="263"/>
      <c r="F159" s="263"/>
      <c r="G159" s="263"/>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282</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65" t="s">
        <v>429</v>
      </c>
      <c r="D160" s="257"/>
      <c r="E160" s="258">
        <v>200</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284</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1">
        <v>25</v>
      </c>
      <c r="B161" s="232" t="s">
        <v>430</v>
      </c>
      <c r="C161" s="249" t="s">
        <v>431</v>
      </c>
      <c r="D161" s="233" t="s">
        <v>333</v>
      </c>
      <c r="E161" s="234">
        <v>25</v>
      </c>
      <c r="F161" s="235"/>
      <c r="G161" s="236">
        <f>ROUND(E161*F161,2)</f>
        <v>0</v>
      </c>
      <c r="H161" s="235"/>
      <c r="I161" s="236">
        <f>ROUND(E161*H161,2)</f>
        <v>0</v>
      </c>
      <c r="J161" s="235"/>
      <c r="K161" s="236">
        <f>ROUND(E161*J161,2)</f>
        <v>0</v>
      </c>
      <c r="L161" s="236">
        <v>21</v>
      </c>
      <c r="M161" s="236">
        <f>G161*(1+L161/100)</f>
        <v>0</v>
      </c>
      <c r="N161" s="234">
        <v>0</v>
      </c>
      <c r="O161" s="234">
        <f>ROUND(E161*N161,2)</f>
        <v>0</v>
      </c>
      <c r="P161" s="234">
        <v>0</v>
      </c>
      <c r="Q161" s="234">
        <f>ROUND(E161*P161,2)</f>
        <v>0</v>
      </c>
      <c r="R161" s="236" t="s">
        <v>427</v>
      </c>
      <c r="S161" s="236" t="s">
        <v>235</v>
      </c>
      <c r="T161" s="237" t="s">
        <v>235</v>
      </c>
      <c r="U161" s="222">
        <v>4.7E-2</v>
      </c>
      <c r="V161" s="222">
        <f>ROUND(E161*U161,2)</f>
        <v>1.18</v>
      </c>
      <c r="W161" s="222"/>
      <c r="X161" s="222" t="s">
        <v>279</v>
      </c>
      <c r="Y161" s="222" t="s">
        <v>238</v>
      </c>
      <c r="Z161" s="212"/>
      <c r="AA161" s="212"/>
      <c r="AB161" s="212"/>
      <c r="AC161" s="212"/>
      <c r="AD161" s="212"/>
      <c r="AE161" s="212"/>
      <c r="AF161" s="212"/>
      <c r="AG161" s="212" t="s">
        <v>289</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428</v>
      </c>
      <c r="D162" s="263"/>
      <c r="E162" s="263"/>
      <c r="F162" s="263"/>
      <c r="G162" s="263"/>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282</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65" t="s">
        <v>432</v>
      </c>
      <c r="D163" s="257"/>
      <c r="E163" s="258"/>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284</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65" t="s">
        <v>433</v>
      </c>
      <c r="D164" s="257"/>
      <c r="E164" s="258">
        <v>25</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284</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31">
        <v>26</v>
      </c>
      <c r="B165" s="232" t="s">
        <v>434</v>
      </c>
      <c r="C165" s="249" t="s">
        <v>435</v>
      </c>
      <c r="D165" s="233" t="s">
        <v>333</v>
      </c>
      <c r="E165" s="234">
        <v>200</v>
      </c>
      <c r="F165" s="235"/>
      <c r="G165" s="236">
        <f>ROUND(E165*F165,2)</f>
        <v>0</v>
      </c>
      <c r="H165" s="235"/>
      <c r="I165" s="236">
        <f>ROUND(E165*H165,2)</f>
        <v>0</v>
      </c>
      <c r="J165" s="235"/>
      <c r="K165" s="236">
        <f>ROUND(E165*J165,2)</f>
        <v>0</v>
      </c>
      <c r="L165" s="236">
        <v>21</v>
      </c>
      <c r="M165" s="236">
        <f>G165*(1+L165/100)</f>
        <v>0</v>
      </c>
      <c r="N165" s="234">
        <v>0</v>
      </c>
      <c r="O165" s="234">
        <f>ROUND(E165*N165,2)</f>
        <v>0</v>
      </c>
      <c r="P165" s="234">
        <v>0</v>
      </c>
      <c r="Q165" s="234">
        <f>ROUND(E165*P165,2)</f>
        <v>0</v>
      </c>
      <c r="R165" s="236" t="s">
        <v>278</v>
      </c>
      <c r="S165" s="236" t="s">
        <v>235</v>
      </c>
      <c r="T165" s="237" t="s">
        <v>235</v>
      </c>
      <c r="U165" s="222">
        <v>1.2999999999999999E-2</v>
      </c>
      <c r="V165" s="222">
        <f>ROUND(E165*U165,2)</f>
        <v>2.6</v>
      </c>
      <c r="W165" s="222"/>
      <c r="X165" s="222" t="s">
        <v>279</v>
      </c>
      <c r="Y165" s="222" t="s">
        <v>238</v>
      </c>
      <c r="Z165" s="212"/>
      <c r="AA165" s="212"/>
      <c r="AB165" s="212"/>
      <c r="AC165" s="212"/>
      <c r="AD165" s="212"/>
      <c r="AE165" s="212"/>
      <c r="AF165" s="212"/>
      <c r="AG165" s="212" t="s">
        <v>280</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64" t="s">
        <v>436</v>
      </c>
      <c r="D166" s="263"/>
      <c r="E166" s="263"/>
      <c r="F166" s="263"/>
      <c r="G166" s="263"/>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282</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65" t="s">
        <v>437</v>
      </c>
      <c r="D167" s="257"/>
      <c r="E167" s="258"/>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284</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65" t="s">
        <v>438</v>
      </c>
      <c r="D168" s="257"/>
      <c r="E168" s="258">
        <v>200</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284</v>
      </c>
      <c r="AH168" s="212">
        <v>5</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ht="22.5" outlineLevel="1" x14ac:dyDescent="0.2">
      <c r="A169" s="231">
        <v>27</v>
      </c>
      <c r="B169" s="232" t="s">
        <v>439</v>
      </c>
      <c r="C169" s="249" t="s">
        <v>440</v>
      </c>
      <c r="D169" s="233" t="s">
        <v>333</v>
      </c>
      <c r="E169" s="234">
        <v>200</v>
      </c>
      <c r="F169" s="235"/>
      <c r="G169" s="236">
        <f>ROUND(E169*F169,2)</f>
        <v>0</v>
      </c>
      <c r="H169" s="235"/>
      <c r="I169" s="236">
        <f>ROUND(E169*H169,2)</f>
        <v>0</v>
      </c>
      <c r="J169" s="235"/>
      <c r="K169" s="236">
        <f>ROUND(E169*J169,2)</f>
        <v>0</v>
      </c>
      <c r="L169" s="236">
        <v>21</v>
      </c>
      <c r="M169" s="236">
        <f>G169*(1+L169/100)</f>
        <v>0</v>
      </c>
      <c r="N169" s="234">
        <v>0</v>
      </c>
      <c r="O169" s="234">
        <f>ROUND(E169*N169,2)</f>
        <v>0</v>
      </c>
      <c r="P169" s="234">
        <v>0</v>
      </c>
      <c r="Q169" s="234">
        <f>ROUND(E169*P169,2)</f>
        <v>0</v>
      </c>
      <c r="R169" s="236" t="s">
        <v>278</v>
      </c>
      <c r="S169" s="236" t="s">
        <v>235</v>
      </c>
      <c r="T169" s="237" t="s">
        <v>235</v>
      </c>
      <c r="U169" s="222">
        <v>0.254</v>
      </c>
      <c r="V169" s="222">
        <f>ROUND(E169*U169,2)</f>
        <v>50.8</v>
      </c>
      <c r="W169" s="222"/>
      <c r="X169" s="222" t="s">
        <v>279</v>
      </c>
      <c r="Y169" s="222" t="s">
        <v>238</v>
      </c>
      <c r="Z169" s="212"/>
      <c r="AA169" s="212"/>
      <c r="AB169" s="212"/>
      <c r="AC169" s="212"/>
      <c r="AD169" s="212"/>
      <c r="AE169" s="212"/>
      <c r="AF169" s="212"/>
      <c r="AG169" s="212" t="s">
        <v>289</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22.5" outlineLevel="2" x14ac:dyDescent="0.2">
      <c r="A170" s="219"/>
      <c r="B170" s="220"/>
      <c r="C170" s="264" t="s">
        <v>441</v>
      </c>
      <c r="D170" s="263"/>
      <c r="E170" s="263"/>
      <c r="F170" s="263"/>
      <c r="G170" s="263"/>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282</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39" t="str">
        <f>C170</f>
        <v>s případným nutným přemístěním hromad nebo dočasných skládek na místo potřeby ze vzdálenosti do 30 m, v rovině nebo ve svahu do 1 : 5,</v>
      </c>
      <c r="BB170" s="212"/>
      <c r="BC170" s="212"/>
      <c r="BD170" s="212"/>
      <c r="BE170" s="212"/>
      <c r="BF170" s="212"/>
      <c r="BG170" s="212"/>
      <c r="BH170" s="212"/>
    </row>
    <row r="171" spans="1:60" outlineLevel="2" x14ac:dyDescent="0.2">
      <c r="A171" s="219"/>
      <c r="B171" s="220"/>
      <c r="C171" s="265" t="s">
        <v>437</v>
      </c>
      <c r="D171" s="257"/>
      <c r="E171" s="258"/>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284</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65" t="s">
        <v>438</v>
      </c>
      <c r="D172" s="257"/>
      <c r="E172" s="258">
        <v>200</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284</v>
      </c>
      <c r="AH172" s="212">
        <v>5</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31">
        <v>28</v>
      </c>
      <c r="B173" s="232" t="s">
        <v>442</v>
      </c>
      <c r="C173" s="249" t="s">
        <v>443</v>
      </c>
      <c r="D173" s="233" t="s">
        <v>333</v>
      </c>
      <c r="E173" s="234">
        <v>25</v>
      </c>
      <c r="F173" s="235"/>
      <c r="G173" s="236">
        <f>ROUND(E173*F173,2)</f>
        <v>0</v>
      </c>
      <c r="H173" s="235"/>
      <c r="I173" s="236">
        <f>ROUND(E173*H173,2)</f>
        <v>0</v>
      </c>
      <c r="J173" s="235"/>
      <c r="K173" s="236">
        <f>ROUND(E173*J173,2)</f>
        <v>0</v>
      </c>
      <c r="L173" s="236">
        <v>21</v>
      </c>
      <c r="M173" s="236">
        <f>G173*(1+L173/100)</f>
        <v>0</v>
      </c>
      <c r="N173" s="234">
        <v>0</v>
      </c>
      <c r="O173" s="234">
        <f>ROUND(E173*N173,2)</f>
        <v>0</v>
      </c>
      <c r="P173" s="234">
        <v>0</v>
      </c>
      <c r="Q173" s="234">
        <f>ROUND(E173*P173,2)</f>
        <v>0</v>
      </c>
      <c r="R173" s="236" t="s">
        <v>278</v>
      </c>
      <c r="S173" s="236" t="s">
        <v>235</v>
      </c>
      <c r="T173" s="237" t="s">
        <v>235</v>
      </c>
      <c r="U173" s="222">
        <v>0.11</v>
      </c>
      <c r="V173" s="222">
        <f>ROUND(E173*U173,2)</f>
        <v>2.75</v>
      </c>
      <c r="W173" s="222"/>
      <c r="X173" s="222" t="s">
        <v>279</v>
      </c>
      <c r="Y173" s="222" t="s">
        <v>238</v>
      </c>
      <c r="Z173" s="212"/>
      <c r="AA173" s="212"/>
      <c r="AB173" s="212"/>
      <c r="AC173" s="212"/>
      <c r="AD173" s="212"/>
      <c r="AE173" s="212"/>
      <c r="AF173" s="212"/>
      <c r="AG173" s="212" t="s">
        <v>289</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64" t="s">
        <v>444</v>
      </c>
      <c r="D174" s="263"/>
      <c r="E174" s="263"/>
      <c r="F174" s="263"/>
      <c r="G174" s="263"/>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282</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65" t="s">
        <v>445</v>
      </c>
      <c r="D175" s="257"/>
      <c r="E175" s="258"/>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284</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65" t="s">
        <v>446</v>
      </c>
      <c r="D176" s="257"/>
      <c r="E176" s="258">
        <v>25</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284</v>
      </c>
      <c r="AH176" s="212">
        <v>5</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31">
        <v>29</v>
      </c>
      <c r="B177" s="232" t="s">
        <v>447</v>
      </c>
      <c r="C177" s="249" t="s">
        <v>448</v>
      </c>
      <c r="D177" s="233" t="s">
        <v>333</v>
      </c>
      <c r="E177" s="234">
        <v>25</v>
      </c>
      <c r="F177" s="235"/>
      <c r="G177" s="236">
        <f>ROUND(E177*F177,2)</f>
        <v>0</v>
      </c>
      <c r="H177" s="235"/>
      <c r="I177" s="236">
        <f>ROUND(E177*H177,2)</f>
        <v>0</v>
      </c>
      <c r="J177" s="235"/>
      <c r="K177" s="236">
        <f>ROUND(E177*J177,2)</f>
        <v>0</v>
      </c>
      <c r="L177" s="236">
        <v>21</v>
      </c>
      <c r="M177" s="236">
        <f>G177*(1+L177/100)</f>
        <v>0</v>
      </c>
      <c r="N177" s="234">
        <v>0</v>
      </c>
      <c r="O177" s="234">
        <f>ROUND(E177*N177,2)</f>
        <v>0</v>
      </c>
      <c r="P177" s="234">
        <v>0</v>
      </c>
      <c r="Q177" s="234">
        <f>ROUND(E177*P177,2)</f>
        <v>0</v>
      </c>
      <c r="R177" s="236" t="s">
        <v>278</v>
      </c>
      <c r="S177" s="236" t="s">
        <v>235</v>
      </c>
      <c r="T177" s="237" t="s">
        <v>235</v>
      </c>
      <c r="U177" s="222">
        <v>0.34200000000000003</v>
      </c>
      <c r="V177" s="222">
        <f>ROUND(E177*U177,2)</f>
        <v>8.5500000000000007</v>
      </c>
      <c r="W177" s="222"/>
      <c r="X177" s="222" t="s">
        <v>279</v>
      </c>
      <c r="Y177" s="222" t="s">
        <v>238</v>
      </c>
      <c r="Z177" s="212"/>
      <c r="AA177" s="212"/>
      <c r="AB177" s="212"/>
      <c r="AC177" s="212"/>
      <c r="AD177" s="212"/>
      <c r="AE177" s="212"/>
      <c r="AF177" s="212"/>
      <c r="AG177" s="212" t="s">
        <v>289</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64" t="s">
        <v>449</v>
      </c>
      <c r="D178" s="263"/>
      <c r="E178" s="263"/>
      <c r="F178" s="263"/>
      <c r="G178" s="263"/>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282</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39" t="str">
        <f>C178</f>
        <v>s případným nutným přemístěním hromad nebo dočasných skládek na místo potřeby ze vzdálenosti do 30 m, ve svahu sklonu přes 1 : 5,</v>
      </c>
      <c r="BB178" s="212"/>
      <c r="BC178" s="212"/>
      <c r="BD178" s="212"/>
      <c r="BE178" s="212"/>
      <c r="BF178" s="212"/>
      <c r="BG178" s="212"/>
      <c r="BH178" s="212"/>
    </row>
    <row r="179" spans="1:60" outlineLevel="2" x14ac:dyDescent="0.2">
      <c r="A179" s="219"/>
      <c r="B179" s="220"/>
      <c r="C179" s="265" t="s">
        <v>445</v>
      </c>
      <c r="D179" s="257"/>
      <c r="E179" s="258"/>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284</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5" t="s">
        <v>446</v>
      </c>
      <c r="D180" s="257"/>
      <c r="E180" s="258">
        <v>25</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284</v>
      </c>
      <c r="AH180" s="212">
        <v>5</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31">
        <v>30</v>
      </c>
      <c r="B181" s="232" t="s">
        <v>450</v>
      </c>
      <c r="C181" s="249" t="s">
        <v>451</v>
      </c>
      <c r="D181" s="233" t="s">
        <v>277</v>
      </c>
      <c r="E181" s="234">
        <v>108.51385000000001</v>
      </c>
      <c r="F181" s="235"/>
      <c r="G181" s="236">
        <f>ROUND(E181*F181,2)</f>
        <v>0</v>
      </c>
      <c r="H181" s="235"/>
      <c r="I181" s="236">
        <f>ROUND(E181*H181,2)</f>
        <v>0</v>
      </c>
      <c r="J181" s="235"/>
      <c r="K181" s="236">
        <f>ROUND(E181*J181,2)</f>
        <v>0</v>
      </c>
      <c r="L181" s="236">
        <v>21</v>
      </c>
      <c r="M181" s="236">
        <f>G181*(1+L181/100)</f>
        <v>0</v>
      </c>
      <c r="N181" s="234">
        <v>0</v>
      </c>
      <c r="O181" s="234">
        <f>ROUND(E181*N181,2)</f>
        <v>0</v>
      </c>
      <c r="P181" s="234">
        <v>0</v>
      </c>
      <c r="Q181" s="234">
        <f>ROUND(E181*P181,2)</f>
        <v>0</v>
      </c>
      <c r="R181" s="236" t="s">
        <v>278</v>
      </c>
      <c r="S181" s="236" t="s">
        <v>235</v>
      </c>
      <c r="T181" s="237" t="s">
        <v>235</v>
      </c>
      <c r="U181" s="222">
        <v>0</v>
      </c>
      <c r="V181" s="222">
        <f>ROUND(E181*U181,2)</f>
        <v>0</v>
      </c>
      <c r="W181" s="222"/>
      <c r="X181" s="222" t="s">
        <v>279</v>
      </c>
      <c r="Y181" s="222" t="s">
        <v>238</v>
      </c>
      <c r="Z181" s="212"/>
      <c r="AA181" s="212"/>
      <c r="AB181" s="212"/>
      <c r="AC181" s="212"/>
      <c r="AD181" s="212"/>
      <c r="AE181" s="212"/>
      <c r="AF181" s="212"/>
      <c r="AG181" s="212" t="s">
        <v>289</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65" t="s">
        <v>452</v>
      </c>
      <c r="D182" s="257"/>
      <c r="E182" s="258">
        <v>108.51385000000001</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284</v>
      </c>
      <c r="AH182" s="212">
        <v>5</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31">
        <v>31</v>
      </c>
      <c r="B183" s="232" t="s">
        <v>453</v>
      </c>
      <c r="C183" s="249" t="s">
        <v>454</v>
      </c>
      <c r="D183" s="233" t="s">
        <v>455</v>
      </c>
      <c r="E183" s="234">
        <v>9.3149999999999995</v>
      </c>
      <c r="F183" s="235"/>
      <c r="G183" s="236">
        <f>ROUND(E183*F183,2)</f>
        <v>0</v>
      </c>
      <c r="H183" s="235"/>
      <c r="I183" s="236">
        <f>ROUND(E183*H183,2)</f>
        <v>0</v>
      </c>
      <c r="J183" s="235"/>
      <c r="K183" s="236">
        <f>ROUND(E183*J183,2)</f>
        <v>0</v>
      </c>
      <c r="L183" s="236">
        <v>21</v>
      </c>
      <c r="M183" s="236">
        <f>G183*(1+L183/100)</f>
        <v>0</v>
      </c>
      <c r="N183" s="234">
        <v>1E-3</v>
      </c>
      <c r="O183" s="234">
        <f>ROUND(E183*N183,2)</f>
        <v>0.01</v>
      </c>
      <c r="P183" s="234">
        <v>0</v>
      </c>
      <c r="Q183" s="234">
        <f>ROUND(E183*P183,2)</f>
        <v>0</v>
      </c>
      <c r="R183" s="236" t="s">
        <v>456</v>
      </c>
      <c r="S183" s="236" t="s">
        <v>235</v>
      </c>
      <c r="T183" s="237" t="s">
        <v>235</v>
      </c>
      <c r="U183" s="222">
        <v>0</v>
      </c>
      <c r="V183" s="222">
        <f>ROUND(E183*U183,2)</f>
        <v>0</v>
      </c>
      <c r="W183" s="222"/>
      <c r="X183" s="222" t="s">
        <v>457</v>
      </c>
      <c r="Y183" s="222" t="s">
        <v>238</v>
      </c>
      <c r="Z183" s="212"/>
      <c r="AA183" s="212"/>
      <c r="AB183" s="212"/>
      <c r="AC183" s="212"/>
      <c r="AD183" s="212"/>
      <c r="AE183" s="212"/>
      <c r="AF183" s="212"/>
      <c r="AG183" s="212" t="s">
        <v>458</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65" t="s">
        <v>459</v>
      </c>
      <c r="D184" s="257"/>
      <c r="E184" s="258"/>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284</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65" t="s">
        <v>460</v>
      </c>
      <c r="D185" s="257"/>
      <c r="E185" s="258">
        <v>8.2799999999999994</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284</v>
      </c>
      <c r="AH185" s="212">
        <v>5</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65" t="s">
        <v>461</v>
      </c>
      <c r="D186" s="257"/>
      <c r="E186" s="258">
        <v>1.0349999999999999</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284</v>
      </c>
      <c r="AH186" s="212">
        <v>5</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x14ac:dyDescent="0.2">
      <c r="A187" s="224" t="s">
        <v>230</v>
      </c>
      <c r="B187" s="225" t="s">
        <v>164</v>
      </c>
      <c r="C187" s="248" t="s">
        <v>165</v>
      </c>
      <c r="D187" s="226"/>
      <c r="E187" s="227"/>
      <c r="F187" s="228"/>
      <c r="G187" s="228">
        <f>SUMIF(AG188:AG202,"&lt;&gt;NOR",G188:G202)</f>
        <v>0</v>
      </c>
      <c r="H187" s="228"/>
      <c r="I187" s="228">
        <f>SUM(I188:I202)</f>
        <v>0</v>
      </c>
      <c r="J187" s="228"/>
      <c r="K187" s="228">
        <f>SUM(K188:K202)</f>
        <v>0</v>
      </c>
      <c r="L187" s="228"/>
      <c r="M187" s="228">
        <f>SUM(M188:M202)</f>
        <v>0</v>
      </c>
      <c r="N187" s="227"/>
      <c r="O187" s="227">
        <f>SUM(O188:O202)</f>
        <v>38.25</v>
      </c>
      <c r="P187" s="227"/>
      <c r="Q187" s="227">
        <f>SUM(Q188:Q202)</f>
        <v>0</v>
      </c>
      <c r="R187" s="228"/>
      <c r="S187" s="228"/>
      <c r="T187" s="229"/>
      <c r="U187" s="223"/>
      <c r="V187" s="223">
        <f>SUM(V188:V202)</f>
        <v>0</v>
      </c>
      <c r="W187" s="223"/>
      <c r="X187" s="223"/>
      <c r="Y187" s="223"/>
      <c r="AG187" t="s">
        <v>231</v>
      </c>
    </row>
    <row r="188" spans="1:60" ht="22.5" outlineLevel="1" x14ac:dyDescent="0.2">
      <c r="A188" s="241">
        <v>32</v>
      </c>
      <c r="B188" s="242" t="s">
        <v>462</v>
      </c>
      <c r="C188" s="252" t="s">
        <v>463</v>
      </c>
      <c r="D188" s="243" t="s">
        <v>464</v>
      </c>
      <c r="E188" s="244">
        <v>1</v>
      </c>
      <c r="F188" s="245"/>
      <c r="G188" s="246">
        <f>ROUND(E188*F188,2)</f>
        <v>0</v>
      </c>
      <c r="H188" s="245"/>
      <c r="I188" s="246">
        <f>ROUND(E188*H188,2)</f>
        <v>0</v>
      </c>
      <c r="J188" s="245"/>
      <c r="K188" s="246">
        <f>ROUND(E188*J188,2)</f>
        <v>0</v>
      </c>
      <c r="L188" s="246">
        <v>21</v>
      </c>
      <c r="M188" s="246">
        <f>G188*(1+L188/100)</f>
        <v>0</v>
      </c>
      <c r="N188" s="244">
        <v>0</v>
      </c>
      <c r="O188" s="244">
        <f>ROUND(E188*N188,2)</f>
        <v>0</v>
      </c>
      <c r="P188" s="244">
        <v>0</v>
      </c>
      <c r="Q188" s="244">
        <f>ROUND(E188*P188,2)</f>
        <v>0</v>
      </c>
      <c r="R188" s="246"/>
      <c r="S188" s="246" t="s">
        <v>247</v>
      </c>
      <c r="T188" s="247" t="s">
        <v>236</v>
      </c>
      <c r="U188" s="222">
        <v>0</v>
      </c>
      <c r="V188" s="222">
        <f>ROUND(E188*U188,2)</f>
        <v>0</v>
      </c>
      <c r="W188" s="222"/>
      <c r="X188" s="222" t="s">
        <v>279</v>
      </c>
      <c r="Y188" s="222" t="s">
        <v>238</v>
      </c>
      <c r="Z188" s="212"/>
      <c r="AA188" s="212"/>
      <c r="AB188" s="212"/>
      <c r="AC188" s="212"/>
      <c r="AD188" s="212"/>
      <c r="AE188" s="212"/>
      <c r="AF188" s="212"/>
      <c r="AG188" s="212" t="s">
        <v>289</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22.5" outlineLevel="1" x14ac:dyDescent="0.2">
      <c r="A189" s="241">
        <v>33</v>
      </c>
      <c r="B189" s="242" t="s">
        <v>465</v>
      </c>
      <c r="C189" s="252" t="s">
        <v>466</v>
      </c>
      <c r="D189" s="243" t="s">
        <v>464</v>
      </c>
      <c r="E189" s="244">
        <v>1</v>
      </c>
      <c r="F189" s="245"/>
      <c r="G189" s="246">
        <f>ROUND(E189*F189,2)</f>
        <v>0</v>
      </c>
      <c r="H189" s="245"/>
      <c r="I189" s="246">
        <f>ROUND(E189*H189,2)</f>
        <v>0</v>
      </c>
      <c r="J189" s="245"/>
      <c r="K189" s="246">
        <f>ROUND(E189*J189,2)</f>
        <v>0</v>
      </c>
      <c r="L189" s="246">
        <v>21</v>
      </c>
      <c r="M189" s="246">
        <f>G189*(1+L189/100)</f>
        <v>0</v>
      </c>
      <c r="N189" s="244">
        <v>0</v>
      </c>
      <c r="O189" s="244">
        <f>ROUND(E189*N189,2)</f>
        <v>0</v>
      </c>
      <c r="P189" s="244">
        <v>0</v>
      </c>
      <c r="Q189" s="244">
        <f>ROUND(E189*P189,2)</f>
        <v>0</v>
      </c>
      <c r="R189" s="246"/>
      <c r="S189" s="246" t="s">
        <v>247</v>
      </c>
      <c r="T189" s="247" t="s">
        <v>236</v>
      </c>
      <c r="U189" s="222">
        <v>0</v>
      </c>
      <c r="V189" s="222">
        <f>ROUND(E189*U189,2)</f>
        <v>0</v>
      </c>
      <c r="W189" s="222"/>
      <c r="X189" s="222" t="s">
        <v>279</v>
      </c>
      <c r="Y189" s="222" t="s">
        <v>238</v>
      </c>
      <c r="Z189" s="212"/>
      <c r="AA189" s="212"/>
      <c r="AB189" s="212"/>
      <c r="AC189" s="212"/>
      <c r="AD189" s="212"/>
      <c r="AE189" s="212"/>
      <c r="AF189" s="212"/>
      <c r="AG189" s="212" t="s">
        <v>289</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2.5" outlineLevel="1" x14ac:dyDescent="0.2">
      <c r="A190" s="241">
        <v>34</v>
      </c>
      <c r="B190" s="242" t="s">
        <v>467</v>
      </c>
      <c r="C190" s="252" t="s">
        <v>468</v>
      </c>
      <c r="D190" s="243" t="s">
        <v>464</v>
      </c>
      <c r="E190" s="244">
        <v>1</v>
      </c>
      <c r="F190" s="245"/>
      <c r="G190" s="246">
        <f>ROUND(E190*F190,2)</f>
        <v>0</v>
      </c>
      <c r="H190" s="245"/>
      <c r="I190" s="246">
        <f>ROUND(E190*H190,2)</f>
        <v>0</v>
      </c>
      <c r="J190" s="245"/>
      <c r="K190" s="246">
        <f>ROUND(E190*J190,2)</f>
        <v>0</v>
      </c>
      <c r="L190" s="246">
        <v>21</v>
      </c>
      <c r="M190" s="246">
        <f>G190*(1+L190/100)</f>
        <v>0</v>
      </c>
      <c r="N190" s="244">
        <v>0</v>
      </c>
      <c r="O190" s="244">
        <f>ROUND(E190*N190,2)</f>
        <v>0</v>
      </c>
      <c r="P190" s="244">
        <v>0</v>
      </c>
      <c r="Q190" s="244">
        <f>ROUND(E190*P190,2)</f>
        <v>0</v>
      </c>
      <c r="R190" s="246"/>
      <c r="S190" s="246" t="s">
        <v>247</v>
      </c>
      <c r="T190" s="247" t="s">
        <v>236</v>
      </c>
      <c r="U190" s="222">
        <v>0</v>
      </c>
      <c r="V190" s="222">
        <f>ROUND(E190*U190,2)</f>
        <v>0</v>
      </c>
      <c r="W190" s="222"/>
      <c r="X190" s="222" t="s">
        <v>279</v>
      </c>
      <c r="Y190" s="222" t="s">
        <v>238</v>
      </c>
      <c r="Z190" s="212"/>
      <c r="AA190" s="212"/>
      <c r="AB190" s="212"/>
      <c r="AC190" s="212"/>
      <c r="AD190" s="212"/>
      <c r="AE190" s="212"/>
      <c r="AF190" s="212"/>
      <c r="AG190" s="212" t="s">
        <v>289</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1" x14ac:dyDescent="0.2">
      <c r="A191" s="241">
        <v>35</v>
      </c>
      <c r="B191" s="242" t="s">
        <v>469</v>
      </c>
      <c r="C191" s="252" t="s">
        <v>470</v>
      </c>
      <c r="D191" s="243" t="s">
        <v>464</v>
      </c>
      <c r="E191" s="244">
        <v>1</v>
      </c>
      <c r="F191" s="245"/>
      <c r="G191" s="246">
        <f>ROUND(E191*F191,2)</f>
        <v>0</v>
      </c>
      <c r="H191" s="245"/>
      <c r="I191" s="246">
        <f>ROUND(E191*H191,2)</f>
        <v>0</v>
      </c>
      <c r="J191" s="245"/>
      <c r="K191" s="246">
        <f>ROUND(E191*J191,2)</f>
        <v>0</v>
      </c>
      <c r="L191" s="246">
        <v>21</v>
      </c>
      <c r="M191" s="246">
        <f>G191*(1+L191/100)</f>
        <v>0</v>
      </c>
      <c r="N191" s="244">
        <v>0</v>
      </c>
      <c r="O191" s="244">
        <f>ROUND(E191*N191,2)</f>
        <v>0</v>
      </c>
      <c r="P191" s="244">
        <v>0</v>
      </c>
      <c r="Q191" s="244">
        <f>ROUND(E191*P191,2)</f>
        <v>0</v>
      </c>
      <c r="R191" s="246"/>
      <c r="S191" s="246" t="s">
        <v>247</v>
      </c>
      <c r="T191" s="247" t="s">
        <v>236</v>
      </c>
      <c r="U191" s="222">
        <v>0</v>
      </c>
      <c r="V191" s="222">
        <f>ROUND(E191*U191,2)</f>
        <v>0</v>
      </c>
      <c r="W191" s="222"/>
      <c r="X191" s="222" t="s">
        <v>279</v>
      </c>
      <c r="Y191" s="222" t="s">
        <v>238</v>
      </c>
      <c r="Z191" s="212"/>
      <c r="AA191" s="212"/>
      <c r="AB191" s="212"/>
      <c r="AC191" s="212"/>
      <c r="AD191" s="212"/>
      <c r="AE191" s="212"/>
      <c r="AF191" s="212"/>
      <c r="AG191" s="212" t="s">
        <v>289</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ht="22.5" outlineLevel="1" x14ac:dyDescent="0.2">
      <c r="A192" s="241">
        <v>36</v>
      </c>
      <c r="B192" s="242" t="s">
        <v>471</v>
      </c>
      <c r="C192" s="252" t="s">
        <v>472</v>
      </c>
      <c r="D192" s="243" t="s">
        <v>464</v>
      </c>
      <c r="E192" s="244">
        <v>1</v>
      </c>
      <c r="F192" s="245"/>
      <c r="G192" s="246">
        <f>ROUND(E192*F192,2)</f>
        <v>0</v>
      </c>
      <c r="H192" s="245"/>
      <c r="I192" s="246">
        <f>ROUND(E192*H192,2)</f>
        <v>0</v>
      </c>
      <c r="J192" s="245"/>
      <c r="K192" s="246">
        <f>ROUND(E192*J192,2)</f>
        <v>0</v>
      </c>
      <c r="L192" s="246">
        <v>21</v>
      </c>
      <c r="M192" s="246">
        <f>G192*(1+L192/100)</f>
        <v>0</v>
      </c>
      <c r="N192" s="244">
        <v>0</v>
      </c>
      <c r="O192" s="244">
        <f>ROUND(E192*N192,2)</f>
        <v>0</v>
      </c>
      <c r="P192" s="244">
        <v>0</v>
      </c>
      <c r="Q192" s="244">
        <f>ROUND(E192*P192,2)</f>
        <v>0</v>
      </c>
      <c r="R192" s="246"/>
      <c r="S192" s="246" t="s">
        <v>247</v>
      </c>
      <c r="T192" s="247" t="s">
        <v>236</v>
      </c>
      <c r="U192" s="222">
        <v>0</v>
      </c>
      <c r="V192" s="222">
        <f>ROUND(E192*U192,2)</f>
        <v>0</v>
      </c>
      <c r="W192" s="222"/>
      <c r="X192" s="222" t="s">
        <v>279</v>
      </c>
      <c r="Y192" s="222" t="s">
        <v>238</v>
      </c>
      <c r="Z192" s="212"/>
      <c r="AA192" s="212"/>
      <c r="AB192" s="212"/>
      <c r="AC192" s="212"/>
      <c r="AD192" s="212"/>
      <c r="AE192" s="212"/>
      <c r="AF192" s="212"/>
      <c r="AG192" s="212" t="s">
        <v>289</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1">
        <v>37</v>
      </c>
      <c r="B193" s="232" t="s">
        <v>473</v>
      </c>
      <c r="C193" s="249" t="s">
        <v>474</v>
      </c>
      <c r="D193" s="233" t="s">
        <v>464</v>
      </c>
      <c r="E193" s="234">
        <v>1.01</v>
      </c>
      <c r="F193" s="235"/>
      <c r="G193" s="236">
        <f>ROUND(E193*F193,2)</f>
        <v>0</v>
      </c>
      <c r="H193" s="235"/>
      <c r="I193" s="236">
        <f>ROUND(E193*H193,2)</f>
        <v>0</v>
      </c>
      <c r="J193" s="235"/>
      <c r="K193" s="236">
        <f>ROUND(E193*J193,2)</f>
        <v>0</v>
      </c>
      <c r="L193" s="236">
        <v>21</v>
      </c>
      <c r="M193" s="236">
        <f>G193*(1+L193/100)</f>
        <v>0</v>
      </c>
      <c r="N193" s="234">
        <v>7.77</v>
      </c>
      <c r="O193" s="234">
        <f>ROUND(E193*N193,2)</f>
        <v>7.85</v>
      </c>
      <c r="P193" s="234">
        <v>0</v>
      </c>
      <c r="Q193" s="234">
        <f>ROUND(E193*P193,2)</f>
        <v>0</v>
      </c>
      <c r="R193" s="236" t="s">
        <v>456</v>
      </c>
      <c r="S193" s="236" t="s">
        <v>235</v>
      </c>
      <c r="T193" s="237" t="s">
        <v>235</v>
      </c>
      <c r="U193" s="222">
        <v>0</v>
      </c>
      <c r="V193" s="222">
        <f>ROUND(E193*U193,2)</f>
        <v>0</v>
      </c>
      <c r="W193" s="222"/>
      <c r="X193" s="222" t="s">
        <v>457</v>
      </c>
      <c r="Y193" s="222" t="s">
        <v>238</v>
      </c>
      <c r="Z193" s="212"/>
      <c r="AA193" s="212"/>
      <c r="AB193" s="212"/>
      <c r="AC193" s="212"/>
      <c r="AD193" s="212"/>
      <c r="AE193" s="212"/>
      <c r="AF193" s="212"/>
      <c r="AG193" s="212" t="s">
        <v>458</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65" t="s">
        <v>475</v>
      </c>
      <c r="D194" s="257"/>
      <c r="E194" s="258">
        <v>1.01</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284</v>
      </c>
      <c r="AH194" s="212">
        <v>5</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31">
        <v>38</v>
      </c>
      <c r="B195" s="232" t="s">
        <v>476</v>
      </c>
      <c r="C195" s="249" t="s">
        <v>477</v>
      </c>
      <c r="D195" s="233" t="s">
        <v>464</v>
      </c>
      <c r="E195" s="234">
        <v>1.01</v>
      </c>
      <c r="F195" s="235"/>
      <c r="G195" s="236">
        <f>ROUND(E195*F195,2)</f>
        <v>0</v>
      </c>
      <c r="H195" s="235"/>
      <c r="I195" s="236">
        <f>ROUND(E195*H195,2)</f>
        <v>0</v>
      </c>
      <c r="J195" s="235"/>
      <c r="K195" s="236">
        <f>ROUND(E195*J195,2)</f>
        <v>0</v>
      </c>
      <c r="L195" s="236">
        <v>21</v>
      </c>
      <c r="M195" s="236">
        <f>G195*(1+L195/100)</f>
        <v>0</v>
      </c>
      <c r="N195" s="234">
        <v>2.54</v>
      </c>
      <c r="O195" s="234">
        <f>ROUND(E195*N195,2)</f>
        <v>2.57</v>
      </c>
      <c r="P195" s="234">
        <v>0</v>
      </c>
      <c r="Q195" s="234">
        <f>ROUND(E195*P195,2)</f>
        <v>0</v>
      </c>
      <c r="R195" s="236" t="s">
        <v>456</v>
      </c>
      <c r="S195" s="236" t="s">
        <v>235</v>
      </c>
      <c r="T195" s="237" t="s">
        <v>235</v>
      </c>
      <c r="U195" s="222">
        <v>0</v>
      </c>
      <c r="V195" s="222">
        <f>ROUND(E195*U195,2)</f>
        <v>0</v>
      </c>
      <c r="W195" s="222"/>
      <c r="X195" s="222" t="s">
        <v>457</v>
      </c>
      <c r="Y195" s="222" t="s">
        <v>238</v>
      </c>
      <c r="Z195" s="212"/>
      <c r="AA195" s="212"/>
      <c r="AB195" s="212"/>
      <c r="AC195" s="212"/>
      <c r="AD195" s="212"/>
      <c r="AE195" s="212"/>
      <c r="AF195" s="212"/>
      <c r="AG195" s="212" t="s">
        <v>458</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65" t="s">
        <v>478</v>
      </c>
      <c r="D196" s="257"/>
      <c r="E196" s="258">
        <v>1.01</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284</v>
      </c>
      <c r="AH196" s="212">
        <v>5</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31">
        <v>39</v>
      </c>
      <c r="B197" s="232" t="s">
        <v>479</v>
      </c>
      <c r="C197" s="249" t="s">
        <v>480</v>
      </c>
      <c r="D197" s="233" t="s">
        <v>464</v>
      </c>
      <c r="E197" s="234">
        <v>1.01</v>
      </c>
      <c r="F197" s="235"/>
      <c r="G197" s="236">
        <f>ROUND(E197*F197,2)</f>
        <v>0</v>
      </c>
      <c r="H197" s="235"/>
      <c r="I197" s="236">
        <f>ROUND(E197*H197,2)</f>
        <v>0</v>
      </c>
      <c r="J197" s="235"/>
      <c r="K197" s="236">
        <f>ROUND(E197*J197,2)</f>
        <v>0</v>
      </c>
      <c r="L197" s="236">
        <v>21</v>
      </c>
      <c r="M197" s="236">
        <f>G197*(1+L197/100)</f>
        <v>0</v>
      </c>
      <c r="N197" s="234">
        <v>2.0699999999999998</v>
      </c>
      <c r="O197" s="234">
        <f>ROUND(E197*N197,2)</f>
        <v>2.09</v>
      </c>
      <c r="P197" s="234">
        <v>0</v>
      </c>
      <c r="Q197" s="234">
        <f>ROUND(E197*P197,2)</f>
        <v>0</v>
      </c>
      <c r="R197" s="236" t="s">
        <v>456</v>
      </c>
      <c r="S197" s="236" t="s">
        <v>235</v>
      </c>
      <c r="T197" s="237" t="s">
        <v>235</v>
      </c>
      <c r="U197" s="222">
        <v>0</v>
      </c>
      <c r="V197" s="222">
        <f>ROUND(E197*U197,2)</f>
        <v>0</v>
      </c>
      <c r="W197" s="222"/>
      <c r="X197" s="222" t="s">
        <v>457</v>
      </c>
      <c r="Y197" s="222" t="s">
        <v>238</v>
      </c>
      <c r="Z197" s="212"/>
      <c r="AA197" s="212"/>
      <c r="AB197" s="212"/>
      <c r="AC197" s="212"/>
      <c r="AD197" s="212"/>
      <c r="AE197" s="212"/>
      <c r="AF197" s="212"/>
      <c r="AG197" s="212" t="s">
        <v>458</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65" t="s">
        <v>481</v>
      </c>
      <c r="D198" s="257"/>
      <c r="E198" s="258">
        <v>1.01</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284</v>
      </c>
      <c r="AH198" s="212">
        <v>5</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22.5" outlineLevel="1" x14ac:dyDescent="0.2">
      <c r="A199" s="231">
        <v>40</v>
      </c>
      <c r="B199" s="232" t="s">
        <v>482</v>
      </c>
      <c r="C199" s="249" t="s">
        <v>483</v>
      </c>
      <c r="D199" s="233" t="s">
        <v>464</v>
      </c>
      <c r="E199" s="234">
        <v>1.01</v>
      </c>
      <c r="F199" s="235"/>
      <c r="G199" s="236">
        <f>ROUND(E199*F199,2)</f>
        <v>0</v>
      </c>
      <c r="H199" s="235"/>
      <c r="I199" s="236">
        <f>ROUND(E199*H199,2)</f>
        <v>0</v>
      </c>
      <c r="J199" s="235"/>
      <c r="K199" s="236">
        <f>ROUND(E199*J199,2)</f>
        <v>0</v>
      </c>
      <c r="L199" s="236">
        <v>21</v>
      </c>
      <c r="M199" s="236">
        <f>G199*(1+L199/100)</f>
        <v>0</v>
      </c>
      <c r="N199" s="234">
        <v>8.86</v>
      </c>
      <c r="O199" s="234">
        <f>ROUND(E199*N199,2)</f>
        <v>8.9499999999999993</v>
      </c>
      <c r="P199" s="234">
        <v>0</v>
      </c>
      <c r="Q199" s="234">
        <f>ROUND(E199*P199,2)</f>
        <v>0</v>
      </c>
      <c r="R199" s="236" t="s">
        <v>456</v>
      </c>
      <c r="S199" s="236" t="s">
        <v>235</v>
      </c>
      <c r="T199" s="237" t="s">
        <v>235</v>
      </c>
      <c r="U199" s="222">
        <v>0</v>
      </c>
      <c r="V199" s="222">
        <f>ROUND(E199*U199,2)</f>
        <v>0</v>
      </c>
      <c r="W199" s="222"/>
      <c r="X199" s="222" t="s">
        <v>457</v>
      </c>
      <c r="Y199" s="222" t="s">
        <v>238</v>
      </c>
      <c r="Z199" s="212"/>
      <c r="AA199" s="212"/>
      <c r="AB199" s="212"/>
      <c r="AC199" s="212"/>
      <c r="AD199" s="212"/>
      <c r="AE199" s="212"/>
      <c r="AF199" s="212"/>
      <c r="AG199" s="212" t="s">
        <v>458</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65" t="s">
        <v>484</v>
      </c>
      <c r="D200" s="257"/>
      <c r="E200" s="258">
        <v>1.01</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284</v>
      </c>
      <c r="AH200" s="212">
        <v>5</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2.5" outlineLevel="1" x14ac:dyDescent="0.2">
      <c r="A201" s="231">
        <v>41</v>
      </c>
      <c r="B201" s="232" t="s">
        <v>485</v>
      </c>
      <c r="C201" s="249" t="s">
        <v>486</v>
      </c>
      <c r="D201" s="233" t="s">
        <v>464</v>
      </c>
      <c r="E201" s="234">
        <v>1.01</v>
      </c>
      <c r="F201" s="235"/>
      <c r="G201" s="236">
        <f>ROUND(E201*F201,2)</f>
        <v>0</v>
      </c>
      <c r="H201" s="235"/>
      <c r="I201" s="236">
        <f>ROUND(E201*H201,2)</f>
        <v>0</v>
      </c>
      <c r="J201" s="235"/>
      <c r="K201" s="236">
        <f>ROUND(E201*J201,2)</f>
        <v>0</v>
      </c>
      <c r="L201" s="236">
        <v>21</v>
      </c>
      <c r="M201" s="236">
        <f>G201*(1+L201/100)</f>
        <v>0</v>
      </c>
      <c r="N201" s="234">
        <v>16.626999999999999</v>
      </c>
      <c r="O201" s="234">
        <f>ROUND(E201*N201,2)</f>
        <v>16.79</v>
      </c>
      <c r="P201" s="234">
        <v>0</v>
      </c>
      <c r="Q201" s="234">
        <f>ROUND(E201*P201,2)</f>
        <v>0</v>
      </c>
      <c r="R201" s="236" t="s">
        <v>456</v>
      </c>
      <c r="S201" s="236" t="s">
        <v>235</v>
      </c>
      <c r="T201" s="237" t="s">
        <v>235</v>
      </c>
      <c r="U201" s="222">
        <v>0</v>
      </c>
      <c r="V201" s="222">
        <f>ROUND(E201*U201,2)</f>
        <v>0</v>
      </c>
      <c r="W201" s="222"/>
      <c r="X201" s="222" t="s">
        <v>457</v>
      </c>
      <c r="Y201" s="222" t="s">
        <v>238</v>
      </c>
      <c r="Z201" s="212"/>
      <c r="AA201" s="212"/>
      <c r="AB201" s="212"/>
      <c r="AC201" s="212"/>
      <c r="AD201" s="212"/>
      <c r="AE201" s="212"/>
      <c r="AF201" s="212"/>
      <c r="AG201" s="212" t="s">
        <v>458</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65" t="s">
        <v>487</v>
      </c>
      <c r="D202" s="257"/>
      <c r="E202" s="258">
        <v>1.01</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284</v>
      </c>
      <c r="AH202" s="212">
        <v>5</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x14ac:dyDescent="0.2">
      <c r="A203" s="224" t="s">
        <v>230</v>
      </c>
      <c r="B203" s="225" t="s">
        <v>166</v>
      </c>
      <c r="C203" s="248" t="s">
        <v>167</v>
      </c>
      <c r="D203" s="226"/>
      <c r="E203" s="227"/>
      <c r="F203" s="228"/>
      <c r="G203" s="228">
        <f>SUMIF(AG204:AG231,"&lt;&gt;NOR",G204:G231)</f>
        <v>0</v>
      </c>
      <c r="H203" s="228"/>
      <c r="I203" s="228">
        <f>SUM(I204:I231)</f>
        <v>0</v>
      </c>
      <c r="J203" s="228"/>
      <c r="K203" s="228">
        <f>SUM(K204:K231)</f>
        <v>0</v>
      </c>
      <c r="L203" s="228"/>
      <c r="M203" s="228">
        <f>SUM(M204:M231)</f>
        <v>0</v>
      </c>
      <c r="N203" s="227"/>
      <c r="O203" s="227">
        <f>SUM(O204:O231)</f>
        <v>36.86</v>
      </c>
      <c r="P203" s="227"/>
      <c r="Q203" s="227">
        <f>SUM(Q204:Q231)</f>
        <v>0</v>
      </c>
      <c r="R203" s="228"/>
      <c r="S203" s="228"/>
      <c r="T203" s="229"/>
      <c r="U203" s="223"/>
      <c r="V203" s="223">
        <f>SUM(V204:V231)</f>
        <v>26.13</v>
      </c>
      <c r="W203" s="223"/>
      <c r="X203" s="223"/>
      <c r="Y203" s="223"/>
      <c r="AG203" t="s">
        <v>231</v>
      </c>
    </row>
    <row r="204" spans="1:60" outlineLevel="1" x14ac:dyDescent="0.2">
      <c r="A204" s="231">
        <v>42</v>
      </c>
      <c r="B204" s="232" t="s">
        <v>488</v>
      </c>
      <c r="C204" s="249" t="s">
        <v>489</v>
      </c>
      <c r="D204" s="233" t="s">
        <v>277</v>
      </c>
      <c r="E204" s="234">
        <v>16.0365</v>
      </c>
      <c r="F204" s="235"/>
      <c r="G204" s="236">
        <f>ROUND(E204*F204,2)</f>
        <v>0</v>
      </c>
      <c r="H204" s="235"/>
      <c r="I204" s="236">
        <f>ROUND(E204*H204,2)</f>
        <v>0</v>
      </c>
      <c r="J204" s="235"/>
      <c r="K204" s="236">
        <f>ROUND(E204*J204,2)</f>
        <v>0</v>
      </c>
      <c r="L204" s="236">
        <v>21</v>
      </c>
      <c r="M204" s="236">
        <f>G204*(1+L204/100)</f>
        <v>0</v>
      </c>
      <c r="N204" s="234">
        <v>1.8907700000000001</v>
      </c>
      <c r="O204" s="234">
        <f>ROUND(E204*N204,2)</f>
        <v>30.32</v>
      </c>
      <c r="P204" s="234">
        <v>0</v>
      </c>
      <c r="Q204" s="234">
        <f>ROUND(E204*P204,2)</f>
        <v>0</v>
      </c>
      <c r="R204" s="236" t="s">
        <v>490</v>
      </c>
      <c r="S204" s="236" t="s">
        <v>235</v>
      </c>
      <c r="T204" s="237" t="s">
        <v>235</v>
      </c>
      <c r="U204" s="222">
        <v>1.32</v>
      </c>
      <c r="V204" s="222">
        <f>ROUND(E204*U204,2)</f>
        <v>21.17</v>
      </c>
      <c r="W204" s="222"/>
      <c r="X204" s="222" t="s">
        <v>279</v>
      </c>
      <c r="Y204" s="222" t="s">
        <v>238</v>
      </c>
      <c r="Z204" s="212"/>
      <c r="AA204" s="212"/>
      <c r="AB204" s="212"/>
      <c r="AC204" s="212"/>
      <c r="AD204" s="212"/>
      <c r="AE204" s="212"/>
      <c r="AF204" s="212"/>
      <c r="AG204" s="212" t="s">
        <v>289</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64" t="s">
        <v>491</v>
      </c>
      <c r="D205" s="263"/>
      <c r="E205" s="263"/>
      <c r="F205" s="263"/>
      <c r="G205" s="263"/>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282</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65" t="s">
        <v>492</v>
      </c>
      <c r="D206" s="257"/>
      <c r="E206" s="258">
        <v>7.1550000000000002</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284</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65" t="s">
        <v>493</v>
      </c>
      <c r="D207" s="257"/>
      <c r="E207" s="258">
        <v>1.2615000000000001</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284</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65" t="s">
        <v>494</v>
      </c>
      <c r="D208" s="257"/>
      <c r="E208" s="258">
        <v>0.1</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284</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65" t="s">
        <v>495</v>
      </c>
      <c r="D209" s="257"/>
      <c r="E209" s="258">
        <v>2.58</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284</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65" t="s">
        <v>496</v>
      </c>
      <c r="D210" s="257"/>
      <c r="E210" s="258">
        <v>0.23</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284</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65" t="s">
        <v>497</v>
      </c>
      <c r="D211" s="257"/>
      <c r="E211" s="258">
        <v>0.23</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284</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65" t="s">
        <v>498</v>
      </c>
      <c r="D212" s="257"/>
      <c r="E212" s="258">
        <v>0.23</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284</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65" t="s">
        <v>499</v>
      </c>
      <c r="D213" s="257"/>
      <c r="E213" s="258">
        <v>0.53</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284</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65" t="s">
        <v>500</v>
      </c>
      <c r="D214" s="257"/>
      <c r="E214" s="258">
        <v>0.21</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284</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65" t="s">
        <v>501</v>
      </c>
      <c r="D215" s="257"/>
      <c r="E215" s="258">
        <v>3</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284</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65" t="s">
        <v>502</v>
      </c>
      <c r="D216" s="257"/>
      <c r="E216" s="258">
        <v>0.4</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284</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65" t="s">
        <v>503</v>
      </c>
      <c r="D217" s="257"/>
      <c r="E217" s="258">
        <v>0.11</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284</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1" x14ac:dyDescent="0.2">
      <c r="A218" s="231">
        <v>43</v>
      </c>
      <c r="B218" s="232" t="s">
        <v>504</v>
      </c>
      <c r="C218" s="249" t="s">
        <v>505</v>
      </c>
      <c r="D218" s="233" t="s">
        <v>464</v>
      </c>
      <c r="E218" s="234">
        <v>3</v>
      </c>
      <c r="F218" s="235"/>
      <c r="G218" s="236">
        <f>ROUND(E218*F218,2)</f>
        <v>0</v>
      </c>
      <c r="H218" s="235"/>
      <c r="I218" s="236">
        <f>ROUND(E218*H218,2)</f>
        <v>0</v>
      </c>
      <c r="J218" s="235"/>
      <c r="K218" s="236">
        <f>ROUND(E218*J218,2)</f>
        <v>0</v>
      </c>
      <c r="L218" s="236">
        <v>21</v>
      </c>
      <c r="M218" s="236">
        <f>G218*(1+L218/100)</f>
        <v>0</v>
      </c>
      <c r="N218" s="234">
        <v>6.6E-3</v>
      </c>
      <c r="O218" s="234">
        <f>ROUND(E218*N218,2)</f>
        <v>0.02</v>
      </c>
      <c r="P218" s="234">
        <v>0</v>
      </c>
      <c r="Q218" s="234">
        <f>ROUND(E218*P218,2)</f>
        <v>0</v>
      </c>
      <c r="R218" s="236" t="s">
        <v>490</v>
      </c>
      <c r="S218" s="236" t="s">
        <v>235</v>
      </c>
      <c r="T218" s="237" t="s">
        <v>235</v>
      </c>
      <c r="U218" s="222">
        <v>0.28000000000000003</v>
      </c>
      <c r="V218" s="222">
        <f>ROUND(E218*U218,2)</f>
        <v>0.84</v>
      </c>
      <c r="W218" s="222"/>
      <c r="X218" s="222" t="s">
        <v>279</v>
      </c>
      <c r="Y218" s="222" t="s">
        <v>238</v>
      </c>
      <c r="Z218" s="212"/>
      <c r="AA218" s="212"/>
      <c r="AB218" s="212"/>
      <c r="AC218" s="212"/>
      <c r="AD218" s="212"/>
      <c r="AE218" s="212"/>
      <c r="AF218" s="212"/>
      <c r="AG218" s="212" t="s">
        <v>289</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65" t="s">
        <v>506</v>
      </c>
      <c r="D219" s="257"/>
      <c r="E219" s="258">
        <v>3</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284</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22.5" outlineLevel="1" x14ac:dyDescent="0.2">
      <c r="A220" s="231">
        <v>44</v>
      </c>
      <c r="B220" s="232" t="s">
        <v>507</v>
      </c>
      <c r="C220" s="249" t="s">
        <v>508</v>
      </c>
      <c r="D220" s="233" t="s">
        <v>464</v>
      </c>
      <c r="E220" s="234">
        <v>1</v>
      </c>
      <c r="F220" s="235"/>
      <c r="G220" s="236">
        <f>ROUND(E220*F220,2)</f>
        <v>0</v>
      </c>
      <c r="H220" s="235"/>
      <c r="I220" s="236">
        <f>ROUND(E220*H220,2)</f>
        <v>0</v>
      </c>
      <c r="J220" s="235"/>
      <c r="K220" s="236">
        <f>ROUND(E220*J220,2)</f>
        <v>0</v>
      </c>
      <c r="L220" s="236">
        <v>21</v>
      </c>
      <c r="M220" s="236">
        <f>G220*(1+L220/100)</f>
        <v>0</v>
      </c>
      <c r="N220" s="234">
        <v>6.6E-3</v>
      </c>
      <c r="O220" s="234">
        <f>ROUND(E220*N220,2)</f>
        <v>0.01</v>
      </c>
      <c r="P220" s="234">
        <v>0</v>
      </c>
      <c r="Q220" s="234">
        <f>ROUND(E220*P220,2)</f>
        <v>0</v>
      </c>
      <c r="R220" s="236" t="s">
        <v>490</v>
      </c>
      <c r="S220" s="236" t="s">
        <v>235</v>
      </c>
      <c r="T220" s="237" t="s">
        <v>235</v>
      </c>
      <c r="U220" s="222">
        <v>0.56000000000000005</v>
      </c>
      <c r="V220" s="222">
        <f>ROUND(E220*U220,2)</f>
        <v>0.56000000000000005</v>
      </c>
      <c r="W220" s="222"/>
      <c r="X220" s="222" t="s">
        <v>279</v>
      </c>
      <c r="Y220" s="222" t="s">
        <v>238</v>
      </c>
      <c r="Z220" s="212"/>
      <c r="AA220" s="212"/>
      <c r="AB220" s="212"/>
      <c r="AC220" s="212"/>
      <c r="AD220" s="212"/>
      <c r="AE220" s="212"/>
      <c r="AF220" s="212"/>
      <c r="AG220" s="212" t="s">
        <v>289</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65" t="s">
        <v>509</v>
      </c>
      <c r="D221" s="257"/>
      <c r="E221" s="258">
        <v>1</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284</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ht="22.5" outlineLevel="1" x14ac:dyDescent="0.2">
      <c r="A222" s="231">
        <v>45</v>
      </c>
      <c r="B222" s="232" t="s">
        <v>510</v>
      </c>
      <c r="C222" s="249" t="s">
        <v>511</v>
      </c>
      <c r="D222" s="233" t="s">
        <v>277</v>
      </c>
      <c r="E222" s="234">
        <v>2.4586399999999999</v>
      </c>
      <c r="F222" s="235"/>
      <c r="G222" s="236">
        <f>ROUND(E222*F222,2)</f>
        <v>0</v>
      </c>
      <c r="H222" s="235"/>
      <c r="I222" s="236">
        <f>ROUND(E222*H222,2)</f>
        <v>0</v>
      </c>
      <c r="J222" s="235"/>
      <c r="K222" s="236">
        <f>ROUND(E222*J222,2)</f>
        <v>0</v>
      </c>
      <c r="L222" s="236">
        <v>21</v>
      </c>
      <c r="M222" s="236">
        <f>G222*(1+L222/100)</f>
        <v>0</v>
      </c>
      <c r="N222" s="234">
        <v>2.5</v>
      </c>
      <c r="O222" s="234">
        <f>ROUND(E222*N222,2)</f>
        <v>6.15</v>
      </c>
      <c r="P222" s="234">
        <v>0</v>
      </c>
      <c r="Q222" s="234">
        <f>ROUND(E222*P222,2)</f>
        <v>0</v>
      </c>
      <c r="R222" s="236" t="s">
        <v>490</v>
      </c>
      <c r="S222" s="236" t="s">
        <v>235</v>
      </c>
      <c r="T222" s="237" t="s">
        <v>235</v>
      </c>
      <c r="U222" s="222">
        <v>1.4490000000000001</v>
      </c>
      <c r="V222" s="222">
        <f>ROUND(E222*U222,2)</f>
        <v>3.56</v>
      </c>
      <c r="W222" s="222"/>
      <c r="X222" s="222" t="s">
        <v>279</v>
      </c>
      <c r="Y222" s="222" t="s">
        <v>238</v>
      </c>
      <c r="Z222" s="212"/>
      <c r="AA222" s="212"/>
      <c r="AB222" s="212"/>
      <c r="AC222" s="212"/>
      <c r="AD222" s="212"/>
      <c r="AE222" s="212"/>
      <c r="AF222" s="212"/>
      <c r="AG222" s="212" t="s">
        <v>289</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64" t="s">
        <v>512</v>
      </c>
      <c r="D223" s="263"/>
      <c r="E223" s="263"/>
      <c r="F223" s="263"/>
      <c r="G223" s="263"/>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282</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65" t="s">
        <v>513</v>
      </c>
      <c r="D224" s="257"/>
      <c r="E224" s="258"/>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284</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65" t="s">
        <v>514</v>
      </c>
      <c r="D225" s="257"/>
      <c r="E225" s="258">
        <v>1.6646399999999999</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284</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65" t="s">
        <v>515</v>
      </c>
      <c r="D226" s="257"/>
      <c r="E226" s="258">
        <v>0.625</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284</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65" t="s">
        <v>516</v>
      </c>
      <c r="D227" s="257"/>
      <c r="E227" s="258">
        <v>0.16900000000000001</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284</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1">
        <v>46</v>
      </c>
      <c r="B228" s="232" t="s">
        <v>517</v>
      </c>
      <c r="C228" s="249" t="s">
        <v>518</v>
      </c>
      <c r="D228" s="233" t="s">
        <v>464</v>
      </c>
      <c r="E228" s="234">
        <v>1.01</v>
      </c>
      <c r="F228" s="235"/>
      <c r="G228" s="236">
        <f>ROUND(E228*F228,2)</f>
        <v>0</v>
      </c>
      <c r="H228" s="235"/>
      <c r="I228" s="236">
        <f>ROUND(E228*H228,2)</f>
        <v>0</v>
      </c>
      <c r="J228" s="235"/>
      <c r="K228" s="236">
        <f>ROUND(E228*J228,2)</f>
        <v>0</v>
      </c>
      <c r="L228" s="236">
        <v>21</v>
      </c>
      <c r="M228" s="236">
        <f>G228*(1+L228/100)</f>
        <v>0</v>
      </c>
      <c r="N228" s="234">
        <v>0.1525</v>
      </c>
      <c r="O228" s="234">
        <f>ROUND(E228*N228,2)</f>
        <v>0.15</v>
      </c>
      <c r="P228" s="234">
        <v>0</v>
      </c>
      <c r="Q228" s="234">
        <f>ROUND(E228*P228,2)</f>
        <v>0</v>
      </c>
      <c r="R228" s="236" t="s">
        <v>456</v>
      </c>
      <c r="S228" s="236" t="s">
        <v>235</v>
      </c>
      <c r="T228" s="237" t="s">
        <v>235</v>
      </c>
      <c r="U228" s="222">
        <v>0</v>
      </c>
      <c r="V228" s="222">
        <f>ROUND(E228*U228,2)</f>
        <v>0</v>
      </c>
      <c r="W228" s="222"/>
      <c r="X228" s="222" t="s">
        <v>457</v>
      </c>
      <c r="Y228" s="222" t="s">
        <v>238</v>
      </c>
      <c r="Z228" s="212"/>
      <c r="AA228" s="212"/>
      <c r="AB228" s="212"/>
      <c r="AC228" s="212"/>
      <c r="AD228" s="212"/>
      <c r="AE228" s="212"/>
      <c r="AF228" s="212"/>
      <c r="AG228" s="212" t="s">
        <v>458</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65" t="s">
        <v>519</v>
      </c>
      <c r="D229" s="257"/>
      <c r="E229" s="258">
        <v>1.01</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284</v>
      </c>
      <c r="AH229" s="212">
        <v>5</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22.5" outlineLevel="1" x14ac:dyDescent="0.2">
      <c r="A230" s="231">
        <v>47</v>
      </c>
      <c r="B230" s="232" t="s">
        <v>520</v>
      </c>
      <c r="C230" s="249" t="s">
        <v>521</v>
      </c>
      <c r="D230" s="233" t="s">
        <v>464</v>
      </c>
      <c r="E230" s="234">
        <v>3.03</v>
      </c>
      <c r="F230" s="235"/>
      <c r="G230" s="236">
        <f>ROUND(E230*F230,2)</f>
        <v>0</v>
      </c>
      <c r="H230" s="235"/>
      <c r="I230" s="236">
        <f>ROUND(E230*H230,2)</f>
        <v>0</v>
      </c>
      <c r="J230" s="235"/>
      <c r="K230" s="236">
        <f>ROUND(E230*J230,2)</f>
        <v>0</v>
      </c>
      <c r="L230" s="236">
        <v>21</v>
      </c>
      <c r="M230" s="236">
        <f>G230*(1+L230/100)</f>
        <v>0</v>
      </c>
      <c r="N230" s="234">
        <v>6.8000000000000005E-2</v>
      </c>
      <c r="O230" s="234">
        <f>ROUND(E230*N230,2)</f>
        <v>0.21</v>
      </c>
      <c r="P230" s="234">
        <v>0</v>
      </c>
      <c r="Q230" s="234">
        <f>ROUND(E230*P230,2)</f>
        <v>0</v>
      </c>
      <c r="R230" s="236" t="s">
        <v>456</v>
      </c>
      <c r="S230" s="236" t="s">
        <v>235</v>
      </c>
      <c r="T230" s="237" t="s">
        <v>235</v>
      </c>
      <c r="U230" s="222">
        <v>0</v>
      </c>
      <c r="V230" s="222">
        <f>ROUND(E230*U230,2)</f>
        <v>0</v>
      </c>
      <c r="W230" s="222"/>
      <c r="X230" s="222" t="s">
        <v>457</v>
      </c>
      <c r="Y230" s="222" t="s">
        <v>238</v>
      </c>
      <c r="Z230" s="212"/>
      <c r="AA230" s="212"/>
      <c r="AB230" s="212"/>
      <c r="AC230" s="212"/>
      <c r="AD230" s="212"/>
      <c r="AE230" s="212"/>
      <c r="AF230" s="212"/>
      <c r="AG230" s="212" t="s">
        <v>458</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65" t="s">
        <v>522</v>
      </c>
      <c r="D231" s="257"/>
      <c r="E231" s="258">
        <v>3.03</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284</v>
      </c>
      <c r="AH231" s="212">
        <v>5</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x14ac:dyDescent="0.2">
      <c r="A232" s="224" t="s">
        <v>230</v>
      </c>
      <c r="B232" s="225" t="s">
        <v>168</v>
      </c>
      <c r="C232" s="248" t="s">
        <v>169</v>
      </c>
      <c r="D232" s="226"/>
      <c r="E232" s="227"/>
      <c r="F232" s="228"/>
      <c r="G232" s="228">
        <f>SUMIF(AG233:AG238,"&lt;&gt;NOR",G233:G238)</f>
        <v>0</v>
      </c>
      <c r="H232" s="228"/>
      <c r="I232" s="228">
        <f>SUM(I233:I238)</f>
        <v>0</v>
      </c>
      <c r="J232" s="228"/>
      <c r="K232" s="228">
        <f>SUM(K233:K238)</f>
        <v>0</v>
      </c>
      <c r="L232" s="228"/>
      <c r="M232" s="228">
        <f>SUM(M233:M238)</f>
        <v>0</v>
      </c>
      <c r="N232" s="227"/>
      <c r="O232" s="227">
        <f>SUM(O233:O238)</f>
        <v>3.38</v>
      </c>
      <c r="P232" s="227"/>
      <c r="Q232" s="227">
        <f>SUM(Q233:Q238)</f>
        <v>0</v>
      </c>
      <c r="R232" s="228"/>
      <c r="S232" s="228"/>
      <c r="T232" s="229"/>
      <c r="U232" s="223"/>
      <c r="V232" s="223">
        <f>SUM(V233:V238)</f>
        <v>4.3</v>
      </c>
      <c r="W232" s="223"/>
      <c r="X232" s="223"/>
      <c r="Y232" s="223"/>
      <c r="AG232" t="s">
        <v>231</v>
      </c>
    </row>
    <row r="233" spans="1:60" outlineLevel="1" x14ac:dyDescent="0.2">
      <c r="A233" s="231">
        <v>48</v>
      </c>
      <c r="B233" s="232" t="s">
        <v>523</v>
      </c>
      <c r="C233" s="249" t="s">
        <v>524</v>
      </c>
      <c r="D233" s="233" t="s">
        <v>277</v>
      </c>
      <c r="E233" s="234">
        <v>1.3376399999999999</v>
      </c>
      <c r="F233" s="235"/>
      <c r="G233" s="236">
        <f>ROUND(E233*F233,2)</f>
        <v>0</v>
      </c>
      <c r="H233" s="235"/>
      <c r="I233" s="236">
        <f>ROUND(E233*H233,2)</f>
        <v>0</v>
      </c>
      <c r="J233" s="235"/>
      <c r="K233" s="236">
        <f>ROUND(E233*J233,2)</f>
        <v>0</v>
      </c>
      <c r="L233" s="236">
        <v>21</v>
      </c>
      <c r="M233" s="236">
        <f>G233*(1+L233/100)</f>
        <v>0</v>
      </c>
      <c r="N233" s="234">
        <v>2.5249999999999999</v>
      </c>
      <c r="O233" s="234">
        <f>ROUND(E233*N233,2)</f>
        <v>3.38</v>
      </c>
      <c r="P233" s="234">
        <v>0</v>
      </c>
      <c r="Q233" s="234">
        <f>ROUND(E233*P233,2)</f>
        <v>0</v>
      </c>
      <c r="R233" s="236" t="s">
        <v>525</v>
      </c>
      <c r="S233" s="236" t="s">
        <v>235</v>
      </c>
      <c r="T233" s="237" t="s">
        <v>235</v>
      </c>
      <c r="U233" s="222">
        <v>3.2130000000000001</v>
      </c>
      <c r="V233" s="222">
        <f>ROUND(E233*U233,2)</f>
        <v>4.3</v>
      </c>
      <c r="W233" s="222"/>
      <c r="X233" s="222" t="s">
        <v>279</v>
      </c>
      <c r="Y233" s="222" t="s">
        <v>238</v>
      </c>
      <c r="Z233" s="212"/>
      <c r="AA233" s="212"/>
      <c r="AB233" s="212"/>
      <c r="AC233" s="212"/>
      <c r="AD233" s="212"/>
      <c r="AE233" s="212"/>
      <c r="AF233" s="212"/>
      <c r="AG233" s="212" t="s">
        <v>289</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64" t="s">
        <v>526</v>
      </c>
      <c r="D234" s="263"/>
      <c r="E234" s="263"/>
      <c r="F234" s="263"/>
      <c r="G234" s="263"/>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282</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51" t="s">
        <v>527</v>
      </c>
      <c r="D235" s="240"/>
      <c r="E235" s="240"/>
      <c r="F235" s="240"/>
      <c r="G235" s="240"/>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240</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65" t="s">
        <v>528</v>
      </c>
      <c r="D236" s="257"/>
      <c r="E236" s="258"/>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284</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65" t="s">
        <v>529</v>
      </c>
      <c r="D237" s="257"/>
      <c r="E237" s="258">
        <v>1.04681</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284</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65" t="s">
        <v>530</v>
      </c>
      <c r="D238" s="257"/>
      <c r="E238" s="258">
        <v>0.29082999999999998</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284</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x14ac:dyDescent="0.2">
      <c r="A239" s="224" t="s">
        <v>230</v>
      </c>
      <c r="B239" s="225" t="s">
        <v>170</v>
      </c>
      <c r="C239" s="248" t="s">
        <v>171</v>
      </c>
      <c r="D239" s="226"/>
      <c r="E239" s="227"/>
      <c r="F239" s="228"/>
      <c r="G239" s="228">
        <f>SUMIF(AG240:AG331,"&lt;&gt;NOR",G240:G331)</f>
        <v>0</v>
      </c>
      <c r="H239" s="228"/>
      <c r="I239" s="228">
        <f>SUM(I240:I331)</f>
        <v>0</v>
      </c>
      <c r="J239" s="228"/>
      <c r="K239" s="228">
        <f>SUM(K240:K331)</f>
        <v>0</v>
      </c>
      <c r="L239" s="228"/>
      <c r="M239" s="228">
        <f>SUM(M240:M331)</f>
        <v>0</v>
      </c>
      <c r="N239" s="227"/>
      <c r="O239" s="227">
        <f>SUM(O240:O331)</f>
        <v>1.7400000000000002</v>
      </c>
      <c r="P239" s="227"/>
      <c r="Q239" s="227">
        <f>SUM(Q240:Q331)</f>
        <v>0</v>
      </c>
      <c r="R239" s="228"/>
      <c r="S239" s="228"/>
      <c r="T239" s="229"/>
      <c r="U239" s="223"/>
      <c r="V239" s="223">
        <f>SUM(V240:V331)</f>
        <v>39.11</v>
      </c>
      <c r="W239" s="223"/>
      <c r="X239" s="223"/>
      <c r="Y239" s="223"/>
      <c r="AG239" t="s">
        <v>231</v>
      </c>
    </row>
    <row r="240" spans="1:60" outlineLevel="1" x14ac:dyDescent="0.2">
      <c r="A240" s="231">
        <v>49</v>
      </c>
      <c r="B240" s="232" t="s">
        <v>531</v>
      </c>
      <c r="C240" s="249" t="s">
        <v>532</v>
      </c>
      <c r="D240" s="233" t="s">
        <v>533</v>
      </c>
      <c r="E240" s="234">
        <v>40.1</v>
      </c>
      <c r="F240" s="235"/>
      <c r="G240" s="236">
        <f>ROUND(E240*F240,2)</f>
        <v>0</v>
      </c>
      <c r="H240" s="235"/>
      <c r="I240" s="236">
        <f>ROUND(E240*H240,2)</f>
        <v>0</v>
      </c>
      <c r="J240" s="235"/>
      <c r="K240" s="236">
        <f>ROUND(E240*J240,2)</f>
        <v>0</v>
      </c>
      <c r="L240" s="236">
        <v>21</v>
      </c>
      <c r="M240" s="236">
        <f>G240*(1+L240/100)</f>
        <v>0</v>
      </c>
      <c r="N240" s="234">
        <v>0</v>
      </c>
      <c r="O240" s="234">
        <f>ROUND(E240*N240,2)</f>
        <v>0</v>
      </c>
      <c r="P240" s="234">
        <v>0</v>
      </c>
      <c r="Q240" s="234">
        <f>ROUND(E240*P240,2)</f>
        <v>0</v>
      </c>
      <c r="R240" s="236" t="s">
        <v>490</v>
      </c>
      <c r="S240" s="236" t="s">
        <v>235</v>
      </c>
      <c r="T240" s="237" t="s">
        <v>235</v>
      </c>
      <c r="U240" s="222">
        <v>6.6000000000000003E-2</v>
      </c>
      <c r="V240" s="222">
        <f>ROUND(E240*U240,2)</f>
        <v>2.65</v>
      </c>
      <c r="W240" s="222"/>
      <c r="X240" s="222" t="s">
        <v>279</v>
      </c>
      <c r="Y240" s="222" t="s">
        <v>238</v>
      </c>
      <c r="Z240" s="212"/>
      <c r="AA240" s="212"/>
      <c r="AB240" s="212"/>
      <c r="AC240" s="212"/>
      <c r="AD240" s="212"/>
      <c r="AE240" s="212"/>
      <c r="AF240" s="212"/>
      <c r="AG240" s="212" t="s">
        <v>289</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64" t="s">
        <v>534</v>
      </c>
      <c r="D241" s="263"/>
      <c r="E241" s="263"/>
      <c r="F241" s="263"/>
      <c r="G241" s="263"/>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282</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65" t="s">
        <v>535</v>
      </c>
      <c r="D242" s="257"/>
      <c r="E242" s="258">
        <v>25.8</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284</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65" t="s">
        <v>536</v>
      </c>
      <c r="D243" s="257"/>
      <c r="E243" s="258">
        <v>2.2999999999999998</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284</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65" t="s">
        <v>537</v>
      </c>
      <c r="D244" s="257"/>
      <c r="E244" s="258">
        <v>2.2999999999999998</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284</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65" t="s">
        <v>538</v>
      </c>
      <c r="D245" s="257"/>
      <c r="E245" s="258">
        <v>2.2999999999999998</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284</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65" t="s">
        <v>539</v>
      </c>
      <c r="D246" s="257"/>
      <c r="E246" s="258">
        <v>5.3</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284</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65" t="s">
        <v>540</v>
      </c>
      <c r="D247" s="257"/>
      <c r="E247" s="258">
        <v>2.1</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284</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31">
        <v>50</v>
      </c>
      <c r="B248" s="232" t="s">
        <v>541</v>
      </c>
      <c r="C248" s="249" t="s">
        <v>542</v>
      </c>
      <c r="D248" s="233" t="s">
        <v>533</v>
      </c>
      <c r="E248" s="234">
        <v>34</v>
      </c>
      <c r="F248" s="235"/>
      <c r="G248" s="236">
        <f>ROUND(E248*F248,2)</f>
        <v>0</v>
      </c>
      <c r="H248" s="235"/>
      <c r="I248" s="236">
        <f>ROUND(E248*H248,2)</f>
        <v>0</v>
      </c>
      <c r="J248" s="235"/>
      <c r="K248" s="236">
        <f>ROUND(E248*J248,2)</f>
        <v>0</v>
      </c>
      <c r="L248" s="236">
        <v>21</v>
      </c>
      <c r="M248" s="236">
        <f>G248*(1+L248/100)</f>
        <v>0</v>
      </c>
      <c r="N248" s="234">
        <v>1.0000000000000001E-5</v>
      </c>
      <c r="O248" s="234">
        <f>ROUND(E248*N248,2)</f>
        <v>0</v>
      </c>
      <c r="P248" s="234">
        <v>0</v>
      </c>
      <c r="Q248" s="234">
        <f>ROUND(E248*P248,2)</f>
        <v>0</v>
      </c>
      <c r="R248" s="236" t="s">
        <v>490</v>
      </c>
      <c r="S248" s="236" t="s">
        <v>235</v>
      </c>
      <c r="T248" s="237" t="s">
        <v>235</v>
      </c>
      <c r="U248" s="222">
        <v>0.08</v>
      </c>
      <c r="V248" s="222">
        <f>ROUND(E248*U248,2)</f>
        <v>2.72</v>
      </c>
      <c r="W248" s="222"/>
      <c r="X248" s="222" t="s">
        <v>279</v>
      </c>
      <c r="Y248" s="222" t="s">
        <v>238</v>
      </c>
      <c r="Z248" s="212"/>
      <c r="AA248" s="212"/>
      <c r="AB248" s="212"/>
      <c r="AC248" s="212"/>
      <c r="AD248" s="212"/>
      <c r="AE248" s="212"/>
      <c r="AF248" s="212"/>
      <c r="AG248" s="212" t="s">
        <v>280</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64" t="s">
        <v>534</v>
      </c>
      <c r="D249" s="263"/>
      <c r="E249" s="263"/>
      <c r="F249" s="263"/>
      <c r="G249" s="263"/>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282</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65" t="s">
        <v>543</v>
      </c>
      <c r="D250" s="257"/>
      <c r="E250" s="258">
        <v>30</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284</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65" t="s">
        <v>544</v>
      </c>
      <c r="D251" s="257"/>
      <c r="E251" s="258">
        <v>4</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284</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31">
        <v>51</v>
      </c>
      <c r="B252" s="232" t="s">
        <v>545</v>
      </c>
      <c r="C252" s="249" t="s">
        <v>546</v>
      </c>
      <c r="D252" s="233" t="s">
        <v>533</v>
      </c>
      <c r="E252" s="234">
        <v>1</v>
      </c>
      <c r="F252" s="235"/>
      <c r="G252" s="236">
        <f>ROUND(E252*F252,2)</f>
        <v>0</v>
      </c>
      <c r="H252" s="235"/>
      <c r="I252" s="236">
        <f>ROUND(E252*H252,2)</f>
        <v>0</v>
      </c>
      <c r="J252" s="235"/>
      <c r="K252" s="236">
        <f>ROUND(E252*J252,2)</f>
        <v>0</v>
      </c>
      <c r="L252" s="236">
        <v>21</v>
      </c>
      <c r="M252" s="236">
        <f>G252*(1+L252/100)</f>
        <v>0</v>
      </c>
      <c r="N252" s="234">
        <v>0</v>
      </c>
      <c r="O252" s="234">
        <f>ROUND(E252*N252,2)</f>
        <v>0</v>
      </c>
      <c r="P252" s="234">
        <v>0</v>
      </c>
      <c r="Q252" s="234">
        <f>ROUND(E252*P252,2)</f>
        <v>0</v>
      </c>
      <c r="R252" s="236"/>
      <c r="S252" s="236" t="s">
        <v>247</v>
      </c>
      <c r="T252" s="237" t="s">
        <v>547</v>
      </c>
      <c r="U252" s="222">
        <v>6.6000000000000003E-2</v>
      </c>
      <c r="V252" s="222">
        <f>ROUND(E252*U252,2)</f>
        <v>7.0000000000000007E-2</v>
      </c>
      <c r="W252" s="222"/>
      <c r="X252" s="222" t="s">
        <v>279</v>
      </c>
      <c r="Y252" s="222" t="s">
        <v>238</v>
      </c>
      <c r="Z252" s="212"/>
      <c r="AA252" s="212"/>
      <c r="AB252" s="212"/>
      <c r="AC252" s="212"/>
      <c r="AD252" s="212"/>
      <c r="AE252" s="212"/>
      <c r="AF252" s="212"/>
      <c r="AG252" s="212" t="s">
        <v>289</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65" t="s">
        <v>548</v>
      </c>
      <c r="D253" s="257"/>
      <c r="E253" s="258">
        <v>1</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284</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31">
        <v>52</v>
      </c>
      <c r="B254" s="232" t="s">
        <v>549</v>
      </c>
      <c r="C254" s="249" t="s">
        <v>550</v>
      </c>
      <c r="D254" s="233" t="s">
        <v>533</v>
      </c>
      <c r="E254" s="234">
        <v>1</v>
      </c>
      <c r="F254" s="235"/>
      <c r="G254" s="236">
        <f>ROUND(E254*F254,2)</f>
        <v>0</v>
      </c>
      <c r="H254" s="235"/>
      <c r="I254" s="236">
        <f>ROUND(E254*H254,2)</f>
        <v>0</v>
      </c>
      <c r="J254" s="235"/>
      <c r="K254" s="236">
        <f>ROUND(E254*J254,2)</f>
        <v>0</v>
      </c>
      <c r="L254" s="236">
        <v>21</v>
      </c>
      <c r="M254" s="236">
        <f>G254*(1+L254/100)</f>
        <v>0</v>
      </c>
      <c r="N254" s="234">
        <v>1.0000000000000001E-5</v>
      </c>
      <c r="O254" s="234">
        <f>ROUND(E254*N254,2)</f>
        <v>0</v>
      </c>
      <c r="P254" s="234">
        <v>0</v>
      </c>
      <c r="Q254" s="234">
        <f>ROUND(E254*P254,2)</f>
        <v>0</v>
      </c>
      <c r="R254" s="236"/>
      <c r="S254" s="236" t="s">
        <v>247</v>
      </c>
      <c r="T254" s="237" t="s">
        <v>547</v>
      </c>
      <c r="U254" s="222">
        <v>0.1</v>
      </c>
      <c r="V254" s="222">
        <f>ROUND(E254*U254,2)</f>
        <v>0.1</v>
      </c>
      <c r="W254" s="222"/>
      <c r="X254" s="222" t="s">
        <v>279</v>
      </c>
      <c r="Y254" s="222" t="s">
        <v>238</v>
      </c>
      <c r="Z254" s="212"/>
      <c r="AA254" s="212"/>
      <c r="AB254" s="212"/>
      <c r="AC254" s="212"/>
      <c r="AD254" s="212"/>
      <c r="AE254" s="212"/>
      <c r="AF254" s="212"/>
      <c r="AG254" s="212" t="s">
        <v>280</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65" t="s">
        <v>551</v>
      </c>
      <c r="D255" s="257"/>
      <c r="E255" s="258">
        <v>1</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284</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1" x14ac:dyDescent="0.2">
      <c r="A256" s="231">
        <v>53</v>
      </c>
      <c r="B256" s="232" t="s">
        <v>552</v>
      </c>
      <c r="C256" s="249" t="s">
        <v>553</v>
      </c>
      <c r="D256" s="233" t="s">
        <v>464</v>
      </c>
      <c r="E256" s="234">
        <v>1</v>
      </c>
      <c r="F256" s="235"/>
      <c r="G256" s="236">
        <f>ROUND(E256*F256,2)</f>
        <v>0</v>
      </c>
      <c r="H256" s="235"/>
      <c r="I256" s="236">
        <f>ROUND(E256*H256,2)</f>
        <v>0</v>
      </c>
      <c r="J256" s="235"/>
      <c r="K256" s="236">
        <f>ROUND(E256*J256,2)</f>
        <v>0</v>
      </c>
      <c r="L256" s="236">
        <v>21</v>
      </c>
      <c r="M256" s="236">
        <f>G256*(1+L256/100)</f>
        <v>0</v>
      </c>
      <c r="N256" s="234">
        <v>3.0000000000000001E-5</v>
      </c>
      <c r="O256" s="234">
        <f>ROUND(E256*N256,2)</f>
        <v>0</v>
      </c>
      <c r="P256" s="234">
        <v>0</v>
      </c>
      <c r="Q256" s="234">
        <f>ROUND(E256*P256,2)</f>
        <v>0</v>
      </c>
      <c r="R256" s="236" t="s">
        <v>490</v>
      </c>
      <c r="S256" s="236" t="s">
        <v>235</v>
      </c>
      <c r="T256" s="237" t="s">
        <v>235</v>
      </c>
      <c r="U256" s="222">
        <v>0.33</v>
      </c>
      <c r="V256" s="222">
        <f>ROUND(E256*U256,2)</f>
        <v>0.33</v>
      </c>
      <c r="W256" s="222"/>
      <c r="X256" s="222" t="s">
        <v>279</v>
      </c>
      <c r="Y256" s="222" t="s">
        <v>238</v>
      </c>
      <c r="Z256" s="212"/>
      <c r="AA256" s="212"/>
      <c r="AB256" s="212"/>
      <c r="AC256" s="212"/>
      <c r="AD256" s="212"/>
      <c r="AE256" s="212"/>
      <c r="AF256" s="212"/>
      <c r="AG256" s="212" t="s">
        <v>289</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64" t="s">
        <v>491</v>
      </c>
      <c r="D257" s="263"/>
      <c r="E257" s="263"/>
      <c r="F257" s="263"/>
      <c r="G257" s="263"/>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282</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65" t="s">
        <v>554</v>
      </c>
      <c r="D258" s="257"/>
      <c r="E258" s="258">
        <v>1</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284</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ht="22.5" outlineLevel="1" x14ac:dyDescent="0.2">
      <c r="A259" s="231">
        <v>54</v>
      </c>
      <c r="B259" s="232" t="s">
        <v>555</v>
      </c>
      <c r="C259" s="249" t="s">
        <v>556</v>
      </c>
      <c r="D259" s="233" t="s">
        <v>464</v>
      </c>
      <c r="E259" s="234">
        <v>1</v>
      </c>
      <c r="F259" s="235"/>
      <c r="G259" s="236">
        <f>ROUND(E259*F259,2)</f>
        <v>0</v>
      </c>
      <c r="H259" s="235"/>
      <c r="I259" s="236">
        <f>ROUND(E259*H259,2)</f>
        <v>0</v>
      </c>
      <c r="J259" s="235"/>
      <c r="K259" s="236">
        <f>ROUND(E259*J259,2)</f>
        <v>0</v>
      </c>
      <c r="L259" s="236">
        <v>21</v>
      </c>
      <c r="M259" s="236">
        <f>G259*(1+L259/100)</f>
        <v>0</v>
      </c>
      <c r="N259" s="234">
        <v>1.0000000000000001E-5</v>
      </c>
      <c r="O259" s="234">
        <f>ROUND(E259*N259,2)</f>
        <v>0</v>
      </c>
      <c r="P259" s="234">
        <v>0</v>
      </c>
      <c r="Q259" s="234">
        <f>ROUND(E259*P259,2)</f>
        <v>0</v>
      </c>
      <c r="R259" s="236" t="s">
        <v>490</v>
      </c>
      <c r="S259" s="236" t="s">
        <v>235</v>
      </c>
      <c r="T259" s="237" t="s">
        <v>235</v>
      </c>
      <c r="U259" s="222">
        <v>0.17599999999999999</v>
      </c>
      <c r="V259" s="222">
        <f>ROUND(E259*U259,2)</f>
        <v>0.18</v>
      </c>
      <c r="W259" s="222"/>
      <c r="X259" s="222" t="s">
        <v>279</v>
      </c>
      <c r="Y259" s="222" t="s">
        <v>238</v>
      </c>
      <c r="Z259" s="212"/>
      <c r="AA259" s="212"/>
      <c r="AB259" s="212"/>
      <c r="AC259" s="212"/>
      <c r="AD259" s="212"/>
      <c r="AE259" s="212"/>
      <c r="AF259" s="212"/>
      <c r="AG259" s="212" t="s">
        <v>289</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
      <c r="A260" s="219"/>
      <c r="B260" s="220"/>
      <c r="C260" s="264" t="s">
        <v>491</v>
      </c>
      <c r="D260" s="263"/>
      <c r="E260" s="263"/>
      <c r="F260" s="263"/>
      <c r="G260" s="263"/>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282</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65" t="s">
        <v>557</v>
      </c>
      <c r="D261" s="257"/>
      <c r="E261" s="258">
        <v>1</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284</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22.5" outlineLevel="1" x14ac:dyDescent="0.2">
      <c r="A262" s="231">
        <v>55</v>
      </c>
      <c r="B262" s="232" t="s">
        <v>558</v>
      </c>
      <c r="C262" s="249" t="s">
        <v>559</v>
      </c>
      <c r="D262" s="233" t="s">
        <v>560</v>
      </c>
      <c r="E262" s="234">
        <v>9</v>
      </c>
      <c r="F262" s="235"/>
      <c r="G262" s="236">
        <f>ROUND(E262*F262,2)</f>
        <v>0</v>
      </c>
      <c r="H262" s="235"/>
      <c r="I262" s="236">
        <f>ROUND(E262*H262,2)</f>
        <v>0</v>
      </c>
      <c r="J262" s="235"/>
      <c r="K262" s="236">
        <f>ROUND(E262*J262,2)</f>
        <v>0</v>
      </c>
      <c r="L262" s="236">
        <v>21</v>
      </c>
      <c r="M262" s="236">
        <f>G262*(1+L262/100)</f>
        <v>0</v>
      </c>
      <c r="N262" s="234">
        <v>2.0000000000000002E-5</v>
      </c>
      <c r="O262" s="234">
        <f>ROUND(E262*N262,2)</f>
        <v>0</v>
      </c>
      <c r="P262" s="234">
        <v>0</v>
      </c>
      <c r="Q262" s="234">
        <f>ROUND(E262*P262,2)</f>
        <v>0</v>
      </c>
      <c r="R262" s="236" t="s">
        <v>490</v>
      </c>
      <c r="S262" s="236" t="s">
        <v>235</v>
      </c>
      <c r="T262" s="237" t="s">
        <v>235</v>
      </c>
      <c r="U262" s="222">
        <v>0.31</v>
      </c>
      <c r="V262" s="222">
        <f>ROUND(E262*U262,2)</f>
        <v>2.79</v>
      </c>
      <c r="W262" s="222"/>
      <c r="X262" s="222" t="s">
        <v>279</v>
      </c>
      <c r="Y262" s="222" t="s">
        <v>238</v>
      </c>
      <c r="Z262" s="212"/>
      <c r="AA262" s="212"/>
      <c r="AB262" s="212"/>
      <c r="AC262" s="212"/>
      <c r="AD262" s="212"/>
      <c r="AE262" s="212"/>
      <c r="AF262" s="212"/>
      <c r="AG262" s="212" t="s">
        <v>289</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64" t="s">
        <v>561</v>
      </c>
      <c r="D263" s="263"/>
      <c r="E263" s="263"/>
      <c r="F263" s="263"/>
      <c r="G263" s="263"/>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282</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1">
        <v>56</v>
      </c>
      <c r="B264" s="232" t="s">
        <v>562</v>
      </c>
      <c r="C264" s="249" t="s">
        <v>563</v>
      </c>
      <c r="D264" s="233" t="s">
        <v>533</v>
      </c>
      <c r="E264" s="234">
        <v>76.099999999999994</v>
      </c>
      <c r="F264" s="235"/>
      <c r="G264" s="236">
        <f>ROUND(E264*F264,2)</f>
        <v>0</v>
      </c>
      <c r="H264" s="235"/>
      <c r="I264" s="236">
        <f>ROUND(E264*H264,2)</f>
        <v>0</v>
      </c>
      <c r="J264" s="235"/>
      <c r="K264" s="236">
        <f>ROUND(E264*J264,2)</f>
        <v>0</v>
      </c>
      <c r="L264" s="236">
        <v>21</v>
      </c>
      <c r="M264" s="236">
        <f>G264*(1+L264/100)</f>
        <v>0</v>
      </c>
      <c r="N264" s="234">
        <v>0</v>
      </c>
      <c r="O264" s="234">
        <f>ROUND(E264*N264,2)</f>
        <v>0</v>
      </c>
      <c r="P264" s="234">
        <v>0</v>
      </c>
      <c r="Q264" s="234">
        <f>ROUND(E264*P264,2)</f>
        <v>0</v>
      </c>
      <c r="R264" s="236"/>
      <c r="S264" s="236" t="s">
        <v>247</v>
      </c>
      <c r="T264" s="237" t="s">
        <v>547</v>
      </c>
      <c r="U264" s="222">
        <v>7.0000000000000007E-2</v>
      </c>
      <c r="V264" s="222">
        <f>ROUND(E264*U264,2)</f>
        <v>5.33</v>
      </c>
      <c r="W264" s="222"/>
      <c r="X264" s="222" t="s">
        <v>279</v>
      </c>
      <c r="Y264" s="222" t="s">
        <v>238</v>
      </c>
      <c r="Z264" s="212"/>
      <c r="AA264" s="212"/>
      <c r="AB264" s="212"/>
      <c r="AC264" s="212"/>
      <c r="AD264" s="212"/>
      <c r="AE264" s="212"/>
      <c r="AF264" s="212"/>
      <c r="AG264" s="212" t="s">
        <v>289</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65" t="s">
        <v>564</v>
      </c>
      <c r="D265" s="257"/>
      <c r="E265" s="258">
        <v>40.1</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284</v>
      </c>
      <c r="AH265" s="212">
        <v>5</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65" t="s">
        <v>565</v>
      </c>
      <c r="D266" s="257"/>
      <c r="E266" s="258">
        <v>34</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284</v>
      </c>
      <c r="AH266" s="212">
        <v>5</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65" t="s">
        <v>566</v>
      </c>
      <c r="D267" s="257"/>
      <c r="E267" s="258">
        <v>1</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284</v>
      </c>
      <c r="AH267" s="212">
        <v>5</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65" t="s">
        <v>567</v>
      </c>
      <c r="D268" s="257"/>
      <c r="E268" s="258">
        <v>1</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284</v>
      </c>
      <c r="AH268" s="212">
        <v>5</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31">
        <v>57</v>
      </c>
      <c r="B269" s="232" t="s">
        <v>568</v>
      </c>
      <c r="C269" s="249" t="s">
        <v>569</v>
      </c>
      <c r="D269" s="233" t="s">
        <v>533</v>
      </c>
      <c r="E269" s="234">
        <v>76.099999999999994</v>
      </c>
      <c r="F269" s="235"/>
      <c r="G269" s="236">
        <f>ROUND(E269*F269,2)</f>
        <v>0</v>
      </c>
      <c r="H269" s="235"/>
      <c r="I269" s="236">
        <f>ROUND(E269*H269,2)</f>
        <v>0</v>
      </c>
      <c r="J269" s="235"/>
      <c r="K269" s="236">
        <f>ROUND(E269*J269,2)</f>
        <v>0</v>
      </c>
      <c r="L269" s="236">
        <v>21</v>
      </c>
      <c r="M269" s="236">
        <f>G269*(1+L269/100)</f>
        <v>0</v>
      </c>
      <c r="N269" s="234">
        <v>0</v>
      </c>
      <c r="O269" s="234">
        <f>ROUND(E269*N269,2)</f>
        <v>0</v>
      </c>
      <c r="P269" s="234">
        <v>0</v>
      </c>
      <c r="Q269" s="234">
        <f>ROUND(E269*P269,2)</f>
        <v>0</v>
      </c>
      <c r="R269" s="236"/>
      <c r="S269" s="236" t="s">
        <v>247</v>
      </c>
      <c r="T269" s="237" t="s">
        <v>547</v>
      </c>
      <c r="U269" s="222">
        <v>0.17</v>
      </c>
      <c r="V269" s="222">
        <f>ROUND(E269*U269,2)</f>
        <v>12.94</v>
      </c>
      <c r="W269" s="222"/>
      <c r="X269" s="222" t="s">
        <v>279</v>
      </c>
      <c r="Y269" s="222" t="s">
        <v>238</v>
      </c>
      <c r="Z269" s="212"/>
      <c r="AA269" s="212"/>
      <c r="AB269" s="212"/>
      <c r="AC269" s="212"/>
      <c r="AD269" s="212"/>
      <c r="AE269" s="212"/>
      <c r="AF269" s="212"/>
      <c r="AG269" s="212" t="s">
        <v>289</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65" t="s">
        <v>564</v>
      </c>
      <c r="D270" s="257"/>
      <c r="E270" s="258">
        <v>40.1</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284</v>
      </c>
      <c r="AH270" s="212">
        <v>5</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65" t="s">
        <v>565</v>
      </c>
      <c r="D271" s="257"/>
      <c r="E271" s="258">
        <v>34</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284</v>
      </c>
      <c r="AH271" s="212">
        <v>5</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65" t="s">
        <v>566</v>
      </c>
      <c r="D272" s="257"/>
      <c r="E272" s="258">
        <v>1</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284</v>
      </c>
      <c r="AH272" s="212">
        <v>5</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65" t="s">
        <v>567</v>
      </c>
      <c r="D273" s="257"/>
      <c r="E273" s="258">
        <v>1</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284</v>
      </c>
      <c r="AH273" s="212">
        <v>5</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22.5" outlineLevel="1" x14ac:dyDescent="0.2">
      <c r="A274" s="231">
        <v>58</v>
      </c>
      <c r="B274" s="232" t="s">
        <v>570</v>
      </c>
      <c r="C274" s="249" t="s">
        <v>571</v>
      </c>
      <c r="D274" s="233" t="s">
        <v>464</v>
      </c>
      <c r="E274" s="234">
        <v>1</v>
      </c>
      <c r="F274" s="235"/>
      <c r="G274" s="236">
        <f>ROUND(E274*F274,2)</f>
        <v>0</v>
      </c>
      <c r="H274" s="235"/>
      <c r="I274" s="236">
        <f>ROUND(E274*H274,2)</f>
        <v>0</v>
      </c>
      <c r="J274" s="235"/>
      <c r="K274" s="236">
        <f>ROUND(E274*J274,2)</f>
        <v>0</v>
      </c>
      <c r="L274" s="236">
        <v>21</v>
      </c>
      <c r="M274" s="236">
        <f>G274*(1+L274/100)</f>
        <v>0</v>
      </c>
      <c r="N274" s="234">
        <v>0</v>
      </c>
      <c r="O274" s="234">
        <f>ROUND(E274*N274,2)</f>
        <v>0</v>
      </c>
      <c r="P274" s="234">
        <v>0</v>
      </c>
      <c r="Q274" s="234">
        <f>ROUND(E274*P274,2)</f>
        <v>0</v>
      </c>
      <c r="R274" s="236" t="s">
        <v>490</v>
      </c>
      <c r="S274" s="236" t="s">
        <v>235</v>
      </c>
      <c r="T274" s="237" t="s">
        <v>235</v>
      </c>
      <c r="U274" s="222">
        <v>0.9</v>
      </c>
      <c r="V274" s="222">
        <f>ROUND(E274*U274,2)</f>
        <v>0.9</v>
      </c>
      <c r="W274" s="222"/>
      <c r="X274" s="222" t="s">
        <v>279</v>
      </c>
      <c r="Y274" s="222" t="s">
        <v>238</v>
      </c>
      <c r="Z274" s="212"/>
      <c r="AA274" s="212"/>
      <c r="AB274" s="212"/>
      <c r="AC274" s="212"/>
      <c r="AD274" s="212"/>
      <c r="AE274" s="212"/>
      <c r="AF274" s="212"/>
      <c r="AG274" s="212" t="s">
        <v>280</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64" t="s">
        <v>572</v>
      </c>
      <c r="D275" s="263"/>
      <c r="E275" s="263"/>
      <c r="F275" s="263"/>
      <c r="G275" s="263"/>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282</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65" t="s">
        <v>573</v>
      </c>
      <c r="D276" s="257"/>
      <c r="E276" s="258"/>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284</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65" t="s">
        <v>574</v>
      </c>
      <c r="D277" s="257"/>
      <c r="E277" s="258">
        <v>1</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284</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31">
        <v>59</v>
      </c>
      <c r="B278" s="232" t="s">
        <v>575</v>
      </c>
      <c r="C278" s="249" t="s">
        <v>576</v>
      </c>
      <c r="D278" s="233" t="s">
        <v>464</v>
      </c>
      <c r="E278" s="234">
        <v>1</v>
      </c>
      <c r="F278" s="235"/>
      <c r="G278" s="236">
        <f>ROUND(E278*F278,2)</f>
        <v>0</v>
      </c>
      <c r="H278" s="235"/>
      <c r="I278" s="236">
        <f>ROUND(E278*H278,2)</f>
        <v>0</v>
      </c>
      <c r="J278" s="235"/>
      <c r="K278" s="236">
        <f>ROUND(E278*J278,2)</f>
        <v>0</v>
      </c>
      <c r="L278" s="236">
        <v>21</v>
      </c>
      <c r="M278" s="236">
        <f>G278*(1+L278/100)</f>
        <v>0</v>
      </c>
      <c r="N278" s="234">
        <v>0</v>
      </c>
      <c r="O278" s="234">
        <f>ROUND(E278*N278,2)</f>
        <v>0</v>
      </c>
      <c r="P278" s="234">
        <v>0</v>
      </c>
      <c r="Q278" s="234">
        <f>ROUND(E278*P278,2)</f>
        <v>0</v>
      </c>
      <c r="R278" s="236" t="s">
        <v>490</v>
      </c>
      <c r="S278" s="236" t="s">
        <v>235</v>
      </c>
      <c r="T278" s="237" t="s">
        <v>235</v>
      </c>
      <c r="U278" s="222">
        <v>1.36</v>
      </c>
      <c r="V278" s="222">
        <f>ROUND(E278*U278,2)</f>
        <v>1.36</v>
      </c>
      <c r="W278" s="222"/>
      <c r="X278" s="222" t="s">
        <v>279</v>
      </c>
      <c r="Y278" s="222" t="s">
        <v>238</v>
      </c>
      <c r="Z278" s="212"/>
      <c r="AA278" s="212"/>
      <c r="AB278" s="212"/>
      <c r="AC278" s="212"/>
      <c r="AD278" s="212"/>
      <c r="AE278" s="212"/>
      <c r="AF278" s="212"/>
      <c r="AG278" s="212" t="s">
        <v>289</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
      <c r="A279" s="219"/>
      <c r="B279" s="220"/>
      <c r="C279" s="265" t="s">
        <v>509</v>
      </c>
      <c r="D279" s="257"/>
      <c r="E279" s="258">
        <v>1</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284</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31">
        <v>60</v>
      </c>
      <c r="B280" s="232" t="s">
        <v>577</v>
      </c>
      <c r="C280" s="249" t="s">
        <v>578</v>
      </c>
      <c r="D280" s="233" t="s">
        <v>464</v>
      </c>
      <c r="E280" s="234">
        <v>3</v>
      </c>
      <c r="F280" s="235"/>
      <c r="G280" s="236">
        <f>ROUND(E280*F280,2)</f>
        <v>0</v>
      </c>
      <c r="H280" s="235"/>
      <c r="I280" s="236">
        <f>ROUND(E280*H280,2)</f>
        <v>0</v>
      </c>
      <c r="J280" s="235"/>
      <c r="K280" s="236">
        <f>ROUND(E280*J280,2)</f>
        <v>0</v>
      </c>
      <c r="L280" s="236">
        <v>21</v>
      </c>
      <c r="M280" s="236">
        <f>G280*(1+L280/100)</f>
        <v>0</v>
      </c>
      <c r="N280" s="234">
        <v>0</v>
      </c>
      <c r="O280" s="234">
        <f>ROUND(E280*N280,2)</f>
        <v>0</v>
      </c>
      <c r="P280" s="234">
        <v>0</v>
      </c>
      <c r="Q280" s="234">
        <f>ROUND(E280*P280,2)</f>
        <v>0</v>
      </c>
      <c r="R280" s="236" t="s">
        <v>490</v>
      </c>
      <c r="S280" s="236" t="s">
        <v>235</v>
      </c>
      <c r="T280" s="237" t="s">
        <v>235</v>
      </c>
      <c r="U280" s="222">
        <v>0.65</v>
      </c>
      <c r="V280" s="222">
        <f>ROUND(E280*U280,2)</f>
        <v>1.95</v>
      </c>
      <c r="W280" s="222"/>
      <c r="X280" s="222" t="s">
        <v>279</v>
      </c>
      <c r="Y280" s="222" t="s">
        <v>238</v>
      </c>
      <c r="Z280" s="212"/>
      <c r="AA280" s="212"/>
      <c r="AB280" s="212"/>
      <c r="AC280" s="212"/>
      <c r="AD280" s="212"/>
      <c r="AE280" s="212"/>
      <c r="AF280" s="212"/>
      <c r="AG280" s="212" t="s">
        <v>289</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65" t="s">
        <v>579</v>
      </c>
      <c r="D281" s="257"/>
      <c r="E281" s="258">
        <v>1</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284</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65" t="s">
        <v>580</v>
      </c>
      <c r="D282" s="257"/>
      <c r="E282" s="258">
        <v>1</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284</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65" t="s">
        <v>581</v>
      </c>
      <c r="D283" s="257"/>
      <c r="E283" s="258">
        <v>1</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284</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31">
        <v>61</v>
      </c>
      <c r="B284" s="232" t="s">
        <v>582</v>
      </c>
      <c r="C284" s="249" t="s">
        <v>583</v>
      </c>
      <c r="D284" s="233" t="s">
        <v>464</v>
      </c>
      <c r="E284" s="234">
        <v>2</v>
      </c>
      <c r="F284" s="235"/>
      <c r="G284" s="236">
        <f>ROUND(E284*F284,2)</f>
        <v>0</v>
      </c>
      <c r="H284" s="235"/>
      <c r="I284" s="236">
        <f>ROUND(E284*H284,2)</f>
        <v>0</v>
      </c>
      <c r="J284" s="235"/>
      <c r="K284" s="236">
        <f>ROUND(E284*J284,2)</f>
        <v>0</v>
      </c>
      <c r="L284" s="236">
        <v>21</v>
      </c>
      <c r="M284" s="236">
        <f>G284*(1+L284/100)</f>
        <v>0</v>
      </c>
      <c r="N284" s="234">
        <v>4.6800000000000001E-3</v>
      </c>
      <c r="O284" s="234">
        <f>ROUND(E284*N284,2)</f>
        <v>0.01</v>
      </c>
      <c r="P284" s="234">
        <v>0</v>
      </c>
      <c r="Q284" s="234">
        <f>ROUND(E284*P284,2)</f>
        <v>0</v>
      </c>
      <c r="R284" s="236" t="s">
        <v>490</v>
      </c>
      <c r="S284" s="236" t="s">
        <v>235</v>
      </c>
      <c r="T284" s="237" t="s">
        <v>235</v>
      </c>
      <c r="U284" s="222">
        <v>0.68</v>
      </c>
      <c r="V284" s="222">
        <f>ROUND(E284*U284,2)</f>
        <v>1.36</v>
      </c>
      <c r="W284" s="222"/>
      <c r="X284" s="222" t="s">
        <v>279</v>
      </c>
      <c r="Y284" s="222" t="s">
        <v>238</v>
      </c>
      <c r="Z284" s="212"/>
      <c r="AA284" s="212"/>
      <c r="AB284" s="212"/>
      <c r="AC284" s="212"/>
      <c r="AD284" s="212"/>
      <c r="AE284" s="212"/>
      <c r="AF284" s="212"/>
      <c r="AG284" s="212" t="s">
        <v>289</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65" t="s">
        <v>584</v>
      </c>
      <c r="D285" s="257"/>
      <c r="E285" s="258">
        <v>2</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284</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31">
        <v>62</v>
      </c>
      <c r="B286" s="232" t="s">
        <v>585</v>
      </c>
      <c r="C286" s="249" t="s">
        <v>586</v>
      </c>
      <c r="D286" s="233" t="s">
        <v>464</v>
      </c>
      <c r="E286" s="234">
        <v>5</v>
      </c>
      <c r="F286" s="235"/>
      <c r="G286" s="236">
        <f>ROUND(E286*F286,2)</f>
        <v>0</v>
      </c>
      <c r="H286" s="235"/>
      <c r="I286" s="236">
        <f>ROUND(E286*H286,2)</f>
        <v>0</v>
      </c>
      <c r="J286" s="235"/>
      <c r="K286" s="236">
        <f>ROUND(E286*J286,2)</f>
        <v>0</v>
      </c>
      <c r="L286" s="236">
        <v>21</v>
      </c>
      <c r="M286" s="236">
        <f>G286*(1+L286/100)</f>
        <v>0</v>
      </c>
      <c r="N286" s="234">
        <v>7.0200000000000002E-3</v>
      </c>
      <c r="O286" s="234">
        <f>ROUND(E286*N286,2)</f>
        <v>0.04</v>
      </c>
      <c r="P286" s="234">
        <v>0</v>
      </c>
      <c r="Q286" s="234">
        <f>ROUND(E286*P286,2)</f>
        <v>0</v>
      </c>
      <c r="R286" s="236" t="s">
        <v>490</v>
      </c>
      <c r="S286" s="236" t="s">
        <v>235</v>
      </c>
      <c r="T286" s="237" t="s">
        <v>235</v>
      </c>
      <c r="U286" s="222">
        <v>1.0900000000000001</v>
      </c>
      <c r="V286" s="222">
        <f>ROUND(E286*U286,2)</f>
        <v>5.45</v>
      </c>
      <c r="W286" s="222"/>
      <c r="X286" s="222" t="s">
        <v>279</v>
      </c>
      <c r="Y286" s="222" t="s">
        <v>238</v>
      </c>
      <c r="Z286" s="212"/>
      <c r="AA286" s="212"/>
      <c r="AB286" s="212"/>
      <c r="AC286" s="212"/>
      <c r="AD286" s="212"/>
      <c r="AE286" s="212"/>
      <c r="AF286" s="212"/>
      <c r="AG286" s="212" t="s">
        <v>289</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65" t="s">
        <v>587</v>
      </c>
      <c r="D287" s="257"/>
      <c r="E287" s="258">
        <v>1</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284</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65" t="s">
        <v>588</v>
      </c>
      <c r="D288" s="257"/>
      <c r="E288" s="258">
        <v>2</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284</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65" t="s">
        <v>589</v>
      </c>
      <c r="D289" s="257"/>
      <c r="E289" s="258">
        <v>2</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284</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22.5" outlineLevel="1" x14ac:dyDescent="0.2">
      <c r="A290" s="241">
        <v>63</v>
      </c>
      <c r="B290" s="242" t="s">
        <v>590</v>
      </c>
      <c r="C290" s="252" t="s">
        <v>591</v>
      </c>
      <c r="D290" s="243" t="s">
        <v>464</v>
      </c>
      <c r="E290" s="244">
        <v>7</v>
      </c>
      <c r="F290" s="245"/>
      <c r="G290" s="246">
        <f>ROUND(E290*F290,2)</f>
        <v>0</v>
      </c>
      <c r="H290" s="245"/>
      <c r="I290" s="246">
        <f>ROUND(E290*H290,2)</f>
        <v>0</v>
      </c>
      <c r="J290" s="245"/>
      <c r="K290" s="246">
        <f>ROUND(E290*J290,2)</f>
        <v>0</v>
      </c>
      <c r="L290" s="246">
        <v>21</v>
      </c>
      <c r="M290" s="246">
        <f>G290*(1+L290/100)</f>
        <v>0</v>
      </c>
      <c r="N290" s="244">
        <v>1.5E-3</v>
      </c>
      <c r="O290" s="244">
        <f>ROUND(E290*N290,2)</f>
        <v>0.01</v>
      </c>
      <c r="P290" s="244">
        <v>0</v>
      </c>
      <c r="Q290" s="244">
        <f>ROUND(E290*P290,2)</f>
        <v>0</v>
      </c>
      <c r="R290" s="246" t="s">
        <v>490</v>
      </c>
      <c r="S290" s="246" t="s">
        <v>235</v>
      </c>
      <c r="T290" s="247" t="s">
        <v>235</v>
      </c>
      <c r="U290" s="222">
        <v>0.14000000000000001</v>
      </c>
      <c r="V290" s="222">
        <f>ROUND(E290*U290,2)</f>
        <v>0.98</v>
      </c>
      <c r="W290" s="222"/>
      <c r="X290" s="222" t="s">
        <v>279</v>
      </c>
      <c r="Y290" s="222" t="s">
        <v>238</v>
      </c>
      <c r="Z290" s="212"/>
      <c r="AA290" s="212"/>
      <c r="AB290" s="212"/>
      <c r="AC290" s="212"/>
      <c r="AD290" s="212"/>
      <c r="AE290" s="212"/>
      <c r="AF290" s="212"/>
      <c r="AG290" s="212" t="s">
        <v>289</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41">
        <v>64</v>
      </c>
      <c r="B291" s="242" t="s">
        <v>592</v>
      </c>
      <c r="C291" s="252" t="s">
        <v>593</v>
      </c>
      <c r="D291" s="243" t="s">
        <v>594</v>
      </c>
      <c r="E291" s="244">
        <v>1</v>
      </c>
      <c r="F291" s="245"/>
      <c r="G291" s="246">
        <f>ROUND(E291*F291,2)</f>
        <v>0</v>
      </c>
      <c r="H291" s="245"/>
      <c r="I291" s="246">
        <f>ROUND(E291*H291,2)</f>
        <v>0</v>
      </c>
      <c r="J291" s="245"/>
      <c r="K291" s="246">
        <f>ROUND(E291*J291,2)</f>
        <v>0</v>
      </c>
      <c r="L291" s="246">
        <v>21</v>
      </c>
      <c r="M291" s="246">
        <f>G291*(1+L291/100)</f>
        <v>0</v>
      </c>
      <c r="N291" s="244">
        <v>0</v>
      </c>
      <c r="O291" s="244">
        <f>ROUND(E291*N291,2)</f>
        <v>0</v>
      </c>
      <c r="P291" s="244">
        <v>0</v>
      </c>
      <c r="Q291" s="244">
        <f>ROUND(E291*P291,2)</f>
        <v>0</v>
      </c>
      <c r="R291" s="246"/>
      <c r="S291" s="246" t="s">
        <v>247</v>
      </c>
      <c r="T291" s="247" t="s">
        <v>236</v>
      </c>
      <c r="U291" s="222">
        <v>0</v>
      </c>
      <c r="V291" s="222">
        <f>ROUND(E291*U291,2)</f>
        <v>0</v>
      </c>
      <c r="W291" s="222"/>
      <c r="X291" s="222" t="s">
        <v>279</v>
      </c>
      <c r="Y291" s="222" t="s">
        <v>238</v>
      </c>
      <c r="Z291" s="212"/>
      <c r="AA291" s="212"/>
      <c r="AB291" s="212"/>
      <c r="AC291" s="212"/>
      <c r="AD291" s="212"/>
      <c r="AE291" s="212"/>
      <c r="AF291" s="212"/>
      <c r="AG291" s="212" t="s">
        <v>289</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1">
        <v>65</v>
      </c>
      <c r="B292" s="232" t="s">
        <v>595</v>
      </c>
      <c r="C292" s="249" t="s">
        <v>596</v>
      </c>
      <c r="D292" s="233" t="s">
        <v>234</v>
      </c>
      <c r="E292" s="234">
        <v>4</v>
      </c>
      <c r="F292" s="235"/>
      <c r="G292" s="236">
        <f>ROUND(E292*F292,2)</f>
        <v>0</v>
      </c>
      <c r="H292" s="235"/>
      <c r="I292" s="236">
        <f>ROUND(E292*H292,2)</f>
        <v>0</v>
      </c>
      <c r="J292" s="235"/>
      <c r="K292" s="236">
        <f>ROUND(E292*J292,2)</f>
        <v>0</v>
      </c>
      <c r="L292" s="236">
        <v>21</v>
      </c>
      <c r="M292" s="236">
        <f>G292*(1+L292/100)</f>
        <v>0</v>
      </c>
      <c r="N292" s="234">
        <v>0</v>
      </c>
      <c r="O292" s="234">
        <f>ROUND(E292*N292,2)</f>
        <v>0</v>
      </c>
      <c r="P292" s="234">
        <v>0</v>
      </c>
      <c r="Q292" s="234">
        <f>ROUND(E292*P292,2)</f>
        <v>0</v>
      </c>
      <c r="R292" s="236"/>
      <c r="S292" s="236" t="s">
        <v>247</v>
      </c>
      <c r="T292" s="237" t="s">
        <v>236</v>
      </c>
      <c r="U292" s="222">
        <v>0</v>
      </c>
      <c r="V292" s="222">
        <f>ROUND(E292*U292,2)</f>
        <v>0</v>
      </c>
      <c r="W292" s="222"/>
      <c r="X292" s="222" t="s">
        <v>279</v>
      </c>
      <c r="Y292" s="222" t="s">
        <v>238</v>
      </c>
      <c r="Z292" s="212"/>
      <c r="AA292" s="212"/>
      <c r="AB292" s="212"/>
      <c r="AC292" s="212"/>
      <c r="AD292" s="212"/>
      <c r="AE292" s="212"/>
      <c r="AF292" s="212"/>
      <c r="AG292" s="212" t="s">
        <v>289</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50" t="s">
        <v>597</v>
      </c>
      <c r="D293" s="238"/>
      <c r="E293" s="238"/>
      <c r="F293" s="238"/>
      <c r="G293" s="238"/>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240</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31">
        <v>66</v>
      </c>
      <c r="B294" s="232" t="s">
        <v>598</v>
      </c>
      <c r="C294" s="249" t="s">
        <v>599</v>
      </c>
      <c r="D294" s="233" t="s">
        <v>234</v>
      </c>
      <c r="E294" s="234">
        <v>1</v>
      </c>
      <c r="F294" s="235"/>
      <c r="G294" s="236">
        <f>ROUND(E294*F294,2)</f>
        <v>0</v>
      </c>
      <c r="H294" s="235"/>
      <c r="I294" s="236">
        <f>ROUND(E294*H294,2)</f>
        <v>0</v>
      </c>
      <c r="J294" s="235"/>
      <c r="K294" s="236">
        <f>ROUND(E294*J294,2)</f>
        <v>0</v>
      </c>
      <c r="L294" s="236">
        <v>21</v>
      </c>
      <c r="M294" s="236">
        <f>G294*(1+L294/100)</f>
        <v>0</v>
      </c>
      <c r="N294" s="234">
        <v>0</v>
      </c>
      <c r="O294" s="234">
        <f>ROUND(E294*N294,2)</f>
        <v>0</v>
      </c>
      <c r="P294" s="234">
        <v>0</v>
      </c>
      <c r="Q294" s="234">
        <f>ROUND(E294*P294,2)</f>
        <v>0</v>
      </c>
      <c r="R294" s="236"/>
      <c r="S294" s="236" t="s">
        <v>247</v>
      </c>
      <c r="T294" s="237" t="s">
        <v>236</v>
      </c>
      <c r="U294" s="222">
        <v>0</v>
      </c>
      <c r="V294" s="222">
        <f>ROUND(E294*U294,2)</f>
        <v>0</v>
      </c>
      <c r="W294" s="222"/>
      <c r="X294" s="222" t="s">
        <v>279</v>
      </c>
      <c r="Y294" s="222" t="s">
        <v>238</v>
      </c>
      <c r="Z294" s="212"/>
      <c r="AA294" s="212"/>
      <c r="AB294" s="212"/>
      <c r="AC294" s="212"/>
      <c r="AD294" s="212"/>
      <c r="AE294" s="212"/>
      <c r="AF294" s="212"/>
      <c r="AG294" s="212" t="s">
        <v>289</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19"/>
      <c r="B295" s="220"/>
      <c r="C295" s="250" t="s">
        <v>600</v>
      </c>
      <c r="D295" s="238"/>
      <c r="E295" s="238"/>
      <c r="F295" s="238"/>
      <c r="G295" s="238"/>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240</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31">
        <v>67</v>
      </c>
      <c r="B296" s="232" t="s">
        <v>601</v>
      </c>
      <c r="C296" s="249" t="s">
        <v>602</v>
      </c>
      <c r="D296" s="233" t="s">
        <v>234</v>
      </c>
      <c r="E296" s="234">
        <v>1</v>
      </c>
      <c r="F296" s="235"/>
      <c r="G296" s="236">
        <f>ROUND(E296*F296,2)</f>
        <v>0</v>
      </c>
      <c r="H296" s="235"/>
      <c r="I296" s="236">
        <f>ROUND(E296*H296,2)</f>
        <v>0</v>
      </c>
      <c r="J296" s="235"/>
      <c r="K296" s="236">
        <f>ROUND(E296*J296,2)</f>
        <v>0</v>
      </c>
      <c r="L296" s="236">
        <v>21</v>
      </c>
      <c r="M296" s="236">
        <f>G296*(1+L296/100)</f>
        <v>0</v>
      </c>
      <c r="N296" s="234">
        <v>0</v>
      </c>
      <c r="O296" s="234">
        <f>ROUND(E296*N296,2)</f>
        <v>0</v>
      </c>
      <c r="P296" s="234">
        <v>0</v>
      </c>
      <c r="Q296" s="234">
        <f>ROUND(E296*P296,2)</f>
        <v>0</v>
      </c>
      <c r="R296" s="236"/>
      <c r="S296" s="236" t="s">
        <v>247</v>
      </c>
      <c r="T296" s="237" t="s">
        <v>236</v>
      </c>
      <c r="U296" s="222">
        <v>0</v>
      </c>
      <c r="V296" s="222">
        <f>ROUND(E296*U296,2)</f>
        <v>0</v>
      </c>
      <c r="W296" s="222"/>
      <c r="X296" s="222" t="s">
        <v>279</v>
      </c>
      <c r="Y296" s="222" t="s">
        <v>238</v>
      </c>
      <c r="Z296" s="212"/>
      <c r="AA296" s="212"/>
      <c r="AB296" s="212"/>
      <c r="AC296" s="212"/>
      <c r="AD296" s="212"/>
      <c r="AE296" s="212"/>
      <c r="AF296" s="212"/>
      <c r="AG296" s="212" t="s">
        <v>289</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50" t="s">
        <v>600</v>
      </c>
      <c r="D297" s="238"/>
      <c r="E297" s="238"/>
      <c r="F297" s="238"/>
      <c r="G297" s="238"/>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240</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
      <c r="A298" s="231">
        <v>68</v>
      </c>
      <c r="B298" s="232" t="s">
        <v>603</v>
      </c>
      <c r="C298" s="249" t="s">
        <v>604</v>
      </c>
      <c r="D298" s="233" t="s">
        <v>234</v>
      </c>
      <c r="E298" s="234">
        <v>1</v>
      </c>
      <c r="F298" s="235"/>
      <c r="G298" s="236">
        <f>ROUND(E298*F298,2)</f>
        <v>0</v>
      </c>
      <c r="H298" s="235"/>
      <c r="I298" s="236">
        <f>ROUND(E298*H298,2)</f>
        <v>0</v>
      </c>
      <c r="J298" s="235"/>
      <c r="K298" s="236">
        <f>ROUND(E298*J298,2)</f>
        <v>0</v>
      </c>
      <c r="L298" s="236">
        <v>21</v>
      </c>
      <c r="M298" s="236">
        <f>G298*(1+L298/100)</f>
        <v>0</v>
      </c>
      <c r="N298" s="234">
        <v>0</v>
      </c>
      <c r="O298" s="234">
        <f>ROUND(E298*N298,2)</f>
        <v>0</v>
      </c>
      <c r="P298" s="234">
        <v>0</v>
      </c>
      <c r="Q298" s="234">
        <f>ROUND(E298*P298,2)</f>
        <v>0</v>
      </c>
      <c r="R298" s="236"/>
      <c r="S298" s="236" t="s">
        <v>247</v>
      </c>
      <c r="T298" s="237" t="s">
        <v>236</v>
      </c>
      <c r="U298" s="222">
        <v>0</v>
      </c>
      <c r="V298" s="222">
        <f>ROUND(E298*U298,2)</f>
        <v>0</v>
      </c>
      <c r="W298" s="222"/>
      <c r="X298" s="222" t="s">
        <v>279</v>
      </c>
      <c r="Y298" s="222" t="s">
        <v>238</v>
      </c>
      <c r="Z298" s="212"/>
      <c r="AA298" s="212"/>
      <c r="AB298" s="212"/>
      <c r="AC298" s="212"/>
      <c r="AD298" s="212"/>
      <c r="AE298" s="212"/>
      <c r="AF298" s="212"/>
      <c r="AG298" s="212" t="s">
        <v>289</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50" t="s">
        <v>600</v>
      </c>
      <c r="D299" s="238"/>
      <c r="E299" s="238"/>
      <c r="F299" s="238"/>
      <c r="G299" s="238"/>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240</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31">
        <v>69</v>
      </c>
      <c r="B300" s="232" t="s">
        <v>605</v>
      </c>
      <c r="C300" s="249" t="s">
        <v>606</v>
      </c>
      <c r="D300" s="233" t="s">
        <v>464</v>
      </c>
      <c r="E300" s="234">
        <v>1.03</v>
      </c>
      <c r="F300" s="235"/>
      <c r="G300" s="236">
        <f>ROUND(E300*F300,2)</f>
        <v>0</v>
      </c>
      <c r="H300" s="235"/>
      <c r="I300" s="236">
        <f>ROUND(E300*H300,2)</f>
        <v>0</v>
      </c>
      <c r="J300" s="235"/>
      <c r="K300" s="236">
        <f>ROUND(E300*J300,2)</f>
        <v>0</v>
      </c>
      <c r="L300" s="236">
        <v>21</v>
      </c>
      <c r="M300" s="236">
        <f>G300*(1+L300/100)</f>
        <v>0</v>
      </c>
      <c r="N300" s="234">
        <v>1.5E-3</v>
      </c>
      <c r="O300" s="234">
        <f>ROUND(E300*N300,2)</f>
        <v>0</v>
      </c>
      <c r="P300" s="234">
        <v>0</v>
      </c>
      <c r="Q300" s="234">
        <f>ROUND(E300*P300,2)</f>
        <v>0</v>
      </c>
      <c r="R300" s="236"/>
      <c r="S300" s="236" t="s">
        <v>247</v>
      </c>
      <c r="T300" s="237" t="s">
        <v>236</v>
      </c>
      <c r="U300" s="222">
        <v>0</v>
      </c>
      <c r="V300" s="222">
        <f>ROUND(E300*U300,2)</f>
        <v>0</v>
      </c>
      <c r="W300" s="222"/>
      <c r="X300" s="222" t="s">
        <v>457</v>
      </c>
      <c r="Y300" s="222" t="s">
        <v>238</v>
      </c>
      <c r="Z300" s="212"/>
      <c r="AA300" s="212"/>
      <c r="AB300" s="212"/>
      <c r="AC300" s="212"/>
      <c r="AD300" s="212"/>
      <c r="AE300" s="212"/>
      <c r="AF300" s="212"/>
      <c r="AG300" s="212" t="s">
        <v>458</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65" t="s">
        <v>607</v>
      </c>
      <c r="D301" s="257"/>
      <c r="E301" s="258">
        <v>1.03</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284</v>
      </c>
      <c r="AH301" s="212">
        <v>5</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1">
        <v>70</v>
      </c>
      <c r="B302" s="232" t="s">
        <v>608</v>
      </c>
      <c r="C302" s="249" t="s">
        <v>609</v>
      </c>
      <c r="D302" s="233" t="s">
        <v>610</v>
      </c>
      <c r="E302" s="234">
        <v>41.302999999999997</v>
      </c>
      <c r="F302" s="235"/>
      <c r="G302" s="236">
        <f>ROUND(E302*F302,2)</f>
        <v>0</v>
      </c>
      <c r="H302" s="235"/>
      <c r="I302" s="236">
        <f>ROUND(E302*H302,2)</f>
        <v>0</v>
      </c>
      <c r="J302" s="235"/>
      <c r="K302" s="236">
        <f>ROUND(E302*J302,2)</f>
        <v>0</v>
      </c>
      <c r="L302" s="236">
        <v>21</v>
      </c>
      <c r="M302" s="236">
        <f>G302*(1+L302/100)</f>
        <v>0</v>
      </c>
      <c r="N302" s="234">
        <v>3.2100000000000002E-3</v>
      </c>
      <c r="O302" s="234">
        <f>ROUND(E302*N302,2)</f>
        <v>0.13</v>
      </c>
      <c r="P302" s="234">
        <v>0</v>
      </c>
      <c r="Q302" s="234">
        <f>ROUND(E302*P302,2)</f>
        <v>0</v>
      </c>
      <c r="R302" s="236"/>
      <c r="S302" s="236" t="s">
        <v>247</v>
      </c>
      <c r="T302" s="237" t="s">
        <v>547</v>
      </c>
      <c r="U302" s="222">
        <v>0</v>
      </c>
      <c r="V302" s="222">
        <f>ROUND(E302*U302,2)</f>
        <v>0</v>
      </c>
      <c r="W302" s="222"/>
      <c r="X302" s="222" t="s">
        <v>457</v>
      </c>
      <c r="Y302" s="222" t="s">
        <v>238</v>
      </c>
      <c r="Z302" s="212"/>
      <c r="AA302" s="212"/>
      <c r="AB302" s="212"/>
      <c r="AC302" s="212"/>
      <c r="AD302" s="212"/>
      <c r="AE302" s="212"/>
      <c r="AF302" s="212"/>
      <c r="AG302" s="212" t="s">
        <v>458</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65" t="s">
        <v>611</v>
      </c>
      <c r="D303" s="257"/>
      <c r="E303" s="258">
        <v>41.302999999999997</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284</v>
      </c>
      <c r="AH303" s="212">
        <v>5</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31">
        <v>71</v>
      </c>
      <c r="B304" s="232" t="s">
        <v>612</v>
      </c>
      <c r="C304" s="249" t="s">
        <v>613</v>
      </c>
      <c r="D304" s="233" t="s">
        <v>610</v>
      </c>
      <c r="E304" s="234">
        <v>35.020000000000003</v>
      </c>
      <c r="F304" s="235"/>
      <c r="G304" s="236">
        <f>ROUND(E304*F304,2)</f>
        <v>0</v>
      </c>
      <c r="H304" s="235"/>
      <c r="I304" s="236">
        <f>ROUND(E304*H304,2)</f>
        <v>0</v>
      </c>
      <c r="J304" s="235"/>
      <c r="K304" s="236">
        <f>ROUND(E304*J304,2)</f>
        <v>0</v>
      </c>
      <c r="L304" s="236">
        <v>21</v>
      </c>
      <c r="M304" s="236">
        <f>G304*(1+L304/100)</f>
        <v>0</v>
      </c>
      <c r="N304" s="234">
        <v>5.0400000000000002E-3</v>
      </c>
      <c r="O304" s="234">
        <f>ROUND(E304*N304,2)</f>
        <v>0.18</v>
      </c>
      <c r="P304" s="234">
        <v>0</v>
      </c>
      <c r="Q304" s="234">
        <f>ROUND(E304*P304,2)</f>
        <v>0</v>
      </c>
      <c r="R304" s="236"/>
      <c r="S304" s="236" t="s">
        <v>247</v>
      </c>
      <c r="T304" s="237" t="s">
        <v>547</v>
      </c>
      <c r="U304" s="222">
        <v>0</v>
      </c>
      <c r="V304" s="222">
        <f>ROUND(E304*U304,2)</f>
        <v>0</v>
      </c>
      <c r="W304" s="222"/>
      <c r="X304" s="222" t="s">
        <v>457</v>
      </c>
      <c r="Y304" s="222" t="s">
        <v>238</v>
      </c>
      <c r="Z304" s="212"/>
      <c r="AA304" s="212"/>
      <c r="AB304" s="212"/>
      <c r="AC304" s="212"/>
      <c r="AD304" s="212"/>
      <c r="AE304" s="212"/>
      <c r="AF304" s="212"/>
      <c r="AG304" s="212" t="s">
        <v>458</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65" t="s">
        <v>614</v>
      </c>
      <c r="D305" s="257"/>
      <c r="E305" s="258">
        <v>35.020000000000003</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284</v>
      </c>
      <c r="AH305" s="212">
        <v>5</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31">
        <v>72</v>
      </c>
      <c r="B306" s="232" t="s">
        <v>615</v>
      </c>
      <c r="C306" s="249" t="s">
        <v>616</v>
      </c>
      <c r="D306" s="233" t="s">
        <v>610</v>
      </c>
      <c r="E306" s="234">
        <v>1.03</v>
      </c>
      <c r="F306" s="235"/>
      <c r="G306" s="236">
        <f>ROUND(E306*F306,2)</f>
        <v>0</v>
      </c>
      <c r="H306" s="235"/>
      <c r="I306" s="236">
        <f>ROUND(E306*H306,2)</f>
        <v>0</v>
      </c>
      <c r="J306" s="235"/>
      <c r="K306" s="236">
        <f>ROUND(E306*J306,2)</f>
        <v>0</v>
      </c>
      <c r="L306" s="236">
        <v>21</v>
      </c>
      <c r="M306" s="236">
        <f>G306*(1+L306/100)</f>
        <v>0</v>
      </c>
      <c r="N306" s="234">
        <v>7.79E-3</v>
      </c>
      <c r="O306" s="234">
        <f>ROUND(E306*N306,2)</f>
        <v>0.01</v>
      </c>
      <c r="P306" s="234">
        <v>0</v>
      </c>
      <c r="Q306" s="234">
        <f>ROUND(E306*P306,2)</f>
        <v>0</v>
      </c>
      <c r="R306" s="236"/>
      <c r="S306" s="236" t="s">
        <v>247</v>
      </c>
      <c r="T306" s="237" t="s">
        <v>547</v>
      </c>
      <c r="U306" s="222">
        <v>0</v>
      </c>
      <c r="V306" s="222">
        <f>ROUND(E306*U306,2)</f>
        <v>0</v>
      </c>
      <c r="W306" s="222"/>
      <c r="X306" s="222" t="s">
        <v>457</v>
      </c>
      <c r="Y306" s="222" t="s">
        <v>238</v>
      </c>
      <c r="Z306" s="212"/>
      <c r="AA306" s="212"/>
      <c r="AB306" s="212"/>
      <c r="AC306" s="212"/>
      <c r="AD306" s="212"/>
      <c r="AE306" s="212"/>
      <c r="AF306" s="212"/>
      <c r="AG306" s="212" t="s">
        <v>458</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65" t="s">
        <v>617</v>
      </c>
      <c r="D307" s="257"/>
      <c r="E307" s="258">
        <v>1.03</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284</v>
      </c>
      <c r="AH307" s="212">
        <v>5</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ht="33.75" outlineLevel="1" x14ac:dyDescent="0.2">
      <c r="A308" s="241">
        <v>73</v>
      </c>
      <c r="B308" s="242" t="s">
        <v>618</v>
      </c>
      <c r="C308" s="252" t="s">
        <v>619</v>
      </c>
      <c r="D308" s="243" t="s">
        <v>464</v>
      </c>
      <c r="E308" s="244">
        <v>1.0149999999999999</v>
      </c>
      <c r="F308" s="245"/>
      <c r="G308" s="246">
        <f>ROUND(E308*F308,2)</f>
        <v>0</v>
      </c>
      <c r="H308" s="245"/>
      <c r="I308" s="246">
        <f>ROUND(E308*H308,2)</f>
        <v>0</v>
      </c>
      <c r="J308" s="245"/>
      <c r="K308" s="246">
        <f>ROUND(E308*J308,2)</f>
        <v>0</v>
      </c>
      <c r="L308" s="246">
        <v>21</v>
      </c>
      <c r="M308" s="246">
        <f>G308*(1+L308/100)</f>
        <v>0</v>
      </c>
      <c r="N308" s="244">
        <v>2.9E-4</v>
      </c>
      <c r="O308" s="244">
        <f>ROUND(E308*N308,2)</f>
        <v>0</v>
      </c>
      <c r="P308" s="244">
        <v>0</v>
      </c>
      <c r="Q308" s="244">
        <f>ROUND(E308*P308,2)</f>
        <v>0</v>
      </c>
      <c r="R308" s="246" t="s">
        <v>456</v>
      </c>
      <c r="S308" s="246" t="s">
        <v>235</v>
      </c>
      <c r="T308" s="247" t="s">
        <v>235</v>
      </c>
      <c r="U308" s="222">
        <v>0</v>
      </c>
      <c r="V308" s="222">
        <f>ROUND(E308*U308,2)</f>
        <v>0</v>
      </c>
      <c r="W308" s="222"/>
      <c r="X308" s="222" t="s">
        <v>457</v>
      </c>
      <c r="Y308" s="222" t="s">
        <v>238</v>
      </c>
      <c r="Z308" s="212"/>
      <c r="AA308" s="212"/>
      <c r="AB308" s="212"/>
      <c r="AC308" s="212"/>
      <c r="AD308" s="212"/>
      <c r="AE308" s="212"/>
      <c r="AF308" s="212"/>
      <c r="AG308" s="212" t="s">
        <v>458</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ht="33.75" outlineLevel="1" x14ac:dyDescent="0.2">
      <c r="A309" s="241">
        <v>74</v>
      </c>
      <c r="B309" s="242" t="s">
        <v>620</v>
      </c>
      <c r="C309" s="252" t="s">
        <v>621</v>
      </c>
      <c r="D309" s="243" t="s">
        <v>464</v>
      </c>
      <c r="E309" s="244">
        <v>1.0149999999999999</v>
      </c>
      <c r="F309" s="245"/>
      <c r="G309" s="246">
        <f>ROUND(E309*F309,2)</f>
        <v>0</v>
      </c>
      <c r="H309" s="245"/>
      <c r="I309" s="246">
        <f>ROUND(E309*H309,2)</f>
        <v>0</v>
      </c>
      <c r="J309" s="245"/>
      <c r="K309" s="246">
        <f>ROUND(E309*J309,2)</f>
        <v>0</v>
      </c>
      <c r="L309" s="246">
        <v>21</v>
      </c>
      <c r="M309" s="246">
        <f>G309*(1+L309/100)</f>
        <v>0</v>
      </c>
      <c r="N309" s="244">
        <v>1.0499999999999999E-3</v>
      </c>
      <c r="O309" s="244">
        <f>ROUND(E309*N309,2)</f>
        <v>0</v>
      </c>
      <c r="P309" s="244">
        <v>0</v>
      </c>
      <c r="Q309" s="244">
        <f>ROUND(E309*P309,2)</f>
        <v>0</v>
      </c>
      <c r="R309" s="246" t="s">
        <v>456</v>
      </c>
      <c r="S309" s="246" t="s">
        <v>235</v>
      </c>
      <c r="T309" s="247" t="s">
        <v>235</v>
      </c>
      <c r="U309" s="222">
        <v>0</v>
      </c>
      <c r="V309" s="222">
        <f>ROUND(E309*U309,2)</f>
        <v>0</v>
      </c>
      <c r="W309" s="222"/>
      <c r="X309" s="222" t="s">
        <v>457</v>
      </c>
      <c r="Y309" s="222" t="s">
        <v>238</v>
      </c>
      <c r="Z309" s="212"/>
      <c r="AA309" s="212"/>
      <c r="AB309" s="212"/>
      <c r="AC309" s="212"/>
      <c r="AD309" s="212"/>
      <c r="AE309" s="212"/>
      <c r="AF309" s="212"/>
      <c r="AG309" s="212" t="s">
        <v>458</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41">
        <v>75</v>
      </c>
      <c r="B310" s="242" t="s">
        <v>622</v>
      </c>
      <c r="C310" s="252" t="s">
        <v>623</v>
      </c>
      <c r="D310" s="243" t="s">
        <v>464</v>
      </c>
      <c r="E310" s="244">
        <v>1</v>
      </c>
      <c r="F310" s="245"/>
      <c r="G310" s="246">
        <f>ROUND(E310*F310,2)</f>
        <v>0</v>
      </c>
      <c r="H310" s="245"/>
      <c r="I310" s="246">
        <f>ROUND(E310*H310,2)</f>
        <v>0</v>
      </c>
      <c r="J310" s="245"/>
      <c r="K310" s="246">
        <f>ROUND(E310*J310,2)</f>
        <v>0</v>
      </c>
      <c r="L310" s="246">
        <v>21</v>
      </c>
      <c r="M310" s="246">
        <f>G310*(1+L310/100)</f>
        <v>0</v>
      </c>
      <c r="N310" s="244">
        <v>1.3999999999999999E-4</v>
      </c>
      <c r="O310" s="244">
        <f>ROUND(E310*N310,2)</f>
        <v>0</v>
      </c>
      <c r="P310" s="244">
        <v>0</v>
      </c>
      <c r="Q310" s="244">
        <f>ROUND(E310*P310,2)</f>
        <v>0</v>
      </c>
      <c r="R310" s="246" t="s">
        <v>456</v>
      </c>
      <c r="S310" s="246" t="s">
        <v>235</v>
      </c>
      <c r="T310" s="247" t="s">
        <v>235</v>
      </c>
      <c r="U310" s="222">
        <v>0</v>
      </c>
      <c r="V310" s="222">
        <f>ROUND(E310*U310,2)</f>
        <v>0</v>
      </c>
      <c r="W310" s="222"/>
      <c r="X310" s="222" t="s">
        <v>457</v>
      </c>
      <c r="Y310" s="222" t="s">
        <v>238</v>
      </c>
      <c r="Z310" s="212"/>
      <c r="AA310" s="212"/>
      <c r="AB310" s="212"/>
      <c r="AC310" s="212"/>
      <c r="AD310" s="212"/>
      <c r="AE310" s="212"/>
      <c r="AF310" s="212"/>
      <c r="AG310" s="212" t="s">
        <v>458</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41">
        <v>76</v>
      </c>
      <c r="B311" s="242" t="s">
        <v>624</v>
      </c>
      <c r="C311" s="252" t="s">
        <v>625</v>
      </c>
      <c r="D311" s="243" t="s">
        <v>464</v>
      </c>
      <c r="E311" s="244">
        <v>2</v>
      </c>
      <c r="F311" s="245"/>
      <c r="G311" s="246">
        <f>ROUND(E311*F311,2)</f>
        <v>0</v>
      </c>
      <c r="H311" s="245"/>
      <c r="I311" s="246">
        <f>ROUND(E311*H311,2)</f>
        <v>0</v>
      </c>
      <c r="J311" s="245"/>
      <c r="K311" s="246">
        <f>ROUND(E311*J311,2)</f>
        <v>0</v>
      </c>
      <c r="L311" s="246">
        <v>21</v>
      </c>
      <c r="M311" s="246">
        <f>G311*(1+L311/100)</f>
        <v>0</v>
      </c>
      <c r="N311" s="244">
        <v>2E-3</v>
      </c>
      <c r="O311" s="244">
        <f>ROUND(E311*N311,2)</f>
        <v>0</v>
      </c>
      <c r="P311" s="244">
        <v>0</v>
      </c>
      <c r="Q311" s="244">
        <f>ROUND(E311*P311,2)</f>
        <v>0</v>
      </c>
      <c r="R311" s="246" t="s">
        <v>456</v>
      </c>
      <c r="S311" s="246" t="s">
        <v>235</v>
      </c>
      <c r="T311" s="247" t="s">
        <v>235</v>
      </c>
      <c r="U311" s="222">
        <v>0</v>
      </c>
      <c r="V311" s="222">
        <f>ROUND(E311*U311,2)</f>
        <v>0</v>
      </c>
      <c r="W311" s="222"/>
      <c r="X311" s="222" t="s">
        <v>457</v>
      </c>
      <c r="Y311" s="222" t="s">
        <v>238</v>
      </c>
      <c r="Z311" s="212"/>
      <c r="AA311" s="212"/>
      <c r="AB311" s="212"/>
      <c r="AC311" s="212"/>
      <c r="AD311" s="212"/>
      <c r="AE311" s="212"/>
      <c r="AF311" s="212"/>
      <c r="AG311" s="212" t="s">
        <v>458</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41">
        <v>77</v>
      </c>
      <c r="B312" s="242" t="s">
        <v>626</v>
      </c>
      <c r="C312" s="252" t="s">
        <v>627</v>
      </c>
      <c r="D312" s="243" t="s">
        <v>464</v>
      </c>
      <c r="E312" s="244">
        <v>3</v>
      </c>
      <c r="F312" s="245"/>
      <c r="G312" s="246">
        <f>ROUND(E312*F312,2)</f>
        <v>0</v>
      </c>
      <c r="H312" s="245"/>
      <c r="I312" s="246">
        <f>ROUND(E312*H312,2)</f>
        <v>0</v>
      </c>
      <c r="J312" s="245"/>
      <c r="K312" s="246">
        <f>ROUND(E312*J312,2)</f>
        <v>0</v>
      </c>
      <c r="L312" s="246">
        <v>21</v>
      </c>
      <c r="M312" s="246">
        <f>G312*(1+L312/100)</f>
        <v>0</v>
      </c>
      <c r="N312" s="244">
        <v>2.8E-3</v>
      </c>
      <c r="O312" s="244">
        <f>ROUND(E312*N312,2)</f>
        <v>0.01</v>
      </c>
      <c r="P312" s="244">
        <v>0</v>
      </c>
      <c r="Q312" s="244">
        <f>ROUND(E312*P312,2)</f>
        <v>0</v>
      </c>
      <c r="R312" s="246" t="s">
        <v>456</v>
      </c>
      <c r="S312" s="246" t="s">
        <v>235</v>
      </c>
      <c r="T312" s="247" t="s">
        <v>235</v>
      </c>
      <c r="U312" s="222">
        <v>0</v>
      </c>
      <c r="V312" s="222">
        <f>ROUND(E312*U312,2)</f>
        <v>0</v>
      </c>
      <c r="W312" s="222"/>
      <c r="X312" s="222" t="s">
        <v>457</v>
      </c>
      <c r="Y312" s="222" t="s">
        <v>238</v>
      </c>
      <c r="Z312" s="212"/>
      <c r="AA312" s="212"/>
      <c r="AB312" s="212"/>
      <c r="AC312" s="212"/>
      <c r="AD312" s="212"/>
      <c r="AE312" s="212"/>
      <c r="AF312" s="212"/>
      <c r="AG312" s="212" t="s">
        <v>458</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41">
        <v>78</v>
      </c>
      <c r="B313" s="242" t="s">
        <v>628</v>
      </c>
      <c r="C313" s="252" t="s">
        <v>629</v>
      </c>
      <c r="D313" s="243" t="s">
        <v>464</v>
      </c>
      <c r="E313" s="244">
        <v>3</v>
      </c>
      <c r="F313" s="245"/>
      <c r="G313" s="246">
        <f>ROUND(E313*F313,2)</f>
        <v>0</v>
      </c>
      <c r="H313" s="245"/>
      <c r="I313" s="246">
        <f>ROUND(E313*H313,2)</f>
        <v>0</v>
      </c>
      <c r="J313" s="245"/>
      <c r="K313" s="246">
        <f>ROUND(E313*J313,2)</f>
        <v>0</v>
      </c>
      <c r="L313" s="246">
        <v>21</v>
      </c>
      <c r="M313" s="246">
        <f>G313*(1+L313/100)</f>
        <v>0</v>
      </c>
      <c r="N313" s="244">
        <v>1.2E-2</v>
      </c>
      <c r="O313" s="244">
        <f>ROUND(E313*N313,2)</f>
        <v>0.04</v>
      </c>
      <c r="P313" s="244">
        <v>0</v>
      </c>
      <c r="Q313" s="244">
        <f>ROUND(E313*P313,2)</f>
        <v>0</v>
      </c>
      <c r="R313" s="246" t="s">
        <v>456</v>
      </c>
      <c r="S313" s="246" t="s">
        <v>235</v>
      </c>
      <c r="T313" s="247" t="s">
        <v>235</v>
      </c>
      <c r="U313" s="222">
        <v>0</v>
      </c>
      <c r="V313" s="222">
        <f>ROUND(E313*U313,2)</f>
        <v>0</v>
      </c>
      <c r="W313" s="222"/>
      <c r="X313" s="222" t="s">
        <v>457</v>
      </c>
      <c r="Y313" s="222" t="s">
        <v>238</v>
      </c>
      <c r="Z313" s="212"/>
      <c r="AA313" s="212"/>
      <c r="AB313" s="212"/>
      <c r="AC313" s="212"/>
      <c r="AD313" s="212"/>
      <c r="AE313" s="212"/>
      <c r="AF313" s="212"/>
      <c r="AG313" s="212" t="s">
        <v>458</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41">
        <v>79</v>
      </c>
      <c r="B314" s="242" t="s">
        <v>630</v>
      </c>
      <c r="C314" s="252" t="s">
        <v>631</v>
      </c>
      <c r="D314" s="243" t="s">
        <v>464</v>
      </c>
      <c r="E314" s="244">
        <v>3</v>
      </c>
      <c r="F314" s="245"/>
      <c r="G314" s="246">
        <f>ROUND(E314*F314,2)</f>
        <v>0</v>
      </c>
      <c r="H314" s="245"/>
      <c r="I314" s="246">
        <f>ROUND(E314*H314,2)</f>
        <v>0</v>
      </c>
      <c r="J314" s="245"/>
      <c r="K314" s="246">
        <f>ROUND(E314*J314,2)</f>
        <v>0</v>
      </c>
      <c r="L314" s="246">
        <v>21</v>
      </c>
      <c r="M314" s="246">
        <f>G314*(1+L314/100)</f>
        <v>0</v>
      </c>
      <c r="N314" s="244">
        <v>7.2500000000000004E-3</v>
      </c>
      <c r="O314" s="244">
        <f>ROUND(E314*N314,2)</f>
        <v>0.02</v>
      </c>
      <c r="P314" s="244">
        <v>0</v>
      </c>
      <c r="Q314" s="244">
        <f>ROUND(E314*P314,2)</f>
        <v>0</v>
      </c>
      <c r="R314" s="246" t="s">
        <v>456</v>
      </c>
      <c r="S314" s="246" t="s">
        <v>235</v>
      </c>
      <c r="T314" s="247" t="s">
        <v>235</v>
      </c>
      <c r="U314" s="222">
        <v>0</v>
      </c>
      <c r="V314" s="222">
        <f>ROUND(E314*U314,2)</f>
        <v>0</v>
      </c>
      <c r="W314" s="222"/>
      <c r="X314" s="222" t="s">
        <v>457</v>
      </c>
      <c r="Y314" s="222" t="s">
        <v>238</v>
      </c>
      <c r="Z314" s="212"/>
      <c r="AA314" s="212"/>
      <c r="AB314" s="212"/>
      <c r="AC314" s="212"/>
      <c r="AD314" s="212"/>
      <c r="AE314" s="212"/>
      <c r="AF314" s="212"/>
      <c r="AG314" s="212" t="s">
        <v>458</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41">
        <v>80</v>
      </c>
      <c r="B315" s="242" t="s">
        <v>632</v>
      </c>
      <c r="C315" s="252" t="s">
        <v>633</v>
      </c>
      <c r="D315" s="243" t="s">
        <v>464</v>
      </c>
      <c r="E315" s="244">
        <v>1</v>
      </c>
      <c r="F315" s="245"/>
      <c r="G315" s="246">
        <f>ROUND(E315*F315,2)</f>
        <v>0</v>
      </c>
      <c r="H315" s="245"/>
      <c r="I315" s="246">
        <f>ROUND(E315*H315,2)</f>
        <v>0</v>
      </c>
      <c r="J315" s="245"/>
      <c r="K315" s="246">
        <f>ROUND(E315*J315,2)</f>
        <v>0</v>
      </c>
      <c r="L315" s="246">
        <v>21</v>
      </c>
      <c r="M315" s="246">
        <f>G315*(1+L315/100)</f>
        <v>0</v>
      </c>
      <c r="N315" s="244">
        <v>1E-3</v>
      </c>
      <c r="O315" s="244">
        <f>ROUND(E315*N315,2)</f>
        <v>0</v>
      </c>
      <c r="P315" s="244">
        <v>0</v>
      </c>
      <c r="Q315" s="244">
        <f>ROUND(E315*P315,2)</f>
        <v>0</v>
      </c>
      <c r="R315" s="246" t="s">
        <v>456</v>
      </c>
      <c r="S315" s="246" t="s">
        <v>235</v>
      </c>
      <c r="T315" s="247" t="s">
        <v>235</v>
      </c>
      <c r="U315" s="222">
        <v>0</v>
      </c>
      <c r="V315" s="222">
        <f>ROUND(E315*U315,2)</f>
        <v>0</v>
      </c>
      <c r="W315" s="222"/>
      <c r="X315" s="222" t="s">
        <v>457</v>
      </c>
      <c r="Y315" s="222" t="s">
        <v>238</v>
      </c>
      <c r="Z315" s="212"/>
      <c r="AA315" s="212"/>
      <c r="AB315" s="212"/>
      <c r="AC315" s="212"/>
      <c r="AD315" s="212"/>
      <c r="AE315" s="212"/>
      <c r="AF315" s="212"/>
      <c r="AG315" s="212" t="s">
        <v>458</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41">
        <v>81</v>
      </c>
      <c r="B316" s="242" t="s">
        <v>634</v>
      </c>
      <c r="C316" s="252" t="s">
        <v>635</v>
      </c>
      <c r="D316" s="243" t="s">
        <v>464</v>
      </c>
      <c r="E316" s="244">
        <v>3</v>
      </c>
      <c r="F316" s="245"/>
      <c r="G316" s="246">
        <f>ROUND(E316*F316,2)</f>
        <v>0</v>
      </c>
      <c r="H316" s="245"/>
      <c r="I316" s="246">
        <f>ROUND(E316*H316,2)</f>
        <v>0</v>
      </c>
      <c r="J316" s="245"/>
      <c r="K316" s="246">
        <f>ROUND(E316*J316,2)</f>
        <v>0</v>
      </c>
      <c r="L316" s="246">
        <v>21</v>
      </c>
      <c r="M316" s="246">
        <f>G316*(1+L316/100)</f>
        <v>0</v>
      </c>
      <c r="N316" s="244">
        <v>1E-3</v>
      </c>
      <c r="O316" s="244">
        <f>ROUND(E316*N316,2)</f>
        <v>0</v>
      </c>
      <c r="P316" s="244">
        <v>0</v>
      </c>
      <c r="Q316" s="244">
        <f>ROUND(E316*P316,2)</f>
        <v>0</v>
      </c>
      <c r="R316" s="246" t="s">
        <v>456</v>
      </c>
      <c r="S316" s="246" t="s">
        <v>235</v>
      </c>
      <c r="T316" s="247" t="s">
        <v>235</v>
      </c>
      <c r="U316" s="222">
        <v>0</v>
      </c>
      <c r="V316" s="222">
        <f>ROUND(E316*U316,2)</f>
        <v>0</v>
      </c>
      <c r="W316" s="222"/>
      <c r="X316" s="222" t="s">
        <v>457</v>
      </c>
      <c r="Y316" s="222" t="s">
        <v>238</v>
      </c>
      <c r="Z316" s="212"/>
      <c r="AA316" s="212"/>
      <c r="AB316" s="212"/>
      <c r="AC316" s="212"/>
      <c r="AD316" s="212"/>
      <c r="AE316" s="212"/>
      <c r="AF316" s="212"/>
      <c r="AG316" s="212" t="s">
        <v>458</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ht="22.5" outlineLevel="1" x14ac:dyDescent="0.2">
      <c r="A317" s="241">
        <v>82</v>
      </c>
      <c r="B317" s="242" t="s">
        <v>636</v>
      </c>
      <c r="C317" s="252" t="s">
        <v>637</v>
      </c>
      <c r="D317" s="243" t="s">
        <v>464</v>
      </c>
      <c r="E317" s="244">
        <v>1</v>
      </c>
      <c r="F317" s="245"/>
      <c r="G317" s="246">
        <f>ROUND(E317*F317,2)</f>
        <v>0</v>
      </c>
      <c r="H317" s="245"/>
      <c r="I317" s="246">
        <f>ROUND(E317*H317,2)</f>
        <v>0</v>
      </c>
      <c r="J317" s="245"/>
      <c r="K317" s="246">
        <f>ROUND(E317*J317,2)</f>
        <v>0</v>
      </c>
      <c r="L317" s="246">
        <v>21</v>
      </c>
      <c r="M317" s="246">
        <f>G317*(1+L317/100)</f>
        <v>0</v>
      </c>
      <c r="N317" s="244">
        <v>6.1999999999999998E-3</v>
      </c>
      <c r="O317" s="244">
        <f>ROUND(E317*N317,2)</f>
        <v>0.01</v>
      </c>
      <c r="P317" s="244">
        <v>0</v>
      </c>
      <c r="Q317" s="244">
        <f>ROUND(E317*P317,2)</f>
        <v>0</v>
      </c>
      <c r="R317" s="246" t="s">
        <v>456</v>
      </c>
      <c r="S317" s="246" t="s">
        <v>235</v>
      </c>
      <c r="T317" s="247" t="s">
        <v>235</v>
      </c>
      <c r="U317" s="222">
        <v>0</v>
      </c>
      <c r="V317" s="222">
        <f>ROUND(E317*U317,2)</f>
        <v>0</v>
      </c>
      <c r="W317" s="222"/>
      <c r="X317" s="222" t="s">
        <v>457</v>
      </c>
      <c r="Y317" s="222" t="s">
        <v>238</v>
      </c>
      <c r="Z317" s="212"/>
      <c r="AA317" s="212"/>
      <c r="AB317" s="212"/>
      <c r="AC317" s="212"/>
      <c r="AD317" s="212"/>
      <c r="AE317" s="212"/>
      <c r="AF317" s="212"/>
      <c r="AG317" s="212" t="s">
        <v>458</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ht="22.5" outlineLevel="1" x14ac:dyDescent="0.2">
      <c r="A318" s="241">
        <v>83</v>
      </c>
      <c r="B318" s="242" t="s">
        <v>638</v>
      </c>
      <c r="C318" s="252" t="s">
        <v>639</v>
      </c>
      <c r="D318" s="243" t="s">
        <v>464</v>
      </c>
      <c r="E318" s="244">
        <v>1</v>
      </c>
      <c r="F318" s="245"/>
      <c r="G318" s="246">
        <f>ROUND(E318*F318,2)</f>
        <v>0</v>
      </c>
      <c r="H318" s="245"/>
      <c r="I318" s="246">
        <f>ROUND(E318*H318,2)</f>
        <v>0</v>
      </c>
      <c r="J318" s="245"/>
      <c r="K318" s="246">
        <f>ROUND(E318*J318,2)</f>
        <v>0</v>
      </c>
      <c r="L318" s="246">
        <v>21</v>
      </c>
      <c r="M318" s="246">
        <f>G318*(1+L318/100)</f>
        <v>0</v>
      </c>
      <c r="N318" s="244">
        <v>6.7999999999999996E-3</v>
      </c>
      <c r="O318" s="244">
        <f>ROUND(E318*N318,2)</f>
        <v>0.01</v>
      </c>
      <c r="P318" s="244">
        <v>0</v>
      </c>
      <c r="Q318" s="244">
        <f>ROUND(E318*P318,2)</f>
        <v>0</v>
      </c>
      <c r="R318" s="246" t="s">
        <v>456</v>
      </c>
      <c r="S318" s="246" t="s">
        <v>235</v>
      </c>
      <c r="T318" s="247" t="s">
        <v>235</v>
      </c>
      <c r="U318" s="222">
        <v>0</v>
      </c>
      <c r="V318" s="222">
        <f>ROUND(E318*U318,2)</f>
        <v>0</v>
      </c>
      <c r="W318" s="222"/>
      <c r="X318" s="222" t="s">
        <v>457</v>
      </c>
      <c r="Y318" s="222" t="s">
        <v>238</v>
      </c>
      <c r="Z318" s="212"/>
      <c r="AA318" s="212"/>
      <c r="AB318" s="212"/>
      <c r="AC318" s="212"/>
      <c r="AD318" s="212"/>
      <c r="AE318" s="212"/>
      <c r="AF318" s="212"/>
      <c r="AG318" s="212" t="s">
        <v>458</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41">
        <v>84</v>
      </c>
      <c r="B319" s="242" t="s">
        <v>640</v>
      </c>
      <c r="C319" s="252" t="s">
        <v>641</v>
      </c>
      <c r="D319" s="243" t="s">
        <v>464</v>
      </c>
      <c r="E319" s="244">
        <v>1</v>
      </c>
      <c r="F319" s="245"/>
      <c r="G319" s="246">
        <f>ROUND(E319*F319,2)</f>
        <v>0</v>
      </c>
      <c r="H319" s="245"/>
      <c r="I319" s="246">
        <f>ROUND(E319*H319,2)</f>
        <v>0</v>
      </c>
      <c r="J319" s="245"/>
      <c r="K319" s="246">
        <f>ROUND(E319*J319,2)</f>
        <v>0</v>
      </c>
      <c r="L319" s="246">
        <v>21</v>
      </c>
      <c r="M319" s="246">
        <f>G319*(1+L319/100)</f>
        <v>0</v>
      </c>
      <c r="N319" s="244">
        <v>5.9400000000000001E-2</v>
      </c>
      <c r="O319" s="244">
        <f>ROUND(E319*N319,2)</f>
        <v>0.06</v>
      </c>
      <c r="P319" s="244">
        <v>0</v>
      </c>
      <c r="Q319" s="244">
        <f>ROUND(E319*P319,2)</f>
        <v>0</v>
      </c>
      <c r="R319" s="246" t="s">
        <v>456</v>
      </c>
      <c r="S319" s="246" t="s">
        <v>235</v>
      </c>
      <c r="T319" s="247" t="s">
        <v>235</v>
      </c>
      <c r="U319" s="222">
        <v>0</v>
      </c>
      <c r="V319" s="222">
        <f>ROUND(E319*U319,2)</f>
        <v>0</v>
      </c>
      <c r="W319" s="222"/>
      <c r="X319" s="222" t="s">
        <v>457</v>
      </c>
      <c r="Y319" s="222" t="s">
        <v>238</v>
      </c>
      <c r="Z319" s="212"/>
      <c r="AA319" s="212"/>
      <c r="AB319" s="212"/>
      <c r="AC319" s="212"/>
      <c r="AD319" s="212"/>
      <c r="AE319" s="212"/>
      <c r="AF319" s="212"/>
      <c r="AG319" s="212" t="s">
        <v>458</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41">
        <v>85</v>
      </c>
      <c r="B320" s="242" t="s">
        <v>642</v>
      </c>
      <c r="C320" s="252" t="s">
        <v>643</v>
      </c>
      <c r="D320" s="243" t="s">
        <v>464</v>
      </c>
      <c r="E320" s="244">
        <v>1</v>
      </c>
      <c r="F320" s="245"/>
      <c r="G320" s="246">
        <f>ROUND(E320*F320,2)</f>
        <v>0</v>
      </c>
      <c r="H320" s="245"/>
      <c r="I320" s="246">
        <f>ROUND(E320*H320,2)</f>
        <v>0</v>
      </c>
      <c r="J320" s="245"/>
      <c r="K320" s="246">
        <f>ROUND(E320*J320,2)</f>
        <v>0</v>
      </c>
      <c r="L320" s="246">
        <v>21</v>
      </c>
      <c r="M320" s="246">
        <f>G320*(1+L320/100)</f>
        <v>0</v>
      </c>
      <c r="N320" s="244">
        <v>7.0000000000000007E-2</v>
      </c>
      <c r="O320" s="244">
        <f>ROUND(E320*N320,2)</f>
        <v>7.0000000000000007E-2</v>
      </c>
      <c r="P320" s="244">
        <v>0</v>
      </c>
      <c r="Q320" s="244">
        <f>ROUND(E320*P320,2)</f>
        <v>0</v>
      </c>
      <c r="R320" s="246" t="s">
        <v>456</v>
      </c>
      <c r="S320" s="246" t="s">
        <v>235</v>
      </c>
      <c r="T320" s="247" t="s">
        <v>235</v>
      </c>
      <c r="U320" s="222">
        <v>0</v>
      </c>
      <c r="V320" s="222">
        <f>ROUND(E320*U320,2)</f>
        <v>0</v>
      </c>
      <c r="W320" s="222"/>
      <c r="X320" s="222" t="s">
        <v>457</v>
      </c>
      <c r="Y320" s="222" t="s">
        <v>238</v>
      </c>
      <c r="Z320" s="212"/>
      <c r="AA320" s="212"/>
      <c r="AB320" s="212"/>
      <c r="AC320" s="212"/>
      <c r="AD320" s="212"/>
      <c r="AE320" s="212"/>
      <c r="AF320" s="212"/>
      <c r="AG320" s="212" t="s">
        <v>458</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41">
        <v>86</v>
      </c>
      <c r="B321" s="242" t="s">
        <v>644</v>
      </c>
      <c r="C321" s="252" t="s">
        <v>645</v>
      </c>
      <c r="D321" s="243" t="s">
        <v>464</v>
      </c>
      <c r="E321" s="244">
        <v>2</v>
      </c>
      <c r="F321" s="245"/>
      <c r="G321" s="246">
        <f>ROUND(E321*F321,2)</f>
        <v>0</v>
      </c>
      <c r="H321" s="245"/>
      <c r="I321" s="246">
        <f>ROUND(E321*H321,2)</f>
        <v>0</v>
      </c>
      <c r="J321" s="245"/>
      <c r="K321" s="246">
        <f>ROUND(E321*J321,2)</f>
        <v>0</v>
      </c>
      <c r="L321" s="246">
        <v>21</v>
      </c>
      <c r="M321" s="246">
        <f>G321*(1+L321/100)</f>
        <v>0</v>
      </c>
      <c r="N321" s="244">
        <v>3.2000000000000002E-3</v>
      </c>
      <c r="O321" s="244">
        <f>ROUND(E321*N321,2)</f>
        <v>0.01</v>
      </c>
      <c r="P321" s="244">
        <v>0</v>
      </c>
      <c r="Q321" s="244">
        <f>ROUND(E321*P321,2)</f>
        <v>0</v>
      </c>
      <c r="R321" s="246" t="s">
        <v>456</v>
      </c>
      <c r="S321" s="246" t="s">
        <v>235</v>
      </c>
      <c r="T321" s="247" t="s">
        <v>235</v>
      </c>
      <c r="U321" s="222">
        <v>0</v>
      </c>
      <c r="V321" s="222">
        <f>ROUND(E321*U321,2)</f>
        <v>0</v>
      </c>
      <c r="W321" s="222"/>
      <c r="X321" s="222" t="s">
        <v>457</v>
      </c>
      <c r="Y321" s="222" t="s">
        <v>238</v>
      </c>
      <c r="Z321" s="212"/>
      <c r="AA321" s="212"/>
      <c r="AB321" s="212"/>
      <c r="AC321" s="212"/>
      <c r="AD321" s="212"/>
      <c r="AE321" s="212"/>
      <c r="AF321" s="212"/>
      <c r="AG321" s="212" t="s">
        <v>458</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41">
        <v>87</v>
      </c>
      <c r="B322" s="242" t="s">
        <v>646</v>
      </c>
      <c r="C322" s="252" t="s">
        <v>647</v>
      </c>
      <c r="D322" s="243" t="s">
        <v>464</v>
      </c>
      <c r="E322" s="244">
        <v>1</v>
      </c>
      <c r="F322" s="245"/>
      <c r="G322" s="246">
        <f>ROUND(E322*F322,2)</f>
        <v>0</v>
      </c>
      <c r="H322" s="245"/>
      <c r="I322" s="246">
        <f>ROUND(E322*H322,2)</f>
        <v>0</v>
      </c>
      <c r="J322" s="245"/>
      <c r="K322" s="246">
        <f>ROUND(E322*J322,2)</f>
        <v>0</v>
      </c>
      <c r="L322" s="246">
        <v>21</v>
      </c>
      <c r="M322" s="246">
        <f>G322*(1+L322/100)</f>
        <v>0</v>
      </c>
      <c r="N322" s="244">
        <v>2.5999999999999999E-2</v>
      </c>
      <c r="O322" s="244">
        <f>ROUND(E322*N322,2)</f>
        <v>0.03</v>
      </c>
      <c r="P322" s="244">
        <v>0</v>
      </c>
      <c r="Q322" s="244">
        <f>ROUND(E322*P322,2)</f>
        <v>0</v>
      </c>
      <c r="R322" s="246" t="s">
        <v>456</v>
      </c>
      <c r="S322" s="246" t="s">
        <v>235</v>
      </c>
      <c r="T322" s="247" t="s">
        <v>235</v>
      </c>
      <c r="U322" s="222">
        <v>0</v>
      </c>
      <c r="V322" s="222">
        <f>ROUND(E322*U322,2)</f>
        <v>0</v>
      </c>
      <c r="W322" s="222"/>
      <c r="X322" s="222" t="s">
        <v>457</v>
      </c>
      <c r="Y322" s="222" t="s">
        <v>238</v>
      </c>
      <c r="Z322" s="212"/>
      <c r="AA322" s="212"/>
      <c r="AB322" s="212"/>
      <c r="AC322" s="212"/>
      <c r="AD322" s="212"/>
      <c r="AE322" s="212"/>
      <c r="AF322" s="212"/>
      <c r="AG322" s="212" t="s">
        <v>458</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ht="22.5" outlineLevel="1" x14ac:dyDescent="0.2">
      <c r="A323" s="241">
        <v>88</v>
      </c>
      <c r="B323" s="242" t="s">
        <v>648</v>
      </c>
      <c r="C323" s="252" t="s">
        <v>649</v>
      </c>
      <c r="D323" s="243" t="s">
        <v>464</v>
      </c>
      <c r="E323" s="244">
        <v>1</v>
      </c>
      <c r="F323" s="245"/>
      <c r="G323" s="246">
        <f>ROUND(E323*F323,2)</f>
        <v>0</v>
      </c>
      <c r="H323" s="245"/>
      <c r="I323" s="246">
        <f>ROUND(E323*H323,2)</f>
        <v>0</v>
      </c>
      <c r="J323" s="245"/>
      <c r="K323" s="246">
        <f>ROUND(E323*J323,2)</f>
        <v>0</v>
      </c>
      <c r="L323" s="246">
        <v>21</v>
      </c>
      <c r="M323" s="246">
        <f>G323*(1+L323/100)</f>
        <v>0</v>
      </c>
      <c r="N323" s="244">
        <v>7.5599999999999999E-3</v>
      </c>
      <c r="O323" s="244">
        <f>ROUND(E323*N323,2)</f>
        <v>0.01</v>
      </c>
      <c r="P323" s="244">
        <v>0</v>
      </c>
      <c r="Q323" s="244">
        <f>ROUND(E323*P323,2)</f>
        <v>0</v>
      </c>
      <c r="R323" s="246" t="s">
        <v>456</v>
      </c>
      <c r="S323" s="246" t="s">
        <v>235</v>
      </c>
      <c r="T323" s="247" t="s">
        <v>235</v>
      </c>
      <c r="U323" s="222">
        <v>0</v>
      </c>
      <c r="V323" s="222">
        <f>ROUND(E323*U323,2)</f>
        <v>0</v>
      </c>
      <c r="W323" s="222"/>
      <c r="X323" s="222" t="s">
        <v>457</v>
      </c>
      <c r="Y323" s="222" t="s">
        <v>238</v>
      </c>
      <c r="Z323" s="212"/>
      <c r="AA323" s="212"/>
      <c r="AB323" s="212"/>
      <c r="AC323" s="212"/>
      <c r="AD323" s="212"/>
      <c r="AE323" s="212"/>
      <c r="AF323" s="212"/>
      <c r="AG323" s="212" t="s">
        <v>458</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41">
        <v>89</v>
      </c>
      <c r="B324" s="242" t="s">
        <v>650</v>
      </c>
      <c r="C324" s="252" t="s">
        <v>651</v>
      </c>
      <c r="D324" s="243" t="s">
        <v>464</v>
      </c>
      <c r="E324" s="244">
        <v>1</v>
      </c>
      <c r="F324" s="245"/>
      <c r="G324" s="246">
        <f>ROUND(E324*F324,2)</f>
        <v>0</v>
      </c>
      <c r="H324" s="245"/>
      <c r="I324" s="246">
        <f>ROUND(E324*H324,2)</f>
        <v>0</v>
      </c>
      <c r="J324" s="245"/>
      <c r="K324" s="246">
        <f>ROUND(E324*J324,2)</f>
        <v>0</v>
      </c>
      <c r="L324" s="246">
        <v>21</v>
      </c>
      <c r="M324" s="246">
        <f>G324*(1+L324/100)</f>
        <v>0</v>
      </c>
      <c r="N324" s="244">
        <v>1E-3</v>
      </c>
      <c r="O324" s="244">
        <f>ROUND(E324*N324,2)</f>
        <v>0</v>
      </c>
      <c r="P324" s="244">
        <v>0</v>
      </c>
      <c r="Q324" s="244">
        <f>ROUND(E324*P324,2)</f>
        <v>0</v>
      </c>
      <c r="R324" s="246"/>
      <c r="S324" s="246" t="s">
        <v>247</v>
      </c>
      <c r="T324" s="247" t="s">
        <v>236</v>
      </c>
      <c r="U324" s="222">
        <v>0</v>
      </c>
      <c r="V324" s="222">
        <f>ROUND(E324*U324,2)</f>
        <v>0</v>
      </c>
      <c r="W324" s="222"/>
      <c r="X324" s="222" t="s">
        <v>457</v>
      </c>
      <c r="Y324" s="222" t="s">
        <v>238</v>
      </c>
      <c r="Z324" s="212"/>
      <c r="AA324" s="212"/>
      <c r="AB324" s="212"/>
      <c r="AC324" s="212"/>
      <c r="AD324" s="212"/>
      <c r="AE324" s="212"/>
      <c r="AF324" s="212"/>
      <c r="AG324" s="212" t="s">
        <v>458</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ht="22.5" outlineLevel="1" x14ac:dyDescent="0.2">
      <c r="A325" s="241">
        <v>90</v>
      </c>
      <c r="B325" s="242" t="s">
        <v>652</v>
      </c>
      <c r="C325" s="252" t="s">
        <v>653</v>
      </c>
      <c r="D325" s="243" t="s">
        <v>464</v>
      </c>
      <c r="E325" s="244">
        <v>2</v>
      </c>
      <c r="F325" s="245"/>
      <c r="G325" s="246">
        <f>ROUND(E325*F325,2)</f>
        <v>0</v>
      </c>
      <c r="H325" s="245"/>
      <c r="I325" s="246">
        <f>ROUND(E325*H325,2)</f>
        <v>0</v>
      </c>
      <c r="J325" s="245"/>
      <c r="K325" s="246">
        <f>ROUND(E325*J325,2)</f>
        <v>0</v>
      </c>
      <c r="L325" s="246">
        <v>21</v>
      </c>
      <c r="M325" s="246">
        <f>G325*(1+L325/100)</f>
        <v>0</v>
      </c>
      <c r="N325" s="244">
        <v>2.9000000000000001E-2</v>
      </c>
      <c r="O325" s="244">
        <f>ROUND(E325*N325,2)</f>
        <v>0.06</v>
      </c>
      <c r="P325" s="244">
        <v>0</v>
      </c>
      <c r="Q325" s="244">
        <f>ROUND(E325*P325,2)</f>
        <v>0</v>
      </c>
      <c r="R325" s="246" t="s">
        <v>456</v>
      </c>
      <c r="S325" s="246" t="s">
        <v>235</v>
      </c>
      <c r="T325" s="247" t="s">
        <v>235</v>
      </c>
      <c r="U325" s="222">
        <v>0</v>
      </c>
      <c r="V325" s="222">
        <f>ROUND(E325*U325,2)</f>
        <v>0</v>
      </c>
      <c r="W325" s="222"/>
      <c r="X325" s="222" t="s">
        <v>457</v>
      </c>
      <c r="Y325" s="222" t="s">
        <v>238</v>
      </c>
      <c r="Z325" s="212"/>
      <c r="AA325" s="212"/>
      <c r="AB325" s="212"/>
      <c r="AC325" s="212"/>
      <c r="AD325" s="212"/>
      <c r="AE325" s="212"/>
      <c r="AF325" s="212"/>
      <c r="AG325" s="212" t="s">
        <v>458</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41">
        <v>91</v>
      </c>
      <c r="B326" s="242" t="s">
        <v>654</v>
      </c>
      <c r="C326" s="252" t="s">
        <v>655</v>
      </c>
      <c r="D326" s="243" t="s">
        <v>464</v>
      </c>
      <c r="E326" s="244">
        <v>1</v>
      </c>
      <c r="F326" s="245"/>
      <c r="G326" s="246">
        <f>ROUND(E326*F326,2)</f>
        <v>0</v>
      </c>
      <c r="H326" s="245"/>
      <c r="I326" s="246">
        <f>ROUND(E326*H326,2)</f>
        <v>0</v>
      </c>
      <c r="J326" s="245"/>
      <c r="K326" s="246">
        <f>ROUND(E326*J326,2)</f>
        <v>0</v>
      </c>
      <c r="L326" s="246">
        <v>21</v>
      </c>
      <c r="M326" s="246">
        <f>G326*(1+L326/100)</f>
        <v>0</v>
      </c>
      <c r="N326" s="244">
        <v>8.7999999999999995E-2</v>
      </c>
      <c r="O326" s="244">
        <f>ROUND(E326*N326,2)</f>
        <v>0.09</v>
      </c>
      <c r="P326" s="244">
        <v>0</v>
      </c>
      <c r="Q326" s="244">
        <f>ROUND(E326*P326,2)</f>
        <v>0</v>
      </c>
      <c r="R326" s="246" t="s">
        <v>456</v>
      </c>
      <c r="S326" s="246" t="s">
        <v>235</v>
      </c>
      <c r="T326" s="247" t="s">
        <v>235</v>
      </c>
      <c r="U326" s="222">
        <v>0</v>
      </c>
      <c r="V326" s="222">
        <f>ROUND(E326*U326,2)</f>
        <v>0</v>
      </c>
      <c r="W326" s="222"/>
      <c r="X326" s="222" t="s">
        <v>457</v>
      </c>
      <c r="Y326" s="222" t="s">
        <v>238</v>
      </c>
      <c r="Z326" s="212"/>
      <c r="AA326" s="212"/>
      <c r="AB326" s="212"/>
      <c r="AC326" s="212"/>
      <c r="AD326" s="212"/>
      <c r="AE326" s="212"/>
      <c r="AF326" s="212"/>
      <c r="AG326" s="212" t="s">
        <v>458</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41">
        <v>92</v>
      </c>
      <c r="B327" s="242" t="s">
        <v>656</v>
      </c>
      <c r="C327" s="252" t="s">
        <v>657</v>
      </c>
      <c r="D327" s="243" t="s">
        <v>464</v>
      </c>
      <c r="E327" s="244">
        <v>1</v>
      </c>
      <c r="F327" s="245"/>
      <c r="G327" s="246">
        <f>ROUND(E327*F327,2)</f>
        <v>0</v>
      </c>
      <c r="H327" s="245"/>
      <c r="I327" s="246">
        <f>ROUND(E327*H327,2)</f>
        <v>0</v>
      </c>
      <c r="J327" s="245"/>
      <c r="K327" s="246">
        <f>ROUND(E327*J327,2)</f>
        <v>0</v>
      </c>
      <c r="L327" s="246">
        <v>21</v>
      </c>
      <c r="M327" s="246">
        <f>G327*(1+L327/100)</f>
        <v>0</v>
      </c>
      <c r="N327" s="244">
        <v>5.3600000000000002E-2</v>
      </c>
      <c r="O327" s="244">
        <f>ROUND(E327*N327,2)</f>
        <v>0.05</v>
      </c>
      <c r="P327" s="244">
        <v>0</v>
      </c>
      <c r="Q327" s="244">
        <f>ROUND(E327*P327,2)</f>
        <v>0</v>
      </c>
      <c r="R327" s="246" t="s">
        <v>456</v>
      </c>
      <c r="S327" s="246" t="s">
        <v>235</v>
      </c>
      <c r="T327" s="247" t="s">
        <v>235</v>
      </c>
      <c r="U327" s="222">
        <v>0</v>
      </c>
      <c r="V327" s="222">
        <f>ROUND(E327*U327,2)</f>
        <v>0</v>
      </c>
      <c r="W327" s="222"/>
      <c r="X327" s="222" t="s">
        <v>457</v>
      </c>
      <c r="Y327" s="222" t="s">
        <v>238</v>
      </c>
      <c r="Z327" s="212"/>
      <c r="AA327" s="212"/>
      <c r="AB327" s="212"/>
      <c r="AC327" s="212"/>
      <c r="AD327" s="212"/>
      <c r="AE327" s="212"/>
      <c r="AF327" s="212"/>
      <c r="AG327" s="212" t="s">
        <v>458</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ht="22.5" outlineLevel="1" x14ac:dyDescent="0.2">
      <c r="A328" s="241">
        <v>93</v>
      </c>
      <c r="B328" s="242" t="s">
        <v>658</v>
      </c>
      <c r="C328" s="252" t="s">
        <v>659</v>
      </c>
      <c r="D328" s="243" t="s">
        <v>464</v>
      </c>
      <c r="E328" s="244">
        <v>3</v>
      </c>
      <c r="F328" s="245"/>
      <c r="G328" s="246">
        <f>ROUND(E328*F328,2)</f>
        <v>0</v>
      </c>
      <c r="H328" s="245"/>
      <c r="I328" s="246">
        <f>ROUND(E328*H328,2)</f>
        <v>0</v>
      </c>
      <c r="J328" s="245"/>
      <c r="K328" s="246">
        <f>ROUND(E328*J328,2)</f>
        <v>0</v>
      </c>
      <c r="L328" s="246">
        <v>21</v>
      </c>
      <c r="M328" s="246">
        <f>G328*(1+L328/100)</f>
        <v>0</v>
      </c>
      <c r="N328" s="244">
        <v>9.7000000000000003E-2</v>
      </c>
      <c r="O328" s="244">
        <f>ROUND(E328*N328,2)</f>
        <v>0.28999999999999998</v>
      </c>
      <c r="P328" s="244">
        <v>0</v>
      </c>
      <c r="Q328" s="244">
        <f>ROUND(E328*P328,2)</f>
        <v>0</v>
      </c>
      <c r="R328" s="246"/>
      <c r="S328" s="246" t="s">
        <v>247</v>
      </c>
      <c r="T328" s="247" t="s">
        <v>236</v>
      </c>
      <c r="U328" s="222">
        <v>0</v>
      </c>
      <c r="V328" s="222">
        <f>ROUND(E328*U328,2)</f>
        <v>0</v>
      </c>
      <c r="W328" s="222"/>
      <c r="X328" s="222" t="s">
        <v>457</v>
      </c>
      <c r="Y328" s="222" t="s">
        <v>238</v>
      </c>
      <c r="Z328" s="212"/>
      <c r="AA328" s="212"/>
      <c r="AB328" s="212"/>
      <c r="AC328" s="212"/>
      <c r="AD328" s="212"/>
      <c r="AE328" s="212"/>
      <c r="AF328" s="212"/>
      <c r="AG328" s="212" t="s">
        <v>458</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41">
        <v>94</v>
      </c>
      <c r="B329" s="242" t="s">
        <v>660</v>
      </c>
      <c r="C329" s="252" t="s">
        <v>661</v>
      </c>
      <c r="D329" s="243" t="s">
        <v>464</v>
      </c>
      <c r="E329" s="244">
        <v>1</v>
      </c>
      <c r="F329" s="245"/>
      <c r="G329" s="246">
        <f>ROUND(E329*F329,2)</f>
        <v>0</v>
      </c>
      <c r="H329" s="245"/>
      <c r="I329" s="246">
        <f>ROUND(E329*H329,2)</f>
        <v>0</v>
      </c>
      <c r="J329" s="245"/>
      <c r="K329" s="246">
        <f>ROUND(E329*J329,2)</f>
        <v>0</v>
      </c>
      <c r="L329" s="246">
        <v>21</v>
      </c>
      <c r="M329" s="246">
        <f>G329*(1+L329/100)</f>
        <v>0</v>
      </c>
      <c r="N329" s="244">
        <v>7.0000000000000001E-3</v>
      </c>
      <c r="O329" s="244">
        <f>ROUND(E329*N329,2)</f>
        <v>0.01</v>
      </c>
      <c r="P329" s="244">
        <v>0</v>
      </c>
      <c r="Q329" s="244">
        <f>ROUND(E329*P329,2)</f>
        <v>0</v>
      </c>
      <c r="R329" s="246" t="s">
        <v>456</v>
      </c>
      <c r="S329" s="246" t="s">
        <v>235</v>
      </c>
      <c r="T329" s="247" t="s">
        <v>235</v>
      </c>
      <c r="U329" s="222">
        <v>0</v>
      </c>
      <c r="V329" s="222">
        <f>ROUND(E329*U329,2)</f>
        <v>0</v>
      </c>
      <c r="W329" s="222"/>
      <c r="X329" s="222" t="s">
        <v>457</v>
      </c>
      <c r="Y329" s="222" t="s">
        <v>238</v>
      </c>
      <c r="Z329" s="212"/>
      <c r="AA329" s="212"/>
      <c r="AB329" s="212"/>
      <c r="AC329" s="212"/>
      <c r="AD329" s="212"/>
      <c r="AE329" s="212"/>
      <c r="AF329" s="212"/>
      <c r="AG329" s="212" t="s">
        <v>458</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ht="22.5" outlineLevel="1" x14ac:dyDescent="0.2">
      <c r="A330" s="231">
        <v>95</v>
      </c>
      <c r="B330" s="232" t="s">
        <v>662</v>
      </c>
      <c r="C330" s="249" t="s">
        <v>663</v>
      </c>
      <c r="D330" s="233" t="s">
        <v>464</v>
      </c>
      <c r="E330" s="234">
        <v>1.01</v>
      </c>
      <c r="F330" s="235"/>
      <c r="G330" s="236">
        <f>ROUND(E330*F330,2)</f>
        <v>0</v>
      </c>
      <c r="H330" s="235"/>
      <c r="I330" s="236">
        <f>ROUND(E330*H330,2)</f>
        <v>0</v>
      </c>
      <c r="J330" s="235"/>
      <c r="K330" s="236">
        <f>ROUND(E330*J330,2)</f>
        <v>0</v>
      </c>
      <c r="L330" s="236">
        <v>21</v>
      </c>
      <c r="M330" s="236">
        <f>G330*(1+L330/100)</f>
        <v>0</v>
      </c>
      <c r="N330" s="234">
        <v>0.58499999999999996</v>
      </c>
      <c r="O330" s="234">
        <f>ROUND(E330*N330,2)</f>
        <v>0.59</v>
      </c>
      <c r="P330" s="234">
        <v>0</v>
      </c>
      <c r="Q330" s="234">
        <f>ROUND(E330*P330,2)</f>
        <v>0</v>
      </c>
      <c r="R330" s="236" t="s">
        <v>456</v>
      </c>
      <c r="S330" s="236" t="s">
        <v>235</v>
      </c>
      <c r="T330" s="237" t="s">
        <v>235</v>
      </c>
      <c r="U330" s="222">
        <v>0</v>
      </c>
      <c r="V330" s="222">
        <f>ROUND(E330*U330,2)</f>
        <v>0</v>
      </c>
      <c r="W330" s="222"/>
      <c r="X330" s="222" t="s">
        <v>457</v>
      </c>
      <c r="Y330" s="222" t="s">
        <v>238</v>
      </c>
      <c r="Z330" s="212"/>
      <c r="AA330" s="212"/>
      <c r="AB330" s="212"/>
      <c r="AC330" s="212"/>
      <c r="AD330" s="212"/>
      <c r="AE330" s="212"/>
      <c r="AF330" s="212"/>
      <c r="AG330" s="212" t="s">
        <v>664</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65" t="s">
        <v>665</v>
      </c>
      <c r="D331" s="257"/>
      <c r="E331" s="258">
        <v>1.01</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284</v>
      </c>
      <c r="AH331" s="212">
        <v>5</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x14ac:dyDescent="0.2">
      <c r="A332" s="224" t="s">
        <v>230</v>
      </c>
      <c r="B332" s="225" t="s">
        <v>174</v>
      </c>
      <c r="C332" s="248" t="s">
        <v>175</v>
      </c>
      <c r="D332" s="226"/>
      <c r="E332" s="227"/>
      <c r="F332" s="228"/>
      <c r="G332" s="228">
        <f>SUMIF(AG333:AG340,"&lt;&gt;NOR",G333:G340)</f>
        <v>0</v>
      </c>
      <c r="H332" s="228"/>
      <c r="I332" s="228">
        <f>SUM(I333:I340)</f>
        <v>0</v>
      </c>
      <c r="J332" s="228"/>
      <c r="K332" s="228">
        <f>SUM(K333:K340)</f>
        <v>0</v>
      </c>
      <c r="L332" s="228"/>
      <c r="M332" s="228">
        <f>SUM(M333:M340)</f>
        <v>0</v>
      </c>
      <c r="N332" s="227"/>
      <c r="O332" s="227">
        <f>SUM(O333:O340)</f>
        <v>0</v>
      </c>
      <c r="P332" s="227"/>
      <c r="Q332" s="227">
        <f>SUM(Q333:Q340)</f>
        <v>0</v>
      </c>
      <c r="R332" s="228"/>
      <c r="S332" s="228"/>
      <c r="T332" s="229"/>
      <c r="U332" s="223"/>
      <c r="V332" s="223">
        <f>SUM(V333:V340)</f>
        <v>3.74</v>
      </c>
      <c r="W332" s="223"/>
      <c r="X332" s="223"/>
      <c r="Y332" s="223"/>
      <c r="AG332" t="s">
        <v>231</v>
      </c>
    </row>
    <row r="333" spans="1:60" ht="22.5" outlineLevel="1" x14ac:dyDescent="0.2">
      <c r="A333" s="231">
        <v>96</v>
      </c>
      <c r="B333" s="232" t="s">
        <v>666</v>
      </c>
      <c r="C333" s="249" t="s">
        <v>667</v>
      </c>
      <c r="D333" s="233" t="s">
        <v>277</v>
      </c>
      <c r="E333" s="234">
        <v>33.974400000000003</v>
      </c>
      <c r="F333" s="235"/>
      <c r="G333" s="236">
        <f>ROUND(E333*F333,2)</f>
        <v>0</v>
      </c>
      <c r="H333" s="235"/>
      <c r="I333" s="236">
        <f>ROUND(E333*H333,2)</f>
        <v>0</v>
      </c>
      <c r="J333" s="235"/>
      <c r="K333" s="236">
        <f>ROUND(E333*J333,2)</f>
        <v>0</v>
      </c>
      <c r="L333" s="236">
        <v>21</v>
      </c>
      <c r="M333" s="236">
        <f>G333*(1+L333/100)</f>
        <v>0</v>
      </c>
      <c r="N333" s="234">
        <v>0</v>
      </c>
      <c r="O333" s="234">
        <f>ROUND(E333*N333,2)</f>
        <v>0</v>
      </c>
      <c r="P333" s="234">
        <v>0</v>
      </c>
      <c r="Q333" s="234">
        <f>ROUND(E333*P333,2)</f>
        <v>0</v>
      </c>
      <c r="R333" s="236" t="s">
        <v>668</v>
      </c>
      <c r="S333" s="236" t="s">
        <v>235</v>
      </c>
      <c r="T333" s="237" t="s">
        <v>235</v>
      </c>
      <c r="U333" s="222">
        <v>0.11</v>
      </c>
      <c r="V333" s="222">
        <f>ROUND(E333*U333,2)</f>
        <v>3.74</v>
      </c>
      <c r="W333" s="222"/>
      <c r="X333" s="222" t="s">
        <v>279</v>
      </c>
      <c r="Y333" s="222" t="s">
        <v>238</v>
      </c>
      <c r="Z333" s="212"/>
      <c r="AA333" s="212"/>
      <c r="AB333" s="212"/>
      <c r="AC333" s="212"/>
      <c r="AD333" s="212"/>
      <c r="AE333" s="212"/>
      <c r="AF333" s="212"/>
      <c r="AG333" s="212" t="s">
        <v>289</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2" x14ac:dyDescent="0.2">
      <c r="A334" s="219"/>
      <c r="B334" s="220"/>
      <c r="C334" s="264" t="s">
        <v>669</v>
      </c>
      <c r="D334" s="263"/>
      <c r="E334" s="263"/>
      <c r="F334" s="263"/>
      <c r="G334" s="263"/>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282</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51" t="s">
        <v>670</v>
      </c>
      <c r="D335" s="240"/>
      <c r="E335" s="240"/>
      <c r="F335" s="240"/>
      <c r="G335" s="240"/>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240</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65" t="s">
        <v>671</v>
      </c>
      <c r="D336" s="257"/>
      <c r="E336" s="258">
        <v>24.549600000000002</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284</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65" t="s">
        <v>672</v>
      </c>
      <c r="D337" s="257"/>
      <c r="E337" s="258">
        <v>7.8540000000000001</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284</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65" t="s">
        <v>673</v>
      </c>
      <c r="D338" s="257"/>
      <c r="E338" s="258">
        <v>1.5708</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284</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31">
        <v>97</v>
      </c>
      <c r="B339" s="232" t="s">
        <v>674</v>
      </c>
      <c r="C339" s="249" t="s">
        <v>675</v>
      </c>
      <c r="D339" s="233" t="s">
        <v>277</v>
      </c>
      <c r="E339" s="234">
        <v>34.993630000000003</v>
      </c>
      <c r="F339" s="235"/>
      <c r="G339" s="236">
        <f>ROUND(E339*F339,2)</f>
        <v>0</v>
      </c>
      <c r="H339" s="235"/>
      <c r="I339" s="236">
        <f>ROUND(E339*H339,2)</f>
        <v>0</v>
      </c>
      <c r="J339" s="235"/>
      <c r="K339" s="236">
        <f>ROUND(E339*J339,2)</f>
        <v>0</v>
      </c>
      <c r="L339" s="236">
        <v>21</v>
      </c>
      <c r="M339" s="236">
        <f>G339*(1+L339/100)</f>
        <v>0</v>
      </c>
      <c r="N339" s="234">
        <v>0</v>
      </c>
      <c r="O339" s="234">
        <f>ROUND(E339*N339,2)</f>
        <v>0</v>
      </c>
      <c r="P339" s="234">
        <v>0</v>
      </c>
      <c r="Q339" s="234">
        <f>ROUND(E339*P339,2)</f>
        <v>0</v>
      </c>
      <c r="R339" s="236" t="s">
        <v>456</v>
      </c>
      <c r="S339" s="236" t="s">
        <v>235</v>
      </c>
      <c r="T339" s="237" t="s">
        <v>235</v>
      </c>
      <c r="U339" s="222">
        <v>0</v>
      </c>
      <c r="V339" s="222">
        <f>ROUND(E339*U339,2)</f>
        <v>0</v>
      </c>
      <c r="W339" s="222"/>
      <c r="X339" s="222" t="s">
        <v>457</v>
      </c>
      <c r="Y339" s="222" t="s">
        <v>238</v>
      </c>
      <c r="Z339" s="212"/>
      <c r="AA339" s="212"/>
      <c r="AB339" s="212"/>
      <c r="AC339" s="212"/>
      <c r="AD339" s="212"/>
      <c r="AE339" s="212"/>
      <c r="AF339" s="212"/>
      <c r="AG339" s="212" t="s">
        <v>458</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
      <c r="A340" s="219"/>
      <c r="B340" s="220"/>
      <c r="C340" s="265" t="s">
        <v>676</v>
      </c>
      <c r="D340" s="257"/>
      <c r="E340" s="258">
        <v>34.993630000000003</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284</v>
      </c>
      <c r="AH340" s="212">
        <v>5</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x14ac:dyDescent="0.2">
      <c r="A341" s="224" t="s">
        <v>230</v>
      </c>
      <c r="B341" s="225" t="s">
        <v>176</v>
      </c>
      <c r="C341" s="248" t="s">
        <v>177</v>
      </c>
      <c r="D341" s="226"/>
      <c r="E341" s="227"/>
      <c r="F341" s="228"/>
      <c r="G341" s="228">
        <f>SUMIF(AG342:AG343,"&lt;&gt;NOR",G342:G343)</f>
        <v>0</v>
      </c>
      <c r="H341" s="228"/>
      <c r="I341" s="228">
        <f>SUM(I342:I343)</f>
        <v>0</v>
      </c>
      <c r="J341" s="228"/>
      <c r="K341" s="228">
        <f>SUM(K342:K343)</f>
        <v>0</v>
      </c>
      <c r="L341" s="228"/>
      <c r="M341" s="228">
        <f>SUM(M342:M343)</f>
        <v>0</v>
      </c>
      <c r="N341" s="227"/>
      <c r="O341" s="227">
        <f>SUM(O342:O343)</f>
        <v>0</v>
      </c>
      <c r="P341" s="227"/>
      <c r="Q341" s="227">
        <f>SUM(Q342:Q343)</f>
        <v>0</v>
      </c>
      <c r="R341" s="228"/>
      <c r="S341" s="228"/>
      <c r="T341" s="229"/>
      <c r="U341" s="223"/>
      <c r="V341" s="223">
        <f>SUM(V342:V343)</f>
        <v>0</v>
      </c>
      <c r="W341" s="223"/>
      <c r="X341" s="223"/>
      <c r="Y341" s="223"/>
      <c r="AG341" t="s">
        <v>231</v>
      </c>
    </row>
    <row r="342" spans="1:60" outlineLevel="1" x14ac:dyDescent="0.2">
      <c r="A342" s="231">
        <v>98</v>
      </c>
      <c r="B342" s="232" t="s">
        <v>677</v>
      </c>
      <c r="C342" s="249" t="s">
        <v>678</v>
      </c>
      <c r="D342" s="233" t="s">
        <v>679</v>
      </c>
      <c r="E342" s="234">
        <v>1</v>
      </c>
      <c r="F342" s="235"/>
      <c r="G342" s="236">
        <f>ROUND(E342*F342,2)</f>
        <v>0</v>
      </c>
      <c r="H342" s="235"/>
      <c r="I342" s="236">
        <f>ROUND(E342*H342,2)</f>
        <v>0</v>
      </c>
      <c r="J342" s="235"/>
      <c r="K342" s="236">
        <f>ROUND(E342*J342,2)</f>
        <v>0</v>
      </c>
      <c r="L342" s="236">
        <v>21</v>
      </c>
      <c r="M342" s="236">
        <f>G342*(1+L342/100)</f>
        <v>0</v>
      </c>
      <c r="N342" s="234">
        <v>0</v>
      </c>
      <c r="O342" s="234">
        <f>ROUND(E342*N342,2)</f>
        <v>0</v>
      </c>
      <c r="P342" s="234">
        <v>0</v>
      </c>
      <c r="Q342" s="234">
        <f>ROUND(E342*P342,2)</f>
        <v>0</v>
      </c>
      <c r="R342" s="236"/>
      <c r="S342" s="236" t="s">
        <v>247</v>
      </c>
      <c r="T342" s="237" t="s">
        <v>236</v>
      </c>
      <c r="U342" s="222">
        <v>0</v>
      </c>
      <c r="V342" s="222">
        <f>ROUND(E342*U342,2)</f>
        <v>0</v>
      </c>
      <c r="W342" s="222"/>
      <c r="X342" s="222" t="s">
        <v>279</v>
      </c>
      <c r="Y342" s="222" t="s">
        <v>238</v>
      </c>
      <c r="Z342" s="212"/>
      <c r="AA342" s="212"/>
      <c r="AB342" s="212"/>
      <c r="AC342" s="212"/>
      <c r="AD342" s="212"/>
      <c r="AE342" s="212"/>
      <c r="AF342" s="212"/>
      <c r="AG342" s="212" t="s">
        <v>289</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ht="22.5" outlineLevel="2" x14ac:dyDescent="0.2">
      <c r="A343" s="219"/>
      <c r="B343" s="220"/>
      <c r="C343" s="250" t="s">
        <v>680</v>
      </c>
      <c r="D343" s="238"/>
      <c r="E343" s="238"/>
      <c r="F343" s="238"/>
      <c r="G343" s="238"/>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240</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39" t="str">
        <f>C343</f>
        <v>viz přílohy Technická zpráva, Výkazy, Legenda prostupů a výkresová dokumentace. Těsnit viz poznámka, vč. přesunu hmot a likvidace suti</v>
      </c>
      <c r="BB343" s="212"/>
      <c r="BC343" s="212"/>
      <c r="BD343" s="212"/>
      <c r="BE343" s="212"/>
      <c r="BF343" s="212"/>
      <c r="BG343" s="212"/>
      <c r="BH343" s="212"/>
    </row>
    <row r="344" spans="1:60" x14ac:dyDescent="0.2">
      <c r="A344" s="224" t="s">
        <v>230</v>
      </c>
      <c r="B344" s="225" t="s">
        <v>178</v>
      </c>
      <c r="C344" s="248" t="s">
        <v>179</v>
      </c>
      <c r="D344" s="226"/>
      <c r="E344" s="227"/>
      <c r="F344" s="228"/>
      <c r="G344" s="228">
        <f>SUMIF(AG345:AG351,"&lt;&gt;NOR",G345:G351)</f>
        <v>0</v>
      </c>
      <c r="H344" s="228"/>
      <c r="I344" s="228">
        <f>SUM(I345:I351)</f>
        <v>0</v>
      </c>
      <c r="J344" s="228"/>
      <c r="K344" s="228">
        <f>SUM(K345:K351)</f>
        <v>0</v>
      </c>
      <c r="L344" s="228"/>
      <c r="M344" s="228">
        <f>SUM(M345:M351)</f>
        <v>0</v>
      </c>
      <c r="N344" s="227"/>
      <c r="O344" s="227">
        <f>SUM(O345:O351)</f>
        <v>0</v>
      </c>
      <c r="P344" s="227"/>
      <c r="Q344" s="227">
        <f>SUM(Q345:Q351)</f>
        <v>0</v>
      </c>
      <c r="R344" s="228"/>
      <c r="S344" s="228"/>
      <c r="T344" s="229"/>
      <c r="U344" s="223"/>
      <c r="V344" s="223">
        <f>SUM(V345:V351)</f>
        <v>29.41</v>
      </c>
      <c r="W344" s="223"/>
      <c r="X344" s="223"/>
      <c r="Y344" s="223"/>
      <c r="AG344" t="s">
        <v>231</v>
      </c>
    </row>
    <row r="345" spans="1:60" ht="22.5" outlineLevel="1" x14ac:dyDescent="0.2">
      <c r="A345" s="231">
        <v>99</v>
      </c>
      <c r="B345" s="232" t="s">
        <v>681</v>
      </c>
      <c r="C345" s="249" t="s">
        <v>682</v>
      </c>
      <c r="D345" s="233" t="s">
        <v>683</v>
      </c>
      <c r="E345" s="234">
        <v>140.07003</v>
      </c>
      <c r="F345" s="235"/>
      <c r="G345" s="236">
        <f>ROUND(E345*F345,2)</f>
        <v>0</v>
      </c>
      <c r="H345" s="235"/>
      <c r="I345" s="236">
        <f>ROUND(E345*H345,2)</f>
        <v>0</v>
      </c>
      <c r="J345" s="235"/>
      <c r="K345" s="236">
        <f>ROUND(E345*J345,2)</f>
        <v>0</v>
      </c>
      <c r="L345" s="236">
        <v>21</v>
      </c>
      <c r="M345" s="236">
        <f>G345*(1+L345/100)</f>
        <v>0</v>
      </c>
      <c r="N345" s="234">
        <v>0</v>
      </c>
      <c r="O345" s="234">
        <f>ROUND(E345*N345,2)</f>
        <v>0</v>
      </c>
      <c r="P345" s="234">
        <v>0</v>
      </c>
      <c r="Q345" s="234">
        <f>ROUND(E345*P345,2)</f>
        <v>0</v>
      </c>
      <c r="R345" s="236" t="s">
        <v>490</v>
      </c>
      <c r="S345" s="236" t="s">
        <v>235</v>
      </c>
      <c r="T345" s="237" t="s">
        <v>235</v>
      </c>
      <c r="U345" s="222">
        <v>0.21</v>
      </c>
      <c r="V345" s="222">
        <f>ROUND(E345*U345,2)</f>
        <v>29.41</v>
      </c>
      <c r="W345" s="222"/>
      <c r="X345" s="222" t="s">
        <v>684</v>
      </c>
      <c r="Y345" s="222" t="s">
        <v>238</v>
      </c>
      <c r="Z345" s="212"/>
      <c r="AA345" s="212"/>
      <c r="AB345" s="212"/>
      <c r="AC345" s="212"/>
      <c r="AD345" s="212"/>
      <c r="AE345" s="212"/>
      <c r="AF345" s="212"/>
      <c r="AG345" s="212" t="s">
        <v>685</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2" x14ac:dyDescent="0.2">
      <c r="A346" s="219"/>
      <c r="B346" s="220"/>
      <c r="C346" s="264" t="s">
        <v>686</v>
      </c>
      <c r="D346" s="263"/>
      <c r="E346" s="263"/>
      <c r="F346" s="263"/>
      <c r="G346" s="263"/>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282</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2" x14ac:dyDescent="0.2">
      <c r="A347" s="219"/>
      <c r="B347" s="220"/>
      <c r="C347" s="251" t="s">
        <v>687</v>
      </c>
      <c r="D347" s="240"/>
      <c r="E347" s="240"/>
      <c r="F347" s="240"/>
      <c r="G347" s="240"/>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240</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65" t="s">
        <v>688</v>
      </c>
      <c r="D348" s="257"/>
      <c r="E348" s="258"/>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284</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ht="22.5" outlineLevel="3" x14ac:dyDescent="0.2">
      <c r="A349" s="219"/>
      <c r="B349" s="220"/>
      <c r="C349" s="265" t="s">
        <v>689</v>
      </c>
      <c r="D349" s="257"/>
      <c r="E349" s="258"/>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284</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65" t="s">
        <v>690</v>
      </c>
      <c r="D350" s="257"/>
      <c r="E350" s="258"/>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284</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65" t="s">
        <v>691</v>
      </c>
      <c r="D351" s="257"/>
      <c r="E351" s="258">
        <v>140.07003</v>
      </c>
      <c r="F351" s="222"/>
      <c r="G351" s="22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284</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x14ac:dyDescent="0.2">
      <c r="A352" s="224" t="s">
        <v>230</v>
      </c>
      <c r="B352" s="225" t="s">
        <v>180</v>
      </c>
      <c r="C352" s="248" t="s">
        <v>181</v>
      </c>
      <c r="D352" s="226"/>
      <c r="E352" s="227"/>
      <c r="F352" s="228"/>
      <c r="G352" s="228">
        <f>SUMIF(AG353:AG359,"&lt;&gt;NOR",G353:G359)</f>
        <v>0</v>
      </c>
      <c r="H352" s="228"/>
      <c r="I352" s="228">
        <f>SUM(I353:I359)</f>
        <v>0</v>
      </c>
      <c r="J352" s="228"/>
      <c r="K352" s="228">
        <f>SUM(K353:K359)</f>
        <v>0</v>
      </c>
      <c r="L352" s="228"/>
      <c r="M352" s="228">
        <f>SUM(M353:M359)</f>
        <v>0</v>
      </c>
      <c r="N352" s="227"/>
      <c r="O352" s="227">
        <f>SUM(O353:O359)</f>
        <v>0.24000000000000002</v>
      </c>
      <c r="P352" s="227"/>
      <c r="Q352" s="227">
        <f>SUM(Q353:Q359)</f>
        <v>0</v>
      </c>
      <c r="R352" s="228"/>
      <c r="S352" s="228"/>
      <c r="T352" s="229"/>
      <c r="U352" s="223"/>
      <c r="V352" s="223">
        <f>SUM(V353:V359)</f>
        <v>19.95</v>
      </c>
      <c r="W352" s="223"/>
      <c r="X352" s="223"/>
      <c r="Y352" s="223"/>
      <c r="AG352" t="s">
        <v>231</v>
      </c>
    </row>
    <row r="353" spans="1:60" outlineLevel="1" x14ac:dyDescent="0.2">
      <c r="A353" s="231">
        <v>100</v>
      </c>
      <c r="B353" s="232" t="s">
        <v>692</v>
      </c>
      <c r="C353" s="249" t="s">
        <v>693</v>
      </c>
      <c r="D353" s="233" t="s">
        <v>333</v>
      </c>
      <c r="E353" s="234">
        <v>83.122240000000005</v>
      </c>
      <c r="F353" s="235"/>
      <c r="G353" s="236">
        <f>ROUND(E353*F353,2)</f>
        <v>0</v>
      </c>
      <c r="H353" s="235"/>
      <c r="I353" s="236">
        <f>ROUND(E353*H353,2)</f>
        <v>0</v>
      </c>
      <c r="J353" s="235"/>
      <c r="K353" s="236">
        <f>ROUND(E353*J353,2)</f>
        <v>0</v>
      </c>
      <c r="L353" s="236">
        <v>21</v>
      </c>
      <c r="M353" s="236">
        <f>G353*(1+L353/100)</f>
        <v>0</v>
      </c>
      <c r="N353" s="234">
        <v>1.2600000000000001E-3</v>
      </c>
      <c r="O353" s="234">
        <f>ROUND(E353*N353,2)</f>
        <v>0.1</v>
      </c>
      <c r="P353" s="234">
        <v>0</v>
      </c>
      <c r="Q353" s="234">
        <f>ROUND(E353*P353,2)</f>
        <v>0</v>
      </c>
      <c r="R353" s="236"/>
      <c r="S353" s="236" t="s">
        <v>247</v>
      </c>
      <c r="T353" s="237" t="s">
        <v>547</v>
      </c>
      <c r="U353" s="222">
        <v>0.24</v>
      </c>
      <c r="V353" s="222">
        <f>ROUND(E353*U353,2)</f>
        <v>19.95</v>
      </c>
      <c r="W353" s="222"/>
      <c r="X353" s="222" t="s">
        <v>279</v>
      </c>
      <c r="Y353" s="222" t="s">
        <v>238</v>
      </c>
      <c r="Z353" s="212"/>
      <c r="AA353" s="212"/>
      <c r="AB353" s="212"/>
      <c r="AC353" s="212"/>
      <c r="AD353" s="212"/>
      <c r="AE353" s="212"/>
      <c r="AF353" s="212"/>
      <c r="AG353" s="212" t="s">
        <v>289</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2" x14ac:dyDescent="0.2">
      <c r="A354" s="219"/>
      <c r="B354" s="220"/>
      <c r="C354" s="265" t="s">
        <v>694</v>
      </c>
      <c r="D354" s="257"/>
      <c r="E354" s="258">
        <v>55.161999999999999</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284</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65" t="s">
        <v>695</v>
      </c>
      <c r="D355" s="257"/>
      <c r="E355" s="258">
        <v>27.960239999999999</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284</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ht="56.25" outlineLevel="1" x14ac:dyDescent="0.2">
      <c r="A356" s="231">
        <v>101</v>
      </c>
      <c r="B356" s="232" t="s">
        <v>696</v>
      </c>
      <c r="C356" s="249" t="s">
        <v>697</v>
      </c>
      <c r="D356" s="233" t="s">
        <v>333</v>
      </c>
      <c r="E356" s="234">
        <v>23.8583</v>
      </c>
      <c r="F356" s="235"/>
      <c r="G356" s="236">
        <f>ROUND(E356*F356,2)</f>
        <v>0</v>
      </c>
      <c r="H356" s="235"/>
      <c r="I356" s="236">
        <f>ROUND(E356*H356,2)</f>
        <v>0</v>
      </c>
      <c r="J356" s="235"/>
      <c r="K356" s="236">
        <f>ROUND(E356*J356,2)</f>
        <v>0</v>
      </c>
      <c r="L356" s="236">
        <v>21</v>
      </c>
      <c r="M356" s="236">
        <f>G356*(1+L356/100)</f>
        <v>0</v>
      </c>
      <c r="N356" s="234">
        <v>6.0299999999999998E-3</v>
      </c>
      <c r="O356" s="234">
        <f>ROUND(E356*N356,2)</f>
        <v>0.14000000000000001</v>
      </c>
      <c r="P356" s="234">
        <v>0</v>
      </c>
      <c r="Q356" s="234">
        <f>ROUND(E356*P356,2)</f>
        <v>0</v>
      </c>
      <c r="R356" s="236" t="s">
        <v>698</v>
      </c>
      <c r="S356" s="236" t="s">
        <v>235</v>
      </c>
      <c r="T356" s="237" t="s">
        <v>235</v>
      </c>
      <c r="U356" s="222">
        <v>0</v>
      </c>
      <c r="V356" s="222">
        <f>ROUND(E356*U356,2)</f>
        <v>0</v>
      </c>
      <c r="W356" s="222"/>
      <c r="X356" s="222" t="s">
        <v>699</v>
      </c>
      <c r="Y356" s="222" t="s">
        <v>238</v>
      </c>
      <c r="Z356" s="212"/>
      <c r="AA356" s="212"/>
      <c r="AB356" s="212"/>
      <c r="AC356" s="212"/>
      <c r="AD356" s="212"/>
      <c r="AE356" s="212"/>
      <c r="AF356" s="212"/>
      <c r="AG356" s="212" t="s">
        <v>700</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65" t="s">
        <v>701</v>
      </c>
      <c r="D357" s="257"/>
      <c r="E357" s="258"/>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284</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65" t="s">
        <v>702</v>
      </c>
      <c r="D358" s="257"/>
      <c r="E358" s="258">
        <v>18.258400000000002</v>
      </c>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284</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65" t="s">
        <v>703</v>
      </c>
      <c r="D359" s="257"/>
      <c r="E359" s="258">
        <v>5.5998999999999999</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284</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x14ac:dyDescent="0.2">
      <c r="A360" s="224" t="s">
        <v>230</v>
      </c>
      <c r="B360" s="225" t="s">
        <v>182</v>
      </c>
      <c r="C360" s="248" t="s">
        <v>183</v>
      </c>
      <c r="D360" s="226"/>
      <c r="E360" s="227"/>
      <c r="F360" s="228"/>
      <c r="G360" s="228">
        <f>SUMIF(AG361:AG364,"&lt;&gt;NOR",G361:G364)</f>
        <v>0</v>
      </c>
      <c r="H360" s="228"/>
      <c r="I360" s="228">
        <f>SUM(I361:I364)</f>
        <v>0</v>
      </c>
      <c r="J360" s="228"/>
      <c r="K360" s="228">
        <f>SUM(K361:K364)</f>
        <v>0</v>
      </c>
      <c r="L360" s="228"/>
      <c r="M360" s="228">
        <f>SUM(M361:M364)</f>
        <v>0</v>
      </c>
      <c r="N360" s="227"/>
      <c r="O360" s="227">
        <f>SUM(O361:O364)</f>
        <v>0.06</v>
      </c>
      <c r="P360" s="227"/>
      <c r="Q360" s="227">
        <f>SUM(Q361:Q364)</f>
        <v>0</v>
      </c>
      <c r="R360" s="228"/>
      <c r="S360" s="228"/>
      <c r="T360" s="229"/>
      <c r="U360" s="223"/>
      <c r="V360" s="223">
        <f>SUM(V361:V364)</f>
        <v>0</v>
      </c>
      <c r="W360" s="223"/>
      <c r="X360" s="223"/>
      <c r="Y360" s="223"/>
      <c r="AG360" t="s">
        <v>231</v>
      </c>
    </row>
    <row r="361" spans="1:60" ht="22.5" outlineLevel="1" x14ac:dyDescent="0.2">
      <c r="A361" s="231">
        <v>102</v>
      </c>
      <c r="B361" s="232" t="s">
        <v>704</v>
      </c>
      <c r="C361" s="249" t="s">
        <v>705</v>
      </c>
      <c r="D361" s="233" t="s">
        <v>464</v>
      </c>
      <c r="E361" s="234">
        <v>1</v>
      </c>
      <c r="F361" s="235"/>
      <c r="G361" s="236">
        <f>ROUND(E361*F361,2)</f>
        <v>0</v>
      </c>
      <c r="H361" s="235"/>
      <c r="I361" s="236">
        <f>ROUND(E361*H361,2)</f>
        <v>0</v>
      </c>
      <c r="J361" s="235"/>
      <c r="K361" s="236">
        <f>ROUND(E361*J361,2)</f>
        <v>0</v>
      </c>
      <c r="L361" s="236">
        <v>21</v>
      </c>
      <c r="M361" s="236">
        <f>G361*(1+L361/100)</f>
        <v>0</v>
      </c>
      <c r="N361" s="234">
        <v>2.5399999999999999E-2</v>
      </c>
      <c r="O361" s="234">
        <f>ROUND(E361*N361,2)</f>
        <v>0.03</v>
      </c>
      <c r="P361" s="234">
        <v>0</v>
      </c>
      <c r="Q361" s="234">
        <f>ROUND(E361*P361,2)</f>
        <v>0</v>
      </c>
      <c r="R361" s="236"/>
      <c r="S361" s="236" t="s">
        <v>247</v>
      </c>
      <c r="T361" s="237" t="s">
        <v>236</v>
      </c>
      <c r="U361" s="222">
        <v>0</v>
      </c>
      <c r="V361" s="222">
        <f>ROUND(E361*U361,2)</f>
        <v>0</v>
      </c>
      <c r="W361" s="222"/>
      <c r="X361" s="222" t="s">
        <v>279</v>
      </c>
      <c r="Y361" s="222" t="s">
        <v>238</v>
      </c>
      <c r="Z361" s="212"/>
      <c r="AA361" s="212"/>
      <c r="AB361" s="212"/>
      <c r="AC361" s="212"/>
      <c r="AD361" s="212"/>
      <c r="AE361" s="212"/>
      <c r="AF361" s="212"/>
      <c r="AG361" s="212" t="s">
        <v>289</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2" x14ac:dyDescent="0.2">
      <c r="A362" s="219"/>
      <c r="B362" s="220"/>
      <c r="C362" s="250" t="s">
        <v>706</v>
      </c>
      <c r="D362" s="238"/>
      <c r="E362" s="238"/>
      <c r="F362" s="238"/>
      <c r="G362" s="238"/>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240</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31">
        <v>103</v>
      </c>
      <c r="B363" s="232" t="s">
        <v>707</v>
      </c>
      <c r="C363" s="249" t="s">
        <v>708</v>
      </c>
      <c r="D363" s="233" t="s">
        <v>464</v>
      </c>
      <c r="E363" s="234">
        <v>1</v>
      </c>
      <c r="F363" s="235"/>
      <c r="G363" s="236">
        <f>ROUND(E363*F363,2)</f>
        <v>0</v>
      </c>
      <c r="H363" s="235"/>
      <c r="I363" s="236">
        <f>ROUND(E363*H363,2)</f>
        <v>0</v>
      </c>
      <c r="J363" s="235"/>
      <c r="K363" s="236">
        <f>ROUND(E363*J363,2)</f>
        <v>0</v>
      </c>
      <c r="L363" s="236">
        <v>21</v>
      </c>
      <c r="M363" s="236">
        <f>G363*(1+L363/100)</f>
        <v>0</v>
      </c>
      <c r="N363" s="234">
        <v>2.5399999999999999E-2</v>
      </c>
      <c r="O363" s="234">
        <f>ROUND(E363*N363,2)</f>
        <v>0.03</v>
      </c>
      <c r="P363" s="234">
        <v>0</v>
      </c>
      <c r="Q363" s="234">
        <f>ROUND(E363*P363,2)</f>
        <v>0</v>
      </c>
      <c r="R363" s="236"/>
      <c r="S363" s="236" t="s">
        <v>247</v>
      </c>
      <c r="T363" s="237" t="s">
        <v>236</v>
      </c>
      <c r="U363" s="222">
        <v>0</v>
      </c>
      <c r="V363" s="222">
        <f>ROUND(E363*U363,2)</f>
        <v>0</v>
      </c>
      <c r="W363" s="222"/>
      <c r="X363" s="222" t="s">
        <v>279</v>
      </c>
      <c r="Y363" s="222" t="s">
        <v>238</v>
      </c>
      <c r="Z363" s="212"/>
      <c r="AA363" s="212"/>
      <c r="AB363" s="212"/>
      <c r="AC363" s="212"/>
      <c r="AD363" s="212"/>
      <c r="AE363" s="212"/>
      <c r="AF363" s="212"/>
      <c r="AG363" s="212" t="s">
        <v>289</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50" t="s">
        <v>706</v>
      </c>
      <c r="D364" s="238"/>
      <c r="E364" s="238"/>
      <c r="F364" s="238"/>
      <c r="G364" s="238"/>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240</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x14ac:dyDescent="0.2">
      <c r="A365" s="3"/>
      <c r="B365" s="4"/>
      <c r="C365" s="253"/>
      <c r="D365" s="6"/>
      <c r="E365" s="3"/>
      <c r="F365" s="3"/>
      <c r="G365" s="3"/>
      <c r="H365" s="3"/>
      <c r="I365" s="3"/>
      <c r="J365" s="3"/>
      <c r="K365" s="3"/>
      <c r="L365" s="3"/>
      <c r="M365" s="3"/>
      <c r="N365" s="3"/>
      <c r="O365" s="3"/>
      <c r="P365" s="3"/>
      <c r="Q365" s="3"/>
      <c r="R365" s="3"/>
      <c r="S365" s="3"/>
      <c r="T365" s="3"/>
      <c r="U365" s="3"/>
      <c r="V365" s="3"/>
      <c r="W365" s="3"/>
      <c r="X365" s="3"/>
      <c r="Y365" s="3"/>
      <c r="AE365">
        <v>15</v>
      </c>
      <c r="AF365">
        <v>21</v>
      </c>
      <c r="AG365" t="s">
        <v>216</v>
      </c>
    </row>
    <row r="366" spans="1:60" x14ac:dyDescent="0.2">
      <c r="A366" s="215"/>
      <c r="B366" s="216" t="s">
        <v>29</v>
      </c>
      <c r="C366" s="254"/>
      <c r="D366" s="217"/>
      <c r="E366" s="218"/>
      <c r="F366" s="218"/>
      <c r="G366" s="230">
        <f>G8+G187+G203+G232+G239+G332+G341+G344+G352+G360</f>
        <v>0</v>
      </c>
      <c r="H366" s="3"/>
      <c r="I366" s="3"/>
      <c r="J366" s="3"/>
      <c r="K366" s="3"/>
      <c r="L366" s="3"/>
      <c r="M366" s="3"/>
      <c r="N366" s="3"/>
      <c r="O366" s="3"/>
      <c r="P366" s="3"/>
      <c r="Q366" s="3"/>
      <c r="R366" s="3"/>
      <c r="S366" s="3"/>
      <c r="T366" s="3"/>
      <c r="U366" s="3"/>
      <c r="V366" s="3"/>
      <c r="W366" s="3"/>
      <c r="X366" s="3"/>
      <c r="Y366" s="3"/>
      <c r="AE366">
        <f>SUMIF(L7:L364,AE365,G7:G364)</f>
        <v>0</v>
      </c>
      <c r="AF366">
        <f>SUMIF(L7:L364,AF365,G7:G364)</f>
        <v>0</v>
      </c>
      <c r="AG366" t="s">
        <v>271</v>
      </c>
    </row>
    <row r="367" spans="1:60" x14ac:dyDescent="0.2">
      <c r="A367" s="256" t="s">
        <v>709</v>
      </c>
      <c r="B367" s="256"/>
      <c r="C367" s="253"/>
      <c r="D367" s="6"/>
      <c r="E367" s="3"/>
      <c r="F367" s="3"/>
      <c r="G367" s="3"/>
      <c r="H367" s="3"/>
      <c r="I367" s="3"/>
      <c r="J367" s="3"/>
      <c r="K367" s="3"/>
      <c r="L367" s="3"/>
      <c r="M367" s="3"/>
      <c r="N367" s="3"/>
      <c r="O367" s="3"/>
      <c r="P367" s="3"/>
      <c r="Q367" s="3"/>
      <c r="R367" s="3"/>
      <c r="S367" s="3"/>
      <c r="T367" s="3"/>
      <c r="U367" s="3"/>
      <c r="V367" s="3"/>
      <c r="W367" s="3"/>
      <c r="X367" s="3"/>
      <c r="Y367" s="3"/>
    </row>
    <row r="368" spans="1:60" x14ac:dyDescent="0.2">
      <c r="A368" s="3"/>
      <c r="B368" s="4" t="s">
        <v>710</v>
      </c>
      <c r="C368" s="253" t="s">
        <v>711</v>
      </c>
      <c r="D368" s="6"/>
      <c r="E368" s="3"/>
      <c r="F368" s="3"/>
      <c r="G368" s="3"/>
      <c r="H368" s="3"/>
      <c r="I368" s="3"/>
      <c r="J368" s="3"/>
      <c r="K368" s="3"/>
      <c r="L368" s="3"/>
      <c r="M368" s="3"/>
      <c r="N368" s="3"/>
      <c r="O368" s="3"/>
      <c r="P368" s="3"/>
      <c r="Q368" s="3"/>
      <c r="R368" s="3"/>
      <c r="S368" s="3"/>
      <c r="T368" s="3"/>
      <c r="U368" s="3"/>
      <c r="V368" s="3"/>
      <c r="W368" s="3"/>
      <c r="X368" s="3"/>
      <c r="Y368" s="3"/>
      <c r="AG368" t="s">
        <v>712</v>
      </c>
    </row>
    <row r="369" spans="1:33" x14ac:dyDescent="0.2">
      <c r="A369" s="3"/>
      <c r="B369" s="4" t="s">
        <v>713</v>
      </c>
      <c r="C369" s="253" t="s">
        <v>714</v>
      </c>
      <c r="D369" s="6"/>
      <c r="E369" s="3"/>
      <c r="F369" s="3"/>
      <c r="G369" s="3"/>
      <c r="H369" s="3"/>
      <c r="I369" s="3"/>
      <c r="J369" s="3"/>
      <c r="K369" s="3"/>
      <c r="L369" s="3"/>
      <c r="M369" s="3"/>
      <c r="N369" s="3"/>
      <c r="O369" s="3"/>
      <c r="P369" s="3"/>
      <c r="Q369" s="3"/>
      <c r="R369" s="3"/>
      <c r="S369" s="3"/>
      <c r="T369" s="3"/>
      <c r="U369" s="3"/>
      <c r="V369" s="3"/>
      <c r="W369" s="3"/>
      <c r="X369" s="3"/>
      <c r="Y369" s="3"/>
      <c r="AG369" t="s">
        <v>715</v>
      </c>
    </row>
    <row r="370" spans="1:33" x14ac:dyDescent="0.2">
      <c r="A370" s="3"/>
      <c r="B370" s="4"/>
      <c r="C370" s="253" t="s">
        <v>716</v>
      </c>
      <c r="D370" s="6"/>
      <c r="E370" s="3"/>
      <c r="F370" s="3"/>
      <c r="G370" s="3"/>
      <c r="H370" s="3"/>
      <c r="I370" s="3"/>
      <c r="J370" s="3"/>
      <c r="K370" s="3"/>
      <c r="L370" s="3"/>
      <c r="M370" s="3"/>
      <c r="N370" s="3"/>
      <c r="O370" s="3"/>
      <c r="P370" s="3"/>
      <c r="Q370" s="3"/>
      <c r="R370" s="3"/>
      <c r="S370" s="3"/>
      <c r="T370" s="3"/>
      <c r="U370" s="3"/>
      <c r="V370" s="3"/>
      <c r="W370" s="3"/>
      <c r="X370" s="3"/>
      <c r="Y370" s="3"/>
      <c r="AG370" t="s">
        <v>717</v>
      </c>
    </row>
    <row r="371" spans="1:33" x14ac:dyDescent="0.2">
      <c r="A371" s="3"/>
      <c r="B371" s="4"/>
      <c r="C371" s="253"/>
      <c r="D371" s="6"/>
      <c r="E371" s="3"/>
      <c r="F371" s="3"/>
      <c r="G371" s="3"/>
      <c r="H371" s="3"/>
      <c r="I371" s="3"/>
      <c r="J371" s="3"/>
      <c r="K371" s="3"/>
      <c r="L371" s="3"/>
      <c r="M371" s="3"/>
      <c r="N371" s="3"/>
      <c r="O371" s="3"/>
      <c r="P371" s="3"/>
      <c r="Q371" s="3"/>
      <c r="R371" s="3"/>
      <c r="S371" s="3"/>
      <c r="T371" s="3"/>
      <c r="U371" s="3"/>
      <c r="V371" s="3"/>
      <c r="W371" s="3"/>
      <c r="X371" s="3"/>
      <c r="Y371" s="3"/>
    </row>
    <row r="372" spans="1:33" x14ac:dyDescent="0.2">
      <c r="C372" s="255"/>
      <c r="D372" s="10"/>
      <c r="AG372" t="s">
        <v>273</v>
      </c>
    </row>
    <row r="373" spans="1:33" x14ac:dyDescent="0.2">
      <c r="D373" s="10"/>
    </row>
    <row r="374" spans="1:33" x14ac:dyDescent="0.2">
      <c r="D374" s="10"/>
    </row>
    <row r="375" spans="1:33" x14ac:dyDescent="0.2">
      <c r="D375" s="10"/>
    </row>
    <row r="376" spans="1:33" x14ac:dyDescent="0.2">
      <c r="D376" s="10"/>
    </row>
    <row r="377" spans="1:33" x14ac:dyDescent="0.2">
      <c r="D377" s="10"/>
    </row>
    <row r="378" spans="1:33" x14ac:dyDescent="0.2">
      <c r="D378" s="10"/>
    </row>
    <row r="379" spans="1:33" x14ac:dyDescent="0.2">
      <c r="D379" s="10"/>
    </row>
    <row r="380" spans="1:33" x14ac:dyDescent="0.2">
      <c r="D380" s="10"/>
    </row>
    <row r="381" spans="1:33" x14ac:dyDescent="0.2">
      <c r="D381" s="10"/>
    </row>
    <row r="382" spans="1:33" x14ac:dyDescent="0.2">
      <c r="D382" s="10"/>
    </row>
    <row r="383" spans="1:33" x14ac:dyDescent="0.2">
      <c r="D383" s="10"/>
    </row>
    <row r="384" spans="1:33"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dQoiiUSVogOXRha61NHVRORyvrj2DofUX5O6OQ/OIMOj67CHEwcpe8zdUr0OET8eJenImLHYAln4vBBMM/BPA==" saltValue="mMdfDmIWc0F2wE24jETIJw==" spinCount="100000" sheet="1" formatRows="0"/>
  <mergeCells count="53">
    <mergeCell ref="C364:G364"/>
    <mergeCell ref="C334:G334"/>
    <mergeCell ref="C335:G335"/>
    <mergeCell ref="C343:G343"/>
    <mergeCell ref="C346:G346"/>
    <mergeCell ref="C347:G347"/>
    <mergeCell ref="C362:G362"/>
    <mergeCell ref="C263:G263"/>
    <mergeCell ref="C275:G275"/>
    <mergeCell ref="C293:G293"/>
    <mergeCell ref="C295:G295"/>
    <mergeCell ref="C297:G297"/>
    <mergeCell ref="C299:G299"/>
    <mergeCell ref="C234:G234"/>
    <mergeCell ref="C235:G235"/>
    <mergeCell ref="C241:G241"/>
    <mergeCell ref="C249:G249"/>
    <mergeCell ref="C257:G257"/>
    <mergeCell ref="C260:G260"/>
    <mergeCell ref="C166:G166"/>
    <mergeCell ref="C170:G170"/>
    <mergeCell ref="C174:G174"/>
    <mergeCell ref="C178:G178"/>
    <mergeCell ref="C205:G205"/>
    <mergeCell ref="C223:G223"/>
    <mergeCell ref="C100:G100"/>
    <mergeCell ref="C111:G111"/>
    <mergeCell ref="C124:G124"/>
    <mergeCell ref="C144:G144"/>
    <mergeCell ref="C159:G159"/>
    <mergeCell ref="C162:G162"/>
    <mergeCell ref="C73:G73"/>
    <mergeCell ref="C77:G77"/>
    <mergeCell ref="C80:G80"/>
    <mergeCell ref="C83:G83"/>
    <mergeCell ref="C88:G88"/>
    <mergeCell ref="C92:G92"/>
    <mergeCell ref="C33:G33"/>
    <mergeCell ref="C36:G36"/>
    <mergeCell ref="C52:G52"/>
    <mergeCell ref="C55:G55"/>
    <mergeCell ref="C58:G58"/>
    <mergeCell ref="C63:G63"/>
    <mergeCell ref="A1:G1"/>
    <mergeCell ref="C2:G2"/>
    <mergeCell ref="C3:G3"/>
    <mergeCell ref="C4:G4"/>
    <mergeCell ref="A367:B367"/>
    <mergeCell ref="C10:G10"/>
    <mergeCell ref="C15:G15"/>
    <mergeCell ref="C18:G18"/>
    <mergeCell ref="C21:G21"/>
    <mergeCell ref="C30:G30"/>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D114-D149-4939-92F0-5C44C6E7A6BA}">
  <sheetPr>
    <outlinePr summaryBelow="0"/>
  </sheetPr>
  <dimension ref="A1:BH5000"/>
  <sheetViews>
    <sheetView view="pageBreakPreview" zoomScaleNormal="100" zoomScaleSheetLayoutView="100" workbookViewId="0">
      <pane ySplit="7" topLeftCell="A8" activePane="bottomLeft" state="frozen"/>
      <selection activeCell="A2" sqref="A2:G2"/>
      <selection pane="bottomLeft" activeCell="A2" sqref="A2:G2"/>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274</v>
      </c>
      <c r="B1" s="197"/>
      <c r="C1" s="197"/>
      <c r="D1" s="197"/>
      <c r="E1" s="197"/>
      <c r="F1" s="197"/>
      <c r="G1" s="197"/>
      <c r="AG1" t="s">
        <v>202</v>
      </c>
    </row>
    <row r="2" spans="1:60" ht="24.95" customHeight="1" x14ac:dyDescent="0.2">
      <c r="A2" s="198" t="s">
        <v>7</v>
      </c>
      <c r="B2" s="48" t="s">
        <v>44</v>
      </c>
      <c r="C2" s="201" t="s">
        <v>45</v>
      </c>
      <c r="D2" s="199"/>
      <c r="E2" s="199"/>
      <c r="F2" s="199"/>
      <c r="G2" s="200"/>
      <c r="AG2" t="s">
        <v>203</v>
      </c>
    </row>
    <row r="3" spans="1:60" ht="24.95" customHeight="1" x14ac:dyDescent="0.2">
      <c r="A3" s="198" t="s">
        <v>8</v>
      </c>
      <c r="B3" s="48" t="s">
        <v>65</v>
      </c>
      <c r="C3" s="201" t="s">
        <v>66</v>
      </c>
      <c r="D3" s="199"/>
      <c r="E3" s="199"/>
      <c r="F3" s="199"/>
      <c r="G3" s="200"/>
      <c r="AC3" s="176" t="s">
        <v>203</v>
      </c>
      <c r="AG3" t="s">
        <v>206</v>
      </c>
    </row>
    <row r="4" spans="1:60" ht="24.95" customHeight="1" x14ac:dyDescent="0.2">
      <c r="A4" s="202" t="s">
        <v>9</v>
      </c>
      <c r="B4" s="203" t="s">
        <v>61</v>
      </c>
      <c r="C4" s="204" t="s">
        <v>66</v>
      </c>
      <c r="D4" s="205"/>
      <c r="E4" s="205"/>
      <c r="F4" s="205"/>
      <c r="G4" s="206"/>
      <c r="AG4" t="s">
        <v>207</v>
      </c>
    </row>
    <row r="5" spans="1:60" x14ac:dyDescent="0.2">
      <c r="D5" s="10"/>
    </row>
    <row r="6" spans="1:60" ht="38.25" x14ac:dyDescent="0.2">
      <c r="A6" s="208" t="s">
        <v>208</v>
      </c>
      <c r="B6" s="210" t="s">
        <v>209</v>
      </c>
      <c r="C6" s="210" t="s">
        <v>210</v>
      </c>
      <c r="D6" s="209" t="s">
        <v>211</v>
      </c>
      <c r="E6" s="208" t="s">
        <v>212</v>
      </c>
      <c r="F6" s="207" t="s">
        <v>213</v>
      </c>
      <c r="G6" s="208" t="s">
        <v>29</v>
      </c>
      <c r="H6" s="211" t="s">
        <v>30</v>
      </c>
      <c r="I6" s="211" t="s">
        <v>214</v>
      </c>
      <c r="J6" s="211" t="s">
        <v>31</v>
      </c>
      <c r="K6" s="211" t="s">
        <v>215</v>
      </c>
      <c r="L6" s="211" t="s">
        <v>216</v>
      </c>
      <c r="M6" s="211" t="s">
        <v>217</v>
      </c>
      <c r="N6" s="211" t="s">
        <v>218</v>
      </c>
      <c r="O6" s="211" t="s">
        <v>219</v>
      </c>
      <c r="P6" s="211" t="s">
        <v>220</v>
      </c>
      <c r="Q6" s="211" t="s">
        <v>221</v>
      </c>
      <c r="R6" s="211" t="s">
        <v>222</v>
      </c>
      <c r="S6" s="211" t="s">
        <v>223</v>
      </c>
      <c r="T6" s="211" t="s">
        <v>224</v>
      </c>
      <c r="U6" s="211" t="s">
        <v>225</v>
      </c>
      <c r="V6" s="211" t="s">
        <v>226</v>
      </c>
      <c r="W6" s="211" t="s">
        <v>227</v>
      </c>
      <c r="X6" s="211" t="s">
        <v>228</v>
      </c>
      <c r="Y6" s="211" t="s">
        <v>229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4" t="s">
        <v>230</v>
      </c>
      <c r="B8" s="225" t="s">
        <v>61</v>
      </c>
      <c r="C8" s="248" t="s">
        <v>163</v>
      </c>
      <c r="D8" s="226"/>
      <c r="E8" s="227"/>
      <c r="F8" s="228"/>
      <c r="G8" s="228">
        <f>SUMIF(AG9:AG98,"&lt;&gt;NOR",G9:G98)</f>
        <v>0</v>
      </c>
      <c r="H8" s="228"/>
      <c r="I8" s="228">
        <f>SUM(I9:I98)</f>
        <v>0</v>
      </c>
      <c r="J8" s="228"/>
      <c r="K8" s="228">
        <f>SUM(K9:K98)</f>
        <v>0</v>
      </c>
      <c r="L8" s="228"/>
      <c r="M8" s="228">
        <f>SUM(M9:M98)</f>
        <v>0</v>
      </c>
      <c r="N8" s="227"/>
      <c r="O8" s="227">
        <f>SUM(O9:O98)</f>
        <v>2.09</v>
      </c>
      <c r="P8" s="227"/>
      <c r="Q8" s="227">
        <f>SUM(Q9:Q98)</f>
        <v>0</v>
      </c>
      <c r="R8" s="228"/>
      <c r="S8" s="228"/>
      <c r="T8" s="229"/>
      <c r="U8" s="223"/>
      <c r="V8" s="223">
        <f>SUM(V9:V98)</f>
        <v>88.009999999999991</v>
      </c>
      <c r="W8" s="223"/>
      <c r="X8" s="223"/>
      <c r="Y8" s="223"/>
      <c r="AG8" t="s">
        <v>231</v>
      </c>
    </row>
    <row r="9" spans="1:60" outlineLevel="1" x14ac:dyDescent="0.2">
      <c r="A9" s="231">
        <v>1</v>
      </c>
      <c r="B9" s="232" t="s">
        <v>275</v>
      </c>
      <c r="C9" s="249" t="s">
        <v>276</v>
      </c>
      <c r="D9" s="233" t="s">
        <v>277</v>
      </c>
      <c r="E9" s="234">
        <v>20</v>
      </c>
      <c r="F9" s="235"/>
      <c r="G9" s="236">
        <f>ROUND(E9*F9,2)</f>
        <v>0</v>
      </c>
      <c r="H9" s="235"/>
      <c r="I9" s="236">
        <f>ROUND(E9*H9,2)</f>
        <v>0</v>
      </c>
      <c r="J9" s="235"/>
      <c r="K9" s="236">
        <f>ROUND(E9*J9,2)</f>
        <v>0</v>
      </c>
      <c r="L9" s="236">
        <v>21</v>
      </c>
      <c r="M9" s="236">
        <f>G9*(1+L9/100)</f>
        <v>0</v>
      </c>
      <c r="N9" s="234">
        <v>0</v>
      </c>
      <c r="O9" s="234">
        <f>ROUND(E9*N9,2)</f>
        <v>0</v>
      </c>
      <c r="P9" s="234">
        <v>0</v>
      </c>
      <c r="Q9" s="234">
        <f>ROUND(E9*P9,2)</f>
        <v>0</v>
      </c>
      <c r="R9" s="236" t="s">
        <v>278</v>
      </c>
      <c r="S9" s="236" t="s">
        <v>235</v>
      </c>
      <c r="T9" s="237" t="s">
        <v>235</v>
      </c>
      <c r="U9" s="222">
        <v>0.1</v>
      </c>
      <c r="V9" s="222">
        <f>ROUND(E9*U9,2)</f>
        <v>2</v>
      </c>
      <c r="W9" s="222"/>
      <c r="X9" s="222" t="s">
        <v>279</v>
      </c>
      <c r="Y9" s="222" t="s">
        <v>238</v>
      </c>
      <c r="Z9" s="212"/>
      <c r="AA9" s="212"/>
      <c r="AB9" s="212"/>
      <c r="AC9" s="212"/>
      <c r="AD9" s="212"/>
      <c r="AE9" s="212"/>
      <c r="AF9" s="212"/>
      <c r="AG9" s="212" t="s">
        <v>280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281</v>
      </c>
      <c r="D10" s="263"/>
      <c r="E10" s="263"/>
      <c r="F10" s="263"/>
      <c r="G10" s="263"/>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282</v>
      </c>
      <c r="AH10" s="212"/>
      <c r="AI10" s="212"/>
      <c r="AJ10" s="212"/>
      <c r="AK10" s="212"/>
      <c r="AL10" s="212"/>
      <c r="AM10" s="212"/>
      <c r="AN10" s="212"/>
      <c r="AO10" s="212"/>
      <c r="AP10" s="212"/>
      <c r="AQ10" s="212"/>
      <c r="AR10" s="212"/>
      <c r="AS10" s="212"/>
      <c r="AT10" s="212"/>
      <c r="AU10" s="212"/>
      <c r="AV10" s="212"/>
      <c r="AW10" s="212"/>
      <c r="AX10" s="212"/>
      <c r="AY10" s="212"/>
      <c r="AZ10" s="212"/>
      <c r="BA10" s="239" t="str">
        <f>C10</f>
        <v>nebo lesní půdy, s vodorovným přemístěním na hromady v místě upotřebení nebo na dočasné či trvalé skládky se složením</v>
      </c>
      <c r="BB10" s="212"/>
      <c r="BC10" s="212"/>
      <c r="BD10" s="212"/>
      <c r="BE10" s="212"/>
      <c r="BF10" s="212"/>
      <c r="BG10" s="212"/>
      <c r="BH10" s="212"/>
    </row>
    <row r="11" spans="1:60" outlineLevel="2" x14ac:dyDescent="0.2">
      <c r="A11" s="219"/>
      <c r="B11" s="220"/>
      <c r="C11" s="265" t="s">
        <v>283</v>
      </c>
      <c r="D11" s="257"/>
      <c r="E11" s="258"/>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65" t="s">
        <v>718</v>
      </c>
      <c r="D12" s="257"/>
      <c r="E12" s="258">
        <v>20</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284</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1">
        <v>2</v>
      </c>
      <c r="B13" s="232" t="s">
        <v>719</v>
      </c>
      <c r="C13" s="249" t="s">
        <v>720</v>
      </c>
      <c r="D13" s="233" t="s">
        <v>277</v>
      </c>
      <c r="E13" s="234">
        <v>4.68</v>
      </c>
      <c r="F13" s="235"/>
      <c r="G13" s="236">
        <f>ROUND(E13*F13,2)</f>
        <v>0</v>
      </c>
      <c r="H13" s="235"/>
      <c r="I13" s="236">
        <f>ROUND(E13*H13,2)</f>
        <v>0</v>
      </c>
      <c r="J13" s="235"/>
      <c r="K13" s="236">
        <f>ROUND(E13*J13,2)</f>
        <v>0</v>
      </c>
      <c r="L13" s="236">
        <v>21</v>
      </c>
      <c r="M13" s="236">
        <f>G13*(1+L13/100)</f>
        <v>0</v>
      </c>
      <c r="N13" s="234">
        <v>0</v>
      </c>
      <c r="O13" s="234">
        <f>ROUND(E13*N13,2)</f>
        <v>0</v>
      </c>
      <c r="P13" s="234">
        <v>0</v>
      </c>
      <c r="Q13" s="234">
        <f>ROUND(E13*P13,2)</f>
        <v>0</v>
      </c>
      <c r="R13" s="236" t="s">
        <v>278</v>
      </c>
      <c r="S13" s="236" t="s">
        <v>235</v>
      </c>
      <c r="T13" s="237" t="s">
        <v>235</v>
      </c>
      <c r="U13" s="222">
        <v>0.37</v>
      </c>
      <c r="V13" s="222">
        <f>ROUND(E13*U13,2)</f>
        <v>1.73</v>
      </c>
      <c r="W13" s="222"/>
      <c r="X13" s="222" t="s">
        <v>279</v>
      </c>
      <c r="Y13" s="222" t="s">
        <v>238</v>
      </c>
      <c r="Z13" s="212"/>
      <c r="AA13" s="212"/>
      <c r="AB13" s="212"/>
      <c r="AC13" s="212"/>
      <c r="AD13" s="212"/>
      <c r="AE13" s="212"/>
      <c r="AF13" s="212"/>
      <c r="AG13" s="212" t="s">
        <v>289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2" x14ac:dyDescent="0.2">
      <c r="A14" s="219"/>
      <c r="B14" s="220"/>
      <c r="C14" s="264" t="s">
        <v>313</v>
      </c>
      <c r="D14" s="263"/>
      <c r="E14" s="263"/>
      <c r="F14" s="263"/>
      <c r="G14" s="263"/>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282</v>
      </c>
      <c r="AH14" s="212"/>
      <c r="AI14" s="212"/>
      <c r="AJ14" s="212"/>
      <c r="AK14" s="212"/>
      <c r="AL14" s="212"/>
      <c r="AM14" s="212"/>
      <c r="AN14" s="212"/>
      <c r="AO14" s="212"/>
      <c r="AP14" s="212"/>
      <c r="AQ14" s="212"/>
      <c r="AR14" s="212"/>
      <c r="AS14" s="212"/>
      <c r="AT14" s="212"/>
      <c r="AU14" s="212"/>
      <c r="AV14" s="212"/>
      <c r="AW14" s="212"/>
      <c r="AX14" s="212"/>
      <c r="AY14" s="212"/>
      <c r="AZ14" s="212"/>
      <c r="BA14" s="239"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212"/>
      <c r="BC14" s="212"/>
      <c r="BD14" s="212"/>
      <c r="BE14" s="212"/>
      <c r="BF14" s="212"/>
      <c r="BG14" s="212"/>
      <c r="BH14" s="212"/>
    </row>
    <row r="15" spans="1:60" outlineLevel="2" x14ac:dyDescent="0.2">
      <c r="A15" s="219"/>
      <c r="B15" s="220"/>
      <c r="C15" s="265" t="s">
        <v>721</v>
      </c>
      <c r="D15" s="257"/>
      <c r="E15" s="258">
        <v>4.68</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284</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1">
        <v>3</v>
      </c>
      <c r="B16" s="232" t="s">
        <v>325</v>
      </c>
      <c r="C16" s="249" t="s">
        <v>326</v>
      </c>
      <c r="D16" s="233" t="s">
        <v>277</v>
      </c>
      <c r="E16" s="234">
        <v>4.68</v>
      </c>
      <c r="F16" s="235"/>
      <c r="G16" s="236">
        <f>ROUND(E16*F16,2)</f>
        <v>0</v>
      </c>
      <c r="H16" s="235"/>
      <c r="I16" s="236">
        <f>ROUND(E16*H16,2)</f>
        <v>0</v>
      </c>
      <c r="J16" s="235"/>
      <c r="K16" s="236">
        <f>ROUND(E16*J16,2)</f>
        <v>0</v>
      </c>
      <c r="L16" s="236">
        <v>21</v>
      </c>
      <c r="M16" s="236">
        <f>G16*(1+L16/100)</f>
        <v>0</v>
      </c>
      <c r="N16" s="234">
        <v>0</v>
      </c>
      <c r="O16" s="234">
        <f>ROUND(E16*N16,2)</f>
        <v>0</v>
      </c>
      <c r="P16" s="234">
        <v>0</v>
      </c>
      <c r="Q16" s="234">
        <f>ROUND(E16*P16,2)</f>
        <v>0</v>
      </c>
      <c r="R16" s="236" t="s">
        <v>278</v>
      </c>
      <c r="S16" s="236" t="s">
        <v>235</v>
      </c>
      <c r="T16" s="237" t="s">
        <v>235</v>
      </c>
      <c r="U16" s="222">
        <v>0.08</v>
      </c>
      <c r="V16" s="222">
        <f>ROUND(E16*U16,2)</f>
        <v>0.37</v>
      </c>
      <c r="W16" s="222"/>
      <c r="X16" s="222" t="s">
        <v>279</v>
      </c>
      <c r="Y16" s="222" t="s">
        <v>238</v>
      </c>
      <c r="Z16" s="212"/>
      <c r="AA16" s="212"/>
      <c r="AB16" s="212"/>
      <c r="AC16" s="212"/>
      <c r="AD16" s="212"/>
      <c r="AE16" s="212"/>
      <c r="AF16" s="212"/>
      <c r="AG16" s="212" t="s">
        <v>289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2" x14ac:dyDescent="0.2">
      <c r="A17" s="219"/>
      <c r="B17" s="220"/>
      <c r="C17" s="264" t="s">
        <v>313</v>
      </c>
      <c r="D17" s="263"/>
      <c r="E17" s="263"/>
      <c r="F17" s="263"/>
      <c r="G17" s="263"/>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282</v>
      </c>
      <c r="AH17" s="212"/>
      <c r="AI17" s="212"/>
      <c r="AJ17" s="212"/>
      <c r="AK17" s="212"/>
      <c r="AL17" s="212"/>
      <c r="AM17" s="212"/>
      <c r="AN17" s="212"/>
      <c r="AO17" s="212"/>
      <c r="AP17" s="212"/>
      <c r="AQ17" s="212"/>
      <c r="AR17" s="212"/>
      <c r="AS17" s="212"/>
      <c r="AT17" s="212"/>
      <c r="AU17" s="212"/>
      <c r="AV17" s="212"/>
      <c r="AW17" s="212"/>
      <c r="AX17" s="212"/>
      <c r="AY17" s="212"/>
      <c r="AZ17" s="212"/>
      <c r="BA17" s="239"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2"/>
      <c r="BC17" s="212"/>
      <c r="BD17" s="212"/>
      <c r="BE17" s="212"/>
      <c r="BF17" s="212"/>
      <c r="BG17" s="212"/>
      <c r="BH17" s="212"/>
    </row>
    <row r="18" spans="1:60" outlineLevel="2" x14ac:dyDescent="0.2">
      <c r="A18" s="219"/>
      <c r="B18" s="220"/>
      <c r="C18" s="265" t="s">
        <v>722</v>
      </c>
      <c r="D18" s="257"/>
      <c r="E18" s="258">
        <v>4.68</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284</v>
      </c>
      <c r="AH18" s="212">
        <v>5</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1">
        <v>4</v>
      </c>
      <c r="B19" s="232" t="s">
        <v>723</v>
      </c>
      <c r="C19" s="249" t="s">
        <v>724</v>
      </c>
      <c r="D19" s="233" t="s">
        <v>277</v>
      </c>
      <c r="E19" s="234">
        <v>5.0242500000000003</v>
      </c>
      <c r="F19" s="235"/>
      <c r="G19" s="236">
        <f>ROUND(E19*F19,2)</f>
        <v>0</v>
      </c>
      <c r="H19" s="235"/>
      <c r="I19" s="236">
        <f>ROUND(E19*H19,2)</f>
        <v>0</v>
      </c>
      <c r="J19" s="235"/>
      <c r="K19" s="236">
        <f>ROUND(E19*J19,2)</f>
        <v>0</v>
      </c>
      <c r="L19" s="236">
        <v>21</v>
      </c>
      <c r="M19" s="236">
        <f>G19*(1+L19/100)</f>
        <v>0</v>
      </c>
      <c r="N19" s="234">
        <v>0</v>
      </c>
      <c r="O19" s="234">
        <f>ROUND(E19*N19,2)</f>
        <v>0</v>
      </c>
      <c r="P19" s="234">
        <v>0</v>
      </c>
      <c r="Q19" s="234">
        <f>ROUND(E19*P19,2)</f>
        <v>0</v>
      </c>
      <c r="R19" s="236" t="s">
        <v>278</v>
      </c>
      <c r="S19" s="236" t="s">
        <v>235</v>
      </c>
      <c r="T19" s="237" t="s">
        <v>235</v>
      </c>
      <c r="U19" s="222">
        <v>3.53</v>
      </c>
      <c r="V19" s="222">
        <f>ROUND(E19*U19,2)</f>
        <v>17.739999999999998</v>
      </c>
      <c r="W19" s="222"/>
      <c r="X19" s="222" t="s">
        <v>279</v>
      </c>
      <c r="Y19" s="222" t="s">
        <v>238</v>
      </c>
      <c r="Z19" s="212"/>
      <c r="AA19" s="212"/>
      <c r="AB19" s="212"/>
      <c r="AC19" s="212"/>
      <c r="AD19" s="212"/>
      <c r="AE19" s="212"/>
      <c r="AF19" s="212"/>
      <c r="AG19" s="212" t="s">
        <v>289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725</v>
      </c>
      <c r="D20" s="263"/>
      <c r="E20" s="263"/>
      <c r="F20" s="263"/>
      <c r="G20" s="263"/>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5" t="s">
        <v>726</v>
      </c>
      <c r="D21" s="257"/>
      <c r="E21" s="258">
        <v>2.5724999999999998</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284</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65" t="s">
        <v>727</v>
      </c>
      <c r="D22" s="257"/>
      <c r="E22" s="258">
        <v>2.2679999999999998</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284</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65" t="s">
        <v>728</v>
      </c>
      <c r="D23" s="257"/>
      <c r="E23" s="258">
        <v>0.13125000000000001</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284</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65" t="s">
        <v>729</v>
      </c>
      <c r="D24" s="257"/>
      <c r="E24" s="258">
        <v>5.2499999999999998E-2</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284</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31">
        <v>5</v>
      </c>
      <c r="B25" s="232" t="s">
        <v>338</v>
      </c>
      <c r="C25" s="249" t="s">
        <v>339</v>
      </c>
      <c r="D25" s="233" t="s">
        <v>333</v>
      </c>
      <c r="E25" s="234">
        <v>10.4</v>
      </c>
      <c r="F25" s="235"/>
      <c r="G25" s="236">
        <f>ROUND(E25*F25,2)</f>
        <v>0</v>
      </c>
      <c r="H25" s="235"/>
      <c r="I25" s="236">
        <f>ROUND(E25*H25,2)</f>
        <v>0</v>
      </c>
      <c r="J25" s="235"/>
      <c r="K25" s="236">
        <f>ROUND(E25*J25,2)</f>
        <v>0</v>
      </c>
      <c r="L25" s="236">
        <v>21</v>
      </c>
      <c r="M25" s="236">
        <f>G25*(1+L25/100)</f>
        <v>0</v>
      </c>
      <c r="N25" s="234">
        <v>9.8999999999999999E-4</v>
      </c>
      <c r="O25" s="234">
        <f>ROUND(E25*N25,2)</f>
        <v>0.01</v>
      </c>
      <c r="P25" s="234">
        <v>0</v>
      </c>
      <c r="Q25" s="234">
        <f>ROUND(E25*P25,2)</f>
        <v>0</v>
      </c>
      <c r="R25" s="236" t="s">
        <v>278</v>
      </c>
      <c r="S25" s="236" t="s">
        <v>235</v>
      </c>
      <c r="T25" s="237" t="s">
        <v>235</v>
      </c>
      <c r="U25" s="222">
        <v>0.24</v>
      </c>
      <c r="V25" s="222">
        <f>ROUND(E25*U25,2)</f>
        <v>2.5</v>
      </c>
      <c r="W25" s="222"/>
      <c r="X25" s="222" t="s">
        <v>279</v>
      </c>
      <c r="Y25" s="222" t="s">
        <v>238</v>
      </c>
      <c r="Z25" s="212"/>
      <c r="AA25" s="212"/>
      <c r="AB25" s="212"/>
      <c r="AC25" s="212"/>
      <c r="AD25" s="212"/>
      <c r="AE25" s="212"/>
      <c r="AF25" s="212"/>
      <c r="AG25" s="212" t="s">
        <v>289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4" t="s">
        <v>340</v>
      </c>
      <c r="D26" s="263"/>
      <c r="E26" s="263"/>
      <c r="F26" s="263"/>
      <c r="G26" s="263"/>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5" t="s">
        <v>730</v>
      </c>
      <c r="D27" s="257"/>
      <c r="E27" s="258">
        <v>10.4</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284</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1">
        <v>6</v>
      </c>
      <c r="B28" s="232" t="s">
        <v>353</v>
      </c>
      <c r="C28" s="249" t="s">
        <v>354</v>
      </c>
      <c r="D28" s="233" t="s">
        <v>333</v>
      </c>
      <c r="E28" s="234">
        <v>10.4</v>
      </c>
      <c r="F28" s="235"/>
      <c r="G28" s="236">
        <f>ROUND(E28*F28,2)</f>
        <v>0</v>
      </c>
      <c r="H28" s="235"/>
      <c r="I28" s="236">
        <f>ROUND(E28*H28,2)</f>
        <v>0</v>
      </c>
      <c r="J28" s="235"/>
      <c r="K28" s="236">
        <f>ROUND(E28*J28,2)</f>
        <v>0</v>
      </c>
      <c r="L28" s="236">
        <v>21</v>
      </c>
      <c r="M28" s="236">
        <f>G28*(1+L28/100)</f>
        <v>0</v>
      </c>
      <c r="N28" s="234">
        <v>0</v>
      </c>
      <c r="O28" s="234">
        <f>ROUND(E28*N28,2)</f>
        <v>0</v>
      </c>
      <c r="P28" s="234">
        <v>0</v>
      </c>
      <c r="Q28" s="234">
        <f>ROUND(E28*P28,2)</f>
        <v>0</v>
      </c>
      <c r="R28" s="236" t="s">
        <v>278</v>
      </c>
      <c r="S28" s="236" t="s">
        <v>235</v>
      </c>
      <c r="T28" s="237" t="s">
        <v>235</v>
      </c>
      <c r="U28" s="222">
        <v>7.0000000000000007E-2</v>
      </c>
      <c r="V28" s="222">
        <f>ROUND(E28*U28,2)</f>
        <v>0.73</v>
      </c>
      <c r="W28" s="222"/>
      <c r="X28" s="222" t="s">
        <v>279</v>
      </c>
      <c r="Y28" s="222" t="s">
        <v>238</v>
      </c>
      <c r="Z28" s="212"/>
      <c r="AA28" s="212"/>
      <c r="AB28" s="212"/>
      <c r="AC28" s="212"/>
      <c r="AD28" s="212"/>
      <c r="AE28" s="212"/>
      <c r="AF28" s="212"/>
      <c r="AG28" s="212" t="s">
        <v>289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355</v>
      </c>
      <c r="D29" s="263"/>
      <c r="E29" s="263"/>
      <c r="F29" s="263"/>
      <c r="G29" s="263"/>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282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5" t="s">
        <v>731</v>
      </c>
      <c r="D30" s="257"/>
      <c r="E30" s="258">
        <v>10.4</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284</v>
      </c>
      <c r="AH30" s="212">
        <v>5</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1">
        <v>7</v>
      </c>
      <c r="B31" s="232" t="s">
        <v>360</v>
      </c>
      <c r="C31" s="249" t="s">
        <v>361</v>
      </c>
      <c r="D31" s="233" t="s">
        <v>277</v>
      </c>
      <c r="E31" s="234">
        <v>2.34</v>
      </c>
      <c r="F31" s="235"/>
      <c r="G31" s="236">
        <f>ROUND(E31*F31,2)</f>
        <v>0</v>
      </c>
      <c r="H31" s="235"/>
      <c r="I31" s="236">
        <f>ROUND(E31*H31,2)</f>
        <v>0</v>
      </c>
      <c r="J31" s="235"/>
      <c r="K31" s="236">
        <f>ROUND(E31*J31,2)</f>
        <v>0</v>
      </c>
      <c r="L31" s="236">
        <v>21</v>
      </c>
      <c r="M31" s="236">
        <f>G31*(1+L31/100)</f>
        <v>0</v>
      </c>
      <c r="N31" s="234">
        <v>0</v>
      </c>
      <c r="O31" s="234">
        <f>ROUND(E31*N31,2)</f>
        <v>0</v>
      </c>
      <c r="P31" s="234">
        <v>0</v>
      </c>
      <c r="Q31" s="234">
        <f>ROUND(E31*P31,2)</f>
        <v>0</v>
      </c>
      <c r="R31" s="236" t="s">
        <v>278</v>
      </c>
      <c r="S31" s="236" t="s">
        <v>235</v>
      </c>
      <c r="T31" s="237" t="s">
        <v>235</v>
      </c>
      <c r="U31" s="222">
        <v>0.35</v>
      </c>
      <c r="V31" s="222">
        <f>ROUND(E31*U31,2)</f>
        <v>0.82</v>
      </c>
      <c r="W31" s="222"/>
      <c r="X31" s="222" t="s">
        <v>279</v>
      </c>
      <c r="Y31" s="222" t="s">
        <v>238</v>
      </c>
      <c r="Z31" s="212"/>
      <c r="AA31" s="212"/>
      <c r="AB31" s="212"/>
      <c r="AC31" s="212"/>
      <c r="AD31" s="212"/>
      <c r="AE31" s="212"/>
      <c r="AF31" s="212"/>
      <c r="AG31" s="212" t="s">
        <v>289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4" t="s">
        <v>362</v>
      </c>
      <c r="D32" s="263"/>
      <c r="E32" s="263"/>
      <c r="F32" s="263"/>
      <c r="G32" s="263"/>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282</v>
      </c>
      <c r="AH32" s="212"/>
      <c r="AI32" s="212"/>
      <c r="AJ32" s="212"/>
      <c r="AK32" s="212"/>
      <c r="AL32" s="212"/>
      <c r="AM32" s="212"/>
      <c r="AN32" s="212"/>
      <c r="AO32" s="212"/>
      <c r="AP32" s="212"/>
      <c r="AQ32" s="212"/>
      <c r="AR32" s="212"/>
      <c r="AS32" s="212"/>
      <c r="AT32" s="212"/>
      <c r="AU32" s="212"/>
      <c r="AV32" s="212"/>
      <c r="AW32" s="212"/>
      <c r="AX32" s="212"/>
      <c r="AY32" s="212"/>
      <c r="AZ32" s="212"/>
      <c r="BA32" s="239" t="str">
        <f>C32</f>
        <v>bez naložení do dopravní nádoby, ale s vyprázdněním dopravní nádoby na hromadu nebo na dopravní prostředek,</v>
      </c>
      <c r="BB32" s="212"/>
      <c r="BC32" s="212"/>
      <c r="BD32" s="212"/>
      <c r="BE32" s="212"/>
      <c r="BF32" s="212"/>
      <c r="BG32" s="212"/>
      <c r="BH32" s="212"/>
    </row>
    <row r="33" spans="1:60" outlineLevel="2" x14ac:dyDescent="0.2">
      <c r="A33" s="219"/>
      <c r="B33" s="220"/>
      <c r="C33" s="265" t="s">
        <v>363</v>
      </c>
      <c r="D33" s="257"/>
      <c r="E33" s="258"/>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284</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65" t="s">
        <v>732</v>
      </c>
      <c r="D34" s="257"/>
      <c r="E34" s="258">
        <v>2.34</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284</v>
      </c>
      <c r="AH34" s="212">
        <v>5</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1">
        <v>8</v>
      </c>
      <c r="B35" s="232" t="s">
        <v>369</v>
      </c>
      <c r="C35" s="249" t="s">
        <v>370</v>
      </c>
      <c r="D35" s="233" t="s">
        <v>277</v>
      </c>
      <c r="E35" s="234">
        <v>54.8005</v>
      </c>
      <c r="F35" s="235"/>
      <c r="G35" s="236">
        <f>ROUND(E35*F35,2)</f>
        <v>0</v>
      </c>
      <c r="H35" s="235"/>
      <c r="I35" s="236">
        <f>ROUND(E35*H35,2)</f>
        <v>0</v>
      </c>
      <c r="J35" s="235"/>
      <c r="K35" s="236">
        <f>ROUND(E35*J35,2)</f>
        <v>0</v>
      </c>
      <c r="L35" s="236">
        <v>21</v>
      </c>
      <c r="M35" s="236">
        <f>G35*(1+L35/100)</f>
        <v>0</v>
      </c>
      <c r="N35" s="234">
        <v>0</v>
      </c>
      <c r="O35" s="234">
        <f>ROUND(E35*N35,2)</f>
        <v>0</v>
      </c>
      <c r="P35" s="234">
        <v>0</v>
      </c>
      <c r="Q35" s="234">
        <f>ROUND(E35*P35,2)</f>
        <v>0</v>
      </c>
      <c r="R35" s="236" t="s">
        <v>278</v>
      </c>
      <c r="S35" s="236" t="s">
        <v>235</v>
      </c>
      <c r="T35" s="237" t="s">
        <v>235</v>
      </c>
      <c r="U35" s="222">
        <v>0.01</v>
      </c>
      <c r="V35" s="222">
        <f>ROUND(E35*U35,2)</f>
        <v>0.55000000000000004</v>
      </c>
      <c r="W35" s="222"/>
      <c r="X35" s="222" t="s">
        <v>279</v>
      </c>
      <c r="Y35" s="222" t="s">
        <v>238</v>
      </c>
      <c r="Z35" s="212"/>
      <c r="AA35" s="212"/>
      <c r="AB35" s="212"/>
      <c r="AC35" s="212"/>
      <c r="AD35" s="212"/>
      <c r="AE35" s="212"/>
      <c r="AF35" s="212"/>
      <c r="AG35" s="212" t="s">
        <v>289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4" t="s">
        <v>371</v>
      </c>
      <c r="D36" s="263"/>
      <c r="E36" s="263"/>
      <c r="F36" s="263"/>
      <c r="G36" s="263"/>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5" t="s">
        <v>372</v>
      </c>
      <c r="D37" s="257"/>
      <c r="E37" s="258"/>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284</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65" t="s">
        <v>373</v>
      </c>
      <c r="D38" s="257"/>
      <c r="E38" s="258"/>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284</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65" t="s">
        <v>733</v>
      </c>
      <c r="D39" s="257"/>
      <c r="E39" s="258">
        <v>4.7519999999999998</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284</v>
      </c>
      <c r="AH39" s="212">
        <v>5</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65" t="s">
        <v>734</v>
      </c>
      <c r="D40" s="257"/>
      <c r="E40" s="258"/>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284</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65" t="s">
        <v>735</v>
      </c>
      <c r="D41" s="257"/>
      <c r="E41" s="258">
        <v>10.048500000000001</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284</v>
      </c>
      <c r="AH41" s="212">
        <v>5</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65" t="s">
        <v>375</v>
      </c>
      <c r="D42" s="257"/>
      <c r="E42" s="258"/>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284</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65" t="s">
        <v>736</v>
      </c>
      <c r="D43" s="257"/>
      <c r="E43" s="258">
        <v>40</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284</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1">
        <v>9</v>
      </c>
      <c r="B44" s="232" t="s">
        <v>378</v>
      </c>
      <c r="C44" s="249" t="s">
        <v>379</v>
      </c>
      <c r="D44" s="233" t="s">
        <v>277</v>
      </c>
      <c r="E44" s="234">
        <v>2.3039999999999998</v>
      </c>
      <c r="F44" s="235"/>
      <c r="G44" s="236">
        <f>ROUND(E44*F44,2)</f>
        <v>0</v>
      </c>
      <c r="H44" s="235"/>
      <c r="I44" s="236">
        <f>ROUND(E44*H44,2)</f>
        <v>0</v>
      </c>
      <c r="J44" s="235"/>
      <c r="K44" s="236">
        <f>ROUND(E44*J44,2)</f>
        <v>0</v>
      </c>
      <c r="L44" s="236">
        <v>21</v>
      </c>
      <c r="M44" s="236">
        <f>G44*(1+L44/100)</f>
        <v>0</v>
      </c>
      <c r="N44" s="234">
        <v>0</v>
      </c>
      <c r="O44" s="234">
        <f>ROUND(E44*N44,2)</f>
        <v>0</v>
      </c>
      <c r="P44" s="234">
        <v>0</v>
      </c>
      <c r="Q44" s="234">
        <f>ROUND(E44*P44,2)</f>
        <v>0</v>
      </c>
      <c r="R44" s="236" t="s">
        <v>278</v>
      </c>
      <c r="S44" s="236" t="s">
        <v>235</v>
      </c>
      <c r="T44" s="237" t="s">
        <v>235</v>
      </c>
      <c r="U44" s="222">
        <v>0.01</v>
      </c>
      <c r="V44" s="222">
        <f>ROUND(E44*U44,2)</f>
        <v>0.02</v>
      </c>
      <c r="W44" s="222"/>
      <c r="X44" s="222" t="s">
        <v>279</v>
      </c>
      <c r="Y44" s="222" t="s">
        <v>238</v>
      </c>
      <c r="Z44" s="212"/>
      <c r="AA44" s="212"/>
      <c r="AB44" s="212"/>
      <c r="AC44" s="212"/>
      <c r="AD44" s="212"/>
      <c r="AE44" s="212"/>
      <c r="AF44" s="212"/>
      <c r="AG44" s="212" t="s">
        <v>289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4" t="s">
        <v>371</v>
      </c>
      <c r="D45" s="263"/>
      <c r="E45" s="263"/>
      <c r="F45" s="263"/>
      <c r="G45" s="263"/>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5" t="s">
        <v>380</v>
      </c>
      <c r="D46" s="257"/>
      <c r="E46" s="258"/>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284</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65" t="s">
        <v>381</v>
      </c>
      <c r="D47" s="257"/>
      <c r="E47" s="258"/>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284</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65" t="s">
        <v>722</v>
      </c>
      <c r="D48" s="257"/>
      <c r="E48" s="258">
        <v>4.68</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284</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65" t="s">
        <v>737</v>
      </c>
      <c r="D49" s="257"/>
      <c r="E49" s="258">
        <v>5.0242500000000003</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284</v>
      </c>
      <c r="AH49" s="212">
        <v>5</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65" t="s">
        <v>373</v>
      </c>
      <c r="D50" s="257"/>
      <c r="E50" s="258"/>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284</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65" t="s">
        <v>738</v>
      </c>
      <c r="D51" s="257"/>
      <c r="E51" s="258">
        <v>-2.3759999999999999</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284</v>
      </c>
      <c r="AH51" s="212">
        <v>5</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65" t="s">
        <v>734</v>
      </c>
      <c r="D52" s="257"/>
      <c r="E52" s="258"/>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284</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65" t="s">
        <v>739</v>
      </c>
      <c r="D53" s="257"/>
      <c r="E53" s="258">
        <v>-5.0242500000000003</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284</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1">
        <v>10</v>
      </c>
      <c r="B54" s="232" t="s">
        <v>384</v>
      </c>
      <c r="C54" s="249" t="s">
        <v>385</v>
      </c>
      <c r="D54" s="233" t="s">
        <v>277</v>
      </c>
      <c r="E54" s="234">
        <v>34.56</v>
      </c>
      <c r="F54" s="235"/>
      <c r="G54" s="236">
        <f>ROUND(E54*F54,2)</f>
        <v>0</v>
      </c>
      <c r="H54" s="235"/>
      <c r="I54" s="236">
        <f>ROUND(E54*H54,2)</f>
        <v>0</v>
      </c>
      <c r="J54" s="235"/>
      <c r="K54" s="236">
        <f>ROUND(E54*J54,2)</f>
        <v>0</v>
      </c>
      <c r="L54" s="236">
        <v>21</v>
      </c>
      <c r="M54" s="236">
        <f>G54*(1+L54/100)</f>
        <v>0</v>
      </c>
      <c r="N54" s="234">
        <v>0</v>
      </c>
      <c r="O54" s="234">
        <f>ROUND(E54*N54,2)</f>
        <v>0</v>
      </c>
      <c r="P54" s="234">
        <v>0</v>
      </c>
      <c r="Q54" s="234">
        <f>ROUND(E54*P54,2)</f>
        <v>0</v>
      </c>
      <c r="R54" s="236" t="s">
        <v>278</v>
      </c>
      <c r="S54" s="236" t="s">
        <v>235</v>
      </c>
      <c r="T54" s="237" t="s">
        <v>235</v>
      </c>
      <c r="U54" s="222">
        <v>0</v>
      </c>
      <c r="V54" s="222">
        <f>ROUND(E54*U54,2)</f>
        <v>0</v>
      </c>
      <c r="W54" s="222"/>
      <c r="X54" s="222" t="s">
        <v>279</v>
      </c>
      <c r="Y54" s="222" t="s">
        <v>238</v>
      </c>
      <c r="Z54" s="212"/>
      <c r="AA54" s="212"/>
      <c r="AB54" s="212"/>
      <c r="AC54" s="212"/>
      <c r="AD54" s="212"/>
      <c r="AE54" s="212"/>
      <c r="AF54" s="212"/>
      <c r="AG54" s="212" t="s">
        <v>289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64" t="s">
        <v>371</v>
      </c>
      <c r="D55" s="263"/>
      <c r="E55" s="263"/>
      <c r="F55" s="263"/>
      <c r="G55" s="263"/>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5" t="s">
        <v>386</v>
      </c>
      <c r="D56" s="257"/>
      <c r="E56" s="258"/>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284</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65" t="s">
        <v>740</v>
      </c>
      <c r="D57" s="257"/>
      <c r="E57" s="258">
        <v>34.56</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284</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31">
        <v>11</v>
      </c>
      <c r="B58" s="232" t="s">
        <v>741</v>
      </c>
      <c r="C58" s="249" t="s">
        <v>742</v>
      </c>
      <c r="D58" s="233" t="s">
        <v>277</v>
      </c>
      <c r="E58" s="234">
        <v>27.40025</v>
      </c>
      <c r="F58" s="235"/>
      <c r="G58" s="236">
        <f>ROUND(E58*F58,2)</f>
        <v>0</v>
      </c>
      <c r="H58" s="235"/>
      <c r="I58" s="236">
        <f>ROUND(E58*H58,2)</f>
        <v>0</v>
      </c>
      <c r="J58" s="235"/>
      <c r="K58" s="236">
        <f>ROUND(E58*J58,2)</f>
        <v>0</v>
      </c>
      <c r="L58" s="236">
        <v>21</v>
      </c>
      <c r="M58" s="236">
        <f>G58*(1+L58/100)</f>
        <v>0</v>
      </c>
      <c r="N58" s="234">
        <v>0</v>
      </c>
      <c r="O58" s="234">
        <f>ROUND(E58*N58,2)</f>
        <v>0</v>
      </c>
      <c r="P58" s="234">
        <v>0</v>
      </c>
      <c r="Q58" s="234">
        <f>ROUND(E58*P58,2)</f>
        <v>0</v>
      </c>
      <c r="R58" s="236" t="s">
        <v>278</v>
      </c>
      <c r="S58" s="236" t="s">
        <v>235</v>
      </c>
      <c r="T58" s="237" t="s">
        <v>235</v>
      </c>
      <c r="U58" s="222">
        <v>0.65200000000000002</v>
      </c>
      <c r="V58" s="222">
        <f>ROUND(E58*U58,2)</f>
        <v>17.86</v>
      </c>
      <c r="W58" s="222"/>
      <c r="X58" s="222" t="s">
        <v>279</v>
      </c>
      <c r="Y58" s="222" t="s">
        <v>238</v>
      </c>
      <c r="Z58" s="212"/>
      <c r="AA58" s="212"/>
      <c r="AB58" s="212"/>
      <c r="AC58" s="212"/>
      <c r="AD58" s="212"/>
      <c r="AE58" s="212"/>
      <c r="AF58" s="212"/>
      <c r="AG58" s="212" t="s">
        <v>289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5" t="s">
        <v>373</v>
      </c>
      <c r="D59" s="257"/>
      <c r="E59" s="258"/>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284</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65" t="s">
        <v>743</v>
      </c>
      <c r="D60" s="257"/>
      <c r="E60" s="258">
        <v>2.3759999999999999</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284</v>
      </c>
      <c r="AH60" s="212">
        <v>5</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65" t="s">
        <v>734</v>
      </c>
      <c r="D61" s="257"/>
      <c r="E61" s="258"/>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284</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65" t="s">
        <v>744</v>
      </c>
      <c r="D62" s="257"/>
      <c r="E62" s="258">
        <v>5.0242500000000003</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284</v>
      </c>
      <c r="AH62" s="212">
        <v>5</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65" t="s">
        <v>375</v>
      </c>
      <c r="D63" s="257"/>
      <c r="E63" s="258"/>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284</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65" t="s">
        <v>718</v>
      </c>
      <c r="D64" s="257"/>
      <c r="E64" s="258">
        <v>20</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284</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31">
        <v>12</v>
      </c>
      <c r="B65" s="232" t="s">
        <v>392</v>
      </c>
      <c r="C65" s="249" t="s">
        <v>393</v>
      </c>
      <c r="D65" s="233" t="s">
        <v>277</v>
      </c>
      <c r="E65" s="234">
        <v>27.40025</v>
      </c>
      <c r="F65" s="235"/>
      <c r="G65" s="236">
        <f>ROUND(E65*F65,2)</f>
        <v>0</v>
      </c>
      <c r="H65" s="235"/>
      <c r="I65" s="236">
        <f>ROUND(E65*H65,2)</f>
        <v>0</v>
      </c>
      <c r="J65" s="235"/>
      <c r="K65" s="236">
        <f>ROUND(E65*J65,2)</f>
        <v>0</v>
      </c>
      <c r="L65" s="236">
        <v>21</v>
      </c>
      <c r="M65" s="236">
        <f>G65*(1+L65/100)</f>
        <v>0</v>
      </c>
      <c r="N65" s="234">
        <v>0</v>
      </c>
      <c r="O65" s="234">
        <f>ROUND(E65*N65,2)</f>
        <v>0</v>
      </c>
      <c r="P65" s="234">
        <v>0</v>
      </c>
      <c r="Q65" s="234">
        <f>ROUND(E65*P65,2)</f>
        <v>0</v>
      </c>
      <c r="R65" s="236" t="s">
        <v>278</v>
      </c>
      <c r="S65" s="236" t="s">
        <v>235</v>
      </c>
      <c r="T65" s="237" t="s">
        <v>235</v>
      </c>
      <c r="U65" s="222">
        <v>0.01</v>
      </c>
      <c r="V65" s="222">
        <f>ROUND(E65*U65,2)</f>
        <v>0.27</v>
      </c>
      <c r="W65" s="222"/>
      <c r="X65" s="222" t="s">
        <v>279</v>
      </c>
      <c r="Y65" s="222" t="s">
        <v>238</v>
      </c>
      <c r="Z65" s="212"/>
      <c r="AA65" s="212"/>
      <c r="AB65" s="212"/>
      <c r="AC65" s="212"/>
      <c r="AD65" s="212"/>
      <c r="AE65" s="212"/>
      <c r="AF65" s="212"/>
      <c r="AG65" s="212" t="s">
        <v>280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5" t="s">
        <v>394</v>
      </c>
      <c r="D66" s="257"/>
      <c r="E66" s="258"/>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284</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65" t="s">
        <v>745</v>
      </c>
      <c r="D67" s="257"/>
      <c r="E67" s="258">
        <v>27.40025</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284</v>
      </c>
      <c r="AH67" s="212">
        <v>5</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31">
        <v>13</v>
      </c>
      <c r="B68" s="232" t="s">
        <v>396</v>
      </c>
      <c r="C68" s="249" t="s">
        <v>397</v>
      </c>
      <c r="D68" s="233" t="s">
        <v>277</v>
      </c>
      <c r="E68" s="234">
        <v>2.3759999999999999</v>
      </c>
      <c r="F68" s="235"/>
      <c r="G68" s="236">
        <f>ROUND(E68*F68,2)</f>
        <v>0</v>
      </c>
      <c r="H68" s="235"/>
      <c r="I68" s="236">
        <f>ROUND(E68*H68,2)</f>
        <v>0</v>
      </c>
      <c r="J68" s="235"/>
      <c r="K68" s="236">
        <f>ROUND(E68*J68,2)</f>
        <v>0</v>
      </c>
      <c r="L68" s="236">
        <v>21</v>
      </c>
      <c r="M68" s="236">
        <f>G68*(1+L68/100)</f>
        <v>0</v>
      </c>
      <c r="N68" s="234">
        <v>0</v>
      </c>
      <c r="O68" s="234">
        <f>ROUND(E68*N68,2)</f>
        <v>0</v>
      </c>
      <c r="P68" s="234">
        <v>0</v>
      </c>
      <c r="Q68" s="234">
        <f>ROUND(E68*P68,2)</f>
        <v>0</v>
      </c>
      <c r="R68" s="236" t="s">
        <v>278</v>
      </c>
      <c r="S68" s="236" t="s">
        <v>235</v>
      </c>
      <c r="T68" s="237" t="s">
        <v>235</v>
      </c>
      <c r="U68" s="222">
        <v>0.2</v>
      </c>
      <c r="V68" s="222">
        <f>ROUND(E68*U68,2)</f>
        <v>0.48</v>
      </c>
      <c r="W68" s="222"/>
      <c r="X68" s="222" t="s">
        <v>279</v>
      </c>
      <c r="Y68" s="222" t="s">
        <v>238</v>
      </c>
      <c r="Z68" s="212"/>
      <c r="AA68" s="212"/>
      <c r="AB68" s="212"/>
      <c r="AC68" s="212"/>
      <c r="AD68" s="212"/>
      <c r="AE68" s="212"/>
      <c r="AF68" s="212"/>
      <c r="AG68" s="212" t="s">
        <v>289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64" t="s">
        <v>398</v>
      </c>
      <c r="D69" s="263"/>
      <c r="E69" s="263"/>
      <c r="F69" s="263"/>
      <c r="G69" s="263"/>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65" t="s">
        <v>746</v>
      </c>
      <c r="D70" s="257"/>
      <c r="E70" s="258">
        <v>2.3759999999999999</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284</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1">
        <v>14</v>
      </c>
      <c r="B71" s="232" t="s">
        <v>747</v>
      </c>
      <c r="C71" s="249" t="s">
        <v>748</v>
      </c>
      <c r="D71" s="233" t="s">
        <v>277</v>
      </c>
      <c r="E71" s="234">
        <v>5.0242500000000003</v>
      </c>
      <c r="F71" s="235"/>
      <c r="G71" s="236">
        <f>ROUND(E71*F71,2)</f>
        <v>0</v>
      </c>
      <c r="H71" s="235"/>
      <c r="I71" s="236">
        <f>ROUND(E71*H71,2)</f>
        <v>0</v>
      </c>
      <c r="J71" s="235"/>
      <c r="K71" s="236">
        <f>ROUND(E71*J71,2)</f>
        <v>0</v>
      </c>
      <c r="L71" s="236">
        <v>21</v>
      </c>
      <c r="M71" s="236">
        <f>G71*(1+L71/100)</f>
        <v>0</v>
      </c>
      <c r="N71" s="234">
        <v>0</v>
      </c>
      <c r="O71" s="234">
        <f>ROUND(E71*N71,2)</f>
        <v>0</v>
      </c>
      <c r="P71" s="234">
        <v>0</v>
      </c>
      <c r="Q71" s="234">
        <f>ROUND(E71*P71,2)</f>
        <v>0</v>
      </c>
      <c r="R71" s="236" t="s">
        <v>278</v>
      </c>
      <c r="S71" s="236" t="s">
        <v>235</v>
      </c>
      <c r="T71" s="237" t="s">
        <v>235</v>
      </c>
      <c r="U71" s="222">
        <v>1.587</v>
      </c>
      <c r="V71" s="222">
        <f>ROUND(E71*U71,2)</f>
        <v>7.97</v>
      </c>
      <c r="W71" s="222"/>
      <c r="X71" s="222" t="s">
        <v>279</v>
      </c>
      <c r="Y71" s="222" t="s">
        <v>238</v>
      </c>
      <c r="Z71" s="212"/>
      <c r="AA71" s="212"/>
      <c r="AB71" s="212"/>
      <c r="AC71" s="212"/>
      <c r="AD71" s="212"/>
      <c r="AE71" s="212"/>
      <c r="AF71" s="212"/>
      <c r="AG71" s="212" t="s">
        <v>289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2" x14ac:dyDescent="0.2">
      <c r="A72" s="219"/>
      <c r="B72" s="220"/>
      <c r="C72" s="264" t="s">
        <v>413</v>
      </c>
      <c r="D72" s="263"/>
      <c r="E72" s="263"/>
      <c r="F72" s="263"/>
      <c r="G72" s="263"/>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282</v>
      </c>
      <c r="AH72" s="212"/>
      <c r="AI72" s="212"/>
      <c r="AJ72" s="212"/>
      <c r="AK72" s="212"/>
      <c r="AL72" s="212"/>
      <c r="AM72" s="212"/>
      <c r="AN72" s="212"/>
      <c r="AO72" s="212"/>
      <c r="AP72" s="212"/>
      <c r="AQ72" s="212"/>
      <c r="AR72" s="212"/>
      <c r="AS72" s="212"/>
      <c r="AT72" s="212"/>
      <c r="AU72" s="212"/>
      <c r="AV72" s="212"/>
      <c r="AW72" s="212"/>
      <c r="AX72" s="212"/>
      <c r="AY72" s="212"/>
      <c r="AZ72" s="212"/>
      <c r="BA72" s="239" t="str">
        <f>C72</f>
        <v>sypaninou z vhodných hornin tř. 1 - 4 nebo materiálem připraveným podél výkopu ve vzdálenosti do 3 m od jeho kraje, pro jakoukoliv hloubku výkopu a jakoukoliv míru zhutnění,</v>
      </c>
      <c r="BB72" s="212"/>
      <c r="BC72" s="212"/>
      <c r="BD72" s="212"/>
      <c r="BE72" s="212"/>
      <c r="BF72" s="212"/>
      <c r="BG72" s="212"/>
      <c r="BH72" s="212"/>
    </row>
    <row r="73" spans="1:60" outlineLevel="2" x14ac:dyDescent="0.2">
      <c r="A73" s="219"/>
      <c r="B73" s="220"/>
      <c r="C73" s="265" t="s">
        <v>726</v>
      </c>
      <c r="D73" s="257"/>
      <c r="E73" s="258">
        <v>2.5724999999999998</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284</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65" t="s">
        <v>727</v>
      </c>
      <c r="D74" s="257"/>
      <c r="E74" s="258">
        <v>2.2679999999999998</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284</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65" t="s">
        <v>728</v>
      </c>
      <c r="D75" s="257"/>
      <c r="E75" s="258">
        <v>0.13125000000000001</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284</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65" t="s">
        <v>729</v>
      </c>
      <c r="D76" s="257"/>
      <c r="E76" s="258">
        <v>5.2499999999999998E-2</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284</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1">
        <v>15</v>
      </c>
      <c r="B77" s="232" t="s">
        <v>411</v>
      </c>
      <c r="C77" s="249" t="s">
        <v>412</v>
      </c>
      <c r="D77" s="233" t="s">
        <v>277</v>
      </c>
      <c r="E77" s="234">
        <v>1.224</v>
      </c>
      <c r="F77" s="235"/>
      <c r="G77" s="236">
        <f>ROUND(E77*F77,2)</f>
        <v>0</v>
      </c>
      <c r="H77" s="235"/>
      <c r="I77" s="236">
        <f>ROUND(E77*H77,2)</f>
        <v>0</v>
      </c>
      <c r="J77" s="235"/>
      <c r="K77" s="236">
        <f>ROUND(E77*J77,2)</f>
        <v>0</v>
      </c>
      <c r="L77" s="236">
        <v>21</v>
      </c>
      <c r="M77" s="236">
        <f>G77*(1+L77/100)</f>
        <v>0</v>
      </c>
      <c r="N77" s="234">
        <v>1.7</v>
      </c>
      <c r="O77" s="234">
        <f>ROUND(E77*N77,2)</f>
        <v>2.08</v>
      </c>
      <c r="P77" s="234">
        <v>0</v>
      </c>
      <c r="Q77" s="234">
        <f>ROUND(E77*P77,2)</f>
        <v>0</v>
      </c>
      <c r="R77" s="236" t="s">
        <v>278</v>
      </c>
      <c r="S77" s="236" t="s">
        <v>235</v>
      </c>
      <c r="T77" s="237" t="s">
        <v>235</v>
      </c>
      <c r="U77" s="222">
        <v>1.59</v>
      </c>
      <c r="V77" s="222">
        <f>ROUND(E77*U77,2)</f>
        <v>1.95</v>
      </c>
      <c r="W77" s="222"/>
      <c r="X77" s="222" t="s">
        <v>279</v>
      </c>
      <c r="Y77" s="222" t="s">
        <v>238</v>
      </c>
      <c r="Z77" s="212"/>
      <c r="AA77" s="212"/>
      <c r="AB77" s="212"/>
      <c r="AC77" s="212"/>
      <c r="AD77" s="212"/>
      <c r="AE77" s="212"/>
      <c r="AF77" s="212"/>
      <c r="AG77" s="212" t="s">
        <v>289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2" x14ac:dyDescent="0.2">
      <c r="A78" s="219"/>
      <c r="B78" s="220"/>
      <c r="C78" s="264" t="s">
        <v>413</v>
      </c>
      <c r="D78" s="263"/>
      <c r="E78" s="263"/>
      <c r="F78" s="263"/>
      <c r="G78" s="263"/>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282</v>
      </c>
      <c r="AH78" s="212"/>
      <c r="AI78" s="212"/>
      <c r="AJ78" s="212"/>
      <c r="AK78" s="212"/>
      <c r="AL78" s="212"/>
      <c r="AM78" s="212"/>
      <c r="AN78" s="212"/>
      <c r="AO78" s="212"/>
      <c r="AP78" s="212"/>
      <c r="AQ78" s="212"/>
      <c r="AR78" s="212"/>
      <c r="AS78" s="212"/>
      <c r="AT78" s="212"/>
      <c r="AU78" s="212"/>
      <c r="AV78" s="212"/>
      <c r="AW78" s="212"/>
      <c r="AX78" s="212"/>
      <c r="AY78" s="212"/>
      <c r="AZ78" s="212"/>
      <c r="BA78" s="239" t="str">
        <f>C78</f>
        <v>sypaninou z vhodných hornin tř. 1 - 4 nebo materiálem připraveným podél výkopu ve vzdálenosti do 3 m od jeho kraje, pro jakoukoliv hloubku výkopu a jakoukoliv míru zhutnění,</v>
      </c>
      <c r="BB78" s="212"/>
      <c r="BC78" s="212"/>
      <c r="BD78" s="212"/>
      <c r="BE78" s="212"/>
      <c r="BF78" s="212"/>
      <c r="BG78" s="212"/>
      <c r="BH78" s="212"/>
    </row>
    <row r="79" spans="1:60" outlineLevel="2" x14ac:dyDescent="0.2">
      <c r="A79" s="219"/>
      <c r="B79" s="220"/>
      <c r="C79" s="265" t="s">
        <v>749</v>
      </c>
      <c r="D79" s="257"/>
      <c r="E79" s="258">
        <v>1.224</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284</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1">
        <v>16</v>
      </c>
      <c r="B80" s="232" t="s">
        <v>750</v>
      </c>
      <c r="C80" s="249" t="s">
        <v>751</v>
      </c>
      <c r="D80" s="233" t="s">
        <v>277</v>
      </c>
      <c r="E80" s="234">
        <v>5.0242500000000003</v>
      </c>
      <c r="F80" s="235"/>
      <c r="G80" s="236">
        <f>ROUND(E80*F80,2)</f>
        <v>0</v>
      </c>
      <c r="H80" s="235"/>
      <c r="I80" s="236">
        <f>ROUND(E80*H80,2)</f>
        <v>0</v>
      </c>
      <c r="J80" s="235"/>
      <c r="K80" s="236">
        <f>ROUND(E80*J80,2)</f>
        <v>0</v>
      </c>
      <c r="L80" s="236">
        <v>21</v>
      </c>
      <c r="M80" s="236">
        <f>G80*(1+L80/100)</f>
        <v>0</v>
      </c>
      <c r="N80" s="234">
        <v>0</v>
      </c>
      <c r="O80" s="234">
        <f>ROUND(E80*N80,2)</f>
        <v>0</v>
      </c>
      <c r="P80" s="234">
        <v>0</v>
      </c>
      <c r="Q80" s="234">
        <f>ROUND(E80*P80,2)</f>
        <v>0</v>
      </c>
      <c r="R80" s="236" t="s">
        <v>278</v>
      </c>
      <c r="S80" s="236" t="s">
        <v>235</v>
      </c>
      <c r="T80" s="237" t="s">
        <v>235</v>
      </c>
      <c r="U80" s="222">
        <v>0.94</v>
      </c>
      <c r="V80" s="222">
        <f>ROUND(E80*U80,2)</f>
        <v>4.72</v>
      </c>
      <c r="W80" s="222"/>
      <c r="X80" s="222" t="s">
        <v>279</v>
      </c>
      <c r="Y80" s="222" t="s">
        <v>238</v>
      </c>
      <c r="Z80" s="212"/>
      <c r="AA80" s="212"/>
      <c r="AB80" s="212"/>
      <c r="AC80" s="212"/>
      <c r="AD80" s="212"/>
      <c r="AE80" s="212"/>
      <c r="AF80" s="212"/>
      <c r="AG80" s="212" t="s">
        <v>289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2" x14ac:dyDescent="0.2">
      <c r="A81" s="219"/>
      <c r="B81" s="220"/>
      <c r="C81" s="264" t="s">
        <v>413</v>
      </c>
      <c r="D81" s="263"/>
      <c r="E81" s="263"/>
      <c r="F81" s="263"/>
      <c r="G81" s="263"/>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282</v>
      </c>
      <c r="AH81" s="212"/>
      <c r="AI81" s="212"/>
      <c r="AJ81" s="212"/>
      <c r="AK81" s="212"/>
      <c r="AL81" s="212"/>
      <c r="AM81" s="212"/>
      <c r="AN81" s="212"/>
      <c r="AO81" s="212"/>
      <c r="AP81" s="212"/>
      <c r="AQ81" s="212"/>
      <c r="AR81" s="212"/>
      <c r="AS81" s="212"/>
      <c r="AT81" s="212"/>
      <c r="AU81" s="212"/>
      <c r="AV81" s="212"/>
      <c r="AW81" s="212"/>
      <c r="AX81" s="212"/>
      <c r="AY81" s="212"/>
      <c r="AZ81" s="212"/>
      <c r="BA81" s="239" t="str">
        <f>C81</f>
        <v>sypaninou z vhodných hornin tř. 1 - 4 nebo materiálem připraveným podél výkopu ve vzdálenosti do 3 m od jeho kraje, pro jakoukoliv hloubku výkopu a jakoukoliv míru zhutnění,</v>
      </c>
      <c r="BB81" s="212"/>
      <c r="BC81" s="212"/>
      <c r="BD81" s="212"/>
      <c r="BE81" s="212"/>
      <c r="BF81" s="212"/>
      <c r="BG81" s="212"/>
      <c r="BH81" s="212"/>
    </row>
    <row r="82" spans="1:60" outlineLevel="2" x14ac:dyDescent="0.2">
      <c r="A82" s="219"/>
      <c r="B82" s="220"/>
      <c r="C82" s="265" t="s">
        <v>744</v>
      </c>
      <c r="D82" s="257"/>
      <c r="E82" s="258">
        <v>5.0242500000000003</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284</v>
      </c>
      <c r="AH82" s="212">
        <v>5</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1">
        <v>17</v>
      </c>
      <c r="B83" s="232" t="s">
        <v>425</v>
      </c>
      <c r="C83" s="249" t="s">
        <v>426</v>
      </c>
      <c r="D83" s="233" t="s">
        <v>333</v>
      </c>
      <c r="E83" s="234">
        <v>100</v>
      </c>
      <c r="F83" s="235"/>
      <c r="G83" s="236">
        <f>ROUND(E83*F83,2)</f>
        <v>0</v>
      </c>
      <c r="H83" s="235"/>
      <c r="I83" s="236">
        <f>ROUND(E83*H83,2)</f>
        <v>0</v>
      </c>
      <c r="J83" s="235"/>
      <c r="K83" s="236">
        <f>ROUND(E83*J83,2)</f>
        <v>0</v>
      </c>
      <c r="L83" s="236">
        <v>21</v>
      </c>
      <c r="M83" s="236">
        <f>G83*(1+L83/100)</f>
        <v>0</v>
      </c>
      <c r="N83" s="234">
        <v>0</v>
      </c>
      <c r="O83" s="234">
        <f>ROUND(E83*N83,2)</f>
        <v>0</v>
      </c>
      <c r="P83" s="234">
        <v>0</v>
      </c>
      <c r="Q83" s="234">
        <f>ROUND(E83*P83,2)</f>
        <v>0</v>
      </c>
      <c r="R83" s="236" t="s">
        <v>427</v>
      </c>
      <c r="S83" s="236" t="s">
        <v>235</v>
      </c>
      <c r="T83" s="237" t="s">
        <v>235</v>
      </c>
      <c r="U83" s="222">
        <v>0.02</v>
      </c>
      <c r="V83" s="222">
        <f>ROUND(E83*U83,2)</f>
        <v>2</v>
      </c>
      <c r="W83" s="222"/>
      <c r="X83" s="222" t="s">
        <v>279</v>
      </c>
      <c r="Y83" s="222" t="s">
        <v>238</v>
      </c>
      <c r="Z83" s="212"/>
      <c r="AA83" s="212"/>
      <c r="AB83" s="212"/>
      <c r="AC83" s="212"/>
      <c r="AD83" s="212"/>
      <c r="AE83" s="212"/>
      <c r="AF83" s="212"/>
      <c r="AG83" s="212" t="s">
        <v>289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4" t="s">
        <v>428</v>
      </c>
      <c r="D84" s="263"/>
      <c r="E84" s="263"/>
      <c r="F84" s="263"/>
      <c r="G84" s="263"/>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5" t="s">
        <v>752</v>
      </c>
      <c r="D85" s="257"/>
      <c r="E85" s="258">
        <v>100</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284</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1">
        <v>18</v>
      </c>
      <c r="B86" s="232" t="s">
        <v>434</v>
      </c>
      <c r="C86" s="249" t="s">
        <v>435</v>
      </c>
      <c r="D86" s="233" t="s">
        <v>333</v>
      </c>
      <c r="E86" s="234">
        <v>100</v>
      </c>
      <c r="F86" s="235"/>
      <c r="G86" s="236">
        <f>ROUND(E86*F86,2)</f>
        <v>0</v>
      </c>
      <c r="H86" s="235"/>
      <c r="I86" s="236">
        <f>ROUND(E86*H86,2)</f>
        <v>0</v>
      </c>
      <c r="J86" s="235"/>
      <c r="K86" s="236">
        <f>ROUND(E86*J86,2)</f>
        <v>0</v>
      </c>
      <c r="L86" s="236">
        <v>21</v>
      </c>
      <c r="M86" s="236">
        <f>G86*(1+L86/100)</f>
        <v>0</v>
      </c>
      <c r="N86" s="234">
        <v>0</v>
      </c>
      <c r="O86" s="234">
        <f>ROUND(E86*N86,2)</f>
        <v>0</v>
      </c>
      <c r="P86" s="234">
        <v>0</v>
      </c>
      <c r="Q86" s="234">
        <f>ROUND(E86*P86,2)</f>
        <v>0</v>
      </c>
      <c r="R86" s="236" t="s">
        <v>278</v>
      </c>
      <c r="S86" s="236" t="s">
        <v>235</v>
      </c>
      <c r="T86" s="237" t="s">
        <v>235</v>
      </c>
      <c r="U86" s="222">
        <v>1.2999999999999999E-2</v>
      </c>
      <c r="V86" s="222">
        <f>ROUND(E86*U86,2)</f>
        <v>1.3</v>
      </c>
      <c r="W86" s="222"/>
      <c r="X86" s="222" t="s">
        <v>279</v>
      </c>
      <c r="Y86" s="222" t="s">
        <v>238</v>
      </c>
      <c r="Z86" s="212"/>
      <c r="AA86" s="212"/>
      <c r="AB86" s="212"/>
      <c r="AC86" s="212"/>
      <c r="AD86" s="212"/>
      <c r="AE86" s="212"/>
      <c r="AF86" s="212"/>
      <c r="AG86" s="212" t="s">
        <v>280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64" t="s">
        <v>436</v>
      </c>
      <c r="D87" s="263"/>
      <c r="E87" s="263"/>
      <c r="F87" s="263"/>
      <c r="G87" s="263"/>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282</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65" t="s">
        <v>437</v>
      </c>
      <c r="D88" s="257"/>
      <c r="E88" s="258"/>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284</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65" t="s">
        <v>753</v>
      </c>
      <c r="D89" s="257"/>
      <c r="E89" s="258">
        <v>100</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284</v>
      </c>
      <c r="AH89" s="212">
        <v>5</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31">
        <v>19</v>
      </c>
      <c r="B90" s="232" t="s">
        <v>439</v>
      </c>
      <c r="C90" s="249" t="s">
        <v>440</v>
      </c>
      <c r="D90" s="233" t="s">
        <v>333</v>
      </c>
      <c r="E90" s="234">
        <v>100</v>
      </c>
      <c r="F90" s="235"/>
      <c r="G90" s="236">
        <f>ROUND(E90*F90,2)</f>
        <v>0</v>
      </c>
      <c r="H90" s="235"/>
      <c r="I90" s="236">
        <f>ROUND(E90*H90,2)</f>
        <v>0</v>
      </c>
      <c r="J90" s="235"/>
      <c r="K90" s="236">
        <f>ROUND(E90*J90,2)</f>
        <v>0</v>
      </c>
      <c r="L90" s="236">
        <v>21</v>
      </c>
      <c r="M90" s="236">
        <f>G90*(1+L90/100)</f>
        <v>0</v>
      </c>
      <c r="N90" s="234">
        <v>0</v>
      </c>
      <c r="O90" s="234">
        <f>ROUND(E90*N90,2)</f>
        <v>0</v>
      </c>
      <c r="P90" s="234">
        <v>0</v>
      </c>
      <c r="Q90" s="234">
        <f>ROUND(E90*P90,2)</f>
        <v>0</v>
      </c>
      <c r="R90" s="236" t="s">
        <v>278</v>
      </c>
      <c r="S90" s="236" t="s">
        <v>235</v>
      </c>
      <c r="T90" s="237" t="s">
        <v>235</v>
      </c>
      <c r="U90" s="222">
        <v>0.25</v>
      </c>
      <c r="V90" s="222">
        <f>ROUND(E90*U90,2)</f>
        <v>25</v>
      </c>
      <c r="W90" s="222"/>
      <c r="X90" s="222" t="s">
        <v>279</v>
      </c>
      <c r="Y90" s="222" t="s">
        <v>238</v>
      </c>
      <c r="Z90" s="212"/>
      <c r="AA90" s="212"/>
      <c r="AB90" s="212"/>
      <c r="AC90" s="212"/>
      <c r="AD90" s="212"/>
      <c r="AE90" s="212"/>
      <c r="AF90" s="212"/>
      <c r="AG90" s="212" t="s">
        <v>289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2" x14ac:dyDescent="0.2">
      <c r="A91" s="219"/>
      <c r="B91" s="220"/>
      <c r="C91" s="264" t="s">
        <v>441</v>
      </c>
      <c r="D91" s="263"/>
      <c r="E91" s="263"/>
      <c r="F91" s="263"/>
      <c r="G91" s="263"/>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282</v>
      </c>
      <c r="AH91" s="212"/>
      <c r="AI91" s="212"/>
      <c r="AJ91" s="212"/>
      <c r="AK91" s="212"/>
      <c r="AL91" s="212"/>
      <c r="AM91" s="212"/>
      <c r="AN91" s="212"/>
      <c r="AO91" s="212"/>
      <c r="AP91" s="212"/>
      <c r="AQ91" s="212"/>
      <c r="AR91" s="212"/>
      <c r="AS91" s="212"/>
      <c r="AT91" s="212"/>
      <c r="AU91" s="212"/>
      <c r="AV91" s="212"/>
      <c r="AW91" s="212"/>
      <c r="AX91" s="212"/>
      <c r="AY91" s="212"/>
      <c r="AZ91" s="212"/>
      <c r="BA91" s="239" t="str">
        <f>C91</f>
        <v>s případným nutným přemístěním hromad nebo dočasných skládek na místo potřeby ze vzdálenosti do 30 m, v rovině nebo ve svahu do 1 : 5,</v>
      </c>
      <c r="BB91" s="212"/>
      <c r="BC91" s="212"/>
      <c r="BD91" s="212"/>
      <c r="BE91" s="212"/>
      <c r="BF91" s="212"/>
      <c r="BG91" s="212"/>
      <c r="BH91" s="212"/>
    </row>
    <row r="92" spans="1:60" outlineLevel="2" x14ac:dyDescent="0.2">
      <c r="A92" s="219"/>
      <c r="B92" s="220"/>
      <c r="C92" s="265" t="s">
        <v>437</v>
      </c>
      <c r="D92" s="257"/>
      <c r="E92" s="258"/>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284</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65" t="s">
        <v>753</v>
      </c>
      <c r="D93" s="257"/>
      <c r="E93" s="258">
        <v>100</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284</v>
      </c>
      <c r="AH93" s="212">
        <v>5</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1">
        <v>20</v>
      </c>
      <c r="B94" s="232" t="s">
        <v>450</v>
      </c>
      <c r="C94" s="249" t="s">
        <v>451</v>
      </c>
      <c r="D94" s="233" t="s">
        <v>277</v>
      </c>
      <c r="E94" s="234">
        <v>2.3039999999999998</v>
      </c>
      <c r="F94" s="235"/>
      <c r="G94" s="236">
        <f>ROUND(E94*F94,2)</f>
        <v>0</v>
      </c>
      <c r="H94" s="235"/>
      <c r="I94" s="236">
        <f>ROUND(E94*H94,2)</f>
        <v>0</v>
      </c>
      <c r="J94" s="235"/>
      <c r="K94" s="236">
        <f>ROUND(E94*J94,2)</f>
        <v>0</v>
      </c>
      <c r="L94" s="236">
        <v>21</v>
      </c>
      <c r="M94" s="236">
        <f>G94*(1+L94/100)</f>
        <v>0</v>
      </c>
      <c r="N94" s="234">
        <v>0</v>
      </c>
      <c r="O94" s="234">
        <f>ROUND(E94*N94,2)</f>
        <v>0</v>
      </c>
      <c r="P94" s="234">
        <v>0</v>
      </c>
      <c r="Q94" s="234">
        <f>ROUND(E94*P94,2)</f>
        <v>0</v>
      </c>
      <c r="R94" s="236" t="s">
        <v>278</v>
      </c>
      <c r="S94" s="236" t="s">
        <v>235</v>
      </c>
      <c r="T94" s="237" t="s">
        <v>235</v>
      </c>
      <c r="U94" s="222">
        <v>0</v>
      </c>
      <c r="V94" s="222">
        <f>ROUND(E94*U94,2)</f>
        <v>0</v>
      </c>
      <c r="W94" s="222"/>
      <c r="X94" s="222" t="s">
        <v>279</v>
      </c>
      <c r="Y94" s="222" t="s">
        <v>238</v>
      </c>
      <c r="Z94" s="212"/>
      <c r="AA94" s="212"/>
      <c r="AB94" s="212"/>
      <c r="AC94" s="212"/>
      <c r="AD94" s="212"/>
      <c r="AE94" s="212"/>
      <c r="AF94" s="212"/>
      <c r="AG94" s="212" t="s">
        <v>289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5" t="s">
        <v>754</v>
      </c>
      <c r="D95" s="257"/>
      <c r="E95" s="258">
        <v>2.3039999999999998</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284</v>
      </c>
      <c r="AH95" s="212">
        <v>5</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1">
        <v>21</v>
      </c>
      <c r="B96" s="232" t="s">
        <v>453</v>
      </c>
      <c r="C96" s="249" t="s">
        <v>454</v>
      </c>
      <c r="D96" s="233" t="s">
        <v>455</v>
      </c>
      <c r="E96" s="234">
        <v>4.1399999999999997</v>
      </c>
      <c r="F96" s="235"/>
      <c r="G96" s="236">
        <f>ROUND(E96*F96,2)</f>
        <v>0</v>
      </c>
      <c r="H96" s="235"/>
      <c r="I96" s="236">
        <f>ROUND(E96*H96,2)</f>
        <v>0</v>
      </c>
      <c r="J96" s="235"/>
      <c r="K96" s="236">
        <f>ROUND(E96*J96,2)</f>
        <v>0</v>
      </c>
      <c r="L96" s="236">
        <v>21</v>
      </c>
      <c r="M96" s="236">
        <f>G96*(1+L96/100)</f>
        <v>0</v>
      </c>
      <c r="N96" s="234">
        <v>1E-3</v>
      </c>
      <c r="O96" s="234">
        <f>ROUND(E96*N96,2)</f>
        <v>0</v>
      </c>
      <c r="P96" s="234">
        <v>0</v>
      </c>
      <c r="Q96" s="234">
        <f>ROUND(E96*P96,2)</f>
        <v>0</v>
      </c>
      <c r="R96" s="236" t="s">
        <v>456</v>
      </c>
      <c r="S96" s="236" t="s">
        <v>235</v>
      </c>
      <c r="T96" s="237" t="s">
        <v>235</v>
      </c>
      <c r="U96" s="222">
        <v>0</v>
      </c>
      <c r="V96" s="222">
        <f>ROUND(E96*U96,2)</f>
        <v>0</v>
      </c>
      <c r="W96" s="222"/>
      <c r="X96" s="222" t="s">
        <v>457</v>
      </c>
      <c r="Y96" s="222" t="s">
        <v>238</v>
      </c>
      <c r="Z96" s="212"/>
      <c r="AA96" s="212"/>
      <c r="AB96" s="212"/>
      <c r="AC96" s="212"/>
      <c r="AD96" s="212"/>
      <c r="AE96" s="212"/>
      <c r="AF96" s="212"/>
      <c r="AG96" s="212" t="s">
        <v>458</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5" t="s">
        <v>459</v>
      </c>
      <c r="D97" s="257"/>
      <c r="E97" s="258"/>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284</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65" t="s">
        <v>755</v>
      </c>
      <c r="D98" s="257"/>
      <c r="E98" s="258">
        <v>4.1399999999999997</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284</v>
      </c>
      <c r="AH98" s="212">
        <v>5</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24" t="s">
        <v>230</v>
      </c>
      <c r="B99" s="225" t="s">
        <v>166</v>
      </c>
      <c r="C99" s="248" t="s">
        <v>167</v>
      </c>
      <c r="D99" s="226"/>
      <c r="E99" s="227"/>
      <c r="F99" s="228"/>
      <c r="G99" s="228">
        <f>SUMIF(AG100:AG106,"&lt;&gt;NOR",G100:G106)</f>
        <v>0</v>
      </c>
      <c r="H99" s="228"/>
      <c r="I99" s="228">
        <f>SUM(I100:I106)</f>
        <v>0</v>
      </c>
      <c r="J99" s="228"/>
      <c r="K99" s="228">
        <f>SUM(K100:K106)</f>
        <v>0</v>
      </c>
      <c r="L99" s="228"/>
      <c r="M99" s="228">
        <f>SUM(M100:M106)</f>
        <v>0</v>
      </c>
      <c r="N99" s="227"/>
      <c r="O99" s="227">
        <f>SUM(O100:O106)</f>
        <v>1.1000000000000001</v>
      </c>
      <c r="P99" s="227"/>
      <c r="Q99" s="227">
        <f>SUM(Q100:Q106)</f>
        <v>0</v>
      </c>
      <c r="R99" s="228"/>
      <c r="S99" s="228"/>
      <c r="T99" s="229"/>
      <c r="U99" s="223"/>
      <c r="V99" s="223">
        <f>SUM(V100:V106)</f>
        <v>0.73</v>
      </c>
      <c r="W99" s="223"/>
      <c r="X99" s="223"/>
      <c r="Y99" s="223"/>
      <c r="AG99" t="s">
        <v>231</v>
      </c>
    </row>
    <row r="100" spans="1:60" outlineLevel="1" x14ac:dyDescent="0.2">
      <c r="A100" s="231">
        <v>22</v>
      </c>
      <c r="B100" s="232" t="s">
        <v>488</v>
      </c>
      <c r="C100" s="249" t="s">
        <v>489</v>
      </c>
      <c r="D100" s="233" t="s">
        <v>277</v>
      </c>
      <c r="E100" s="234">
        <v>0.36</v>
      </c>
      <c r="F100" s="235"/>
      <c r="G100" s="236">
        <f>ROUND(E100*F100,2)</f>
        <v>0</v>
      </c>
      <c r="H100" s="235"/>
      <c r="I100" s="236">
        <f>ROUND(E100*H100,2)</f>
        <v>0</v>
      </c>
      <c r="J100" s="235"/>
      <c r="K100" s="236">
        <f>ROUND(E100*J100,2)</f>
        <v>0</v>
      </c>
      <c r="L100" s="236">
        <v>21</v>
      </c>
      <c r="M100" s="236">
        <f>G100*(1+L100/100)</f>
        <v>0</v>
      </c>
      <c r="N100" s="234">
        <v>1.8907700000000001</v>
      </c>
      <c r="O100" s="234">
        <f>ROUND(E100*N100,2)</f>
        <v>0.68</v>
      </c>
      <c r="P100" s="234">
        <v>0</v>
      </c>
      <c r="Q100" s="234">
        <f>ROUND(E100*P100,2)</f>
        <v>0</v>
      </c>
      <c r="R100" s="236" t="s">
        <v>490</v>
      </c>
      <c r="S100" s="236" t="s">
        <v>235</v>
      </c>
      <c r="T100" s="237" t="s">
        <v>235</v>
      </c>
      <c r="U100" s="222">
        <v>1.32</v>
      </c>
      <c r="V100" s="222">
        <f>ROUND(E100*U100,2)</f>
        <v>0.48</v>
      </c>
      <c r="W100" s="222"/>
      <c r="X100" s="222" t="s">
        <v>279</v>
      </c>
      <c r="Y100" s="222" t="s">
        <v>238</v>
      </c>
      <c r="Z100" s="212"/>
      <c r="AA100" s="212"/>
      <c r="AB100" s="212"/>
      <c r="AC100" s="212"/>
      <c r="AD100" s="212"/>
      <c r="AE100" s="212"/>
      <c r="AF100" s="212"/>
      <c r="AG100" s="212" t="s">
        <v>289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4" t="s">
        <v>491</v>
      </c>
      <c r="D101" s="263"/>
      <c r="E101" s="263"/>
      <c r="F101" s="263"/>
      <c r="G101" s="263"/>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282</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65" t="s">
        <v>756</v>
      </c>
      <c r="D102" s="257"/>
      <c r="E102" s="258">
        <v>0.36</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284</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31">
        <v>23</v>
      </c>
      <c r="B103" s="232" t="s">
        <v>510</v>
      </c>
      <c r="C103" s="249" t="s">
        <v>511</v>
      </c>
      <c r="D103" s="233" t="s">
        <v>277</v>
      </c>
      <c r="E103" s="234">
        <v>0.16900000000000001</v>
      </c>
      <c r="F103" s="235"/>
      <c r="G103" s="236">
        <f>ROUND(E103*F103,2)</f>
        <v>0</v>
      </c>
      <c r="H103" s="235"/>
      <c r="I103" s="236">
        <f>ROUND(E103*H103,2)</f>
        <v>0</v>
      </c>
      <c r="J103" s="235"/>
      <c r="K103" s="236">
        <f>ROUND(E103*J103,2)</f>
        <v>0</v>
      </c>
      <c r="L103" s="236">
        <v>21</v>
      </c>
      <c r="M103" s="236">
        <f>G103*(1+L103/100)</f>
        <v>0</v>
      </c>
      <c r="N103" s="234">
        <v>2.5</v>
      </c>
      <c r="O103" s="234">
        <f>ROUND(E103*N103,2)</f>
        <v>0.42</v>
      </c>
      <c r="P103" s="234">
        <v>0</v>
      </c>
      <c r="Q103" s="234">
        <f>ROUND(E103*P103,2)</f>
        <v>0</v>
      </c>
      <c r="R103" s="236" t="s">
        <v>490</v>
      </c>
      <c r="S103" s="236" t="s">
        <v>235</v>
      </c>
      <c r="T103" s="237" t="s">
        <v>235</v>
      </c>
      <c r="U103" s="222">
        <v>1.45</v>
      </c>
      <c r="V103" s="222">
        <f>ROUND(E103*U103,2)</f>
        <v>0.25</v>
      </c>
      <c r="W103" s="222"/>
      <c r="X103" s="222" t="s">
        <v>279</v>
      </c>
      <c r="Y103" s="222" t="s">
        <v>238</v>
      </c>
      <c r="Z103" s="212"/>
      <c r="AA103" s="212"/>
      <c r="AB103" s="212"/>
      <c r="AC103" s="212"/>
      <c r="AD103" s="212"/>
      <c r="AE103" s="212"/>
      <c r="AF103" s="212"/>
      <c r="AG103" s="212" t="s">
        <v>289</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64" t="s">
        <v>512</v>
      </c>
      <c r="D104" s="263"/>
      <c r="E104" s="263"/>
      <c r="F104" s="263"/>
      <c r="G104" s="263"/>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65" t="s">
        <v>513</v>
      </c>
      <c r="D105" s="257"/>
      <c r="E105" s="258"/>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284</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65" t="s">
        <v>516</v>
      </c>
      <c r="D106" s="257"/>
      <c r="E106" s="258">
        <v>0.16900000000000001</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284</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224" t="s">
        <v>230</v>
      </c>
      <c r="B107" s="225" t="s">
        <v>170</v>
      </c>
      <c r="C107" s="248" t="s">
        <v>171</v>
      </c>
      <c r="D107" s="226"/>
      <c r="E107" s="227"/>
      <c r="F107" s="228"/>
      <c r="G107" s="228">
        <f>SUMIF(AG108:AG172,"&lt;&gt;NOR",G108:G172)</f>
        <v>0</v>
      </c>
      <c r="H107" s="228"/>
      <c r="I107" s="228">
        <f>SUM(I108:I172)</f>
        <v>0</v>
      </c>
      <c r="J107" s="228"/>
      <c r="K107" s="228">
        <f>SUM(K108:K172)</f>
        <v>0</v>
      </c>
      <c r="L107" s="228"/>
      <c r="M107" s="228">
        <f>SUM(M108:M172)</f>
        <v>0</v>
      </c>
      <c r="N107" s="227"/>
      <c r="O107" s="227">
        <f>SUM(O108:O172)</f>
        <v>0.68</v>
      </c>
      <c r="P107" s="227"/>
      <c r="Q107" s="227">
        <f>SUM(Q108:Q172)</f>
        <v>0</v>
      </c>
      <c r="R107" s="228"/>
      <c r="S107" s="228"/>
      <c r="T107" s="229"/>
      <c r="U107" s="223"/>
      <c r="V107" s="223">
        <f>SUM(V108:V172)</f>
        <v>13.28</v>
      </c>
      <c r="W107" s="223"/>
      <c r="X107" s="223"/>
      <c r="Y107" s="223"/>
      <c r="AG107" t="s">
        <v>231</v>
      </c>
    </row>
    <row r="108" spans="1:60" ht="22.5" outlineLevel="1" x14ac:dyDescent="0.2">
      <c r="A108" s="231">
        <v>24</v>
      </c>
      <c r="B108" s="232" t="s">
        <v>757</v>
      </c>
      <c r="C108" s="249" t="s">
        <v>758</v>
      </c>
      <c r="D108" s="233" t="s">
        <v>533</v>
      </c>
      <c r="E108" s="234">
        <v>3.5</v>
      </c>
      <c r="F108" s="235"/>
      <c r="G108" s="236">
        <f>ROUND(E108*F108,2)</f>
        <v>0</v>
      </c>
      <c r="H108" s="235"/>
      <c r="I108" s="236">
        <f>ROUND(E108*H108,2)</f>
        <v>0</v>
      </c>
      <c r="J108" s="235"/>
      <c r="K108" s="236">
        <f>ROUND(E108*J108,2)</f>
        <v>0</v>
      </c>
      <c r="L108" s="236">
        <v>21</v>
      </c>
      <c r="M108" s="236">
        <f>G108*(1+L108/100)</f>
        <v>0</v>
      </c>
      <c r="N108" s="234">
        <v>0</v>
      </c>
      <c r="O108" s="234">
        <f>ROUND(E108*N108,2)</f>
        <v>0</v>
      </c>
      <c r="P108" s="234">
        <v>0</v>
      </c>
      <c r="Q108" s="234">
        <f>ROUND(E108*P108,2)</f>
        <v>0</v>
      </c>
      <c r="R108" s="236" t="s">
        <v>490</v>
      </c>
      <c r="S108" s="236" t="s">
        <v>235</v>
      </c>
      <c r="T108" s="237" t="s">
        <v>235</v>
      </c>
      <c r="U108" s="222">
        <v>3.4000000000000002E-2</v>
      </c>
      <c r="V108" s="222">
        <f>ROUND(E108*U108,2)</f>
        <v>0.12</v>
      </c>
      <c r="W108" s="222"/>
      <c r="X108" s="222" t="s">
        <v>279</v>
      </c>
      <c r="Y108" s="222" t="s">
        <v>238</v>
      </c>
      <c r="Z108" s="212"/>
      <c r="AA108" s="212"/>
      <c r="AB108" s="212"/>
      <c r="AC108" s="212"/>
      <c r="AD108" s="212"/>
      <c r="AE108" s="212"/>
      <c r="AF108" s="212"/>
      <c r="AG108" s="212" t="s">
        <v>289</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4" t="s">
        <v>491</v>
      </c>
      <c r="D109" s="263"/>
      <c r="E109" s="263"/>
      <c r="F109" s="263"/>
      <c r="G109" s="263"/>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282</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5" t="s">
        <v>759</v>
      </c>
      <c r="D110" s="257"/>
      <c r="E110" s="258">
        <v>2.5</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284</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65" t="s">
        <v>760</v>
      </c>
      <c r="D111" s="257"/>
      <c r="E111" s="258">
        <v>1</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284</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1">
        <v>25</v>
      </c>
      <c r="B112" s="232" t="s">
        <v>761</v>
      </c>
      <c r="C112" s="249" t="s">
        <v>762</v>
      </c>
      <c r="D112" s="233" t="s">
        <v>533</v>
      </c>
      <c r="E112" s="234">
        <v>96.2</v>
      </c>
      <c r="F112" s="235"/>
      <c r="G112" s="236">
        <f>ROUND(E112*F112,2)</f>
        <v>0</v>
      </c>
      <c r="H112" s="235"/>
      <c r="I112" s="236">
        <f>ROUND(E112*H112,2)</f>
        <v>0</v>
      </c>
      <c r="J112" s="235"/>
      <c r="K112" s="236">
        <f>ROUND(E112*J112,2)</f>
        <v>0</v>
      </c>
      <c r="L112" s="236">
        <v>21</v>
      </c>
      <c r="M112" s="236">
        <f>G112*(1+L112/100)</f>
        <v>0</v>
      </c>
      <c r="N112" s="234">
        <v>0</v>
      </c>
      <c r="O112" s="234">
        <f>ROUND(E112*N112,2)</f>
        <v>0</v>
      </c>
      <c r="P112" s="234">
        <v>0</v>
      </c>
      <c r="Q112" s="234">
        <f>ROUND(E112*P112,2)</f>
        <v>0</v>
      </c>
      <c r="R112" s="236" t="s">
        <v>490</v>
      </c>
      <c r="S112" s="236" t="s">
        <v>235</v>
      </c>
      <c r="T112" s="237" t="s">
        <v>235</v>
      </c>
      <c r="U112" s="222">
        <v>3.5999999999999997E-2</v>
      </c>
      <c r="V112" s="222">
        <f>ROUND(E112*U112,2)</f>
        <v>3.46</v>
      </c>
      <c r="W112" s="222"/>
      <c r="X112" s="222" t="s">
        <v>279</v>
      </c>
      <c r="Y112" s="222" t="s">
        <v>238</v>
      </c>
      <c r="Z112" s="212"/>
      <c r="AA112" s="212"/>
      <c r="AB112" s="212"/>
      <c r="AC112" s="212"/>
      <c r="AD112" s="212"/>
      <c r="AE112" s="212"/>
      <c r="AF112" s="212"/>
      <c r="AG112" s="212" t="s">
        <v>289</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4" t="s">
        <v>491</v>
      </c>
      <c r="D113" s="263"/>
      <c r="E113" s="263"/>
      <c r="F113" s="263"/>
      <c r="G113" s="263"/>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282</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65" t="s">
        <v>763</v>
      </c>
      <c r="D114" s="257"/>
      <c r="E114" s="258">
        <v>53</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284</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65" t="s">
        <v>764</v>
      </c>
      <c r="D115" s="257"/>
      <c r="E115" s="258">
        <v>43.2</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284</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1">
        <v>26</v>
      </c>
      <c r="B116" s="232" t="s">
        <v>765</v>
      </c>
      <c r="C116" s="249" t="s">
        <v>766</v>
      </c>
      <c r="D116" s="233" t="s">
        <v>464</v>
      </c>
      <c r="E116" s="234">
        <v>5</v>
      </c>
      <c r="F116" s="235"/>
      <c r="G116" s="236">
        <f>ROUND(E116*F116,2)</f>
        <v>0</v>
      </c>
      <c r="H116" s="235"/>
      <c r="I116" s="236">
        <f>ROUND(E116*H116,2)</f>
        <v>0</v>
      </c>
      <c r="J116" s="235"/>
      <c r="K116" s="236">
        <f>ROUND(E116*J116,2)</f>
        <v>0</v>
      </c>
      <c r="L116" s="236">
        <v>21</v>
      </c>
      <c r="M116" s="236">
        <f>G116*(1+L116/100)</f>
        <v>0</v>
      </c>
      <c r="N116" s="234">
        <v>0</v>
      </c>
      <c r="O116" s="234">
        <f>ROUND(E116*N116,2)</f>
        <v>0</v>
      </c>
      <c r="P116" s="234">
        <v>0</v>
      </c>
      <c r="Q116" s="234">
        <f>ROUND(E116*P116,2)</f>
        <v>0</v>
      </c>
      <c r="R116" s="236" t="s">
        <v>490</v>
      </c>
      <c r="S116" s="236" t="s">
        <v>235</v>
      </c>
      <c r="T116" s="237" t="s">
        <v>235</v>
      </c>
      <c r="U116" s="222">
        <v>0.16632</v>
      </c>
      <c r="V116" s="222">
        <f>ROUND(E116*U116,2)</f>
        <v>0.83</v>
      </c>
      <c r="W116" s="222"/>
      <c r="X116" s="222" t="s">
        <v>279</v>
      </c>
      <c r="Y116" s="222" t="s">
        <v>238</v>
      </c>
      <c r="Z116" s="212"/>
      <c r="AA116" s="212"/>
      <c r="AB116" s="212"/>
      <c r="AC116" s="212"/>
      <c r="AD116" s="212"/>
      <c r="AE116" s="212"/>
      <c r="AF116" s="212"/>
      <c r="AG116" s="212" t="s">
        <v>289</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64" t="s">
        <v>491</v>
      </c>
      <c r="D117" s="263"/>
      <c r="E117" s="263"/>
      <c r="F117" s="263"/>
      <c r="G117" s="263"/>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282</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65" t="s">
        <v>767</v>
      </c>
      <c r="D118" s="257"/>
      <c r="E118" s="258">
        <v>3</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284</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65" t="s">
        <v>768</v>
      </c>
      <c r="D119" s="257"/>
      <c r="E119" s="258">
        <v>2</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284</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1">
        <v>27</v>
      </c>
      <c r="B120" s="232" t="s">
        <v>769</v>
      </c>
      <c r="C120" s="249" t="s">
        <v>770</v>
      </c>
      <c r="D120" s="233" t="s">
        <v>464</v>
      </c>
      <c r="E120" s="234">
        <v>19</v>
      </c>
      <c r="F120" s="235"/>
      <c r="G120" s="236">
        <f>ROUND(E120*F120,2)</f>
        <v>0</v>
      </c>
      <c r="H120" s="235"/>
      <c r="I120" s="236">
        <f>ROUND(E120*H120,2)</f>
        <v>0</v>
      </c>
      <c r="J120" s="235"/>
      <c r="K120" s="236">
        <f>ROUND(E120*J120,2)</f>
        <v>0</v>
      </c>
      <c r="L120" s="236">
        <v>21</v>
      </c>
      <c r="M120" s="236">
        <f>G120*(1+L120/100)</f>
        <v>0</v>
      </c>
      <c r="N120" s="234">
        <v>0</v>
      </c>
      <c r="O120" s="234">
        <f>ROUND(E120*N120,2)</f>
        <v>0</v>
      </c>
      <c r="P120" s="234">
        <v>0</v>
      </c>
      <c r="Q120" s="234">
        <f>ROUND(E120*P120,2)</f>
        <v>0</v>
      </c>
      <c r="R120" s="236" t="s">
        <v>490</v>
      </c>
      <c r="S120" s="236" t="s">
        <v>235</v>
      </c>
      <c r="T120" s="237" t="s">
        <v>235</v>
      </c>
      <c r="U120" s="222">
        <v>0.17807999999999999</v>
      </c>
      <c r="V120" s="222">
        <f>ROUND(E120*U120,2)</f>
        <v>3.38</v>
      </c>
      <c r="W120" s="222"/>
      <c r="X120" s="222" t="s">
        <v>279</v>
      </c>
      <c r="Y120" s="222" t="s">
        <v>238</v>
      </c>
      <c r="Z120" s="212"/>
      <c r="AA120" s="212"/>
      <c r="AB120" s="212"/>
      <c r="AC120" s="212"/>
      <c r="AD120" s="212"/>
      <c r="AE120" s="212"/>
      <c r="AF120" s="212"/>
      <c r="AG120" s="212" t="s">
        <v>289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64" t="s">
        <v>491</v>
      </c>
      <c r="D121" s="263"/>
      <c r="E121" s="263"/>
      <c r="F121" s="263"/>
      <c r="G121" s="263"/>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282</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5" t="s">
        <v>771</v>
      </c>
      <c r="D122" s="257"/>
      <c r="E122" s="258">
        <v>17</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284</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65" t="s">
        <v>768</v>
      </c>
      <c r="D123" s="257"/>
      <c r="E123" s="258">
        <v>2</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284</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1">
        <v>28</v>
      </c>
      <c r="B124" s="232" t="s">
        <v>772</v>
      </c>
      <c r="C124" s="249" t="s">
        <v>773</v>
      </c>
      <c r="D124" s="233" t="s">
        <v>533</v>
      </c>
      <c r="E124" s="234">
        <v>99.7</v>
      </c>
      <c r="F124" s="235"/>
      <c r="G124" s="236">
        <f>ROUND(E124*F124,2)</f>
        <v>0</v>
      </c>
      <c r="H124" s="235"/>
      <c r="I124" s="236">
        <f>ROUND(E124*H124,2)</f>
        <v>0</v>
      </c>
      <c r="J124" s="235"/>
      <c r="K124" s="236">
        <f>ROUND(E124*J124,2)</f>
        <v>0</v>
      </c>
      <c r="L124" s="236">
        <v>21</v>
      </c>
      <c r="M124" s="236">
        <f>G124*(1+L124/100)</f>
        <v>0</v>
      </c>
      <c r="N124" s="234">
        <v>0</v>
      </c>
      <c r="O124" s="234">
        <f>ROUND(E124*N124,2)</f>
        <v>0</v>
      </c>
      <c r="P124" s="234">
        <v>0</v>
      </c>
      <c r="Q124" s="234">
        <f>ROUND(E124*P124,2)</f>
        <v>0</v>
      </c>
      <c r="R124" s="236" t="s">
        <v>490</v>
      </c>
      <c r="S124" s="236" t="s">
        <v>235</v>
      </c>
      <c r="T124" s="237" t="s">
        <v>235</v>
      </c>
      <c r="U124" s="222">
        <v>4.3999999999999997E-2</v>
      </c>
      <c r="V124" s="222">
        <f>ROUND(E124*U124,2)</f>
        <v>4.3899999999999997</v>
      </c>
      <c r="W124" s="222"/>
      <c r="X124" s="222" t="s">
        <v>279</v>
      </c>
      <c r="Y124" s="222" t="s">
        <v>238</v>
      </c>
      <c r="Z124" s="212"/>
      <c r="AA124" s="212"/>
      <c r="AB124" s="212"/>
      <c r="AC124" s="212"/>
      <c r="AD124" s="212"/>
      <c r="AE124" s="212"/>
      <c r="AF124" s="212"/>
      <c r="AG124" s="212" t="s">
        <v>289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64" t="s">
        <v>774</v>
      </c>
      <c r="D125" s="263"/>
      <c r="E125" s="263"/>
      <c r="F125" s="263"/>
      <c r="G125" s="263"/>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39" t="str">
        <f>C125</f>
        <v>přísun, montáže, demontáže a odsunu zkoušecího čerpadla, napuštění tlakovou vodou a dodání vody pro tlakovou zkoušku,</v>
      </c>
      <c r="BB125" s="212"/>
      <c r="BC125" s="212"/>
      <c r="BD125" s="212"/>
      <c r="BE125" s="212"/>
      <c r="BF125" s="212"/>
      <c r="BG125" s="212"/>
      <c r="BH125" s="212"/>
    </row>
    <row r="126" spans="1:60" outlineLevel="2" x14ac:dyDescent="0.2">
      <c r="A126" s="219"/>
      <c r="B126" s="220"/>
      <c r="C126" s="265" t="s">
        <v>775</v>
      </c>
      <c r="D126" s="257"/>
      <c r="E126" s="258">
        <v>3.5</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284</v>
      </c>
      <c r="AH126" s="212">
        <v>5</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65" t="s">
        <v>776</v>
      </c>
      <c r="D127" s="257"/>
      <c r="E127" s="258">
        <v>96.2</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284</v>
      </c>
      <c r="AH127" s="212">
        <v>5</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1">
        <v>29</v>
      </c>
      <c r="B128" s="232" t="s">
        <v>777</v>
      </c>
      <c r="C128" s="249" t="s">
        <v>778</v>
      </c>
      <c r="D128" s="233" t="s">
        <v>464</v>
      </c>
      <c r="E128" s="234">
        <v>1</v>
      </c>
      <c r="F128" s="235"/>
      <c r="G128" s="236">
        <f>ROUND(E128*F128,2)</f>
        <v>0</v>
      </c>
      <c r="H128" s="235"/>
      <c r="I128" s="236">
        <f>ROUND(E128*H128,2)</f>
        <v>0</v>
      </c>
      <c r="J128" s="235"/>
      <c r="K128" s="236">
        <f>ROUND(E128*J128,2)</f>
        <v>0</v>
      </c>
      <c r="L128" s="236">
        <v>21</v>
      </c>
      <c r="M128" s="236">
        <f>G128*(1+L128/100)</f>
        <v>0</v>
      </c>
      <c r="N128" s="234">
        <v>0.51066</v>
      </c>
      <c r="O128" s="234">
        <f>ROUND(E128*N128,2)</f>
        <v>0.51</v>
      </c>
      <c r="P128" s="234">
        <v>0</v>
      </c>
      <c r="Q128" s="234">
        <f>ROUND(E128*P128,2)</f>
        <v>0</v>
      </c>
      <c r="R128" s="236" t="s">
        <v>525</v>
      </c>
      <c r="S128" s="236" t="s">
        <v>235</v>
      </c>
      <c r="T128" s="237" t="s">
        <v>235</v>
      </c>
      <c r="U128" s="222">
        <v>1.0986</v>
      </c>
      <c r="V128" s="222">
        <f>ROUND(E128*U128,2)</f>
        <v>1.1000000000000001</v>
      </c>
      <c r="W128" s="222"/>
      <c r="X128" s="222" t="s">
        <v>279</v>
      </c>
      <c r="Y128" s="222" t="s">
        <v>238</v>
      </c>
      <c r="Z128" s="212"/>
      <c r="AA128" s="212"/>
      <c r="AB128" s="212"/>
      <c r="AC128" s="212"/>
      <c r="AD128" s="212"/>
      <c r="AE128" s="212"/>
      <c r="AF128" s="212"/>
      <c r="AG128" s="212" t="s">
        <v>289</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50" t="s">
        <v>779</v>
      </c>
      <c r="D129" s="238"/>
      <c r="E129" s="238"/>
      <c r="F129" s="238"/>
      <c r="G129" s="238"/>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240</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1">
        <v>30</v>
      </c>
      <c r="B130" s="232" t="s">
        <v>780</v>
      </c>
      <c r="C130" s="249" t="s">
        <v>781</v>
      </c>
      <c r="D130" s="233" t="s">
        <v>464</v>
      </c>
      <c r="E130" s="234">
        <v>4</v>
      </c>
      <c r="F130" s="235"/>
      <c r="G130" s="236">
        <f>ROUND(E130*F130,2)</f>
        <v>0</v>
      </c>
      <c r="H130" s="235"/>
      <c r="I130" s="236">
        <f>ROUND(E130*H130,2)</f>
        <v>0</v>
      </c>
      <c r="J130" s="235"/>
      <c r="K130" s="236">
        <f>ROUND(E130*J130,2)</f>
        <v>0</v>
      </c>
      <c r="L130" s="236">
        <v>21</v>
      </c>
      <c r="M130" s="236">
        <f>G130*(1+L130/100)</f>
        <v>0</v>
      </c>
      <c r="N130" s="234">
        <v>0</v>
      </c>
      <c r="O130" s="234">
        <f>ROUND(E130*N130,2)</f>
        <v>0</v>
      </c>
      <c r="P130" s="234">
        <v>0</v>
      </c>
      <c r="Q130" s="234">
        <f>ROUND(E130*P130,2)</f>
        <v>0</v>
      </c>
      <c r="R130" s="236"/>
      <c r="S130" s="236" t="s">
        <v>247</v>
      </c>
      <c r="T130" s="237" t="s">
        <v>236</v>
      </c>
      <c r="U130" s="222">
        <v>0</v>
      </c>
      <c r="V130" s="222">
        <f>ROUND(E130*U130,2)</f>
        <v>0</v>
      </c>
      <c r="W130" s="222"/>
      <c r="X130" s="222" t="s">
        <v>279</v>
      </c>
      <c r="Y130" s="222" t="s">
        <v>238</v>
      </c>
      <c r="Z130" s="212"/>
      <c r="AA130" s="212"/>
      <c r="AB130" s="212"/>
      <c r="AC130" s="212"/>
      <c r="AD130" s="212"/>
      <c r="AE130" s="212"/>
      <c r="AF130" s="212"/>
      <c r="AG130" s="212" t="s">
        <v>289</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0" t="s">
        <v>782</v>
      </c>
      <c r="D131" s="238"/>
      <c r="E131" s="238"/>
      <c r="F131" s="238"/>
      <c r="G131" s="238"/>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240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1">
        <v>31</v>
      </c>
      <c r="B132" s="232" t="s">
        <v>783</v>
      </c>
      <c r="C132" s="249" t="s">
        <v>784</v>
      </c>
      <c r="D132" s="233" t="s">
        <v>464</v>
      </c>
      <c r="E132" s="234">
        <v>1</v>
      </c>
      <c r="F132" s="235"/>
      <c r="G132" s="236">
        <f>ROUND(E132*F132,2)</f>
        <v>0</v>
      </c>
      <c r="H132" s="235"/>
      <c r="I132" s="236">
        <f>ROUND(E132*H132,2)</f>
        <v>0</v>
      </c>
      <c r="J132" s="235"/>
      <c r="K132" s="236">
        <f>ROUND(E132*J132,2)</f>
        <v>0</v>
      </c>
      <c r="L132" s="236">
        <v>21</v>
      </c>
      <c r="M132" s="236">
        <f>G132*(1+L132/100)</f>
        <v>0</v>
      </c>
      <c r="N132" s="234">
        <v>0</v>
      </c>
      <c r="O132" s="234">
        <f>ROUND(E132*N132,2)</f>
        <v>0</v>
      </c>
      <c r="P132" s="234">
        <v>0</v>
      </c>
      <c r="Q132" s="234">
        <f>ROUND(E132*P132,2)</f>
        <v>0</v>
      </c>
      <c r="R132" s="236"/>
      <c r="S132" s="236" t="s">
        <v>247</v>
      </c>
      <c r="T132" s="237" t="s">
        <v>236</v>
      </c>
      <c r="U132" s="222">
        <v>0</v>
      </c>
      <c r="V132" s="222">
        <f>ROUND(E132*U132,2)</f>
        <v>0</v>
      </c>
      <c r="W132" s="222"/>
      <c r="X132" s="222" t="s">
        <v>279</v>
      </c>
      <c r="Y132" s="222" t="s">
        <v>238</v>
      </c>
      <c r="Z132" s="212"/>
      <c r="AA132" s="212"/>
      <c r="AB132" s="212"/>
      <c r="AC132" s="212"/>
      <c r="AD132" s="212"/>
      <c r="AE132" s="212"/>
      <c r="AF132" s="212"/>
      <c r="AG132" s="212" t="s">
        <v>289</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50" t="s">
        <v>785</v>
      </c>
      <c r="D133" s="238"/>
      <c r="E133" s="238"/>
      <c r="F133" s="238"/>
      <c r="G133" s="238"/>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240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1" t="s">
        <v>786</v>
      </c>
      <c r="D134" s="240"/>
      <c r="E134" s="240"/>
      <c r="F134" s="240"/>
      <c r="G134" s="240"/>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240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1" t="s">
        <v>787</v>
      </c>
      <c r="D135" s="240"/>
      <c r="E135" s="240"/>
      <c r="F135" s="240"/>
      <c r="G135" s="240"/>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240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1">
        <v>32</v>
      </c>
      <c r="B136" s="232" t="s">
        <v>788</v>
      </c>
      <c r="C136" s="249" t="s">
        <v>789</v>
      </c>
      <c r="D136" s="233" t="s">
        <v>464</v>
      </c>
      <c r="E136" s="234">
        <v>4.0599999999999996</v>
      </c>
      <c r="F136" s="235"/>
      <c r="G136" s="236">
        <f>ROUND(E136*F136,2)</f>
        <v>0</v>
      </c>
      <c r="H136" s="235"/>
      <c r="I136" s="236">
        <f>ROUND(E136*H136,2)</f>
        <v>0</v>
      </c>
      <c r="J136" s="235"/>
      <c r="K136" s="236">
        <f>ROUND(E136*J136,2)</f>
        <v>0</v>
      </c>
      <c r="L136" s="236">
        <v>21</v>
      </c>
      <c r="M136" s="236">
        <f>G136*(1+L136/100)</f>
        <v>0</v>
      </c>
      <c r="N136" s="234">
        <v>0</v>
      </c>
      <c r="O136" s="234">
        <f>ROUND(E136*N136,2)</f>
        <v>0</v>
      </c>
      <c r="P136" s="234">
        <v>0</v>
      </c>
      <c r="Q136" s="234">
        <f>ROUND(E136*P136,2)</f>
        <v>0</v>
      </c>
      <c r="R136" s="236" t="s">
        <v>456</v>
      </c>
      <c r="S136" s="236" t="s">
        <v>235</v>
      </c>
      <c r="T136" s="237" t="s">
        <v>235</v>
      </c>
      <c r="U136" s="222">
        <v>0</v>
      </c>
      <c r="V136" s="222">
        <f>ROUND(E136*U136,2)</f>
        <v>0</v>
      </c>
      <c r="W136" s="222"/>
      <c r="X136" s="222" t="s">
        <v>457</v>
      </c>
      <c r="Y136" s="222" t="s">
        <v>238</v>
      </c>
      <c r="Z136" s="212"/>
      <c r="AA136" s="212"/>
      <c r="AB136" s="212"/>
      <c r="AC136" s="212"/>
      <c r="AD136" s="212"/>
      <c r="AE136" s="212"/>
      <c r="AF136" s="212"/>
      <c r="AG136" s="212" t="s">
        <v>458</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65" t="s">
        <v>790</v>
      </c>
      <c r="D137" s="257"/>
      <c r="E137" s="258">
        <v>4.0599999999999996</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284</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1">
        <v>33</v>
      </c>
      <c r="B138" s="232" t="s">
        <v>791</v>
      </c>
      <c r="C138" s="249" t="s">
        <v>792</v>
      </c>
      <c r="D138" s="233" t="s">
        <v>464</v>
      </c>
      <c r="E138" s="234">
        <v>2.0299999999999998</v>
      </c>
      <c r="F138" s="235"/>
      <c r="G138" s="236">
        <f>ROUND(E138*F138,2)</f>
        <v>0</v>
      </c>
      <c r="H138" s="235"/>
      <c r="I138" s="236">
        <f>ROUND(E138*H138,2)</f>
        <v>0</v>
      </c>
      <c r="J138" s="235"/>
      <c r="K138" s="236">
        <f>ROUND(E138*J138,2)</f>
        <v>0</v>
      </c>
      <c r="L138" s="236">
        <v>21</v>
      </c>
      <c r="M138" s="236">
        <f>G138*(1+L138/100)</f>
        <v>0</v>
      </c>
      <c r="N138" s="234">
        <v>0</v>
      </c>
      <c r="O138" s="234">
        <f>ROUND(E138*N138,2)</f>
        <v>0</v>
      </c>
      <c r="P138" s="234">
        <v>0</v>
      </c>
      <c r="Q138" s="234">
        <f>ROUND(E138*P138,2)</f>
        <v>0</v>
      </c>
      <c r="R138" s="236" t="s">
        <v>456</v>
      </c>
      <c r="S138" s="236" t="s">
        <v>235</v>
      </c>
      <c r="T138" s="237" t="s">
        <v>235</v>
      </c>
      <c r="U138" s="222">
        <v>0</v>
      </c>
      <c r="V138" s="222">
        <f>ROUND(E138*U138,2)</f>
        <v>0</v>
      </c>
      <c r="W138" s="222"/>
      <c r="X138" s="222" t="s">
        <v>457</v>
      </c>
      <c r="Y138" s="222" t="s">
        <v>238</v>
      </c>
      <c r="Z138" s="212"/>
      <c r="AA138" s="212"/>
      <c r="AB138" s="212"/>
      <c r="AC138" s="212"/>
      <c r="AD138" s="212"/>
      <c r="AE138" s="212"/>
      <c r="AF138" s="212"/>
      <c r="AG138" s="212" t="s">
        <v>458</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65" t="s">
        <v>793</v>
      </c>
      <c r="D139" s="257"/>
      <c r="E139" s="258">
        <v>2.0299999999999998</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284</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1">
        <v>34</v>
      </c>
      <c r="B140" s="232" t="s">
        <v>794</v>
      </c>
      <c r="C140" s="249" t="s">
        <v>795</v>
      </c>
      <c r="D140" s="233" t="s">
        <v>464</v>
      </c>
      <c r="E140" s="234">
        <v>5.0750000000000002</v>
      </c>
      <c r="F140" s="235"/>
      <c r="G140" s="236">
        <f>ROUND(E140*F140,2)</f>
        <v>0</v>
      </c>
      <c r="H140" s="235"/>
      <c r="I140" s="236">
        <f>ROUND(E140*H140,2)</f>
        <v>0</v>
      </c>
      <c r="J140" s="235"/>
      <c r="K140" s="236">
        <f>ROUND(E140*J140,2)</f>
        <v>0</v>
      </c>
      <c r="L140" s="236">
        <v>21</v>
      </c>
      <c r="M140" s="236">
        <f>G140*(1+L140/100)</f>
        <v>0</v>
      </c>
      <c r="N140" s="234">
        <v>0</v>
      </c>
      <c r="O140" s="234">
        <f>ROUND(E140*N140,2)</f>
        <v>0</v>
      </c>
      <c r="P140" s="234">
        <v>0</v>
      </c>
      <c r="Q140" s="234">
        <f>ROUND(E140*P140,2)</f>
        <v>0</v>
      </c>
      <c r="R140" s="236" t="s">
        <v>456</v>
      </c>
      <c r="S140" s="236" t="s">
        <v>235</v>
      </c>
      <c r="T140" s="237" t="s">
        <v>235</v>
      </c>
      <c r="U140" s="222">
        <v>0</v>
      </c>
      <c r="V140" s="222">
        <f>ROUND(E140*U140,2)</f>
        <v>0</v>
      </c>
      <c r="W140" s="222"/>
      <c r="X140" s="222" t="s">
        <v>457</v>
      </c>
      <c r="Y140" s="222" t="s">
        <v>238</v>
      </c>
      <c r="Z140" s="212"/>
      <c r="AA140" s="212"/>
      <c r="AB140" s="212"/>
      <c r="AC140" s="212"/>
      <c r="AD140" s="212"/>
      <c r="AE140" s="212"/>
      <c r="AF140" s="212"/>
      <c r="AG140" s="212" t="s">
        <v>458</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65" t="s">
        <v>796</v>
      </c>
      <c r="D141" s="257"/>
      <c r="E141" s="258">
        <v>5.0750000000000002</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284</v>
      </c>
      <c r="AH141" s="212">
        <v>5</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31">
        <v>35</v>
      </c>
      <c r="B142" s="232" t="s">
        <v>797</v>
      </c>
      <c r="C142" s="249" t="s">
        <v>798</v>
      </c>
      <c r="D142" s="233" t="s">
        <v>464</v>
      </c>
      <c r="E142" s="234">
        <v>19.285</v>
      </c>
      <c r="F142" s="235"/>
      <c r="G142" s="236">
        <f>ROUND(E142*F142,2)</f>
        <v>0</v>
      </c>
      <c r="H142" s="235"/>
      <c r="I142" s="236">
        <f>ROUND(E142*H142,2)</f>
        <v>0</v>
      </c>
      <c r="J142" s="235"/>
      <c r="K142" s="236">
        <f>ROUND(E142*J142,2)</f>
        <v>0</v>
      </c>
      <c r="L142" s="236">
        <v>21</v>
      </c>
      <c r="M142" s="236">
        <f>G142*(1+L142/100)</f>
        <v>0</v>
      </c>
      <c r="N142" s="234">
        <v>0</v>
      </c>
      <c r="O142" s="234">
        <f>ROUND(E142*N142,2)</f>
        <v>0</v>
      </c>
      <c r="P142" s="234">
        <v>0</v>
      </c>
      <c r="Q142" s="234">
        <f>ROUND(E142*P142,2)</f>
        <v>0</v>
      </c>
      <c r="R142" s="236" t="s">
        <v>456</v>
      </c>
      <c r="S142" s="236" t="s">
        <v>235</v>
      </c>
      <c r="T142" s="237" t="s">
        <v>235</v>
      </c>
      <c r="U142" s="222">
        <v>0</v>
      </c>
      <c r="V142" s="222">
        <f>ROUND(E142*U142,2)</f>
        <v>0</v>
      </c>
      <c r="W142" s="222"/>
      <c r="X142" s="222" t="s">
        <v>457</v>
      </c>
      <c r="Y142" s="222" t="s">
        <v>238</v>
      </c>
      <c r="Z142" s="212"/>
      <c r="AA142" s="212"/>
      <c r="AB142" s="212"/>
      <c r="AC142" s="212"/>
      <c r="AD142" s="212"/>
      <c r="AE142" s="212"/>
      <c r="AF142" s="212"/>
      <c r="AG142" s="212" t="s">
        <v>458</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65" t="s">
        <v>799</v>
      </c>
      <c r="D143" s="257"/>
      <c r="E143" s="258">
        <v>19.285</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284</v>
      </c>
      <c r="AH143" s="212">
        <v>5</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1" x14ac:dyDescent="0.2">
      <c r="A144" s="231">
        <v>36</v>
      </c>
      <c r="B144" s="232" t="s">
        <v>800</v>
      </c>
      <c r="C144" s="249" t="s">
        <v>801</v>
      </c>
      <c r="D144" s="233" t="s">
        <v>464</v>
      </c>
      <c r="E144" s="234">
        <v>4.0599999999999996</v>
      </c>
      <c r="F144" s="235"/>
      <c r="G144" s="236">
        <f>ROUND(E144*F144,2)</f>
        <v>0</v>
      </c>
      <c r="H144" s="235"/>
      <c r="I144" s="236">
        <f>ROUND(E144*H144,2)</f>
        <v>0</v>
      </c>
      <c r="J144" s="235"/>
      <c r="K144" s="236">
        <f>ROUND(E144*J144,2)</f>
        <v>0</v>
      </c>
      <c r="L144" s="236">
        <v>21</v>
      </c>
      <c r="M144" s="236">
        <f>G144*(1+L144/100)</f>
        <v>0</v>
      </c>
      <c r="N144" s="234">
        <v>0</v>
      </c>
      <c r="O144" s="234">
        <f>ROUND(E144*N144,2)</f>
        <v>0</v>
      </c>
      <c r="P144" s="234">
        <v>0</v>
      </c>
      <c r="Q144" s="234">
        <f>ROUND(E144*P144,2)</f>
        <v>0</v>
      </c>
      <c r="R144" s="236" t="s">
        <v>456</v>
      </c>
      <c r="S144" s="236" t="s">
        <v>235</v>
      </c>
      <c r="T144" s="237" t="s">
        <v>235</v>
      </c>
      <c r="U144" s="222">
        <v>0</v>
      </c>
      <c r="V144" s="222">
        <f>ROUND(E144*U144,2)</f>
        <v>0</v>
      </c>
      <c r="W144" s="222"/>
      <c r="X144" s="222" t="s">
        <v>457</v>
      </c>
      <c r="Y144" s="222" t="s">
        <v>238</v>
      </c>
      <c r="Z144" s="212"/>
      <c r="AA144" s="212"/>
      <c r="AB144" s="212"/>
      <c r="AC144" s="212"/>
      <c r="AD144" s="212"/>
      <c r="AE144" s="212"/>
      <c r="AF144" s="212"/>
      <c r="AG144" s="212" t="s">
        <v>458</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65" t="s">
        <v>790</v>
      </c>
      <c r="D145" s="257"/>
      <c r="E145" s="258">
        <v>4.0599999999999996</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284</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2.5" outlineLevel="1" x14ac:dyDescent="0.2">
      <c r="A146" s="231">
        <v>37</v>
      </c>
      <c r="B146" s="232" t="s">
        <v>802</v>
      </c>
      <c r="C146" s="249" t="s">
        <v>803</v>
      </c>
      <c r="D146" s="233" t="s">
        <v>464</v>
      </c>
      <c r="E146" s="234">
        <v>2.0299999999999998</v>
      </c>
      <c r="F146" s="235"/>
      <c r="G146" s="236">
        <f>ROUND(E146*F146,2)</f>
        <v>0</v>
      </c>
      <c r="H146" s="235"/>
      <c r="I146" s="236">
        <f>ROUND(E146*H146,2)</f>
        <v>0</v>
      </c>
      <c r="J146" s="235"/>
      <c r="K146" s="236">
        <f>ROUND(E146*J146,2)</f>
        <v>0</v>
      </c>
      <c r="L146" s="236">
        <v>21</v>
      </c>
      <c r="M146" s="236">
        <f>G146*(1+L146/100)</f>
        <v>0</v>
      </c>
      <c r="N146" s="234">
        <v>0</v>
      </c>
      <c r="O146" s="234">
        <f>ROUND(E146*N146,2)</f>
        <v>0</v>
      </c>
      <c r="P146" s="234">
        <v>0</v>
      </c>
      <c r="Q146" s="234">
        <f>ROUND(E146*P146,2)</f>
        <v>0</v>
      </c>
      <c r="R146" s="236" t="s">
        <v>456</v>
      </c>
      <c r="S146" s="236" t="s">
        <v>235</v>
      </c>
      <c r="T146" s="237" t="s">
        <v>235</v>
      </c>
      <c r="U146" s="222">
        <v>0</v>
      </c>
      <c r="V146" s="222">
        <f>ROUND(E146*U146,2)</f>
        <v>0</v>
      </c>
      <c r="W146" s="222"/>
      <c r="X146" s="222" t="s">
        <v>457</v>
      </c>
      <c r="Y146" s="222" t="s">
        <v>238</v>
      </c>
      <c r="Z146" s="212"/>
      <c r="AA146" s="212"/>
      <c r="AB146" s="212"/>
      <c r="AC146" s="212"/>
      <c r="AD146" s="212"/>
      <c r="AE146" s="212"/>
      <c r="AF146" s="212"/>
      <c r="AG146" s="212" t="s">
        <v>458</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65" t="s">
        <v>793</v>
      </c>
      <c r="D147" s="257"/>
      <c r="E147" s="258">
        <v>2.0299999999999998</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284</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31">
        <v>38</v>
      </c>
      <c r="B148" s="232" t="s">
        <v>804</v>
      </c>
      <c r="C148" s="249" t="s">
        <v>805</v>
      </c>
      <c r="D148" s="233" t="s">
        <v>533</v>
      </c>
      <c r="E148" s="234">
        <v>3.5525000000000002</v>
      </c>
      <c r="F148" s="235"/>
      <c r="G148" s="236">
        <f>ROUND(E148*F148,2)</f>
        <v>0</v>
      </c>
      <c r="H148" s="235"/>
      <c r="I148" s="236">
        <f>ROUND(E148*H148,2)</f>
        <v>0</v>
      </c>
      <c r="J148" s="235"/>
      <c r="K148" s="236">
        <f>ROUND(E148*J148,2)</f>
        <v>0</v>
      </c>
      <c r="L148" s="236">
        <v>21</v>
      </c>
      <c r="M148" s="236">
        <f>G148*(1+L148/100)</f>
        <v>0</v>
      </c>
      <c r="N148" s="234">
        <v>2.7999999999999998E-4</v>
      </c>
      <c r="O148" s="234">
        <f>ROUND(E148*N148,2)</f>
        <v>0</v>
      </c>
      <c r="P148" s="234">
        <v>0</v>
      </c>
      <c r="Q148" s="234">
        <f>ROUND(E148*P148,2)</f>
        <v>0</v>
      </c>
      <c r="R148" s="236" t="s">
        <v>456</v>
      </c>
      <c r="S148" s="236" t="s">
        <v>235</v>
      </c>
      <c r="T148" s="237" t="s">
        <v>235</v>
      </c>
      <c r="U148" s="222">
        <v>0</v>
      </c>
      <c r="V148" s="222">
        <f>ROUND(E148*U148,2)</f>
        <v>0</v>
      </c>
      <c r="W148" s="222"/>
      <c r="X148" s="222" t="s">
        <v>457</v>
      </c>
      <c r="Y148" s="222" t="s">
        <v>238</v>
      </c>
      <c r="Z148" s="212"/>
      <c r="AA148" s="212"/>
      <c r="AB148" s="212"/>
      <c r="AC148" s="212"/>
      <c r="AD148" s="212"/>
      <c r="AE148" s="212"/>
      <c r="AF148" s="212"/>
      <c r="AG148" s="212" t="s">
        <v>458</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65" t="s">
        <v>806</v>
      </c>
      <c r="D149" s="257"/>
      <c r="E149" s="258">
        <v>3.5525000000000002</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284</v>
      </c>
      <c r="AH149" s="212">
        <v>5</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1" x14ac:dyDescent="0.2">
      <c r="A150" s="231">
        <v>39</v>
      </c>
      <c r="B150" s="232" t="s">
        <v>807</v>
      </c>
      <c r="C150" s="249" t="s">
        <v>808</v>
      </c>
      <c r="D150" s="233" t="s">
        <v>533</v>
      </c>
      <c r="E150" s="234">
        <v>97.643000000000001</v>
      </c>
      <c r="F150" s="235"/>
      <c r="G150" s="236">
        <f>ROUND(E150*F150,2)</f>
        <v>0</v>
      </c>
      <c r="H150" s="235"/>
      <c r="I150" s="236">
        <f>ROUND(E150*H150,2)</f>
        <v>0</v>
      </c>
      <c r="J150" s="235"/>
      <c r="K150" s="236">
        <f>ROUND(E150*J150,2)</f>
        <v>0</v>
      </c>
      <c r="L150" s="236">
        <v>21</v>
      </c>
      <c r="M150" s="236">
        <f>G150*(1+L150/100)</f>
        <v>0</v>
      </c>
      <c r="N150" s="234">
        <v>4.2999999999999999E-4</v>
      </c>
      <c r="O150" s="234">
        <f>ROUND(E150*N150,2)</f>
        <v>0.04</v>
      </c>
      <c r="P150" s="234">
        <v>0</v>
      </c>
      <c r="Q150" s="234">
        <f>ROUND(E150*P150,2)</f>
        <v>0</v>
      </c>
      <c r="R150" s="236" t="s">
        <v>456</v>
      </c>
      <c r="S150" s="236" t="s">
        <v>235</v>
      </c>
      <c r="T150" s="237" t="s">
        <v>235</v>
      </c>
      <c r="U150" s="222">
        <v>0</v>
      </c>
      <c r="V150" s="222">
        <f>ROUND(E150*U150,2)</f>
        <v>0</v>
      </c>
      <c r="W150" s="222"/>
      <c r="X150" s="222" t="s">
        <v>457</v>
      </c>
      <c r="Y150" s="222" t="s">
        <v>238</v>
      </c>
      <c r="Z150" s="212"/>
      <c r="AA150" s="212"/>
      <c r="AB150" s="212"/>
      <c r="AC150" s="212"/>
      <c r="AD150" s="212"/>
      <c r="AE150" s="212"/>
      <c r="AF150" s="212"/>
      <c r="AG150" s="212" t="s">
        <v>458</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65" t="s">
        <v>809</v>
      </c>
      <c r="D151" s="257"/>
      <c r="E151" s="258">
        <v>97.643000000000001</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284</v>
      </c>
      <c r="AH151" s="212">
        <v>5</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31">
        <v>40</v>
      </c>
      <c r="B152" s="232" t="s">
        <v>810</v>
      </c>
      <c r="C152" s="249" t="s">
        <v>811</v>
      </c>
      <c r="D152" s="233" t="s">
        <v>464</v>
      </c>
      <c r="E152" s="234">
        <v>2.0299999999999998</v>
      </c>
      <c r="F152" s="235"/>
      <c r="G152" s="236">
        <f>ROUND(E152*F152,2)</f>
        <v>0</v>
      </c>
      <c r="H152" s="235"/>
      <c r="I152" s="236">
        <f>ROUND(E152*H152,2)</f>
        <v>0</v>
      </c>
      <c r="J152" s="235"/>
      <c r="K152" s="236">
        <f>ROUND(E152*J152,2)</f>
        <v>0</v>
      </c>
      <c r="L152" s="236">
        <v>21</v>
      </c>
      <c r="M152" s="236">
        <f>G152*(1+L152/100)</f>
        <v>0</v>
      </c>
      <c r="N152" s="234">
        <v>1.3999999999999999E-4</v>
      </c>
      <c r="O152" s="234">
        <f>ROUND(E152*N152,2)</f>
        <v>0</v>
      </c>
      <c r="P152" s="234">
        <v>0</v>
      </c>
      <c r="Q152" s="234">
        <f>ROUND(E152*P152,2)</f>
        <v>0</v>
      </c>
      <c r="R152" s="236" t="s">
        <v>456</v>
      </c>
      <c r="S152" s="236" t="s">
        <v>235</v>
      </c>
      <c r="T152" s="237" t="s">
        <v>235</v>
      </c>
      <c r="U152" s="222">
        <v>0</v>
      </c>
      <c r="V152" s="222">
        <f>ROUND(E152*U152,2)</f>
        <v>0</v>
      </c>
      <c r="W152" s="222"/>
      <c r="X152" s="222" t="s">
        <v>457</v>
      </c>
      <c r="Y152" s="222" t="s">
        <v>238</v>
      </c>
      <c r="Z152" s="212"/>
      <c r="AA152" s="212"/>
      <c r="AB152" s="212"/>
      <c r="AC152" s="212"/>
      <c r="AD152" s="212"/>
      <c r="AE152" s="212"/>
      <c r="AF152" s="212"/>
      <c r="AG152" s="212" t="s">
        <v>458</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65" t="s">
        <v>793</v>
      </c>
      <c r="D153" s="257"/>
      <c r="E153" s="258">
        <v>2.0299999999999998</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284</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31">
        <v>41</v>
      </c>
      <c r="B154" s="232" t="s">
        <v>812</v>
      </c>
      <c r="C154" s="249" t="s">
        <v>813</v>
      </c>
      <c r="D154" s="233" t="s">
        <v>464</v>
      </c>
      <c r="E154" s="234">
        <v>3.0449999999999999</v>
      </c>
      <c r="F154" s="235"/>
      <c r="G154" s="236">
        <f>ROUND(E154*F154,2)</f>
        <v>0</v>
      </c>
      <c r="H154" s="235"/>
      <c r="I154" s="236">
        <f>ROUND(E154*H154,2)</f>
        <v>0</v>
      </c>
      <c r="J154" s="235"/>
      <c r="K154" s="236">
        <f>ROUND(E154*J154,2)</f>
        <v>0</v>
      </c>
      <c r="L154" s="236">
        <v>21</v>
      </c>
      <c r="M154" s="236">
        <f>G154*(1+L154/100)</f>
        <v>0</v>
      </c>
      <c r="N154" s="234">
        <v>1.2E-4</v>
      </c>
      <c r="O154" s="234">
        <f>ROUND(E154*N154,2)</f>
        <v>0</v>
      </c>
      <c r="P154" s="234">
        <v>0</v>
      </c>
      <c r="Q154" s="234">
        <f>ROUND(E154*P154,2)</f>
        <v>0</v>
      </c>
      <c r="R154" s="236" t="s">
        <v>456</v>
      </c>
      <c r="S154" s="236" t="s">
        <v>235</v>
      </c>
      <c r="T154" s="237" t="s">
        <v>235</v>
      </c>
      <c r="U154" s="222">
        <v>0</v>
      </c>
      <c r="V154" s="222">
        <f>ROUND(E154*U154,2)</f>
        <v>0</v>
      </c>
      <c r="W154" s="222"/>
      <c r="X154" s="222" t="s">
        <v>457</v>
      </c>
      <c r="Y154" s="222" t="s">
        <v>238</v>
      </c>
      <c r="Z154" s="212"/>
      <c r="AA154" s="212"/>
      <c r="AB154" s="212"/>
      <c r="AC154" s="212"/>
      <c r="AD154" s="212"/>
      <c r="AE154" s="212"/>
      <c r="AF154" s="212"/>
      <c r="AG154" s="212" t="s">
        <v>458</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65" t="s">
        <v>814</v>
      </c>
      <c r="D155" s="257"/>
      <c r="E155" s="258">
        <v>3.0449999999999999</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284</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31">
        <v>42</v>
      </c>
      <c r="B156" s="232" t="s">
        <v>815</v>
      </c>
      <c r="C156" s="249" t="s">
        <v>816</v>
      </c>
      <c r="D156" s="233" t="s">
        <v>464</v>
      </c>
      <c r="E156" s="234">
        <v>3.0449999999999999</v>
      </c>
      <c r="F156" s="235"/>
      <c r="G156" s="236">
        <f>ROUND(E156*F156,2)</f>
        <v>0</v>
      </c>
      <c r="H156" s="235"/>
      <c r="I156" s="236">
        <f>ROUND(E156*H156,2)</f>
        <v>0</v>
      </c>
      <c r="J156" s="235"/>
      <c r="K156" s="236">
        <f>ROUND(E156*J156,2)</f>
        <v>0</v>
      </c>
      <c r="L156" s="236">
        <v>21</v>
      </c>
      <c r="M156" s="236">
        <f>G156*(1+L156/100)</f>
        <v>0</v>
      </c>
      <c r="N156" s="234">
        <v>7.6000000000000004E-4</v>
      </c>
      <c r="O156" s="234">
        <f>ROUND(E156*N156,2)</f>
        <v>0</v>
      </c>
      <c r="P156" s="234">
        <v>0</v>
      </c>
      <c r="Q156" s="234">
        <f>ROUND(E156*P156,2)</f>
        <v>0</v>
      </c>
      <c r="R156" s="236"/>
      <c r="S156" s="236" t="s">
        <v>247</v>
      </c>
      <c r="T156" s="237" t="s">
        <v>236</v>
      </c>
      <c r="U156" s="222">
        <v>0</v>
      </c>
      <c r="V156" s="222">
        <f>ROUND(E156*U156,2)</f>
        <v>0</v>
      </c>
      <c r="W156" s="222"/>
      <c r="X156" s="222" t="s">
        <v>457</v>
      </c>
      <c r="Y156" s="222" t="s">
        <v>238</v>
      </c>
      <c r="Z156" s="212"/>
      <c r="AA156" s="212"/>
      <c r="AB156" s="212"/>
      <c r="AC156" s="212"/>
      <c r="AD156" s="212"/>
      <c r="AE156" s="212"/>
      <c r="AF156" s="212"/>
      <c r="AG156" s="212" t="s">
        <v>458</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65" t="s">
        <v>814</v>
      </c>
      <c r="D157" s="257"/>
      <c r="E157" s="258">
        <v>3.0449999999999999</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284</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1">
        <v>43</v>
      </c>
      <c r="B158" s="232" t="s">
        <v>817</v>
      </c>
      <c r="C158" s="249" t="s">
        <v>818</v>
      </c>
      <c r="D158" s="233" t="s">
        <v>464</v>
      </c>
      <c r="E158" s="234">
        <v>3.0449999999999999</v>
      </c>
      <c r="F158" s="235"/>
      <c r="G158" s="236">
        <f>ROUND(E158*F158,2)</f>
        <v>0</v>
      </c>
      <c r="H158" s="235"/>
      <c r="I158" s="236">
        <f>ROUND(E158*H158,2)</f>
        <v>0</v>
      </c>
      <c r="J158" s="235"/>
      <c r="K158" s="236">
        <f>ROUND(E158*J158,2)</f>
        <v>0</v>
      </c>
      <c r="L158" s="236">
        <v>21</v>
      </c>
      <c r="M158" s="236">
        <f>G158*(1+L158/100)</f>
        <v>0</v>
      </c>
      <c r="N158" s="234">
        <v>5.0000000000000001E-4</v>
      </c>
      <c r="O158" s="234">
        <f>ROUND(E158*N158,2)</f>
        <v>0</v>
      </c>
      <c r="P158" s="234">
        <v>0</v>
      </c>
      <c r="Q158" s="234">
        <f>ROUND(E158*P158,2)</f>
        <v>0</v>
      </c>
      <c r="R158" s="236"/>
      <c r="S158" s="236" t="s">
        <v>247</v>
      </c>
      <c r="T158" s="237" t="s">
        <v>236</v>
      </c>
      <c r="U158" s="222">
        <v>0</v>
      </c>
      <c r="V158" s="222">
        <f>ROUND(E158*U158,2)</f>
        <v>0</v>
      </c>
      <c r="W158" s="222"/>
      <c r="X158" s="222" t="s">
        <v>457</v>
      </c>
      <c r="Y158" s="222" t="s">
        <v>238</v>
      </c>
      <c r="Z158" s="212"/>
      <c r="AA158" s="212"/>
      <c r="AB158" s="212"/>
      <c r="AC158" s="212"/>
      <c r="AD158" s="212"/>
      <c r="AE158" s="212"/>
      <c r="AF158" s="212"/>
      <c r="AG158" s="212" t="s">
        <v>458</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65" t="s">
        <v>814</v>
      </c>
      <c r="D159" s="257"/>
      <c r="E159" s="258">
        <v>3.0449999999999999</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284</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41">
        <v>44</v>
      </c>
      <c r="B160" s="242" t="s">
        <v>819</v>
      </c>
      <c r="C160" s="252" t="s">
        <v>820</v>
      </c>
      <c r="D160" s="243" t="s">
        <v>464</v>
      </c>
      <c r="E160" s="244">
        <v>1.0149999999999999</v>
      </c>
      <c r="F160" s="245"/>
      <c r="G160" s="246">
        <f>ROUND(E160*F160,2)</f>
        <v>0</v>
      </c>
      <c r="H160" s="245"/>
      <c r="I160" s="246">
        <f>ROUND(E160*H160,2)</f>
        <v>0</v>
      </c>
      <c r="J160" s="245"/>
      <c r="K160" s="246">
        <f>ROUND(E160*J160,2)</f>
        <v>0</v>
      </c>
      <c r="L160" s="246">
        <v>21</v>
      </c>
      <c r="M160" s="246">
        <f>G160*(1+L160/100)</f>
        <v>0</v>
      </c>
      <c r="N160" s="244">
        <v>7.6000000000000004E-4</v>
      </c>
      <c r="O160" s="244">
        <f>ROUND(E160*N160,2)</f>
        <v>0</v>
      </c>
      <c r="P160" s="244">
        <v>0</v>
      </c>
      <c r="Q160" s="244">
        <f>ROUND(E160*P160,2)</f>
        <v>0</v>
      </c>
      <c r="R160" s="246"/>
      <c r="S160" s="246" t="s">
        <v>247</v>
      </c>
      <c r="T160" s="247" t="s">
        <v>236</v>
      </c>
      <c r="U160" s="222">
        <v>0</v>
      </c>
      <c r="V160" s="222">
        <f>ROUND(E160*U160,2)</f>
        <v>0</v>
      </c>
      <c r="W160" s="222"/>
      <c r="X160" s="222" t="s">
        <v>457</v>
      </c>
      <c r="Y160" s="222" t="s">
        <v>238</v>
      </c>
      <c r="Z160" s="212"/>
      <c r="AA160" s="212"/>
      <c r="AB160" s="212"/>
      <c r="AC160" s="212"/>
      <c r="AD160" s="212"/>
      <c r="AE160" s="212"/>
      <c r="AF160" s="212"/>
      <c r="AG160" s="212" t="s">
        <v>458</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1">
        <v>45</v>
      </c>
      <c r="B161" s="232" t="s">
        <v>821</v>
      </c>
      <c r="C161" s="249" t="s">
        <v>822</v>
      </c>
      <c r="D161" s="233" t="s">
        <v>464</v>
      </c>
      <c r="E161" s="234">
        <v>1.0149999999999999</v>
      </c>
      <c r="F161" s="235"/>
      <c r="G161" s="236">
        <f>ROUND(E161*F161,2)</f>
        <v>0</v>
      </c>
      <c r="H161" s="235"/>
      <c r="I161" s="236">
        <f>ROUND(E161*H161,2)</f>
        <v>0</v>
      </c>
      <c r="J161" s="235"/>
      <c r="K161" s="236">
        <f>ROUND(E161*J161,2)</f>
        <v>0</v>
      </c>
      <c r="L161" s="236">
        <v>21</v>
      </c>
      <c r="M161" s="236">
        <f>G161*(1+L161/100)</f>
        <v>0</v>
      </c>
      <c r="N161" s="234">
        <v>1.2E-4</v>
      </c>
      <c r="O161" s="234">
        <f>ROUND(E161*N161,2)</f>
        <v>0</v>
      </c>
      <c r="P161" s="234">
        <v>0</v>
      </c>
      <c r="Q161" s="234">
        <f>ROUND(E161*P161,2)</f>
        <v>0</v>
      </c>
      <c r="R161" s="236" t="s">
        <v>456</v>
      </c>
      <c r="S161" s="236" t="s">
        <v>235</v>
      </c>
      <c r="T161" s="237" t="s">
        <v>235</v>
      </c>
      <c r="U161" s="222">
        <v>0</v>
      </c>
      <c r="V161" s="222">
        <f>ROUND(E161*U161,2)</f>
        <v>0</v>
      </c>
      <c r="W161" s="222"/>
      <c r="X161" s="222" t="s">
        <v>457</v>
      </c>
      <c r="Y161" s="222" t="s">
        <v>238</v>
      </c>
      <c r="Z161" s="212"/>
      <c r="AA161" s="212"/>
      <c r="AB161" s="212"/>
      <c r="AC161" s="212"/>
      <c r="AD161" s="212"/>
      <c r="AE161" s="212"/>
      <c r="AF161" s="212"/>
      <c r="AG161" s="212" t="s">
        <v>458</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5" t="s">
        <v>823</v>
      </c>
      <c r="D162" s="257"/>
      <c r="E162" s="258">
        <v>1.0149999999999999</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284</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33.75" outlineLevel="1" x14ac:dyDescent="0.2">
      <c r="A163" s="231">
        <v>46</v>
      </c>
      <c r="B163" s="232" t="s">
        <v>824</v>
      </c>
      <c r="C163" s="249" t="s">
        <v>825</v>
      </c>
      <c r="D163" s="233" t="s">
        <v>464</v>
      </c>
      <c r="E163" s="234">
        <v>2.0299999999999998</v>
      </c>
      <c r="F163" s="235"/>
      <c r="G163" s="236">
        <f>ROUND(E163*F163,2)</f>
        <v>0</v>
      </c>
      <c r="H163" s="235"/>
      <c r="I163" s="236">
        <f>ROUND(E163*H163,2)</f>
        <v>0</v>
      </c>
      <c r="J163" s="235"/>
      <c r="K163" s="236">
        <f>ROUND(E163*J163,2)</f>
        <v>0</v>
      </c>
      <c r="L163" s="236">
        <v>21</v>
      </c>
      <c r="M163" s="236">
        <f>G163*(1+L163/100)</f>
        <v>0</v>
      </c>
      <c r="N163" s="234">
        <v>3.0000000000000001E-5</v>
      </c>
      <c r="O163" s="234">
        <f>ROUND(E163*N163,2)</f>
        <v>0</v>
      </c>
      <c r="P163" s="234">
        <v>0</v>
      </c>
      <c r="Q163" s="234">
        <f>ROUND(E163*P163,2)</f>
        <v>0</v>
      </c>
      <c r="R163" s="236" t="s">
        <v>456</v>
      </c>
      <c r="S163" s="236" t="s">
        <v>235</v>
      </c>
      <c r="T163" s="237" t="s">
        <v>235</v>
      </c>
      <c r="U163" s="222">
        <v>0</v>
      </c>
      <c r="V163" s="222">
        <f>ROUND(E163*U163,2)</f>
        <v>0</v>
      </c>
      <c r="W163" s="222"/>
      <c r="X163" s="222" t="s">
        <v>457</v>
      </c>
      <c r="Y163" s="222" t="s">
        <v>238</v>
      </c>
      <c r="Z163" s="212"/>
      <c r="AA163" s="212"/>
      <c r="AB163" s="212"/>
      <c r="AC163" s="212"/>
      <c r="AD163" s="212"/>
      <c r="AE163" s="212"/>
      <c r="AF163" s="212"/>
      <c r="AG163" s="212" t="s">
        <v>458</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65" t="s">
        <v>793</v>
      </c>
      <c r="D164" s="257"/>
      <c r="E164" s="258">
        <v>2.0299999999999998</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284</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1">
        <v>47</v>
      </c>
      <c r="B165" s="232" t="s">
        <v>826</v>
      </c>
      <c r="C165" s="249" t="s">
        <v>827</v>
      </c>
      <c r="D165" s="233" t="s">
        <v>464</v>
      </c>
      <c r="E165" s="234">
        <v>2.0299999999999998</v>
      </c>
      <c r="F165" s="235"/>
      <c r="G165" s="236">
        <f>ROUND(E165*F165,2)</f>
        <v>0</v>
      </c>
      <c r="H165" s="235"/>
      <c r="I165" s="236">
        <f>ROUND(E165*H165,2)</f>
        <v>0</v>
      </c>
      <c r="J165" s="235"/>
      <c r="K165" s="236">
        <f>ROUND(E165*J165,2)</f>
        <v>0</v>
      </c>
      <c r="L165" s="236">
        <v>21</v>
      </c>
      <c r="M165" s="236">
        <f>G165*(1+L165/100)</f>
        <v>0</v>
      </c>
      <c r="N165" s="234">
        <v>0</v>
      </c>
      <c r="O165" s="234">
        <f>ROUND(E165*N165,2)</f>
        <v>0</v>
      </c>
      <c r="P165" s="234">
        <v>0</v>
      </c>
      <c r="Q165" s="234">
        <f>ROUND(E165*P165,2)</f>
        <v>0</v>
      </c>
      <c r="R165" s="236" t="s">
        <v>456</v>
      </c>
      <c r="S165" s="236" t="s">
        <v>235</v>
      </c>
      <c r="T165" s="237" t="s">
        <v>235</v>
      </c>
      <c r="U165" s="222">
        <v>0</v>
      </c>
      <c r="V165" s="222">
        <f>ROUND(E165*U165,2)</f>
        <v>0</v>
      </c>
      <c r="W165" s="222"/>
      <c r="X165" s="222" t="s">
        <v>457</v>
      </c>
      <c r="Y165" s="222" t="s">
        <v>238</v>
      </c>
      <c r="Z165" s="212"/>
      <c r="AA165" s="212"/>
      <c r="AB165" s="212"/>
      <c r="AC165" s="212"/>
      <c r="AD165" s="212"/>
      <c r="AE165" s="212"/>
      <c r="AF165" s="212"/>
      <c r="AG165" s="212" t="s">
        <v>458</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65" t="s">
        <v>793</v>
      </c>
      <c r="D166" s="257"/>
      <c r="E166" s="258">
        <v>2.0299999999999998</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284</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1">
        <v>48</v>
      </c>
      <c r="B167" s="232" t="s">
        <v>828</v>
      </c>
      <c r="C167" s="249" t="s">
        <v>829</v>
      </c>
      <c r="D167" s="233" t="s">
        <v>464</v>
      </c>
      <c r="E167" s="234">
        <v>1</v>
      </c>
      <c r="F167" s="235"/>
      <c r="G167" s="236">
        <f>ROUND(E167*F167,2)</f>
        <v>0</v>
      </c>
      <c r="H167" s="235"/>
      <c r="I167" s="236">
        <f>ROUND(E167*H167,2)</f>
        <v>0</v>
      </c>
      <c r="J167" s="235"/>
      <c r="K167" s="236">
        <f>ROUND(E167*J167,2)</f>
        <v>0</v>
      </c>
      <c r="L167" s="236">
        <v>21</v>
      </c>
      <c r="M167" s="236">
        <f>G167*(1+L167/100)</f>
        <v>0</v>
      </c>
      <c r="N167" s="234">
        <v>0.13</v>
      </c>
      <c r="O167" s="234">
        <f>ROUND(E167*N167,2)</f>
        <v>0.13</v>
      </c>
      <c r="P167" s="234">
        <v>0</v>
      </c>
      <c r="Q167" s="234">
        <f>ROUND(E167*P167,2)</f>
        <v>0</v>
      </c>
      <c r="R167" s="236"/>
      <c r="S167" s="236" t="s">
        <v>247</v>
      </c>
      <c r="T167" s="237" t="s">
        <v>236</v>
      </c>
      <c r="U167" s="222">
        <v>0</v>
      </c>
      <c r="V167" s="222">
        <f>ROUND(E167*U167,2)</f>
        <v>0</v>
      </c>
      <c r="W167" s="222"/>
      <c r="X167" s="222" t="s">
        <v>457</v>
      </c>
      <c r="Y167" s="222" t="s">
        <v>238</v>
      </c>
      <c r="Z167" s="212"/>
      <c r="AA167" s="212"/>
      <c r="AB167" s="212"/>
      <c r="AC167" s="212"/>
      <c r="AD167" s="212"/>
      <c r="AE167" s="212"/>
      <c r="AF167" s="212"/>
      <c r="AG167" s="212" t="s">
        <v>458</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50" t="s">
        <v>830</v>
      </c>
      <c r="D168" s="238"/>
      <c r="E168" s="238"/>
      <c r="F168" s="238"/>
      <c r="G168" s="238"/>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240</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51" t="s">
        <v>831</v>
      </c>
      <c r="D169" s="240"/>
      <c r="E169" s="240"/>
      <c r="F169" s="240"/>
      <c r="G169" s="240"/>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240</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1" t="s">
        <v>832</v>
      </c>
      <c r="D170" s="240"/>
      <c r="E170" s="240"/>
      <c r="F170" s="240"/>
      <c r="G170" s="240"/>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240</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1" t="s">
        <v>833</v>
      </c>
      <c r="D171" s="240"/>
      <c r="E171" s="240"/>
      <c r="F171" s="240"/>
      <c r="G171" s="240"/>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240</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51" t="s">
        <v>834</v>
      </c>
      <c r="D172" s="240"/>
      <c r="E172" s="240"/>
      <c r="F172" s="240"/>
      <c r="G172" s="240"/>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240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x14ac:dyDescent="0.2">
      <c r="A173" s="224" t="s">
        <v>230</v>
      </c>
      <c r="B173" s="225" t="s">
        <v>176</v>
      </c>
      <c r="C173" s="248" t="s">
        <v>177</v>
      </c>
      <c r="D173" s="226"/>
      <c r="E173" s="227"/>
      <c r="F173" s="228"/>
      <c r="G173" s="228">
        <f>SUMIF(AG174:AG175,"&lt;&gt;NOR",G174:G175)</f>
        <v>0</v>
      </c>
      <c r="H173" s="228"/>
      <c r="I173" s="228">
        <f>SUM(I174:I175)</f>
        <v>0</v>
      </c>
      <c r="J173" s="228"/>
      <c r="K173" s="228">
        <f>SUM(K174:K175)</f>
        <v>0</v>
      </c>
      <c r="L173" s="228"/>
      <c r="M173" s="228">
        <f>SUM(M174:M175)</f>
        <v>0</v>
      </c>
      <c r="N173" s="227"/>
      <c r="O173" s="227">
        <f>SUM(O174:O175)</f>
        <v>0</v>
      </c>
      <c r="P173" s="227"/>
      <c r="Q173" s="227">
        <f>SUM(Q174:Q175)</f>
        <v>0</v>
      </c>
      <c r="R173" s="228"/>
      <c r="S173" s="228"/>
      <c r="T173" s="229"/>
      <c r="U173" s="223"/>
      <c r="V173" s="223">
        <f>SUM(V174:V175)</f>
        <v>0</v>
      </c>
      <c r="W173" s="223"/>
      <c r="X173" s="223"/>
      <c r="Y173" s="223"/>
      <c r="AG173" t="s">
        <v>231</v>
      </c>
    </row>
    <row r="174" spans="1:60" outlineLevel="1" x14ac:dyDescent="0.2">
      <c r="A174" s="231">
        <v>49</v>
      </c>
      <c r="B174" s="232" t="s">
        <v>677</v>
      </c>
      <c r="C174" s="249" t="s">
        <v>678</v>
      </c>
      <c r="D174" s="233" t="s">
        <v>679</v>
      </c>
      <c r="E174" s="234">
        <v>1</v>
      </c>
      <c r="F174" s="235"/>
      <c r="G174" s="236">
        <f>ROUND(E174*F174,2)</f>
        <v>0</v>
      </c>
      <c r="H174" s="235"/>
      <c r="I174" s="236">
        <f>ROUND(E174*H174,2)</f>
        <v>0</v>
      </c>
      <c r="J174" s="235"/>
      <c r="K174" s="236">
        <f>ROUND(E174*J174,2)</f>
        <v>0</v>
      </c>
      <c r="L174" s="236">
        <v>21</v>
      </c>
      <c r="M174" s="236">
        <f>G174*(1+L174/100)</f>
        <v>0</v>
      </c>
      <c r="N174" s="234">
        <v>0</v>
      </c>
      <c r="O174" s="234">
        <f>ROUND(E174*N174,2)</f>
        <v>0</v>
      </c>
      <c r="P174" s="234">
        <v>0</v>
      </c>
      <c r="Q174" s="234">
        <f>ROUND(E174*P174,2)</f>
        <v>0</v>
      </c>
      <c r="R174" s="236"/>
      <c r="S174" s="236" t="s">
        <v>247</v>
      </c>
      <c r="T174" s="237" t="s">
        <v>236</v>
      </c>
      <c r="U174" s="222">
        <v>0</v>
      </c>
      <c r="V174" s="222">
        <f>ROUND(E174*U174,2)</f>
        <v>0</v>
      </c>
      <c r="W174" s="222"/>
      <c r="X174" s="222" t="s">
        <v>279</v>
      </c>
      <c r="Y174" s="222" t="s">
        <v>238</v>
      </c>
      <c r="Z174" s="212"/>
      <c r="AA174" s="212"/>
      <c r="AB174" s="212"/>
      <c r="AC174" s="212"/>
      <c r="AD174" s="212"/>
      <c r="AE174" s="212"/>
      <c r="AF174" s="212"/>
      <c r="AG174" s="212" t="s">
        <v>289</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2" x14ac:dyDescent="0.2">
      <c r="A175" s="219"/>
      <c r="B175" s="220"/>
      <c r="C175" s="250" t="s">
        <v>680</v>
      </c>
      <c r="D175" s="238"/>
      <c r="E175" s="238"/>
      <c r="F175" s="238"/>
      <c r="G175" s="238"/>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240</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39" t="str">
        <f>C175</f>
        <v>viz přílohy Technická zpráva, Výkazy, Legenda prostupů a výkresová dokumentace. Těsnit viz poznámka, vč. přesunu hmot a likvidace suti</v>
      </c>
      <c r="BB175" s="212"/>
      <c r="BC175" s="212"/>
      <c r="BD175" s="212"/>
      <c r="BE175" s="212"/>
      <c r="BF175" s="212"/>
      <c r="BG175" s="212"/>
      <c r="BH175" s="212"/>
    </row>
    <row r="176" spans="1:60" x14ac:dyDescent="0.2">
      <c r="A176" s="224" t="s">
        <v>230</v>
      </c>
      <c r="B176" s="225" t="s">
        <v>178</v>
      </c>
      <c r="C176" s="248" t="s">
        <v>179</v>
      </c>
      <c r="D176" s="226"/>
      <c r="E176" s="227"/>
      <c r="F176" s="228"/>
      <c r="G176" s="228">
        <f>SUMIF(AG177:AG182,"&lt;&gt;NOR",G177:G182)</f>
        <v>0</v>
      </c>
      <c r="H176" s="228"/>
      <c r="I176" s="228">
        <f>SUM(I177:I182)</f>
        <v>0</v>
      </c>
      <c r="J176" s="228"/>
      <c r="K176" s="228">
        <f>SUM(K177:K182)</f>
        <v>0</v>
      </c>
      <c r="L176" s="228"/>
      <c r="M176" s="228">
        <f>SUM(M177:M182)</f>
        <v>0</v>
      </c>
      <c r="N176" s="227"/>
      <c r="O176" s="227">
        <f>SUM(O177:O182)</f>
        <v>0</v>
      </c>
      <c r="P176" s="227"/>
      <c r="Q176" s="227">
        <f>SUM(Q177:Q182)</f>
        <v>0</v>
      </c>
      <c r="R176" s="228"/>
      <c r="S176" s="228"/>
      <c r="T176" s="229"/>
      <c r="U176" s="223"/>
      <c r="V176" s="223">
        <f>SUM(V177:V182)</f>
        <v>0.82</v>
      </c>
      <c r="W176" s="223"/>
      <c r="X176" s="223"/>
      <c r="Y176" s="223"/>
      <c r="AG176" t="s">
        <v>231</v>
      </c>
    </row>
    <row r="177" spans="1:60" ht="22.5" outlineLevel="1" x14ac:dyDescent="0.2">
      <c r="A177" s="231">
        <v>50</v>
      </c>
      <c r="B177" s="232" t="s">
        <v>681</v>
      </c>
      <c r="C177" s="249" t="s">
        <v>682</v>
      </c>
      <c r="D177" s="233" t="s">
        <v>683</v>
      </c>
      <c r="E177" s="234">
        <v>3.8874900000000001</v>
      </c>
      <c r="F177" s="235"/>
      <c r="G177" s="236">
        <f>ROUND(E177*F177,2)</f>
        <v>0</v>
      </c>
      <c r="H177" s="235"/>
      <c r="I177" s="236">
        <f>ROUND(E177*H177,2)</f>
        <v>0</v>
      </c>
      <c r="J177" s="235"/>
      <c r="K177" s="236">
        <f>ROUND(E177*J177,2)</f>
        <v>0</v>
      </c>
      <c r="L177" s="236">
        <v>21</v>
      </c>
      <c r="M177" s="236">
        <f>G177*(1+L177/100)</f>
        <v>0</v>
      </c>
      <c r="N177" s="234">
        <v>0</v>
      </c>
      <c r="O177" s="234">
        <f>ROUND(E177*N177,2)</f>
        <v>0</v>
      </c>
      <c r="P177" s="234">
        <v>0</v>
      </c>
      <c r="Q177" s="234">
        <f>ROUND(E177*P177,2)</f>
        <v>0</v>
      </c>
      <c r="R177" s="236" t="s">
        <v>490</v>
      </c>
      <c r="S177" s="236" t="s">
        <v>235</v>
      </c>
      <c r="T177" s="237" t="s">
        <v>235</v>
      </c>
      <c r="U177" s="222">
        <v>0.21</v>
      </c>
      <c r="V177" s="222">
        <f>ROUND(E177*U177,2)</f>
        <v>0.82</v>
      </c>
      <c r="W177" s="222"/>
      <c r="X177" s="222" t="s">
        <v>684</v>
      </c>
      <c r="Y177" s="222" t="s">
        <v>238</v>
      </c>
      <c r="Z177" s="212"/>
      <c r="AA177" s="212"/>
      <c r="AB177" s="212"/>
      <c r="AC177" s="212"/>
      <c r="AD177" s="212"/>
      <c r="AE177" s="212"/>
      <c r="AF177" s="212"/>
      <c r="AG177" s="212" t="s">
        <v>685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64" t="s">
        <v>686</v>
      </c>
      <c r="D178" s="263"/>
      <c r="E178" s="263"/>
      <c r="F178" s="263"/>
      <c r="G178" s="263"/>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282</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51" t="s">
        <v>687</v>
      </c>
      <c r="D179" s="240"/>
      <c r="E179" s="240"/>
      <c r="F179" s="240"/>
      <c r="G179" s="240"/>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240</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65" t="s">
        <v>688</v>
      </c>
      <c r="D180" s="257"/>
      <c r="E180" s="258"/>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284</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65" t="s">
        <v>835</v>
      </c>
      <c r="D181" s="257"/>
      <c r="E181" s="258"/>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284</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65" t="s">
        <v>836</v>
      </c>
      <c r="D182" s="257"/>
      <c r="E182" s="258">
        <v>3.8874900000000001</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284</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x14ac:dyDescent="0.2">
      <c r="A183" s="3"/>
      <c r="B183" s="4"/>
      <c r="C183" s="253"/>
      <c r="D183" s="6"/>
      <c r="E183" s="3"/>
      <c r="F183" s="3"/>
      <c r="G183" s="3"/>
      <c r="H183" s="3"/>
      <c r="I183" s="3"/>
      <c r="J183" s="3"/>
      <c r="K183" s="3"/>
      <c r="L183" s="3"/>
      <c r="M183" s="3"/>
      <c r="N183" s="3"/>
      <c r="O183" s="3"/>
      <c r="P183" s="3"/>
      <c r="Q183" s="3"/>
      <c r="R183" s="3"/>
      <c r="S183" s="3"/>
      <c r="T183" s="3"/>
      <c r="U183" s="3"/>
      <c r="V183" s="3"/>
      <c r="W183" s="3"/>
      <c r="X183" s="3"/>
      <c r="Y183" s="3"/>
      <c r="AE183">
        <v>15</v>
      </c>
      <c r="AF183">
        <v>21</v>
      </c>
      <c r="AG183" t="s">
        <v>216</v>
      </c>
    </row>
    <row r="184" spans="1:60" x14ac:dyDescent="0.2">
      <c r="A184" s="215"/>
      <c r="B184" s="216" t="s">
        <v>29</v>
      </c>
      <c r="C184" s="254"/>
      <c r="D184" s="217"/>
      <c r="E184" s="218"/>
      <c r="F184" s="218"/>
      <c r="G184" s="230">
        <f>G8+G99+G107+G173+G176</f>
        <v>0</v>
      </c>
      <c r="H184" s="3"/>
      <c r="I184" s="3"/>
      <c r="J184" s="3"/>
      <c r="K184" s="3"/>
      <c r="L184" s="3"/>
      <c r="M184" s="3"/>
      <c r="N184" s="3"/>
      <c r="O184" s="3"/>
      <c r="P184" s="3"/>
      <c r="Q184" s="3"/>
      <c r="R184" s="3"/>
      <c r="S184" s="3"/>
      <c r="T184" s="3"/>
      <c r="U184" s="3"/>
      <c r="V184" s="3"/>
      <c r="W184" s="3"/>
      <c r="X184" s="3"/>
      <c r="Y184" s="3"/>
      <c r="AE184">
        <f>SUMIF(L7:L182,AE183,G7:G182)</f>
        <v>0</v>
      </c>
      <c r="AF184">
        <f>SUMIF(L7:L182,AF183,G7:G182)</f>
        <v>0</v>
      </c>
      <c r="AG184" t="s">
        <v>271</v>
      </c>
    </row>
    <row r="185" spans="1:60" x14ac:dyDescent="0.2">
      <c r="A185" s="256" t="s">
        <v>709</v>
      </c>
      <c r="B185" s="256"/>
      <c r="C185" s="253"/>
      <c r="D185" s="6"/>
      <c r="E185" s="3"/>
      <c r="F185" s="3"/>
      <c r="G185" s="3"/>
      <c r="H185" s="3"/>
      <c r="I185" s="3"/>
      <c r="J185" s="3"/>
      <c r="K185" s="3"/>
      <c r="L185" s="3"/>
      <c r="M185" s="3"/>
      <c r="N185" s="3"/>
      <c r="O185" s="3"/>
      <c r="P185" s="3"/>
      <c r="Q185" s="3"/>
      <c r="R185" s="3"/>
      <c r="S185" s="3"/>
      <c r="T185" s="3"/>
      <c r="U185" s="3"/>
      <c r="V185" s="3"/>
      <c r="W185" s="3"/>
      <c r="X185" s="3"/>
      <c r="Y185" s="3"/>
    </row>
    <row r="186" spans="1:60" x14ac:dyDescent="0.2">
      <c r="A186" s="3"/>
      <c r="B186" s="4" t="s">
        <v>837</v>
      </c>
      <c r="C186" s="253" t="s">
        <v>838</v>
      </c>
      <c r="D186" s="6"/>
      <c r="E186" s="3"/>
      <c r="F186" s="3"/>
      <c r="G186" s="3"/>
      <c r="H186" s="3"/>
      <c r="I186" s="3"/>
      <c r="J186" s="3"/>
      <c r="K186" s="3"/>
      <c r="L186" s="3"/>
      <c r="M186" s="3"/>
      <c r="N186" s="3"/>
      <c r="O186" s="3"/>
      <c r="P186" s="3"/>
      <c r="Q186" s="3"/>
      <c r="R186" s="3"/>
      <c r="S186" s="3"/>
      <c r="T186" s="3"/>
      <c r="U186" s="3"/>
      <c r="V186" s="3"/>
      <c r="W186" s="3"/>
      <c r="X186" s="3"/>
      <c r="Y186" s="3"/>
      <c r="AG186" t="s">
        <v>712</v>
      </c>
    </row>
    <row r="187" spans="1:60" x14ac:dyDescent="0.2">
      <c r="A187" s="3"/>
      <c r="B187" s="4" t="s">
        <v>839</v>
      </c>
      <c r="C187" s="253" t="s">
        <v>840</v>
      </c>
      <c r="D187" s="6"/>
      <c r="E187" s="3"/>
      <c r="F187" s="3"/>
      <c r="G187" s="3"/>
      <c r="H187" s="3"/>
      <c r="I187" s="3"/>
      <c r="J187" s="3"/>
      <c r="K187" s="3"/>
      <c r="L187" s="3"/>
      <c r="M187" s="3"/>
      <c r="N187" s="3"/>
      <c r="O187" s="3"/>
      <c r="P187" s="3"/>
      <c r="Q187" s="3"/>
      <c r="R187" s="3"/>
      <c r="S187" s="3"/>
      <c r="T187" s="3"/>
      <c r="U187" s="3"/>
      <c r="V187" s="3"/>
      <c r="W187" s="3"/>
      <c r="X187" s="3"/>
      <c r="Y187" s="3"/>
      <c r="AG187" t="s">
        <v>715</v>
      </c>
    </row>
    <row r="188" spans="1:60" x14ac:dyDescent="0.2">
      <c r="A188" s="3"/>
      <c r="B188" s="4"/>
      <c r="C188" s="253" t="s">
        <v>716</v>
      </c>
      <c r="D188" s="6"/>
      <c r="E188" s="3"/>
      <c r="F188" s="3"/>
      <c r="G188" s="3"/>
      <c r="H188" s="3"/>
      <c r="I188" s="3"/>
      <c r="J188" s="3"/>
      <c r="K188" s="3"/>
      <c r="L188" s="3"/>
      <c r="M188" s="3"/>
      <c r="N188" s="3"/>
      <c r="O188" s="3"/>
      <c r="P188" s="3"/>
      <c r="Q188" s="3"/>
      <c r="R188" s="3"/>
      <c r="S188" s="3"/>
      <c r="T188" s="3"/>
      <c r="U188" s="3"/>
      <c r="V188" s="3"/>
      <c r="W188" s="3"/>
      <c r="X188" s="3"/>
      <c r="Y188" s="3"/>
      <c r="AG188" t="s">
        <v>717</v>
      </c>
    </row>
    <row r="189" spans="1:60" x14ac:dyDescent="0.2">
      <c r="A189" s="3"/>
      <c r="B189" s="4"/>
      <c r="C189" s="253"/>
      <c r="D189" s="6"/>
      <c r="E189" s="3"/>
      <c r="F189" s="3"/>
      <c r="G189" s="3"/>
      <c r="H189" s="3"/>
      <c r="I189" s="3"/>
      <c r="J189" s="3"/>
      <c r="K189" s="3"/>
      <c r="L189" s="3"/>
      <c r="M189" s="3"/>
      <c r="N189" s="3"/>
      <c r="O189" s="3"/>
      <c r="P189" s="3"/>
      <c r="Q189" s="3"/>
      <c r="R189" s="3"/>
      <c r="S189" s="3"/>
      <c r="T189" s="3"/>
      <c r="U189" s="3"/>
      <c r="V189" s="3"/>
      <c r="W189" s="3"/>
      <c r="X189" s="3"/>
      <c r="Y189" s="3"/>
    </row>
    <row r="190" spans="1:60" x14ac:dyDescent="0.2">
      <c r="C190" s="255"/>
      <c r="D190" s="10"/>
      <c r="AG190" t="s">
        <v>273</v>
      </c>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n97/uBTPY2LPxzsQVtEPMEvup+Yi+mXx54BgV7Rg9jsUPPwx4AInl54+TrCewNiurCMMmbhTNuqRy+JEuZwA==" saltValue="hVVBRmu22q3WC7ENwesh9Q==" spinCount="100000" sheet="1" formatRows="0"/>
  <mergeCells count="42">
    <mergeCell ref="C178:G178"/>
    <mergeCell ref="C179:G179"/>
    <mergeCell ref="C168:G168"/>
    <mergeCell ref="C169:G169"/>
    <mergeCell ref="C170:G170"/>
    <mergeCell ref="C171:G171"/>
    <mergeCell ref="C172:G172"/>
    <mergeCell ref="C175:G175"/>
    <mergeCell ref="C125:G125"/>
    <mergeCell ref="C129:G129"/>
    <mergeCell ref="C131:G131"/>
    <mergeCell ref="C133:G133"/>
    <mergeCell ref="C134:G134"/>
    <mergeCell ref="C135:G135"/>
    <mergeCell ref="C101:G101"/>
    <mergeCell ref="C104:G104"/>
    <mergeCell ref="C109:G109"/>
    <mergeCell ref="C113:G113"/>
    <mergeCell ref="C117:G117"/>
    <mergeCell ref="C121:G121"/>
    <mergeCell ref="C72:G72"/>
    <mergeCell ref="C78:G78"/>
    <mergeCell ref="C81:G81"/>
    <mergeCell ref="C84:G84"/>
    <mergeCell ref="C87:G87"/>
    <mergeCell ref="C91:G91"/>
    <mergeCell ref="C29:G29"/>
    <mergeCell ref="C32:G32"/>
    <mergeCell ref="C36:G36"/>
    <mergeCell ref="C45:G45"/>
    <mergeCell ref="C55:G55"/>
    <mergeCell ref="C69:G69"/>
    <mergeCell ref="A1:G1"/>
    <mergeCell ref="C2:G2"/>
    <mergeCell ref="C3:G3"/>
    <mergeCell ref="C4:G4"/>
    <mergeCell ref="A185:B185"/>
    <mergeCell ref="C10:G10"/>
    <mergeCell ref="C14:G14"/>
    <mergeCell ref="C17:G17"/>
    <mergeCell ref="C20:G20"/>
    <mergeCell ref="C26:G26"/>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BDC6-28A6-4200-A9B0-8EAD7B7E0A7F}">
  <sheetPr>
    <outlinePr summaryBelow="0"/>
  </sheetPr>
  <dimension ref="A1:BH5000"/>
  <sheetViews>
    <sheetView view="pageBreakPreview" zoomScaleNormal="100" zoomScaleSheetLayoutView="100" workbookViewId="0">
      <pane ySplit="7" topLeftCell="A8" activePane="bottomLeft" state="frozen"/>
      <selection activeCell="A2" sqref="A2:G2"/>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274</v>
      </c>
      <c r="B1" s="197"/>
      <c r="C1" s="197"/>
      <c r="D1" s="197"/>
      <c r="E1" s="197"/>
      <c r="F1" s="197"/>
      <c r="G1" s="197"/>
      <c r="AG1" t="s">
        <v>202</v>
      </c>
    </row>
    <row r="2" spans="1:60" ht="24.95" customHeight="1" x14ac:dyDescent="0.2">
      <c r="A2" s="198" t="s">
        <v>7</v>
      </c>
      <c r="B2" s="48" t="s">
        <v>44</v>
      </c>
      <c r="C2" s="201" t="s">
        <v>45</v>
      </c>
      <c r="D2" s="199"/>
      <c r="E2" s="199"/>
      <c r="F2" s="199"/>
      <c r="G2" s="200"/>
      <c r="AG2" t="s">
        <v>203</v>
      </c>
    </row>
    <row r="3" spans="1:60" ht="24.95" customHeight="1" x14ac:dyDescent="0.2">
      <c r="A3" s="198" t="s">
        <v>8</v>
      </c>
      <c r="B3" s="48" t="s">
        <v>67</v>
      </c>
      <c r="C3" s="201" t="s">
        <v>68</v>
      </c>
      <c r="D3" s="199"/>
      <c r="E3" s="199"/>
      <c r="F3" s="199"/>
      <c r="G3" s="200"/>
      <c r="AC3" s="176" t="s">
        <v>203</v>
      </c>
      <c r="AG3" t="s">
        <v>206</v>
      </c>
    </row>
    <row r="4" spans="1:60" ht="24.95" customHeight="1" x14ac:dyDescent="0.2">
      <c r="A4" s="202" t="s">
        <v>9</v>
      </c>
      <c r="B4" s="203" t="s">
        <v>61</v>
      </c>
      <c r="C4" s="204" t="s">
        <v>68</v>
      </c>
      <c r="D4" s="205"/>
      <c r="E4" s="205"/>
      <c r="F4" s="205"/>
      <c r="G4" s="206"/>
      <c r="AG4" t="s">
        <v>207</v>
      </c>
    </row>
    <row r="5" spans="1:60" x14ac:dyDescent="0.2">
      <c r="D5" s="10"/>
    </row>
    <row r="6" spans="1:60" ht="38.25" x14ac:dyDescent="0.2">
      <c r="A6" s="208" t="s">
        <v>208</v>
      </c>
      <c r="B6" s="210" t="s">
        <v>209</v>
      </c>
      <c r="C6" s="210" t="s">
        <v>210</v>
      </c>
      <c r="D6" s="209" t="s">
        <v>211</v>
      </c>
      <c r="E6" s="208" t="s">
        <v>212</v>
      </c>
      <c r="F6" s="207" t="s">
        <v>213</v>
      </c>
      <c r="G6" s="208" t="s">
        <v>29</v>
      </c>
      <c r="H6" s="211" t="s">
        <v>30</v>
      </c>
      <c r="I6" s="211" t="s">
        <v>214</v>
      </c>
      <c r="J6" s="211" t="s">
        <v>31</v>
      </c>
      <c r="K6" s="211" t="s">
        <v>215</v>
      </c>
      <c r="L6" s="211" t="s">
        <v>216</v>
      </c>
      <c r="M6" s="211" t="s">
        <v>217</v>
      </c>
      <c r="N6" s="211" t="s">
        <v>218</v>
      </c>
      <c r="O6" s="211" t="s">
        <v>219</v>
      </c>
      <c r="P6" s="211" t="s">
        <v>220</v>
      </c>
      <c r="Q6" s="211" t="s">
        <v>221</v>
      </c>
      <c r="R6" s="211" t="s">
        <v>222</v>
      </c>
      <c r="S6" s="211" t="s">
        <v>223</v>
      </c>
      <c r="T6" s="211" t="s">
        <v>224</v>
      </c>
      <c r="U6" s="211" t="s">
        <v>225</v>
      </c>
      <c r="V6" s="211" t="s">
        <v>226</v>
      </c>
      <c r="W6" s="211" t="s">
        <v>227</v>
      </c>
      <c r="X6" s="211" t="s">
        <v>228</v>
      </c>
      <c r="Y6" s="211" t="s">
        <v>229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4" t="s">
        <v>230</v>
      </c>
      <c r="B8" s="225" t="s">
        <v>61</v>
      </c>
      <c r="C8" s="248" t="s">
        <v>163</v>
      </c>
      <c r="D8" s="226"/>
      <c r="E8" s="227"/>
      <c r="F8" s="228"/>
      <c r="G8" s="228">
        <f>SUMIF(AG9:AG77,"&lt;&gt;NOR",G9:G77)</f>
        <v>0</v>
      </c>
      <c r="H8" s="228"/>
      <c r="I8" s="228">
        <f>SUM(I9:I77)</f>
        <v>0</v>
      </c>
      <c r="J8" s="228"/>
      <c r="K8" s="228">
        <f>SUM(K9:K77)</f>
        <v>0</v>
      </c>
      <c r="L8" s="228"/>
      <c r="M8" s="228">
        <f>SUM(M9:M77)</f>
        <v>0</v>
      </c>
      <c r="N8" s="227"/>
      <c r="O8" s="227">
        <f>SUM(O9:O77)</f>
        <v>8.8699999999999992</v>
      </c>
      <c r="P8" s="227"/>
      <c r="Q8" s="227">
        <f>SUM(Q9:Q77)</f>
        <v>0</v>
      </c>
      <c r="R8" s="228"/>
      <c r="S8" s="228"/>
      <c r="T8" s="229"/>
      <c r="U8" s="223"/>
      <c r="V8" s="223">
        <f>SUM(V9:V77)</f>
        <v>28.81</v>
      </c>
      <c r="W8" s="223"/>
      <c r="X8" s="223"/>
      <c r="Y8" s="223"/>
      <c r="AG8" t="s">
        <v>231</v>
      </c>
    </row>
    <row r="9" spans="1:60" outlineLevel="1" x14ac:dyDescent="0.2">
      <c r="A9" s="231">
        <v>1</v>
      </c>
      <c r="B9" s="232" t="s">
        <v>275</v>
      </c>
      <c r="C9" s="249" t="s">
        <v>276</v>
      </c>
      <c r="D9" s="233" t="s">
        <v>277</v>
      </c>
      <c r="E9" s="234">
        <v>3</v>
      </c>
      <c r="F9" s="235"/>
      <c r="G9" s="236">
        <f>ROUND(E9*F9,2)</f>
        <v>0</v>
      </c>
      <c r="H9" s="235"/>
      <c r="I9" s="236">
        <f>ROUND(E9*H9,2)</f>
        <v>0</v>
      </c>
      <c r="J9" s="235"/>
      <c r="K9" s="236">
        <f>ROUND(E9*J9,2)</f>
        <v>0</v>
      </c>
      <c r="L9" s="236">
        <v>21</v>
      </c>
      <c r="M9" s="236">
        <f>G9*(1+L9/100)</f>
        <v>0</v>
      </c>
      <c r="N9" s="234">
        <v>0</v>
      </c>
      <c r="O9" s="234">
        <f>ROUND(E9*N9,2)</f>
        <v>0</v>
      </c>
      <c r="P9" s="234">
        <v>0</v>
      </c>
      <c r="Q9" s="234">
        <f>ROUND(E9*P9,2)</f>
        <v>0</v>
      </c>
      <c r="R9" s="236" t="s">
        <v>278</v>
      </c>
      <c r="S9" s="236" t="s">
        <v>235</v>
      </c>
      <c r="T9" s="237" t="s">
        <v>235</v>
      </c>
      <c r="U9" s="222">
        <v>0.1</v>
      </c>
      <c r="V9" s="222">
        <f>ROUND(E9*U9,2)</f>
        <v>0.3</v>
      </c>
      <c r="W9" s="222"/>
      <c r="X9" s="222" t="s">
        <v>279</v>
      </c>
      <c r="Y9" s="222" t="s">
        <v>238</v>
      </c>
      <c r="Z9" s="212"/>
      <c r="AA9" s="212"/>
      <c r="AB9" s="212"/>
      <c r="AC9" s="212"/>
      <c r="AD9" s="212"/>
      <c r="AE9" s="212"/>
      <c r="AF9" s="212"/>
      <c r="AG9" s="212" t="s">
        <v>280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281</v>
      </c>
      <c r="D10" s="263"/>
      <c r="E10" s="263"/>
      <c r="F10" s="263"/>
      <c r="G10" s="263"/>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282</v>
      </c>
      <c r="AH10" s="212"/>
      <c r="AI10" s="212"/>
      <c r="AJ10" s="212"/>
      <c r="AK10" s="212"/>
      <c r="AL10" s="212"/>
      <c r="AM10" s="212"/>
      <c r="AN10" s="212"/>
      <c r="AO10" s="212"/>
      <c r="AP10" s="212"/>
      <c r="AQ10" s="212"/>
      <c r="AR10" s="212"/>
      <c r="AS10" s="212"/>
      <c r="AT10" s="212"/>
      <c r="AU10" s="212"/>
      <c r="AV10" s="212"/>
      <c r="AW10" s="212"/>
      <c r="AX10" s="212"/>
      <c r="AY10" s="212"/>
      <c r="AZ10" s="212"/>
      <c r="BA10" s="239" t="str">
        <f>C10</f>
        <v>nebo lesní půdy, s vodorovným přemístěním na hromady v místě upotřebení nebo na dočasné či trvalé skládky se složením</v>
      </c>
      <c r="BB10" s="212"/>
      <c r="BC10" s="212"/>
      <c r="BD10" s="212"/>
      <c r="BE10" s="212"/>
      <c r="BF10" s="212"/>
      <c r="BG10" s="212"/>
      <c r="BH10" s="212"/>
    </row>
    <row r="11" spans="1:60" outlineLevel="2" x14ac:dyDescent="0.2">
      <c r="A11" s="219"/>
      <c r="B11" s="220"/>
      <c r="C11" s="265" t="s">
        <v>283</v>
      </c>
      <c r="D11" s="257"/>
      <c r="E11" s="258"/>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65" t="s">
        <v>841</v>
      </c>
      <c r="D12" s="257"/>
      <c r="E12" s="258">
        <v>3</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284</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1">
        <v>2</v>
      </c>
      <c r="B13" s="232" t="s">
        <v>719</v>
      </c>
      <c r="C13" s="249" t="s">
        <v>720</v>
      </c>
      <c r="D13" s="233" t="s">
        <v>277</v>
      </c>
      <c r="E13" s="234">
        <v>13.05</v>
      </c>
      <c r="F13" s="235"/>
      <c r="G13" s="236">
        <f>ROUND(E13*F13,2)</f>
        <v>0</v>
      </c>
      <c r="H13" s="235"/>
      <c r="I13" s="236">
        <f>ROUND(E13*H13,2)</f>
        <v>0</v>
      </c>
      <c r="J13" s="235"/>
      <c r="K13" s="236">
        <f>ROUND(E13*J13,2)</f>
        <v>0</v>
      </c>
      <c r="L13" s="236">
        <v>21</v>
      </c>
      <c r="M13" s="236">
        <f>G13*(1+L13/100)</f>
        <v>0</v>
      </c>
      <c r="N13" s="234">
        <v>0</v>
      </c>
      <c r="O13" s="234">
        <f>ROUND(E13*N13,2)</f>
        <v>0</v>
      </c>
      <c r="P13" s="234">
        <v>0</v>
      </c>
      <c r="Q13" s="234">
        <f>ROUND(E13*P13,2)</f>
        <v>0</v>
      </c>
      <c r="R13" s="236" t="s">
        <v>278</v>
      </c>
      <c r="S13" s="236" t="s">
        <v>235</v>
      </c>
      <c r="T13" s="237" t="s">
        <v>235</v>
      </c>
      <c r="U13" s="222">
        <v>0.37</v>
      </c>
      <c r="V13" s="222">
        <f>ROUND(E13*U13,2)</f>
        <v>4.83</v>
      </c>
      <c r="W13" s="222"/>
      <c r="X13" s="222" t="s">
        <v>279</v>
      </c>
      <c r="Y13" s="222" t="s">
        <v>238</v>
      </c>
      <c r="Z13" s="212"/>
      <c r="AA13" s="212"/>
      <c r="AB13" s="212"/>
      <c r="AC13" s="212"/>
      <c r="AD13" s="212"/>
      <c r="AE13" s="212"/>
      <c r="AF13" s="212"/>
      <c r="AG13" s="212" t="s">
        <v>289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2" x14ac:dyDescent="0.2">
      <c r="A14" s="219"/>
      <c r="B14" s="220"/>
      <c r="C14" s="264" t="s">
        <v>313</v>
      </c>
      <c r="D14" s="263"/>
      <c r="E14" s="263"/>
      <c r="F14" s="263"/>
      <c r="G14" s="263"/>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282</v>
      </c>
      <c r="AH14" s="212"/>
      <c r="AI14" s="212"/>
      <c r="AJ14" s="212"/>
      <c r="AK14" s="212"/>
      <c r="AL14" s="212"/>
      <c r="AM14" s="212"/>
      <c r="AN14" s="212"/>
      <c r="AO14" s="212"/>
      <c r="AP14" s="212"/>
      <c r="AQ14" s="212"/>
      <c r="AR14" s="212"/>
      <c r="AS14" s="212"/>
      <c r="AT14" s="212"/>
      <c r="AU14" s="212"/>
      <c r="AV14" s="212"/>
      <c r="AW14" s="212"/>
      <c r="AX14" s="212"/>
      <c r="AY14" s="212"/>
      <c r="AZ14" s="212"/>
      <c r="BA14" s="239"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212"/>
      <c r="BC14" s="212"/>
      <c r="BD14" s="212"/>
      <c r="BE14" s="212"/>
      <c r="BF14" s="212"/>
      <c r="BG14" s="212"/>
      <c r="BH14" s="212"/>
    </row>
    <row r="15" spans="1:60" outlineLevel="2" x14ac:dyDescent="0.2">
      <c r="A15" s="219"/>
      <c r="B15" s="220"/>
      <c r="C15" s="265" t="s">
        <v>842</v>
      </c>
      <c r="D15" s="257"/>
      <c r="E15" s="258">
        <v>13.05</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284</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1">
        <v>3</v>
      </c>
      <c r="B16" s="232" t="s">
        <v>325</v>
      </c>
      <c r="C16" s="249" t="s">
        <v>326</v>
      </c>
      <c r="D16" s="233" t="s">
        <v>277</v>
      </c>
      <c r="E16" s="234">
        <v>13.05</v>
      </c>
      <c r="F16" s="235"/>
      <c r="G16" s="236">
        <f>ROUND(E16*F16,2)</f>
        <v>0</v>
      </c>
      <c r="H16" s="235"/>
      <c r="I16" s="236">
        <f>ROUND(E16*H16,2)</f>
        <v>0</v>
      </c>
      <c r="J16" s="235"/>
      <c r="K16" s="236">
        <f>ROUND(E16*J16,2)</f>
        <v>0</v>
      </c>
      <c r="L16" s="236">
        <v>21</v>
      </c>
      <c r="M16" s="236">
        <f>G16*(1+L16/100)</f>
        <v>0</v>
      </c>
      <c r="N16" s="234">
        <v>0</v>
      </c>
      <c r="O16" s="234">
        <f>ROUND(E16*N16,2)</f>
        <v>0</v>
      </c>
      <c r="P16" s="234">
        <v>0</v>
      </c>
      <c r="Q16" s="234">
        <f>ROUND(E16*P16,2)</f>
        <v>0</v>
      </c>
      <c r="R16" s="236" t="s">
        <v>278</v>
      </c>
      <c r="S16" s="236" t="s">
        <v>235</v>
      </c>
      <c r="T16" s="237" t="s">
        <v>235</v>
      </c>
      <c r="U16" s="222">
        <v>0.08</v>
      </c>
      <c r="V16" s="222">
        <f>ROUND(E16*U16,2)</f>
        <v>1.04</v>
      </c>
      <c r="W16" s="222"/>
      <c r="X16" s="222" t="s">
        <v>279</v>
      </c>
      <c r="Y16" s="222" t="s">
        <v>238</v>
      </c>
      <c r="Z16" s="212"/>
      <c r="AA16" s="212"/>
      <c r="AB16" s="212"/>
      <c r="AC16" s="212"/>
      <c r="AD16" s="212"/>
      <c r="AE16" s="212"/>
      <c r="AF16" s="212"/>
      <c r="AG16" s="212" t="s">
        <v>289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2" x14ac:dyDescent="0.2">
      <c r="A17" s="219"/>
      <c r="B17" s="220"/>
      <c r="C17" s="264" t="s">
        <v>313</v>
      </c>
      <c r="D17" s="263"/>
      <c r="E17" s="263"/>
      <c r="F17" s="263"/>
      <c r="G17" s="263"/>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282</v>
      </c>
      <c r="AH17" s="212"/>
      <c r="AI17" s="212"/>
      <c r="AJ17" s="212"/>
      <c r="AK17" s="212"/>
      <c r="AL17" s="212"/>
      <c r="AM17" s="212"/>
      <c r="AN17" s="212"/>
      <c r="AO17" s="212"/>
      <c r="AP17" s="212"/>
      <c r="AQ17" s="212"/>
      <c r="AR17" s="212"/>
      <c r="AS17" s="212"/>
      <c r="AT17" s="212"/>
      <c r="AU17" s="212"/>
      <c r="AV17" s="212"/>
      <c r="AW17" s="212"/>
      <c r="AX17" s="212"/>
      <c r="AY17" s="212"/>
      <c r="AZ17" s="212"/>
      <c r="BA17" s="239"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2"/>
      <c r="BC17" s="212"/>
      <c r="BD17" s="212"/>
      <c r="BE17" s="212"/>
      <c r="BF17" s="212"/>
      <c r="BG17" s="212"/>
      <c r="BH17" s="212"/>
    </row>
    <row r="18" spans="1:60" outlineLevel="2" x14ac:dyDescent="0.2">
      <c r="A18" s="219"/>
      <c r="B18" s="220"/>
      <c r="C18" s="265" t="s">
        <v>843</v>
      </c>
      <c r="D18" s="257"/>
      <c r="E18" s="258">
        <v>13.05</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284</v>
      </c>
      <c r="AH18" s="212">
        <v>5</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1">
        <v>4</v>
      </c>
      <c r="B19" s="232" t="s">
        <v>360</v>
      </c>
      <c r="C19" s="249" t="s">
        <v>361</v>
      </c>
      <c r="D19" s="233" t="s">
        <v>277</v>
      </c>
      <c r="E19" s="234">
        <v>6.5250000000000004</v>
      </c>
      <c r="F19" s="235"/>
      <c r="G19" s="236">
        <f>ROUND(E19*F19,2)</f>
        <v>0</v>
      </c>
      <c r="H19" s="235"/>
      <c r="I19" s="236">
        <f>ROUND(E19*H19,2)</f>
        <v>0</v>
      </c>
      <c r="J19" s="235"/>
      <c r="K19" s="236">
        <f>ROUND(E19*J19,2)</f>
        <v>0</v>
      </c>
      <c r="L19" s="236">
        <v>21</v>
      </c>
      <c r="M19" s="236">
        <f>G19*(1+L19/100)</f>
        <v>0</v>
      </c>
      <c r="N19" s="234">
        <v>0</v>
      </c>
      <c r="O19" s="234">
        <f>ROUND(E19*N19,2)</f>
        <v>0</v>
      </c>
      <c r="P19" s="234">
        <v>0</v>
      </c>
      <c r="Q19" s="234">
        <f>ROUND(E19*P19,2)</f>
        <v>0</v>
      </c>
      <c r="R19" s="236" t="s">
        <v>278</v>
      </c>
      <c r="S19" s="236" t="s">
        <v>235</v>
      </c>
      <c r="T19" s="237" t="s">
        <v>235</v>
      </c>
      <c r="U19" s="222">
        <v>0.35</v>
      </c>
      <c r="V19" s="222">
        <f>ROUND(E19*U19,2)</f>
        <v>2.2799999999999998</v>
      </c>
      <c r="W19" s="222"/>
      <c r="X19" s="222" t="s">
        <v>279</v>
      </c>
      <c r="Y19" s="222" t="s">
        <v>238</v>
      </c>
      <c r="Z19" s="212"/>
      <c r="AA19" s="212"/>
      <c r="AB19" s="212"/>
      <c r="AC19" s="212"/>
      <c r="AD19" s="212"/>
      <c r="AE19" s="212"/>
      <c r="AF19" s="212"/>
      <c r="AG19" s="212" t="s">
        <v>289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362</v>
      </c>
      <c r="D20" s="263"/>
      <c r="E20" s="263"/>
      <c r="F20" s="263"/>
      <c r="G20" s="263"/>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282</v>
      </c>
      <c r="AH20" s="212"/>
      <c r="AI20" s="212"/>
      <c r="AJ20" s="212"/>
      <c r="AK20" s="212"/>
      <c r="AL20" s="212"/>
      <c r="AM20" s="212"/>
      <c r="AN20" s="212"/>
      <c r="AO20" s="212"/>
      <c r="AP20" s="212"/>
      <c r="AQ20" s="212"/>
      <c r="AR20" s="212"/>
      <c r="AS20" s="212"/>
      <c r="AT20" s="212"/>
      <c r="AU20" s="212"/>
      <c r="AV20" s="212"/>
      <c r="AW20" s="212"/>
      <c r="AX20" s="212"/>
      <c r="AY20" s="212"/>
      <c r="AZ20" s="212"/>
      <c r="BA20" s="239" t="str">
        <f>C20</f>
        <v>bez naložení do dopravní nádoby, ale s vyprázdněním dopravní nádoby na hromadu nebo na dopravní prostředek,</v>
      </c>
      <c r="BB20" s="212"/>
      <c r="BC20" s="212"/>
      <c r="BD20" s="212"/>
      <c r="BE20" s="212"/>
      <c r="BF20" s="212"/>
      <c r="BG20" s="212"/>
      <c r="BH20" s="212"/>
    </row>
    <row r="21" spans="1:60" outlineLevel="2" x14ac:dyDescent="0.2">
      <c r="A21" s="219"/>
      <c r="B21" s="220"/>
      <c r="C21" s="265" t="s">
        <v>363</v>
      </c>
      <c r="D21" s="257"/>
      <c r="E21" s="258"/>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284</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65" t="s">
        <v>844</v>
      </c>
      <c r="D22" s="257"/>
      <c r="E22" s="258">
        <v>6.5250000000000004</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284</v>
      </c>
      <c r="AH22" s="212">
        <v>5</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1">
        <v>5</v>
      </c>
      <c r="B23" s="232" t="s">
        <v>369</v>
      </c>
      <c r="C23" s="249" t="s">
        <v>370</v>
      </c>
      <c r="D23" s="233" t="s">
        <v>277</v>
      </c>
      <c r="E23" s="234">
        <v>19.05</v>
      </c>
      <c r="F23" s="235"/>
      <c r="G23" s="236">
        <f>ROUND(E23*F23,2)</f>
        <v>0</v>
      </c>
      <c r="H23" s="235"/>
      <c r="I23" s="236">
        <f>ROUND(E23*H23,2)</f>
        <v>0</v>
      </c>
      <c r="J23" s="235"/>
      <c r="K23" s="236">
        <f>ROUND(E23*J23,2)</f>
        <v>0</v>
      </c>
      <c r="L23" s="236">
        <v>21</v>
      </c>
      <c r="M23" s="236">
        <f>G23*(1+L23/100)</f>
        <v>0</v>
      </c>
      <c r="N23" s="234">
        <v>0</v>
      </c>
      <c r="O23" s="234">
        <f>ROUND(E23*N23,2)</f>
        <v>0</v>
      </c>
      <c r="P23" s="234">
        <v>0</v>
      </c>
      <c r="Q23" s="234">
        <f>ROUND(E23*P23,2)</f>
        <v>0</v>
      </c>
      <c r="R23" s="236" t="s">
        <v>278</v>
      </c>
      <c r="S23" s="236" t="s">
        <v>235</v>
      </c>
      <c r="T23" s="237" t="s">
        <v>235</v>
      </c>
      <c r="U23" s="222">
        <v>0.01</v>
      </c>
      <c r="V23" s="222">
        <f>ROUND(E23*U23,2)</f>
        <v>0.19</v>
      </c>
      <c r="W23" s="222"/>
      <c r="X23" s="222" t="s">
        <v>279</v>
      </c>
      <c r="Y23" s="222" t="s">
        <v>238</v>
      </c>
      <c r="Z23" s="212"/>
      <c r="AA23" s="212"/>
      <c r="AB23" s="212"/>
      <c r="AC23" s="212"/>
      <c r="AD23" s="212"/>
      <c r="AE23" s="212"/>
      <c r="AF23" s="212"/>
      <c r="AG23" s="212" t="s">
        <v>289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64" t="s">
        <v>371</v>
      </c>
      <c r="D24" s="263"/>
      <c r="E24" s="263"/>
      <c r="F24" s="263"/>
      <c r="G24" s="263"/>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5" t="s">
        <v>372</v>
      </c>
      <c r="D25" s="257"/>
      <c r="E25" s="258"/>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284</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65" t="s">
        <v>373</v>
      </c>
      <c r="D26" s="257"/>
      <c r="E26" s="258"/>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284</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65" t="s">
        <v>845</v>
      </c>
      <c r="D27" s="257"/>
      <c r="E27" s="258">
        <v>13.05</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284</v>
      </c>
      <c r="AH27" s="212">
        <v>5</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65" t="s">
        <v>734</v>
      </c>
      <c r="D28" s="257"/>
      <c r="E28" s="258"/>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284</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65" t="s">
        <v>375</v>
      </c>
      <c r="D29" s="257"/>
      <c r="E29" s="258"/>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284</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65" t="s">
        <v>846</v>
      </c>
      <c r="D30" s="257"/>
      <c r="E30" s="258">
        <v>6</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284</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1">
        <v>6</v>
      </c>
      <c r="B31" s="232" t="s">
        <v>378</v>
      </c>
      <c r="C31" s="249" t="s">
        <v>379</v>
      </c>
      <c r="D31" s="233" t="s">
        <v>277</v>
      </c>
      <c r="E31" s="234">
        <v>6.5250000000000004</v>
      </c>
      <c r="F31" s="235"/>
      <c r="G31" s="236">
        <f>ROUND(E31*F31,2)</f>
        <v>0</v>
      </c>
      <c r="H31" s="235"/>
      <c r="I31" s="236">
        <f>ROUND(E31*H31,2)</f>
        <v>0</v>
      </c>
      <c r="J31" s="235"/>
      <c r="K31" s="236">
        <f>ROUND(E31*J31,2)</f>
        <v>0</v>
      </c>
      <c r="L31" s="236">
        <v>21</v>
      </c>
      <c r="M31" s="236">
        <f>G31*(1+L31/100)</f>
        <v>0</v>
      </c>
      <c r="N31" s="234">
        <v>0</v>
      </c>
      <c r="O31" s="234">
        <f>ROUND(E31*N31,2)</f>
        <v>0</v>
      </c>
      <c r="P31" s="234">
        <v>0</v>
      </c>
      <c r="Q31" s="234">
        <f>ROUND(E31*P31,2)</f>
        <v>0</v>
      </c>
      <c r="R31" s="236" t="s">
        <v>278</v>
      </c>
      <c r="S31" s="236" t="s">
        <v>235</v>
      </c>
      <c r="T31" s="237" t="s">
        <v>235</v>
      </c>
      <c r="U31" s="222">
        <v>0.01</v>
      </c>
      <c r="V31" s="222">
        <f>ROUND(E31*U31,2)</f>
        <v>7.0000000000000007E-2</v>
      </c>
      <c r="W31" s="222"/>
      <c r="X31" s="222" t="s">
        <v>279</v>
      </c>
      <c r="Y31" s="222" t="s">
        <v>238</v>
      </c>
      <c r="Z31" s="212"/>
      <c r="AA31" s="212"/>
      <c r="AB31" s="212"/>
      <c r="AC31" s="212"/>
      <c r="AD31" s="212"/>
      <c r="AE31" s="212"/>
      <c r="AF31" s="212"/>
      <c r="AG31" s="212" t="s">
        <v>289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4" t="s">
        <v>371</v>
      </c>
      <c r="D32" s="263"/>
      <c r="E32" s="263"/>
      <c r="F32" s="263"/>
      <c r="G32" s="263"/>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5" t="s">
        <v>380</v>
      </c>
      <c r="D33" s="257"/>
      <c r="E33" s="258"/>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284</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65" t="s">
        <v>381</v>
      </c>
      <c r="D34" s="257"/>
      <c r="E34" s="258"/>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284</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65" t="s">
        <v>843</v>
      </c>
      <c r="D35" s="257"/>
      <c r="E35" s="258">
        <v>13.05</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284</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65" t="s">
        <v>373</v>
      </c>
      <c r="D36" s="257"/>
      <c r="E36" s="258"/>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284</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65" t="s">
        <v>847</v>
      </c>
      <c r="D37" s="257"/>
      <c r="E37" s="258">
        <v>-6.5250000000000004</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284</v>
      </c>
      <c r="AH37" s="212">
        <v>5</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31">
        <v>7</v>
      </c>
      <c r="B38" s="232" t="s">
        <v>384</v>
      </c>
      <c r="C38" s="249" t="s">
        <v>385</v>
      </c>
      <c r="D38" s="233" t="s">
        <v>277</v>
      </c>
      <c r="E38" s="234">
        <v>97.875</v>
      </c>
      <c r="F38" s="235"/>
      <c r="G38" s="236">
        <f>ROUND(E38*F38,2)</f>
        <v>0</v>
      </c>
      <c r="H38" s="235"/>
      <c r="I38" s="236">
        <f>ROUND(E38*H38,2)</f>
        <v>0</v>
      </c>
      <c r="J38" s="235"/>
      <c r="K38" s="236">
        <f>ROUND(E38*J38,2)</f>
        <v>0</v>
      </c>
      <c r="L38" s="236">
        <v>21</v>
      </c>
      <c r="M38" s="236">
        <f>G38*(1+L38/100)</f>
        <v>0</v>
      </c>
      <c r="N38" s="234">
        <v>0</v>
      </c>
      <c r="O38" s="234">
        <f>ROUND(E38*N38,2)</f>
        <v>0</v>
      </c>
      <c r="P38" s="234">
        <v>0</v>
      </c>
      <c r="Q38" s="234">
        <f>ROUND(E38*P38,2)</f>
        <v>0</v>
      </c>
      <c r="R38" s="236" t="s">
        <v>278</v>
      </c>
      <c r="S38" s="236" t="s">
        <v>235</v>
      </c>
      <c r="T38" s="237" t="s">
        <v>235</v>
      </c>
      <c r="U38" s="222">
        <v>0</v>
      </c>
      <c r="V38" s="222">
        <f>ROUND(E38*U38,2)</f>
        <v>0</v>
      </c>
      <c r="W38" s="222"/>
      <c r="X38" s="222" t="s">
        <v>279</v>
      </c>
      <c r="Y38" s="222" t="s">
        <v>238</v>
      </c>
      <c r="Z38" s="212"/>
      <c r="AA38" s="212"/>
      <c r="AB38" s="212"/>
      <c r="AC38" s="212"/>
      <c r="AD38" s="212"/>
      <c r="AE38" s="212"/>
      <c r="AF38" s="212"/>
      <c r="AG38" s="212" t="s">
        <v>289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4" t="s">
        <v>371</v>
      </c>
      <c r="D39" s="263"/>
      <c r="E39" s="263"/>
      <c r="F39" s="263"/>
      <c r="G39" s="263"/>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65" t="s">
        <v>386</v>
      </c>
      <c r="D40" s="257"/>
      <c r="E40" s="258"/>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284</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65" t="s">
        <v>848</v>
      </c>
      <c r="D41" s="257"/>
      <c r="E41" s="258">
        <v>97.875</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284</v>
      </c>
      <c r="AH41" s="212">
        <v>5</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1">
        <v>8</v>
      </c>
      <c r="B42" s="232" t="s">
        <v>741</v>
      </c>
      <c r="C42" s="249" t="s">
        <v>742</v>
      </c>
      <c r="D42" s="233" t="s">
        <v>277</v>
      </c>
      <c r="E42" s="234">
        <v>9.5250000000000004</v>
      </c>
      <c r="F42" s="235"/>
      <c r="G42" s="236">
        <f>ROUND(E42*F42,2)</f>
        <v>0</v>
      </c>
      <c r="H42" s="235"/>
      <c r="I42" s="236">
        <f>ROUND(E42*H42,2)</f>
        <v>0</v>
      </c>
      <c r="J42" s="235"/>
      <c r="K42" s="236">
        <f>ROUND(E42*J42,2)</f>
        <v>0</v>
      </c>
      <c r="L42" s="236">
        <v>21</v>
      </c>
      <c r="M42" s="236">
        <f>G42*(1+L42/100)</f>
        <v>0</v>
      </c>
      <c r="N42" s="234">
        <v>0</v>
      </c>
      <c r="O42" s="234">
        <f>ROUND(E42*N42,2)</f>
        <v>0</v>
      </c>
      <c r="P42" s="234">
        <v>0</v>
      </c>
      <c r="Q42" s="234">
        <f>ROUND(E42*P42,2)</f>
        <v>0</v>
      </c>
      <c r="R42" s="236" t="s">
        <v>278</v>
      </c>
      <c r="S42" s="236" t="s">
        <v>235</v>
      </c>
      <c r="T42" s="237" t="s">
        <v>235</v>
      </c>
      <c r="U42" s="222">
        <v>0.65</v>
      </c>
      <c r="V42" s="222">
        <f>ROUND(E42*U42,2)</f>
        <v>6.19</v>
      </c>
      <c r="W42" s="222"/>
      <c r="X42" s="222" t="s">
        <v>279</v>
      </c>
      <c r="Y42" s="222" t="s">
        <v>238</v>
      </c>
      <c r="Z42" s="212"/>
      <c r="AA42" s="212"/>
      <c r="AB42" s="212"/>
      <c r="AC42" s="212"/>
      <c r="AD42" s="212"/>
      <c r="AE42" s="212"/>
      <c r="AF42" s="212"/>
      <c r="AG42" s="212" t="s">
        <v>289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5" t="s">
        <v>373</v>
      </c>
      <c r="D43" s="257"/>
      <c r="E43" s="258"/>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284</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65" t="s">
        <v>849</v>
      </c>
      <c r="D44" s="257"/>
      <c r="E44" s="258">
        <v>6.5250000000000004</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284</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65" t="s">
        <v>375</v>
      </c>
      <c r="D45" s="257"/>
      <c r="E45" s="258"/>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284</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65" t="s">
        <v>841</v>
      </c>
      <c r="D46" s="257"/>
      <c r="E46" s="258">
        <v>3</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284</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31">
        <v>9</v>
      </c>
      <c r="B47" s="232" t="s">
        <v>392</v>
      </c>
      <c r="C47" s="249" t="s">
        <v>393</v>
      </c>
      <c r="D47" s="233" t="s">
        <v>277</v>
      </c>
      <c r="E47" s="234">
        <v>9.5250000000000004</v>
      </c>
      <c r="F47" s="235"/>
      <c r="G47" s="236">
        <f>ROUND(E47*F47,2)</f>
        <v>0</v>
      </c>
      <c r="H47" s="235"/>
      <c r="I47" s="236">
        <f>ROUND(E47*H47,2)</f>
        <v>0</v>
      </c>
      <c r="J47" s="235"/>
      <c r="K47" s="236">
        <f>ROUND(E47*J47,2)</f>
        <v>0</v>
      </c>
      <c r="L47" s="236">
        <v>21</v>
      </c>
      <c r="M47" s="236">
        <f>G47*(1+L47/100)</f>
        <v>0</v>
      </c>
      <c r="N47" s="234">
        <v>0</v>
      </c>
      <c r="O47" s="234">
        <f>ROUND(E47*N47,2)</f>
        <v>0</v>
      </c>
      <c r="P47" s="234">
        <v>0</v>
      </c>
      <c r="Q47" s="234">
        <f>ROUND(E47*P47,2)</f>
        <v>0</v>
      </c>
      <c r="R47" s="236" t="s">
        <v>278</v>
      </c>
      <c r="S47" s="236" t="s">
        <v>235</v>
      </c>
      <c r="T47" s="237" t="s">
        <v>235</v>
      </c>
      <c r="U47" s="222">
        <v>0.01</v>
      </c>
      <c r="V47" s="222">
        <f>ROUND(E47*U47,2)</f>
        <v>0.1</v>
      </c>
      <c r="W47" s="222"/>
      <c r="X47" s="222" t="s">
        <v>279</v>
      </c>
      <c r="Y47" s="222" t="s">
        <v>238</v>
      </c>
      <c r="Z47" s="212"/>
      <c r="AA47" s="212"/>
      <c r="AB47" s="212"/>
      <c r="AC47" s="212"/>
      <c r="AD47" s="212"/>
      <c r="AE47" s="212"/>
      <c r="AF47" s="212"/>
      <c r="AG47" s="212" t="s">
        <v>280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5" t="s">
        <v>394</v>
      </c>
      <c r="D48" s="257"/>
      <c r="E48" s="258"/>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284</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65" t="s">
        <v>850</v>
      </c>
      <c r="D49" s="257"/>
      <c r="E49" s="258">
        <v>9.5250000000000004</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284</v>
      </c>
      <c r="AH49" s="212">
        <v>5</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31">
        <v>10</v>
      </c>
      <c r="B50" s="232" t="s">
        <v>396</v>
      </c>
      <c r="C50" s="249" t="s">
        <v>397</v>
      </c>
      <c r="D50" s="233" t="s">
        <v>277</v>
      </c>
      <c r="E50" s="234">
        <v>6.5250000000000004</v>
      </c>
      <c r="F50" s="235"/>
      <c r="G50" s="236">
        <f>ROUND(E50*F50,2)</f>
        <v>0</v>
      </c>
      <c r="H50" s="235"/>
      <c r="I50" s="236">
        <f>ROUND(E50*H50,2)</f>
        <v>0</v>
      </c>
      <c r="J50" s="235"/>
      <c r="K50" s="236">
        <f>ROUND(E50*J50,2)</f>
        <v>0</v>
      </c>
      <c r="L50" s="236">
        <v>21</v>
      </c>
      <c r="M50" s="236">
        <f>G50*(1+L50/100)</f>
        <v>0</v>
      </c>
      <c r="N50" s="234">
        <v>0</v>
      </c>
      <c r="O50" s="234">
        <f>ROUND(E50*N50,2)</f>
        <v>0</v>
      </c>
      <c r="P50" s="234">
        <v>0</v>
      </c>
      <c r="Q50" s="234">
        <f>ROUND(E50*P50,2)</f>
        <v>0</v>
      </c>
      <c r="R50" s="236" t="s">
        <v>278</v>
      </c>
      <c r="S50" s="236" t="s">
        <v>235</v>
      </c>
      <c r="T50" s="237" t="s">
        <v>235</v>
      </c>
      <c r="U50" s="222">
        <v>0.2</v>
      </c>
      <c r="V50" s="222">
        <f>ROUND(E50*U50,2)</f>
        <v>1.31</v>
      </c>
      <c r="W50" s="222"/>
      <c r="X50" s="222" t="s">
        <v>279</v>
      </c>
      <c r="Y50" s="222" t="s">
        <v>238</v>
      </c>
      <c r="Z50" s="212"/>
      <c r="AA50" s="212"/>
      <c r="AB50" s="212"/>
      <c r="AC50" s="212"/>
      <c r="AD50" s="212"/>
      <c r="AE50" s="212"/>
      <c r="AF50" s="212"/>
      <c r="AG50" s="212" t="s">
        <v>289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4" t="s">
        <v>398</v>
      </c>
      <c r="D51" s="263"/>
      <c r="E51" s="263"/>
      <c r="F51" s="263"/>
      <c r="G51" s="263"/>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5" t="s">
        <v>381</v>
      </c>
      <c r="D52" s="257"/>
      <c r="E52" s="258"/>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284</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65" t="s">
        <v>843</v>
      </c>
      <c r="D53" s="257"/>
      <c r="E53" s="258">
        <v>13.05</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284</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65" t="s">
        <v>399</v>
      </c>
      <c r="D54" s="257"/>
      <c r="E54" s="258"/>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284</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65" t="s">
        <v>400</v>
      </c>
      <c r="D55" s="257"/>
      <c r="E55" s="258"/>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284</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65" t="s">
        <v>851</v>
      </c>
      <c r="D56" s="257"/>
      <c r="E56" s="258">
        <v>-1.3049999999999999</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284</v>
      </c>
      <c r="AH56" s="212">
        <v>5</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65" t="s">
        <v>404</v>
      </c>
      <c r="D57" s="257"/>
      <c r="E57" s="258"/>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284</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65" t="s">
        <v>852</v>
      </c>
      <c r="D58" s="257"/>
      <c r="E58" s="258">
        <v>-5.22</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284</v>
      </c>
      <c r="AH58" s="212">
        <v>5</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1">
        <v>11</v>
      </c>
      <c r="B59" s="232" t="s">
        <v>411</v>
      </c>
      <c r="C59" s="249" t="s">
        <v>412</v>
      </c>
      <c r="D59" s="233" t="s">
        <v>277</v>
      </c>
      <c r="E59" s="234">
        <v>5.22</v>
      </c>
      <c r="F59" s="235"/>
      <c r="G59" s="236">
        <f>ROUND(E59*F59,2)</f>
        <v>0</v>
      </c>
      <c r="H59" s="235"/>
      <c r="I59" s="236">
        <f>ROUND(E59*H59,2)</f>
        <v>0</v>
      </c>
      <c r="J59" s="235"/>
      <c r="K59" s="236">
        <f>ROUND(E59*J59,2)</f>
        <v>0</v>
      </c>
      <c r="L59" s="236">
        <v>21</v>
      </c>
      <c r="M59" s="236">
        <f>G59*(1+L59/100)</f>
        <v>0</v>
      </c>
      <c r="N59" s="234">
        <v>1.7</v>
      </c>
      <c r="O59" s="234">
        <f>ROUND(E59*N59,2)</f>
        <v>8.8699999999999992</v>
      </c>
      <c r="P59" s="234">
        <v>0</v>
      </c>
      <c r="Q59" s="234">
        <f>ROUND(E59*P59,2)</f>
        <v>0</v>
      </c>
      <c r="R59" s="236" t="s">
        <v>278</v>
      </c>
      <c r="S59" s="236" t="s">
        <v>235</v>
      </c>
      <c r="T59" s="237" t="s">
        <v>235</v>
      </c>
      <c r="U59" s="222">
        <v>1.59</v>
      </c>
      <c r="V59" s="222">
        <f>ROUND(E59*U59,2)</f>
        <v>8.3000000000000007</v>
      </c>
      <c r="W59" s="222"/>
      <c r="X59" s="222" t="s">
        <v>279</v>
      </c>
      <c r="Y59" s="222" t="s">
        <v>238</v>
      </c>
      <c r="Z59" s="212"/>
      <c r="AA59" s="212"/>
      <c r="AB59" s="212"/>
      <c r="AC59" s="212"/>
      <c r="AD59" s="212"/>
      <c r="AE59" s="212"/>
      <c r="AF59" s="212"/>
      <c r="AG59" s="212" t="s">
        <v>289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2" x14ac:dyDescent="0.2">
      <c r="A60" s="219"/>
      <c r="B60" s="220"/>
      <c r="C60" s="264" t="s">
        <v>413</v>
      </c>
      <c r="D60" s="263"/>
      <c r="E60" s="263"/>
      <c r="F60" s="263"/>
      <c r="G60" s="263"/>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282</v>
      </c>
      <c r="AH60" s="212"/>
      <c r="AI60" s="212"/>
      <c r="AJ60" s="212"/>
      <c r="AK60" s="212"/>
      <c r="AL60" s="212"/>
      <c r="AM60" s="212"/>
      <c r="AN60" s="212"/>
      <c r="AO60" s="212"/>
      <c r="AP60" s="212"/>
      <c r="AQ60" s="212"/>
      <c r="AR60" s="212"/>
      <c r="AS60" s="212"/>
      <c r="AT60" s="212"/>
      <c r="AU60" s="212"/>
      <c r="AV60" s="212"/>
      <c r="AW60" s="212"/>
      <c r="AX60" s="212"/>
      <c r="AY60" s="212"/>
      <c r="AZ60" s="212"/>
      <c r="BA60" s="239" t="str">
        <f>C60</f>
        <v>sypaninou z vhodných hornin tř. 1 - 4 nebo materiálem připraveným podél výkopu ve vzdálenosti do 3 m od jeho kraje, pro jakoukoliv hloubku výkopu a jakoukoliv míru zhutnění,</v>
      </c>
      <c r="BB60" s="212"/>
      <c r="BC60" s="212"/>
      <c r="BD60" s="212"/>
      <c r="BE60" s="212"/>
      <c r="BF60" s="212"/>
      <c r="BG60" s="212"/>
      <c r="BH60" s="212"/>
    </row>
    <row r="61" spans="1:60" outlineLevel="2" x14ac:dyDescent="0.2">
      <c r="A61" s="219"/>
      <c r="B61" s="220"/>
      <c r="C61" s="265" t="s">
        <v>853</v>
      </c>
      <c r="D61" s="257"/>
      <c r="E61" s="258">
        <v>5.22</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284</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1">
        <v>12</v>
      </c>
      <c r="B62" s="232" t="s">
        <v>425</v>
      </c>
      <c r="C62" s="249" t="s">
        <v>426</v>
      </c>
      <c r="D62" s="233" t="s">
        <v>333</v>
      </c>
      <c r="E62" s="234">
        <v>15</v>
      </c>
      <c r="F62" s="235"/>
      <c r="G62" s="236">
        <f>ROUND(E62*F62,2)</f>
        <v>0</v>
      </c>
      <c r="H62" s="235"/>
      <c r="I62" s="236">
        <f>ROUND(E62*H62,2)</f>
        <v>0</v>
      </c>
      <c r="J62" s="235"/>
      <c r="K62" s="236">
        <f>ROUND(E62*J62,2)</f>
        <v>0</v>
      </c>
      <c r="L62" s="236">
        <v>21</v>
      </c>
      <c r="M62" s="236">
        <f>G62*(1+L62/100)</f>
        <v>0</v>
      </c>
      <c r="N62" s="234">
        <v>0</v>
      </c>
      <c r="O62" s="234">
        <f>ROUND(E62*N62,2)</f>
        <v>0</v>
      </c>
      <c r="P62" s="234">
        <v>0</v>
      </c>
      <c r="Q62" s="234">
        <f>ROUND(E62*P62,2)</f>
        <v>0</v>
      </c>
      <c r="R62" s="236" t="s">
        <v>427</v>
      </c>
      <c r="S62" s="236" t="s">
        <v>235</v>
      </c>
      <c r="T62" s="237" t="s">
        <v>235</v>
      </c>
      <c r="U62" s="222">
        <v>0.02</v>
      </c>
      <c r="V62" s="222">
        <f>ROUND(E62*U62,2)</f>
        <v>0.3</v>
      </c>
      <c r="W62" s="222"/>
      <c r="X62" s="222" t="s">
        <v>279</v>
      </c>
      <c r="Y62" s="222" t="s">
        <v>238</v>
      </c>
      <c r="Z62" s="212"/>
      <c r="AA62" s="212"/>
      <c r="AB62" s="212"/>
      <c r="AC62" s="212"/>
      <c r="AD62" s="212"/>
      <c r="AE62" s="212"/>
      <c r="AF62" s="212"/>
      <c r="AG62" s="212" t="s">
        <v>289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4" t="s">
        <v>428</v>
      </c>
      <c r="D63" s="263"/>
      <c r="E63" s="263"/>
      <c r="F63" s="263"/>
      <c r="G63" s="263"/>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5" t="s">
        <v>854</v>
      </c>
      <c r="D64" s="257"/>
      <c r="E64" s="258">
        <v>15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284</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1">
        <v>13</v>
      </c>
      <c r="B65" s="232" t="s">
        <v>434</v>
      </c>
      <c r="C65" s="249" t="s">
        <v>435</v>
      </c>
      <c r="D65" s="233" t="s">
        <v>333</v>
      </c>
      <c r="E65" s="234">
        <v>15</v>
      </c>
      <c r="F65" s="235"/>
      <c r="G65" s="236">
        <f>ROUND(E65*F65,2)</f>
        <v>0</v>
      </c>
      <c r="H65" s="235"/>
      <c r="I65" s="236">
        <f>ROUND(E65*H65,2)</f>
        <v>0</v>
      </c>
      <c r="J65" s="235"/>
      <c r="K65" s="236">
        <f>ROUND(E65*J65,2)</f>
        <v>0</v>
      </c>
      <c r="L65" s="236">
        <v>21</v>
      </c>
      <c r="M65" s="236">
        <f>G65*(1+L65/100)</f>
        <v>0</v>
      </c>
      <c r="N65" s="234">
        <v>0</v>
      </c>
      <c r="O65" s="234">
        <f>ROUND(E65*N65,2)</f>
        <v>0</v>
      </c>
      <c r="P65" s="234">
        <v>0</v>
      </c>
      <c r="Q65" s="234">
        <f>ROUND(E65*P65,2)</f>
        <v>0</v>
      </c>
      <c r="R65" s="236" t="s">
        <v>278</v>
      </c>
      <c r="S65" s="236" t="s">
        <v>235</v>
      </c>
      <c r="T65" s="237" t="s">
        <v>235</v>
      </c>
      <c r="U65" s="222">
        <v>0.01</v>
      </c>
      <c r="V65" s="222">
        <f>ROUND(E65*U65,2)</f>
        <v>0.15</v>
      </c>
      <c r="W65" s="222"/>
      <c r="X65" s="222" t="s">
        <v>279</v>
      </c>
      <c r="Y65" s="222" t="s">
        <v>238</v>
      </c>
      <c r="Z65" s="212"/>
      <c r="AA65" s="212"/>
      <c r="AB65" s="212"/>
      <c r="AC65" s="212"/>
      <c r="AD65" s="212"/>
      <c r="AE65" s="212"/>
      <c r="AF65" s="212"/>
      <c r="AG65" s="212" t="s">
        <v>280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4" t="s">
        <v>436</v>
      </c>
      <c r="D66" s="263"/>
      <c r="E66" s="263"/>
      <c r="F66" s="263"/>
      <c r="G66" s="263"/>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5" t="s">
        <v>437</v>
      </c>
      <c r="D67" s="257"/>
      <c r="E67" s="258"/>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284</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65" t="s">
        <v>855</v>
      </c>
      <c r="D68" s="257"/>
      <c r="E68" s="258">
        <v>15</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284</v>
      </c>
      <c r="AH68" s="212">
        <v>5</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31">
        <v>14</v>
      </c>
      <c r="B69" s="232" t="s">
        <v>439</v>
      </c>
      <c r="C69" s="249" t="s">
        <v>440</v>
      </c>
      <c r="D69" s="233" t="s">
        <v>333</v>
      </c>
      <c r="E69" s="234">
        <v>15</v>
      </c>
      <c r="F69" s="235"/>
      <c r="G69" s="236">
        <f>ROUND(E69*F69,2)</f>
        <v>0</v>
      </c>
      <c r="H69" s="235"/>
      <c r="I69" s="236">
        <f>ROUND(E69*H69,2)</f>
        <v>0</v>
      </c>
      <c r="J69" s="235"/>
      <c r="K69" s="236">
        <f>ROUND(E69*J69,2)</f>
        <v>0</v>
      </c>
      <c r="L69" s="236">
        <v>21</v>
      </c>
      <c r="M69" s="236">
        <f>G69*(1+L69/100)</f>
        <v>0</v>
      </c>
      <c r="N69" s="234">
        <v>0</v>
      </c>
      <c r="O69" s="234">
        <f>ROUND(E69*N69,2)</f>
        <v>0</v>
      </c>
      <c r="P69" s="234">
        <v>0</v>
      </c>
      <c r="Q69" s="234">
        <f>ROUND(E69*P69,2)</f>
        <v>0</v>
      </c>
      <c r="R69" s="236" t="s">
        <v>278</v>
      </c>
      <c r="S69" s="236" t="s">
        <v>235</v>
      </c>
      <c r="T69" s="237" t="s">
        <v>235</v>
      </c>
      <c r="U69" s="222">
        <v>0.25</v>
      </c>
      <c r="V69" s="222">
        <f>ROUND(E69*U69,2)</f>
        <v>3.75</v>
      </c>
      <c r="W69" s="222"/>
      <c r="X69" s="222" t="s">
        <v>279</v>
      </c>
      <c r="Y69" s="222" t="s">
        <v>238</v>
      </c>
      <c r="Z69" s="212"/>
      <c r="AA69" s="212"/>
      <c r="AB69" s="212"/>
      <c r="AC69" s="212"/>
      <c r="AD69" s="212"/>
      <c r="AE69" s="212"/>
      <c r="AF69" s="212"/>
      <c r="AG69" s="212" t="s">
        <v>289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2" x14ac:dyDescent="0.2">
      <c r="A70" s="219"/>
      <c r="B70" s="220"/>
      <c r="C70" s="264" t="s">
        <v>441</v>
      </c>
      <c r="D70" s="263"/>
      <c r="E70" s="263"/>
      <c r="F70" s="263"/>
      <c r="G70" s="263"/>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282</v>
      </c>
      <c r="AH70" s="212"/>
      <c r="AI70" s="212"/>
      <c r="AJ70" s="212"/>
      <c r="AK70" s="212"/>
      <c r="AL70" s="212"/>
      <c r="AM70" s="212"/>
      <c r="AN70" s="212"/>
      <c r="AO70" s="212"/>
      <c r="AP70" s="212"/>
      <c r="AQ70" s="212"/>
      <c r="AR70" s="212"/>
      <c r="AS70" s="212"/>
      <c r="AT70" s="212"/>
      <c r="AU70" s="212"/>
      <c r="AV70" s="212"/>
      <c r="AW70" s="212"/>
      <c r="AX70" s="212"/>
      <c r="AY70" s="212"/>
      <c r="AZ70" s="212"/>
      <c r="BA70" s="239" t="str">
        <f>C70</f>
        <v>s případným nutným přemístěním hromad nebo dočasných skládek na místo potřeby ze vzdálenosti do 30 m, v rovině nebo ve svahu do 1 : 5,</v>
      </c>
      <c r="BB70" s="212"/>
      <c r="BC70" s="212"/>
      <c r="BD70" s="212"/>
      <c r="BE70" s="212"/>
      <c r="BF70" s="212"/>
      <c r="BG70" s="212"/>
      <c r="BH70" s="212"/>
    </row>
    <row r="71" spans="1:60" outlineLevel="2" x14ac:dyDescent="0.2">
      <c r="A71" s="219"/>
      <c r="B71" s="220"/>
      <c r="C71" s="265" t="s">
        <v>437</v>
      </c>
      <c r="D71" s="257"/>
      <c r="E71" s="258"/>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284</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65" t="s">
        <v>855</v>
      </c>
      <c r="D72" s="257"/>
      <c r="E72" s="258">
        <v>15</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284</v>
      </c>
      <c r="AH72" s="212">
        <v>5</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1">
        <v>15</v>
      </c>
      <c r="B73" s="232" t="s">
        <v>450</v>
      </c>
      <c r="C73" s="249" t="s">
        <v>451</v>
      </c>
      <c r="D73" s="233" t="s">
        <v>277</v>
      </c>
      <c r="E73" s="234">
        <v>6.5250000000000004</v>
      </c>
      <c r="F73" s="235"/>
      <c r="G73" s="236">
        <f>ROUND(E73*F73,2)</f>
        <v>0</v>
      </c>
      <c r="H73" s="235"/>
      <c r="I73" s="236">
        <f>ROUND(E73*H73,2)</f>
        <v>0</v>
      </c>
      <c r="J73" s="235"/>
      <c r="K73" s="236">
        <f>ROUND(E73*J73,2)</f>
        <v>0</v>
      </c>
      <c r="L73" s="236">
        <v>21</v>
      </c>
      <c r="M73" s="236">
        <f>G73*(1+L73/100)</f>
        <v>0</v>
      </c>
      <c r="N73" s="234">
        <v>0</v>
      </c>
      <c r="O73" s="234">
        <f>ROUND(E73*N73,2)</f>
        <v>0</v>
      </c>
      <c r="P73" s="234">
        <v>0</v>
      </c>
      <c r="Q73" s="234">
        <f>ROUND(E73*P73,2)</f>
        <v>0</v>
      </c>
      <c r="R73" s="236" t="s">
        <v>278</v>
      </c>
      <c r="S73" s="236" t="s">
        <v>235</v>
      </c>
      <c r="T73" s="237" t="s">
        <v>235</v>
      </c>
      <c r="U73" s="222">
        <v>0</v>
      </c>
      <c r="V73" s="222">
        <f>ROUND(E73*U73,2)</f>
        <v>0</v>
      </c>
      <c r="W73" s="222"/>
      <c r="X73" s="222" t="s">
        <v>279</v>
      </c>
      <c r="Y73" s="222" t="s">
        <v>238</v>
      </c>
      <c r="Z73" s="212"/>
      <c r="AA73" s="212"/>
      <c r="AB73" s="212"/>
      <c r="AC73" s="212"/>
      <c r="AD73" s="212"/>
      <c r="AE73" s="212"/>
      <c r="AF73" s="212"/>
      <c r="AG73" s="212" t="s">
        <v>289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5" t="s">
        <v>856</v>
      </c>
      <c r="D74" s="257"/>
      <c r="E74" s="258">
        <v>6.5250000000000004</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284</v>
      </c>
      <c r="AH74" s="212">
        <v>5</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1">
        <v>16</v>
      </c>
      <c r="B75" s="232" t="s">
        <v>453</v>
      </c>
      <c r="C75" s="249" t="s">
        <v>454</v>
      </c>
      <c r="D75" s="233" t="s">
        <v>455</v>
      </c>
      <c r="E75" s="234">
        <v>0.621</v>
      </c>
      <c r="F75" s="235"/>
      <c r="G75" s="236">
        <f>ROUND(E75*F75,2)</f>
        <v>0</v>
      </c>
      <c r="H75" s="235"/>
      <c r="I75" s="236">
        <f>ROUND(E75*H75,2)</f>
        <v>0</v>
      </c>
      <c r="J75" s="235"/>
      <c r="K75" s="236">
        <f>ROUND(E75*J75,2)</f>
        <v>0</v>
      </c>
      <c r="L75" s="236">
        <v>21</v>
      </c>
      <c r="M75" s="236">
        <f>G75*(1+L75/100)</f>
        <v>0</v>
      </c>
      <c r="N75" s="234">
        <v>1E-3</v>
      </c>
      <c r="O75" s="234">
        <f>ROUND(E75*N75,2)</f>
        <v>0</v>
      </c>
      <c r="P75" s="234">
        <v>0</v>
      </c>
      <c r="Q75" s="234">
        <f>ROUND(E75*P75,2)</f>
        <v>0</v>
      </c>
      <c r="R75" s="236" t="s">
        <v>456</v>
      </c>
      <c r="S75" s="236" t="s">
        <v>235</v>
      </c>
      <c r="T75" s="237" t="s">
        <v>235</v>
      </c>
      <c r="U75" s="222">
        <v>0</v>
      </c>
      <c r="V75" s="222">
        <f>ROUND(E75*U75,2)</f>
        <v>0</v>
      </c>
      <c r="W75" s="222"/>
      <c r="X75" s="222" t="s">
        <v>457</v>
      </c>
      <c r="Y75" s="222" t="s">
        <v>238</v>
      </c>
      <c r="Z75" s="212"/>
      <c r="AA75" s="212"/>
      <c r="AB75" s="212"/>
      <c r="AC75" s="212"/>
      <c r="AD75" s="212"/>
      <c r="AE75" s="212"/>
      <c r="AF75" s="212"/>
      <c r="AG75" s="212" t="s">
        <v>458</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65" t="s">
        <v>459</v>
      </c>
      <c r="D76" s="257"/>
      <c r="E76" s="258"/>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284</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65" t="s">
        <v>857</v>
      </c>
      <c r="D77" s="257"/>
      <c r="E77" s="258">
        <v>0.621</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284</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
      <c r="A78" s="224" t="s">
        <v>230</v>
      </c>
      <c r="B78" s="225" t="s">
        <v>166</v>
      </c>
      <c r="C78" s="248" t="s">
        <v>167</v>
      </c>
      <c r="D78" s="226"/>
      <c r="E78" s="227"/>
      <c r="F78" s="228"/>
      <c r="G78" s="228">
        <f>SUMIF(AG79:AG81,"&lt;&gt;NOR",G79:G81)</f>
        <v>0</v>
      </c>
      <c r="H78" s="228"/>
      <c r="I78" s="228">
        <f>SUM(I79:I81)</f>
        <v>0</v>
      </c>
      <c r="J78" s="228"/>
      <c r="K78" s="228">
        <f>SUM(K79:K81)</f>
        <v>0</v>
      </c>
      <c r="L78" s="228"/>
      <c r="M78" s="228">
        <f>SUM(M79:M81)</f>
        <v>0</v>
      </c>
      <c r="N78" s="227"/>
      <c r="O78" s="227">
        <f>SUM(O79:O81)</f>
        <v>2.4700000000000002</v>
      </c>
      <c r="P78" s="227"/>
      <c r="Q78" s="227">
        <f>SUM(Q79:Q81)</f>
        <v>0</v>
      </c>
      <c r="R78" s="228"/>
      <c r="S78" s="228"/>
      <c r="T78" s="229"/>
      <c r="U78" s="223"/>
      <c r="V78" s="223">
        <f>SUM(V79:V81)</f>
        <v>1.72</v>
      </c>
      <c r="W78" s="223"/>
      <c r="X78" s="223"/>
      <c r="Y78" s="223"/>
      <c r="AG78" t="s">
        <v>231</v>
      </c>
    </row>
    <row r="79" spans="1:60" outlineLevel="1" x14ac:dyDescent="0.2">
      <c r="A79" s="231">
        <v>17</v>
      </c>
      <c r="B79" s="232" t="s">
        <v>488</v>
      </c>
      <c r="C79" s="249" t="s">
        <v>489</v>
      </c>
      <c r="D79" s="233" t="s">
        <v>277</v>
      </c>
      <c r="E79" s="234">
        <v>1.3049999999999999</v>
      </c>
      <c r="F79" s="235"/>
      <c r="G79" s="236">
        <f>ROUND(E79*F79,2)</f>
        <v>0</v>
      </c>
      <c r="H79" s="235"/>
      <c r="I79" s="236">
        <f>ROUND(E79*H79,2)</f>
        <v>0</v>
      </c>
      <c r="J79" s="235"/>
      <c r="K79" s="236">
        <f>ROUND(E79*J79,2)</f>
        <v>0</v>
      </c>
      <c r="L79" s="236">
        <v>21</v>
      </c>
      <c r="M79" s="236">
        <f>G79*(1+L79/100)</f>
        <v>0</v>
      </c>
      <c r="N79" s="234">
        <v>1.8907700000000001</v>
      </c>
      <c r="O79" s="234">
        <f>ROUND(E79*N79,2)</f>
        <v>2.4700000000000002</v>
      </c>
      <c r="P79" s="234">
        <v>0</v>
      </c>
      <c r="Q79" s="234">
        <f>ROUND(E79*P79,2)</f>
        <v>0</v>
      </c>
      <c r="R79" s="236" t="s">
        <v>490</v>
      </c>
      <c r="S79" s="236" t="s">
        <v>235</v>
      </c>
      <c r="T79" s="237" t="s">
        <v>235</v>
      </c>
      <c r="U79" s="222">
        <v>1.32</v>
      </c>
      <c r="V79" s="222">
        <f>ROUND(E79*U79,2)</f>
        <v>1.72</v>
      </c>
      <c r="W79" s="222"/>
      <c r="X79" s="222" t="s">
        <v>279</v>
      </c>
      <c r="Y79" s="222" t="s">
        <v>238</v>
      </c>
      <c r="Z79" s="212"/>
      <c r="AA79" s="212"/>
      <c r="AB79" s="212"/>
      <c r="AC79" s="212"/>
      <c r="AD79" s="212"/>
      <c r="AE79" s="212"/>
      <c r="AF79" s="212"/>
      <c r="AG79" s="212" t="s">
        <v>289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64" t="s">
        <v>491</v>
      </c>
      <c r="D80" s="263"/>
      <c r="E80" s="263"/>
      <c r="F80" s="263"/>
      <c r="G80" s="263"/>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65" t="s">
        <v>858</v>
      </c>
      <c r="D81" s="257"/>
      <c r="E81" s="258">
        <v>1.3049999999999999</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284</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x14ac:dyDescent="0.2">
      <c r="A82" s="224" t="s">
        <v>230</v>
      </c>
      <c r="B82" s="225" t="s">
        <v>170</v>
      </c>
      <c r="C82" s="248" t="s">
        <v>171</v>
      </c>
      <c r="D82" s="226"/>
      <c r="E82" s="227"/>
      <c r="F82" s="228"/>
      <c r="G82" s="228">
        <f>SUMIF(AG83:AG96,"&lt;&gt;NOR",G83:G96)</f>
        <v>0</v>
      </c>
      <c r="H82" s="228"/>
      <c r="I82" s="228">
        <f>SUM(I83:I96)</f>
        <v>0</v>
      </c>
      <c r="J82" s="228"/>
      <c r="K82" s="228">
        <f>SUM(K83:K96)</f>
        <v>0</v>
      </c>
      <c r="L82" s="228"/>
      <c r="M82" s="228">
        <f>SUM(M83:M96)</f>
        <v>0</v>
      </c>
      <c r="N82" s="227"/>
      <c r="O82" s="227">
        <f>SUM(O83:O96)</f>
        <v>0</v>
      </c>
      <c r="P82" s="227"/>
      <c r="Q82" s="227">
        <f>SUM(Q83:Q96)</f>
        <v>0</v>
      </c>
      <c r="R82" s="228"/>
      <c r="S82" s="228"/>
      <c r="T82" s="229"/>
      <c r="U82" s="223"/>
      <c r="V82" s="223">
        <f>SUM(V83:V96)</f>
        <v>1.02</v>
      </c>
      <c r="W82" s="223"/>
      <c r="X82" s="223"/>
      <c r="Y82" s="223"/>
      <c r="AG82" t="s">
        <v>231</v>
      </c>
    </row>
    <row r="83" spans="1:60" ht="22.5" outlineLevel="1" x14ac:dyDescent="0.2">
      <c r="A83" s="231">
        <v>18</v>
      </c>
      <c r="B83" s="232" t="s">
        <v>757</v>
      </c>
      <c r="C83" s="249" t="s">
        <v>758</v>
      </c>
      <c r="D83" s="233" t="s">
        <v>533</v>
      </c>
      <c r="E83" s="234">
        <v>14.5</v>
      </c>
      <c r="F83" s="235"/>
      <c r="G83" s="236">
        <f>ROUND(E83*F83,2)</f>
        <v>0</v>
      </c>
      <c r="H83" s="235"/>
      <c r="I83" s="236">
        <f>ROUND(E83*H83,2)</f>
        <v>0</v>
      </c>
      <c r="J83" s="235"/>
      <c r="K83" s="236">
        <f>ROUND(E83*J83,2)</f>
        <v>0</v>
      </c>
      <c r="L83" s="236">
        <v>21</v>
      </c>
      <c r="M83" s="236">
        <f>G83*(1+L83/100)</f>
        <v>0</v>
      </c>
      <c r="N83" s="234">
        <v>0</v>
      </c>
      <c r="O83" s="234">
        <f>ROUND(E83*N83,2)</f>
        <v>0</v>
      </c>
      <c r="P83" s="234">
        <v>0</v>
      </c>
      <c r="Q83" s="234">
        <f>ROUND(E83*P83,2)</f>
        <v>0</v>
      </c>
      <c r="R83" s="236" t="s">
        <v>490</v>
      </c>
      <c r="S83" s="236" t="s">
        <v>235</v>
      </c>
      <c r="T83" s="237" t="s">
        <v>235</v>
      </c>
      <c r="U83" s="222">
        <v>0.03</v>
      </c>
      <c r="V83" s="222">
        <f>ROUND(E83*U83,2)</f>
        <v>0.44</v>
      </c>
      <c r="W83" s="222"/>
      <c r="X83" s="222" t="s">
        <v>279</v>
      </c>
      <c r="Y83" s="222" t="s">
        <v>238</v>
      </c>
      <c r="Z83" s="212"/>
      <c r="AA83" s="212"/>
      <c r="AB83" s="212"/>
      <c r="AC83" s="212"/>
      <c r="AD83" s="212"/>
      <c r="AE83" s="212"/>
      <c r="AF83" s="212"/>
      <c r="AG83" s="212" t="s">
        <v>289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4" t="s">
        <v>491</v>
      </c>
      <c r="D84" s="263"/>
      <c r="E84" s="263"/>
      <c r="F84" s="263"/>
      <c r="G84" s="263"/>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5" t="s">
        <v>859</v>
      </c>
      <c r="D85" s="257"/>
      <c r="E85" s="258">
        <v>14.5</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284</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1">
        <v>19</v>
      </c>
      <c r="B86" s="232" t="s">
        <v>772</v>
      </c>
      <c r="C86" s="249" t="s">
        <v>773</v>
      </c>
      <c r="D86" s="233" t="s">
        <v>533</v>
      </c>
      <c r="E86" s="234">
        <v>14.5</v>
      </c>
      <c r="F86" s="235"/>
      <c r="G86" s="236">
        <f>ROUND(E86*F86,2)</f>
        <v>0</v>
      </c>
      <c r="H86" s="235"/>
      <c r="I86" s="236">
        <f>ROUND(E86*H86,2)</f>
        <v>0</v>
      </c>
      <c r="J86" s="235"/>
      <c r="K86" s="236">
        <f>ROUND(E86*J86,2)</f>
        <v>0</v>
      </c>
      <c r="L86" s="236">
        <v>21</v>
      </c>
      <c r="M86" s="236">
        <f>G86*(1+L86/100)</f>
        <v>0</v>
      </c>
      <c r="N86" s="234">
        <v>0</v>
      </c>
      <c r="O86" s="234">
        <f>ROUND(E86*N86,2)</f>
        <v>0</v>
      </c>
      <c r="P86" s="234">
        <v>0</v>
      </c>
      <c r="Q86" s="234">
        <f>ROUND(E86*P86,2)</f>
        <v>0</v>
      </c>
      <c r="R86" s="236" t="s">
        <v>490</v>
      </c>
      <c r="S86" s="236" t="s">
        <v>235</v>
      </c>
      <c r="T86" s="237" t="s">
        <v>235</v>
      </c>
      <c r="U86" s="222">
        <v>0.04</v>
      </c>
      <c r="V86" s="222">
        <f>ROUND(E86*U86,2)</f>
        <v>0.57999999999999996</v>
      </c>
      <c r="W86" s="222"/>
      <c r="X86" s="222" t="s">
        <v>279</v>
      </c>
      <c r="Y86" s="222" t="s">
        <v>238</v>
      </c>
      <c r="Z86" s="212"/>
      <c r="AA86" s="212"/>
      <c r="AB86" s="212"/>
      <c r="AC86" s="212"/>
      <c r="AD86" s="212"/>
      <c r="AE86" s="212"/>
      <c r="AF86" s="212"/>
      <c r="AG86" s="212" t="s">
        <v>289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64" t="s">
        <v>774</v>
      </c>
      <c r="D87" s="263"/>
      <c r="E87" s="263"/>
      <c r="F87" s="263"/>
      <c r="G87" s="263"/>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282</v>
      </c>
      <c r="AH87" s="212"/>
      <c r="AI87" s="212"/>
      <c r="AJ87" s="212"/>
      <c r="AK87" s="212"/>
      <c r="AL87" s="212"/>
      <c r="AM87" s="212"/>
      <c r="AN87" s="212"/>
      <c r="AO87" s="212"/>
      <c r="AP87" s="212"/>
      <c r="AQ87" s="212"/>
      <c r="AR87" s="212"/>
      <c r="AS87" s="212"/>
      <c r="AT87" s="212"/>
      <c r="AU87" s="212"/>
      <c r="AV87" s="212"/>
      <c r="AW87" s="212"/>
      <c r="AX87" s="212"/>
      <c r="AY87" s="212"/>
      <c r="AZ87" s="212"/>
      <c r="BA87" s="239" t="str">
        <f>C87</f>
        <v>přísun, montáže, demontáže a odsunu zkoušecího čerpadla, napuštění tlakovou vodou a dodání vody pro tlakovou zkoušku,</v>
      </c>
      <c r="BB87" s="212"/>
      <c r="BC87" s="212"/>
      <c r="BD87" s="212"/>
      <c r="BE87" s="212"/>
      <c r="BF87" s="212"/>
      <c r="BG87" s="212"/>
      <c r="BH87" s="212"/>
    </row>
    <row r="88" spans="1:60" outlineLevel="2" x14ac:dyDescent="0.2">
      <c r="A88" s="219"/>
      <c r="B88" s="220"/>
      <c r="C88" s="265" t="s">
        <v>860</v>
      </c>
      <c r="D88" s="257"/>
      <c r="E88" s="258">
        <v>14.5</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284</v>
      </c>
      <c r="AH88" s="212">
        <v>5</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1">
        <v>20</v>
      </c>
      <c r="B89" s="232" t="s">
        <v>861</v>
      </c>
      <c r="C89" s="249" t="s">
        <v>862</v>
      </c>
      <c r="D89" s="233" t="s">
        <v>679</v>
      </c>
      <c r="E89" s="234">
        <v>1</v>
      </c>
      <c r="F89" s="235"/>
      <c r="G89" s="236">
        <f>ROUND(E89*F89,2)</f>
        <v>0</v>
      </c>
      <c r="H89" s="235"/>
      <c r="I89" s="236">
        <f>ROUND(E89*H89,2)</f>
        <v>0</v>
      </c>
      <c r="J89" s="235"/>
      <c r="K89" s="236">
        <f>ROUND(E89*J89,2)</f>
        <v>0</v>
      </c>
      <c r="L89" s="236">
        <v>21</v>
      </c>
      <c r="M89" s="236">
        <f>G89*(1+L89/100)</f>
        <v>0</v>
      </c>
      <c r="N89" s="234">
        <v>0</v>
      </c>
      <c r="O89" s="234">
        <f>ROUND(E89*N89,2)</f>
        <v>0</v>
      </c>
      <c r="P89" s="234">
        <v>0</v>
      </c>
      <c r="Q89" s="234">
        <f>ROUND(E89*P89,2)</f>
        <v>0</v>
      </c>
      <c r="R89" s="236"/>
      <c r="S89" s="236" t="s">
        <v>247</v>
      </c>
      <c r="T89" s="237" t="s">
        <v>236</v>
      </c>
      <c r="U89" s="222">
        <v>0</v>
      </c>
      <c r="V89" s="222">
        <f>ROUND(E89*U89,2)</f>
        <v>0</v>
      </c>
      <c r="W89" s="222"/>
      <c r="X89" s="222" t="s">
        <v>279</v>
      </c>
      <c r="Y89" s="222" t="s">
        <v>238</v>
      </c>
      <c r="Z89" s="212"/>
      <c r="AA89" s="212"/>
      <c r="AB89" s="212"/>
      <c r="AC89" s="212"/>
      <c r="AD89" s="212"/>
      <c r="AE89" s="212"/>
      <c r="AF89" s="212"/>
      <c r="AG89" s="212" t="s">
        <v>289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0" t="s">
        <v>863</v>
      </c>
      <c r="D90" s="238"/>
      <c r="E90" s="238"/>
      <c r="F90" s="238"/>
      <c r="G90" s="238"/>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240</v>
      </c>
      <c r="AH90" s="212"/>
      <c r="AI90" s="212"/>
      <c r="AJ90" s="212"/>
      <c r="AK90" s="212"/>
      <c r="AL90" s="212"/>
      <c r="AM90" s="212"/>
      <c r="AN90" s="212"/>
      <c r="AO90" s="212"/>
      <c r="AP90" s="212"/>
      <c r="AQ90" s="212"/>
      <c r="AR90" s="212"/>
      <c r="AS90" s="212"/>
      <c r="AT90" s="212"/>
      <c r="AU90" s="212"/>
      <c r="AV90" s="212"/>
      <c r="AW90" s="212"/>
      <c r="AX90" s="212"/>
      <c r="AY90" s="212"/>
      <c r="AZ90" s="212"/>
      <c r="BA90" s="239" t="str">
        <f>C90</f>
        <v>popis viz Technická zpráva, 4.3.3 Potrubí bezpečnostního přepadu - materiál potrubí, výkop, zásyp a uložení potrubí</v>
      </c>
      <c r="BB90" s="212"/>
      <c r="BC90" s="212"/>
      <c r="BD90" s="212"/>
      <c r="BE90" s="212"/>
      <c r="BF90" s="212"/>
      <c r="BG90" s="212"/>
      <c r="BH90" s="212"/>
    </row>
    <row r="91" spans="1:60" outlineLevel="1" x14ac:dyDescent="0.2">
      <c r="A91" s="231">
        <v>21</v>
      </c>
      <c r="B91" s="232" t="s">
        <v>864</v>
      </c>
      <c r="C91" s="249" t="s">
        <v>865</v>
      </c>
      <c r="D91" s="233" t="s">
        <v>464</v>
      </c>
      <c r="E91" s="234">
        <v>1</v>
      </c>
      <c r="F91" s="235"/>
      <c r="G91" s="236">
        <f>ROUND(E91*F91,2)</f>
        <v>0</v>
      </c>
      <c r="H91" s="235"/>
      <c r="I91" s="236">
        <f>ROUND(E91*H91,2)</f>
        <v>0</v>
      </c>
      <c r="J91" s="235"/>
      <c r="K91" s="236">
        <f>ROUND(E91*J91,2)</f>
        <v>0</v>
      </c>
      <c r="L91" s="236">
        <v>21</v>
      </c>
      <c r="M91" s="236">
        <f>G91*(1+L91/100)</f>
        <v>0</v>
      </c>
      <c r="N91" s="234">
        <v>0</v>
      </c>
      <c r="O91" s="234">
        <f>ROUND(E91*N91,2)</f>
        <v>0</v>
      </c>
      <c r="P91" s="234">
        <v>0</v>
      </c>
      <c r="Q91" s="234">
        <f>ROUND(E91*P91,2)</f>
        <v>0</v>
      </c>
      <c r="R91" s="236"/>
      <c r="S91" s="236" t="s">
        <v>247</v>
      </c>
      <c r="T91" s="237" t="s">
        <v>236</v>
      </c>
      <c r="U91" s="222">
        <v>0</v>
      </c>
      <c r="V91" s="222">
        <f>ROUND(E91*U91,2)</f>
        <v>0</v>
      </c>
      <c r="W91" s="222"/>
      <c r="X91" s="222" t="s">
        <v>279</v>
      </c>
      <c r="Y91" s="222" t="s">
        <v>238</v>
      </c>
      <c r="Z91" s="212"/>
      <c r="AA91" s="212"/>
      <c r="AB91" s="212"/>
      <c r="AC91" s="212"/>
      <c r="AD91" s="212"/>
      <c r="AE91" s="212"/>
      <c r="AF91" s="212"/>
      <c r="AG91" s="212" t="s">
        <v>289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50" t="s">
        <v>866</v>
      </c>
      <c r="D92" s="238"/>
      <c r="E92" s="238"/>
      <c r="F92" s="238"/>
      <c r="G92" s="238"/>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240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1">
        <v>22</v>
      </c>
      <c r="B93" s="232" t="s">
        <v>867</v>
      </c>
      <c r="C93" s="249" t="s">
        <v>868</v>
      </c>
      <c r="D93" s="233" t="s">
        <v>464</v>
      </c>
      <c r="E93" s="234">
        <v>1</v>
      </c>
      <c r="F93" s="235"/>
      <c r="G93" s="236">
        <f>ROUND(E93*F93,2)</f>
        <v>0</v>
      </c>
      <c r="H93" s="235"/>
      <c r="I93" s="236">
        <f>ROUND(E93*H93,2)</f>
        <v>0</v>
      </c>
      <c r="J93" s="235"/>
      <c r="K93" s="236">
        <f>ROUND(E93*J93,2)</f>
        <v>0</v>
      </c>
      <c r="L93" s="236">
        <v>21</v>
      </c>
      <c r="M93" s="236">
        <f>G93*(1+L93/100)</f>
        <v>0</v>
      </c>
      <c r="N93" s="234">
        <v>0</v>
      </c>
      <c r="O93" s="234">
        <f>ROUND(E93*N93,2)</f>
        <v>0</v>
      </c>
      <c r="P93" s="234">
        <v>0</v>
      </c>
      <c r="Q93" s="234">
        <f>ROUND(E93*P93,2)</f>
        <v>0</v>
      </c>
      <c r="R93" s="236"/>
      <c r="S93" s="236" t="s">
        <v>247</v>
      </c>
      <c r="T93" s="237" t="s">
        <v>236</v>
      </c>
      <c r="U93" s="222">
        <v>0</v>
      </c>
      <c r="V93" s="222">
        <f>ROUND(E93*U93,2)</f>
        <v>0</v>
      </c>
      <c r="W93" s="222"/>
      <c r="X93" s="222" t="s">
        <v>279</v>
      </c>
      <c r="Y93" s="222" t="s">
        <v>238</v>
      </c>
      <c r="Z93" s="212"/>
      <c r="AA93" s="212"/>
      <c r="AB93" s="212"/>
      <c r="AC93" s="212"/>
      <c r="AD93" s="212"/>
      <c r="AE93" s="212"/>
      <c r="AF93" s="212"/>
      <c r="AG93" s="212" t="s">
        <v>289</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50" t="s">
        <v>869</v>
      </c>
      <c r="D94" s="238"/>
      <c r="E94" s="238"/>
      <c r="F94" s="238"/>
      <c r="G94" s="238"/>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240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31">
        <v>23</v>
      </c>
      <c r="B95" s="232" t="s">
        <v>804</v>
      </c>
      <c r="C95" s="249" t="s">
        <v>805</v>
      </c>
      <c r="D95" s="233" t="s">
        <v>533</v>
      </c>
      <c r="E95" s="234">
        <v>14.717499999999999</v>
      </c>
      <c r="F95" s="235"/>
      <c r="G95" s="236">
        <f>ROUND(E95*F95,2)</f>
        <v>0</v>
      </c>
      <c r="H95" s="235"/>
      <c r="I95" s="236">
        <f>ROUND(E95*H95,2)</f>
        <v>0</v>
      </c>
      <c r="J95" s="235"/>
      <c r="K95" s="236">
        <f>ROUND(E95*J95,2)</f>
        <v>0</v>
      </c>
      <c r="L95" s="236">
        <v>21</v>
      </c>
      <c r="M95" s="236">
        <f>G95*(1+L95/100)</f>
        <v>0</v>
      </c>
      <c r="N95" s="234">
        <v>2.7999999999999998E-4</v>
      </c>
      <c r="O95" s="234">
        <f>ROUND(E95*N95,2)</f>
        <v>0</v>
      </c>
      <c r="P95" s="234">
        <v>0</v>
      </c>
      <c r="Q95" s="234">
        <f>ROUND(E95*P95,2)</f>
        <v>0</v>
      </c>
      <c r="R95" s="236" t="s">
        <v>456</v>
      </c>
      <c r="S95" s="236" t="s">
        <v>235</v>
      </c>
      <c r="T95" s="237" t="s">
        <v>235</v>
      </c>
      <c r="U95" s="222">
        <v>0</v>
      </c>
      <c r="V95" s="222">
        <f>ROUND(E95*U95,2)</f>
        <v>0</v>
      </c>
      <c r="W95" s="222"/>
      <c r="X95" s="222" t="s">
        <v>457</v>
      </c>
      <c r="Y95" s="222" t="s">
        <v>238</v>
      </c>
      <c r="Z95" s="212"/>
      <c r="AA95" s="212"/>
      <c r="AB95" s="212"/>
      <c r="AC95" s="212"/>
      <c r="AD95" s="212"/>
      <c r="AE95" s="212"/>
      <c r="AF95" s="212"/>
      <c r="AG95" s="212" t="s">
        <v>458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65" t="s">
        <v>870</v>
      </c>
      <c r="D96" s="257"/>
      <c r="E96" s="258">
        <v>14.717499999999999</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284</v>
      </c>
      <c r="AH96" s="212">
        <v>5</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24" t="s">
        <v>230</v>
      </c>
      <c r="B97" s="225" t="s">
        <v>172</v>
      </c>
      <c r="C97" s="248" t="s">
        <v>173</v>
      </c>
      <c r="D97" s="226"/>
      <c r="E97" s="227"/>
      <c r="F97" s="228"/>
      <c r="G97" s="228">
        <f>SUMIF(AG98:AG99,"&lt;&gt;NOR",G98:G99)</f>
        <v>0</v>
      </c>
      <c r="H97" s="228"/>
      <c r="I97" s="228">
        <f>SUM(I98:I99)</f>
        <v>0</v>
      </c>
      <c r="J97" s="228"/>
      <c r="K97" s="228">
        <f>SUM(K98:K99)</f>
        <v>0</v>
      </c>
      <c r="L97" s="228"/>
      <c r="M97" s="228">
        <f>SUM(M98:M99)</f>
        <v>0</v>
      </c>
      <c r="N97" s="227"/>
      <c r="O97" s="227">
        <f>SUM(O98:O99)</f>
        <v>0</v>
      </c>
      <c r="P97" s="227"/>
      <c r="Q97" s="227">
        <f>SUM(Q98:Q99)</f>
        <v>0</v>
      </c>
      <c r="R97" s="228"/>
      <c r="S97" s="228"/>
      <c r="T97" s="229"/>
      <c r="U97" s="223"/>
      <c r="V97" s="223">
        <f>SUM(V98:V99)</f>
        <v>0</v>
      </c>
      <c r="W97" s="223"/>
      <c r="X97" s="223"/>
      <c r="Y97" s="223"/>
      <c r="AG97" t="s">
        <v>231</v>
      </c>
    </row>
    <row r="98" spans="1:60" outlineLevel="1" x14ac:dyDescent="0.2">
      <c r="A98" s="231">
        <v>24</v>
      </c>
      <c r="B98" s="232" t="s">
        <v>871</v>
      </c>
      <c r="C98" s="249" t="s">
        <v>872</v>
      </c>
      <c r="D98" s="233" t="s">
        <v>679</v>
      </c>
      <c r="E98" s="234">
        <v>1</v>
      </c>
      <c r="F98" s="235"/>
      <c r="G98" s="236">
        <f>ROUND(E98*F98,2)</f>
        <v>0</v>
      </c>
      <c r="H98" s="235"/>
      <c r="I98" s="236">
        <f>ROUND(E98*H98,2)</f>
        <v>0</v>
      </c>
      <c r="J98" s="235"/>
      <c r="K98" s="236">
        <f>ROUND(E98*J98,2)</f>
        <v>0</v>
      </c>
      <c r="L98" s="236">
        <v>21</v>
      </c>
      <c r="M98" s="236">
        <f>G98*(1+L98/100)</f>
        <v>0</v>
      </c>
      <c r="N98" s="234">
        <v>0</v>
      </c>
      <c r="O98" s="234">
        <f>ROUND(E98*N98,2)</f>
        <v>0</v>
      </c>
      <c r="P98" s="234">
        <v>0</v>
      </c>
      <c r="Q98" s="234">
        <f>ROUND(E98*P98,2)</f>
        <v>0</v>
      </c>
      <c r="R98" s="236"/>
      <c r="S98" s="236" t="s">
        <v>247</v>
      </c>
      <c r="T98" s="237" t="s">
        <v>236</v>
      </c>
      <c r="U98" s="222">
        <v>0</v>
      </c>
      <c r="V98" s="222">
        <f>ROUND(E98*U98,2)</f>
        <v>0</v>
      </c>
      <c r="W98" s="222"/>
      <c r="X98" s="222" t="s">
        <v>279</v>
      </c>
      <c r="Y98" s="222" t="s">
        <v>238</v>
      </c>
      <c r="Z98" s="212"/>
      <c r="AA98" s="212"/>
      <c r="AB98" s="212"/>
      <c r="AC98" s="212"/>
      <c r="AD98" s="212"/>
      <c r="AE98" s="212"/>
      <c r="AF98" s="212"/>
      <c r="AG98" s="212" t="s">
        <v>289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0" t="s">
        <v>873</v>
      </c>
      <c r="D99" s="238"/>
      <c r="E99" s="238"/>
      <c r="F99" s="238"/>
      <c r="G99" s="238"/>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240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24" t="s">
        <v>230</v>
      </c>
      <c r="B100" s="225" t="s">
        <v>176</v>
      </c>
      <c r="C100" s="248" t="s">
        <v>177</v>
      </c>
      <c r="D100" s="226"/>
      <c r="E100" s="227"/>
      <c r="F100" s="228"/>
      <c r="G100" s="228">
        <f>SUMIF(AG101:AG102,"&lt;&gt;NOR",G101:G102)</f>
        <v>0</v>
      </c>
      <c r="H100" s="228"/>
      <c r="I100" s="228">
        <f>SUM(I101:I102)</f>
        <v>0</v>
      </c>
      <c r="J100" s="228"/>
      <c r="K100" s="228">
        <f>SUM(K101:K102)</f>
        <v>0</v>
      </c>
      <c r="L100" s="228"/>
      <c r="M100" s="228">
        <f>SUM(M101:M102)</f>
        <v>0</v>
      </c>
      <c r="N100" s="227"/>
      <c r="O100" s="227">
        <f>SUM(O101:O102)</f>
        <v>0</v>
      </c>
      <c r="P100" s="227"/>
      <c r="Q100" s="227">
        <f>SUM(Q101:Q102)</f>
        <v>0</v>
      </c>
      <c r="R100" s="228"/>
      <c r="S100" s="228"/>
      <c r="T100" s="229"/>
      <c r="U100" s="223"/>
      <c r="V100" s="223">
        <f>SUM(V101:V102)</f>
        <v>0</v>
      </c>
      <c r="W100" s="223"/>
      <c r="X100" s="223"/>
      <c r="Y100" s="223"/>
      <c r="AG100" t="s">
        <v>231</v>
      </c>
    </row>
    <row r="101" spans="1:60" outlineLevel="1" x14ac:dyDescent="0.2">
      <c r="A101" s="231">
        <v>25</v>
      </c>
      <c r="B101" s="232" t="s">
        <v>677</v>
      </c>
      <c r="C101" s="249" t="s">
        <v>678</v>
      </c>
      <c r="D101" s="233" t="s">
        <v>679</v>
      </c>
      <c r="E101" s="234">
        <v>1</v>
      </c>
      <c r="F101" s="235"/>
      <c r="G101" s="236">
        <f>ROUND(E101*F101,2)</f>
        <v>0</v>
      </c>
      <c r="H101" s="235"/>
      <c r="I101" s="236">
        <f>ROUND(E101*H101,2)</f>
        <v>0</v>
      </c>
      <c r="J101" s="235"/>
      <c r="K101" s="236">
        <f>ROUND(E101*J101,2)</f>
        <v>0</v>
      </c>
      <c r="L101" s="236">
        <v>21</v>
      </c>
      <c r="M101" s="236">
        <f>G101*(1+L101/100)</f>
        <v>0</v>
      </c>
      <c r="N101" s="234">
        <v>0</v>
      </c>
      <c r="O101" s="234">
        <f>ROUND(E101*N101,2)</f>
        <v>0</v>
      </c>
      <c r="P101" s="234">
        <v>0</v>
      </c>
      <c r="Q101" s="234">
        <f>ROUND(E101*P101,2)</f>
        <v>0</v>
      </c>
      <c r="R101" s="236"/>
      <c r="S101" s="236" t="s">
        <v>247</v>
      </c>
      <c r="T101" s="237" t="s">
        <v>236</v>
      </c>
      <c r="U101" s="222">
        <v>0</v>
      </c>
      <c r="V101" s="222">
        <f>ROUND(E101*U101,2)</f>
        <v>0</v>
      </c>
      <c r="W101" s="222"/>
      <c r="X101" s="222" t="s">
        <v>279</v>
      </c>
      <c r="Y101" s="222" t="s">
        <v>238</v>
      </c>
      <c r="Z101" s="212"/>
      <c r="AA101" s="212"/>
      <c r="AB101" s="212"/>
      <c r="AC101" s="212"/>
      <c r="AD101" s="212"/>
      <c r="AE101" s="212"/>
      <c r="AF101" s="212"/>
      <c r="AG101" s="212" t="s">
        <v>289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2" x14ac:dyDescent="0.2">
      <c r="A102" s="219"/>
      <c r="B102" s="220"/>
      <c r="C102" s="250" t="s">
        <v>680</v>
      </c>
      <c r="D102" s="238"/>
      <c r="E102" s="238"/>
      <c r="F102" s="238"/>
      <c r="G102" s="238"/>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240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39" t="str">
        <f>C102</f>
        <v>viz přílohy Technická zpráva, Výkazy, Legenda prostupů a výkresová dokumentace. Těsnit viz poznámka, vč. přesunu hmot a likvidace suti</v>
      </c>
      <c r="BB102" s="212"/>
      <c r="BC102" s="212"/>
      <c r="BD102" s="212"/>
      <c r="BE102" s="212"/>
      <c r="BF102" s="212"/>
      <c r="BG102" s="212"/>
      <c r="BH102" s="212"/>
    </row>
    <row r="103" spans="1:60" x14ac:dyDescent="0.2">
      <c r="A103" s="224" t="s">
        <v>230</v>
      </c>
      <c r="B103" s="225" t="s">
        <v>178</v>
      </c>
      <c r="C103" s="248" t="s">
        <v>179</v>
      </c>
      <c r="D103" s="226"/>
      <c r="E103" s="227"/>
      <c r="F103" s="228"/>
      <c r="G103" s="228">
        <f>SUMIF(AG104:AG109,"&lt;&gt;NOR",G104:G109)</f>
        <v>0</v>
      </c>
      <c r="H103" s="228"/>
      <c r="I103" s="228">
        <f>SUM(I104:I109)</f>
        <v>0</v>
      </c>
      <c r="J103" s="228"/>
      <c r="K103" s="228">
        <f>SUM(K104:K109)</f>
        <v>0</v>
      </c>
      <c r="L103" s="228"/>
      <c r="M103" s="228">
        <f>SUM(M104:M109)</f>
        <v>0</v>
      </c>
      <c r="N103" s="227"/>
      <c r="O103" s="227">
        <f>SUM(O104:O109)</f>
        <v>0</v>
      </c>
      <c r="P103" s="227"/>
      <c r="Q103" s="227">
        <f>SUM(Q104:Q109)</f>
        <v>0</v>
      </c>
      <c r="R103" s="228"/>
      <c r="S103" s="228"/>
      <c r="T103" s="229"/>
      <c r="U103" s="223"/>
      <c r="V103" s="223">
        <f>SUM(V104:V109)</f>
        <v>2.38</v>
      </c>
      <c r="W103" s="223"/>
      <c r="X103" s="223"/>
      <c r="Y103" s="223"/>
      <c r="AG103" t="s">
        <v>231</v>
      </c>
    </row>
    <row r="104" spans="1:60" ht="22.5" outlineLevel="1" x14ac:dyDescent="0.2">
      <c r="A104" s="231">
        <v>26</v>
      </c>
      <c r="B104" s="232" t="s">
        <v>681</v>
      </c>
      <c r="C104" s="249" t="s">
        <v>682</v>
      </c>
      <c r="D104" s="233" t="s">
        <v>683</v>
      </c>
      <c r="E104" s="234">
        <v>11.3462</v>
      </c>
      <c r="F104" s="235"/>
      <c r="G104" s="236">
        <f>ROUND(E104*F104,2)</f>
        <v>0</v>
      </c>
      <c r="H104" s="235"/>
      <c r="I104" s="236">
        <f>ROUND(E104*H104,2)</f>
        <v>0</v>
      </c>
      <c r="J104" s="235"/>
      <c r="K104" s="236">
        <f>ROUND(E104*J104,2)</f>
        <v>0</v>
      </c>
      <c r="L104" s="236">
        <v>21</v>
      </c>
      <c r="M104" s="236">
        <f>G104*(1+L104/100)</f>
        <v>0</v>
      </c>
      <c r="N104" s="234">
        <v>0</v>
      </c>
      <c r="O104" s="234">
        <f>ROUND(E104*N104,2)</f>
        <v>0</v>
      </c>
      <c r="P104" s="234">
        <v>0</v>
      </c>
      <c r="Q104" s="234">
        <f>ROUND(E104*P104,2)</f>
        <v>0</v>
      </c>
      <c r="R104" s="236" t="s">
        <v>490</v>
      </c>
      <c r="S104" s="236" t="s">
        <v>235</v>
      </c>
      <c r="T104" s="237" t="s">
        <v>235</v>
      </c>
      <c r="U104" s="222">
        <v>0.21</v>
      </c>
      <c r="V104" s="222">
        <f>ROUND(E104*U104,2)</f>
        <v>2.38</v>
      </c>
      <c r="W104" s="222"/>
      <c r="X104" s="222" t="s">
        <v>684</v>
      </c>
      <c r="Y104" s="222" t="s">
        <v>238</v>
      </c>
      <c r="Z104" s="212"/>
      <c r="AA104" s="212"/>
      <c r="AB104" s="212"/>
      <c r="AC104" s="212"/>
      <c r="AD104" s="212"/>
      <c r="AE104" s="212"/>
      <c r="AF104" s="212"/>
      <c r="AG104" s="212" t="s">
        <v>685</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64" t="s">
        <v>686</v>
      </c>
      <c r="D105" s="263"/>
      <c r="E105" s="263"/>
      <c r="F105" s="263"/>
      <c r="G105" s="263"/>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51" t="s">
        <v>687</v>
      </c>
      <c r="D106" s="240"/>
      <c r="E106" s="240"/>
      <c r="F106" s="240"/>
      <c r="G106" s="240"/>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240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65" t="s">
        <v>688</v>
      </c>
      <c r="D107" s="257"/>
      <c r="E107" s="258"/>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284</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65" t="s">
        <v>874</v>
      </c>
      <c r="D108" s="257"/>
      <c r="E108" s="258"/>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284</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65" t="s">
        <v>875</v>
      </c>
      <c r="D109" s="257"/>
      <c r="E109" s="258">
        <v>11.3462</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284</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x14ac:dyDescent="0.2">
      <c r="A110" s="224" t="s">
        <v>230</v>
      </c>
      <c r="B110" s="225" t="s">
        <v>195</v>
      </c>
      <c r="C110" s="248" t="s">
        <v>196</v>
      </c>
      <c r="D110" s="226"/>
      <c r="E110" s="227"/>
      <c r="F110" s="228"/>
      <c r="G110" s="228">
        <f>SUMIF(AG111:AG116,"&lt;&gt;NOR",G111:G116)</f>
        <v>0</v>
      </c>
      <c r="H110" s="228"/>
      <c r="I110" s="228">
        <f>SUM(I111:I116)</f>
        <v>0</v>
      </c>
      <c r="J110" s="228"/>
      <c r="K110" s="228">
        <f>SUM(K111:K116)</f>
        <v>0</v>
      </c>
      <c r="L110" s="228"/>
      <c r="M110" s="228">
        <f>SUM(M111:M116)</f>
        <v>0</v>
      </c>
      <c r="N110" s="227"/>
      <c r="O110" s="227">
        <f>SUM(O111:O116)</f>
        <v>0.44</v>
      </c>
      <c r="P110" s="227"/>
      <c r="Q110" s="227">
        <f>SUM(Q111:Q116)</f>
        <v>0</v>
      </c>
      <c r="R110" s="228"/>
      <c r="S110" s="228"/>
      <c r="T110" s="229"/>
      <c r="U110" s="223"/>
      <c r="V110" s="223">
        <f>SUM(V111:V116)</f>
        <v>2.62</v>
      </c>
      <c r="W110" s="223"/>
      <c r="X110" s="223"/>
      <c r="Y110" s="223"/>
      <c r="AG110" t="s">
        <v>231</v>
      </c>
    </row>
    <row r="111" spans="1:60" outlineLevel="1" x14ac:dyDescent="0.2">
      <c r="A111" s="231">
        <v>27</v>
      </c>
      <c r="B111" s="232" t="s">
        <v>876</v>
      </c>
      <c r="C111" s="249" t="s">
        <v>877</v>
      </c>
      <c r="D111" s="233" t="s">
        <v>533</v>
      </c>
      <c r="E111" s="234">
        <v>14.5</v>
      </c>
      <c r="F111" s="235"/>
      <c r="G111" s="236">
        <f>ROUND(E111*F111,2)</f>
        <v>0</v>
      </c>
      <c r="H111" s="235"/>
      <c r="I111" s="236">
        <f>ROUND(E111*H111,2)</f>
        <v>0</v>
      </c>
      <c r="J111" s="235"/>
      <c r="K111" s="236">
        <f>ROUND(E111*J111,2)</f>
        <v>0</v>
      </c>
      <c r="L111" s="236">
        <v>21</v>
      </c>
      <c r="M111" s="236">
        <f>G111*(1+L111/100)</f>
        <v>0</v>
      </c>
      <c r="N111" s="234">
        <v>0</v>
      </c>
      <c r="O111" s="234">
        <f>ROUND(E111*N111,2)</f>
        <v>0</v>
      </c>
      <c r="P111" s="234">
        <v>0</v>
      </c>
      <c r="Q111" s="234">
        <f>ROUND(E111*P111,2)</f>
        <v>0</v>
      </c>
      <c r="R111" s="236"/>
      <c r="S111" s="236" t="s">
        <v>235</v>
      </c>
      <c r="T111" s="237" t="s">
        <v>235</v>
      </c>
      <c r="U111" s="222">
        <v>0.18099999999999999</v>
      </c>
      <c r="V111" s="222">
        <f>ROUND(E111*U111,2)</f>
        <v>2.62</v>
      </c>
      <c r="W111" s="222"/>
      <c r="X111" s="222" t="s">
        <v>279</v>
      </c>
      <c r="Y111" s="222" t="s">
        <v>238</v>
      </c>
      <c r="Z111" s="212"/>
      <c r="AA111" s="212"/>
      <c r="AB111" s="212"/>
      <c r="AC111" s="212"/>
      <c r="AD111" s="212"/>
      <c r="AE111" s="212"/>
      <c r="AF111" s="212"/>
      <c r="AG111" s="212" t="s">
        <v>289</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65" t="s">
        <v>878</v>
      </c>
      <c r="D112" s="257"/>
      <c r="E112" s="258">
        <v>14.5</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284</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1">
        <v>28</v>
      </c>
      <c r="B113" s="232" t="s">
        <v>879</v>
      </c>
      <c r="C113" s="249" t="s">
        <v>880</v>
      </c>
      <c r="D113" s="233" t="s">
        <v>610</v>
      </c>
      <c r="E113" s="234">
        <v>14.5</v>
      </c>
      <c r="F113" s="235"/>
      <c r="G113" s="236">
        <f>ROUND(E113*F113,2)</f>
        <v>0</v>
      </c>
      <c r="H113" s="235"/>
      <c r="I113" s="236">
        <f>ROUND(E113*H113,2)</f>
        <v>0</v>
      </c>
      <c r="J113" s="235"/>
      <c r="K113" s="236">
        <f>ROUND(E113*J113,2)</f>
        <v>0</v>
      </c>
      <c r="L113" s="236">
        <v>21</v>
      </c>
      <c r="M113" s="236">
        <f>G113*(1+L113/100)</f>
        <v>0</v>
      </c>
      <c r="N113" s="234">
        <v>2.7119999999999998E-2</v>
      </c>
      <c r="O113" s="234">
        <f>ROUND(E113*N113,2)</f>
        <v>0.39</v>
      </c>
      <c r="P113" s="234">
        <v>0</v>
      </c>
      <c r="Q113" s="234">
        <f>ROUND(E113*P113,2)</f>
        <v>0</v>
      </c>
      <c r="R113" s="236"/>
      <c r="S113" s="236" t="s">
        <v>247</v>
      </c>
      <c r="T113" s="237" t="s">
        <v>547</v>
      </c>
      <c r="U113" s="222">
        <v>0</v>
      </c>
      <c r="V113" s="222">
        <f>ROUND(E113*U113,2)</f>
        <v>0</v>
      </c>
      <c r="W113" s="222"/>
      <c r="X113" s="222" t="s">
        <v>279</v>
      </c>
      <c r="Y113" s="222" t="s">
        <v>238</v>
      </c>
      <c r="Z113" s="212"/>
      <c r="AA113" s="212"/>
      <c r="AB113" s="212"/>
      <c r="AC113" s="212"/>
      <c r="AD113" s="212"/>
      <c r="AE113" s="212"/>
      <c r="AF113" s="212"/>
      <c r="AG113" s="212" t="s">
        <v>289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0" t="s">
        <v>881</v>
      </c>
      <c r="D114" s="238"/>
      <c r="E114" s="238"/>
      <c r="F114" s="238"/>
      <c r="G114" s="238"/>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240</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1">
        <v>29</v>
      </c>
      <c r="B115" s="232" t="s">
        <v>882</v>
      </c>
      <c r="C115" s="249" t="s">
        <v>883</v>
      </c>
      <c r="D115" s="233" t="s">
        <v>533</v>
      </c>
      <c r="E115" s="234">
        <v>15.95</v>
      </c>
      <c r="F115" s="235"/>
      <c r="G115" s="236">
        <f>ROUND(E115*F115,2)</f>
        <v>0</v>
      </c>
      <c r="H115" s="235"/>
      <c r="I115" s="236">
        <f>ROUND(E115*H115,2)</f>
        <v>0</v>
      </c>
      <c r="J115" s="235"/>
      <c r="K115" s="236">
        <f>ROUND(E115*J115,2)</f>
        <v>0</v>
      </c>
      <c r="L115" s="236">
        <v>21</v>
      </c>
      <c r="M115" s="236">
        <f>G115*(1+L115/100)</f>
        <v>0</v>
      </c>
      <c r="N115" s="234">
        <v>3.1800000000000001E-3</v>
      </c>
      <c r="O115" s="234">
        <f>ROUND(E115*N115,2)</f>
        <v>0.05</v>
      </c>
      <c r="P115" s="234">
        <v>0</v>
      </c>
      <c r="Q115" s="234">
        <f>ROUND(E115*P115,2)</f>
        <v>0</v>
      </c>
      <c r="R115" s="236" t="s">
        <v>456</v>
      </c>
      <c r="S115" s="236" t="s">
        <v>235</v>
      </c>
      <c r="T115" s="237" t="s">
        <v>235</v>
      </c>
      <c r="U115" s="222">
        <v>0</v>
      </c>
      <c r="V115" s="222">
        <f>ROUND(E115*U115,2)</f>
        <v>0</v>
      </c>
      <c r="W115" s="222"/>
      <c r="X115" s="222" t="s">
        <v>457</v>
      </c>
      <c r="Y115" s="222" t="s">
        <v>238</v>
      </c>
      <c r="Z115" s="212"/>
      <c r="AA115" s="212"/>
      <c r="AB115" s="212"/>
      <c r="AC115" s="212"/>
      <c r="AD115" s="212"/>
      <c r="AE115" s="212"/>
      <c r="AF115" s="212"/>
      <c r="AG115" s="212" t="s">
        <v>458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65" t="s">
        <v>884</v>
      </c>
      <c r="D116" s="257"/>
      <c r="E116" s="258">
        <v>15.95</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284</v>
      </c>
      <c r="AH116" s="212">
        <v>5</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
      <c r="A117" s="3"/>
      <c r="B117" s="4"/>
      <c r="C117" s="253"/>
      <c r="D117" s="6"/>
      <c r="E117" s="3"/>
      <c r="F117" s="3"/>
      <c r="G117" s="3"/>
      <c r="H117" s="3"/>
      <c r="I117" s="3"/>
      <c r="J117" s="3"/>
      <c r="K117" s="3"/>
      <c r="L117" s="3"/>
      <c r="M117" s="3"/>
      <c r="N117" s="3"/>
      <c r="O117" s="3"/>
      <c r="P117" s="3"/>
      <c r="Q117" s="3"/>
      <c r="R117" s="3"/>
      <c r="S117" s="3"/>
      <c r="T117" s="3"/>
      <c r="U117" s="3"/>
      <c r="V117" s="3"/>
      <c r="W117" s="3"/>
      <c r="X117" s="3"/>
      <c r="Y117" s="3"/>
      <c r="AE117">
        <v>15</v>
      </c>
      <c r="AF117">
        <v>21</v>
      </c>
      <c r="AG117" t="s">
        <v>216</v>
      </c>
    </row>
    <row r="118" spans="1:60" x14ac:dyDescent="0.2">
      <c r="A118" s="215"/>
      <c r="B118" s="216" t="s">
        <v>29</v>
      </c>
      <c r="C118" s="254"/>
      <c r="D118" s="217"/>
      <c r="E118" s="218"/>
      <c r="F118" s="218"/>
      <c r="G118" s="230">
        <f>G8+G78+G82+G97+G100+G103+G110</f>
        <v>0</v>
      </c>
      <c r="H118" s="3"/>
      <c r="I118" s="3"/>
      <c r="J118" s="3"/>
      <c r="K118" s="3"/>
      <c r="L118" s="3"/>
      <c r="M118" s="3"/>
      <c r="N118" s="3"/>
      <c r="O118" s="3"/>
      <c r="P118" s="3"/>
      <c r="Q118" s="3"/>
      <c r="R118" s="3"/>
      <c r="S118" s="3"/>
      <c r="T118" s="3"/>
      <c r="U118" s="3"/>
      <c r="V118" s="3"/>
      <c r="W118" s="3"/>
      <c r="X118" s="3"/>
      <c r="Y118" s="3"/>
      <c r="AE118">
        <f>SUMIF(L7:L116,AE117,G7:G116)</f>
        <v>0</v>
      </c>
      <c r="AF118">
        <f>SUMIF(L7:L116,AF117,G7:G116)</f>
        <v>0</v>
      </c>
      <c r="AG118" t="s">
        <v>271</v>
      </c>
    </row>
    <row r="119" spans="1:60" x14ac:dyDescent="0.2">
      <c r="A119" s="256" t="s">
        <v>709</v>
      </c>
      <c r="B119" s="256"/>
      <c r="C119" s="253"/>
      <c r="D119" s="6"/>
      <c r="E119" s="3"/>
      <c r="F119" s="3"/>
      <c r="G119" s="3"/>
      <c r="H119" s="3"/>
      <c r="I119" s="3"/>
      <c r="J119" s="3"/>
      <c r="K119" s="3"/>
      <c r="L119" s="3"/>
      <c r="M119" s="3"/>
      <c r="N119" s="3"/>
      <c r="O119" s="3"/>
      <c r="P119" s="3"/>
      <c r="Q119" s="3"/>
      <c r="R119" s="3"/>
      <c r="S119" s="3"/>
      <c r="T119" s="3"/>
      <c r="U119" s="3"/>
      <c r="V119" s="3"/>
      <c r="W119" s="3"/>
      <c r="X119" s="3"/>
      <c r="Y119" s="3"/>
    </row>
    <row r="120" spans="1:60" x14ac:dyDescent="0.2">
      <c r="A120" s="3"/>
      <c r="B120" s="4" t="s">
        <v>837</v>
      </c>
      <c r="C120" s="253" t="s">
        <v>838</v>
      </c>
      <c r="D120" s="6"/>
      <c r="E120" s="3"/>
      <c r="F120" s="3"/>
      <c r="G120" s="3"/>
      <c r="H120" s="3"/>
      <c r="I120" s="3"/>
      <c r="J120" s="3"/>
      <c r="K120" s="3"/>
      <c r="L120" s="3"/>
      <c r="M120" s="3"/>
      <c r="N120" s="3"/>
      <c r="O120" s="3"/>
      <c r="P120" s="3"/>
      <c r="Q120" s="3"/>
      <c r="R120" s="3"/>
      <c r="S120" s="3"/>
      <c r="T120" s="3"/>
      <c r="U120" s="3"/>
      <c r="V120" s="3"/>
      <c r="W120" s="3"/>
      <c r="X120" s="3"/>
      <c r="Y120" s="3"/>
      <c r="AG120" t="s">
        <v>712</v>
      </c>
    </row>
    <row r="121" spans="1:60" x14ac:dyDescent="0.2">
      <c r="A121" s="3"/>
      <c r="B121" s="4" t="s">
        <v>839</v>
      </c>
      <c r="C121" s="253" t="s">
        <v>840</v>
      </c>
      <c r="D121" s="6"/>
      <c r="E121" s="3"/>
      <c r="F121" s="3"/>
      <c r="G121" s="3"/>
      <c r="H121" s="3"/>
      <c r="I121" s="3"/>
      <c r="J121" s="3"/>
      <c r="K121" s="3"/>
      <c r="L121" s="3"/>
      <c r="M121" s="3"/>
      <c r="N121" s="3"/>
      <c r="O121" s="3"/>
      <c r="P121" s="3"/>
      <c r="Q121" s="3"/>
      <c r="R121" s="3"/>
      <c r="S121" s="3"/>
      <c r="T121" s="3"/>
      <c r="U121" s="3"/>
      <c r="V121" s="3"/>
      <c r="W121" s="3"/>
      <c r="X121" s="3"/>
      <c r="Y121" s="3"/>
      <c r="AG121" t="s">
        <v>715</v>
      </c>
    </row>
    <row r="122" spans="1:60" x14ac:dyDescent="0.2">
      <c r="A122" s="3"/>
      <c r="B122" s="4"/>
      <c r="C122" s="253" t="s">
        <v>716</v>
      </c>
      <c r="D122" s="6"/>
      <c r="E122" s="3"/>
      <c r="F122" s="3"/>
      <c r="G122" s="3"/>
      <c r="H122" s="3"/>
      <c r="I122" s="3"/>
      <c r="J122" s="3"/>
      <c r="K122" s="3"/>
      <c r="L122" s="3"/>
      <c r="M122" s="3"/>
      <c r="N122" s="3"/>
      <c r="O122" s="3"/>
      <c r="P122" s="3"/>
      <c r="Q122" s="3"/>
      <c r="R122" s="3"/>
      <c r="S122" s="3"/>
      <c r="T122" s="3"/>
      <c r="U122" s="3"/>
      <c r="V122" s="3"/>
      <c r="W122" s="3"/>
      <c r="X122" s="3"/>
      <c r="Y122" s="3"/>
      <c r="AG122" t="s">
        <v>717</v>
      </c>
    </row>
    <row r="123" spans="1:60" x14ac:dyDescent="0.2">
      <c r="A123" s="3"/>
      <c r="B123" s="4"/>
      <c r="C123" s="253"/>
      <c r="D123" s="6"/>
      <c r="E123" s="3"/>
      <c r="F123" s="3"/>
      <c r="G123" s="3"/>
      <c r="H123" s="3"/>
      <c r="I123" s="3"/>
      <c r="J123" s="3"/>
      <c r="K123" s="3"/>
      <c r="L123" s="3"/>
      <c r="M123" s="3"/>
      <c r="N123" s="3"/>
      <c r="O123" s="3"/>
      <c r="P123" s="3"/>
      <c r="Q123" s="3"/>
      <c r="R123" s="3"/>
      <c r="S123" s="3"/>
      <c r="T123" s="3"/>
      <c r="U123" s="3"/>
      <c r="V123" s="3"/>
      <c r="W123" s="3"/>
      <c r="X123" s="3"/>
      <c r="Y123" s="3"/>
    </row>
    <row r="124" spans="1:60" x14ac:dyDescent="0.2">
      <c r="C124" s="255"/>
      <c r="D124" s="10"/>
      <c r="AG124" t="s">
        <v>273</v>
      </c>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u2KXJnDB+K0VUL/keRXR1vCHaYIsjhpoSZ3InLp7M35c29V8ocRoLn/qGpTCFDv9iesrBBqy/bOwHw7SmzWNg==" saltValue="Lhp8x/u5AYbXjooRm4koGg==" spinCount="100000" sheet="1" formatRows="0"/>
  <mergeCells count="28">
    <mergeCell ref="C94:G94"/>
    <mergeCell ref="C99:G99"/>
    <mergeCell ref="C102:G102"/>
    <mergeCell ref="C105:G105"/>
    <mergeCell ref="C106:G106"/>
    <mergeCell ref="C114:G114"/>
    <mergeCell ref="C70:G70"/>
    <mergeCell ref="C80:G80"/>
    <mergeCell ref="C84:G84"/>
    <mergeCell ref="C87:G87"/>
    <mergeCell ref="C90:G90"/>
    <mergeCell ref="C92:G92"/>
    <mergeCell ref="C32:G32"/>
    <mergeCell ref="C39:G39"/>
    <mergeCell ref="C51:G51"/>
    <mergeCell ref="C60:G60"/>
    <mergeCell ref="C63:G63"/>
    <mergeCell ref="C66:G66"/>
    <mergeCell ref="A1:G1"/>
    <mergeCell ref="C2:G2"/>
    <mergeCell ref="C3:G3"/>
    <mergeCell ref="C4:G4"/>
    <mergeCell ref="A119:B119"/>
    <mergeCell ref="C10:G10"/>
    <mergeCell ref="C14:G14"/>
    <mergeCell ref="C17:G17"/>
    <mergeCell ref="C20:G20"/>
    <mergeCell ref="C24:G24"/>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D8530-5A4F-43F5-A6C3-69AFB80EB630}">
  <sheetPr>
    <outlinePr summaryBelow="0"/>
  </sheetPr>
  <dimension ref="A1:BH5000"/>
  <sheetViews>
    <sheetView view="pageBreakPreview" zoomScaleNormal="100" zoomScaleSheetLayoutView="100" workbookViewId="0">
      <pane ySplit="7" topLeftCell="A8" activePane="bottomLeft" state="frozen"/>
      <selection activeCell="A2" sqref="A2:G2"/>
      <selection pane="bottomLeft" activeCell="A2" sqref="A2:G2"/>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274</v>
      </c>
      <c r="B1" s="197"/>
      <c r="C1" s="197"/>
      <c r="D1" s="197"/>
      <c r="E1" s="197"/>
      <c r="F1" s="197"/>
      <c r="G1" s="197"/>
      <c r="AG1" t="s">
        <v>202</v>
      </c>
    </row>
    <row r="2" spans="1:60" ht="24.95" customHeight="1" x14ac:dyDescent="0.2">
      <c r="A2" s="198" t="s">
        <v>7</v>
      </c>
      <c r="B2" s="48" t="s">
        <v>44</v>
      </c>
      <c r="C2" s="201" t="s">
        <v>45</v>
      </c>
      <c r="D2" s="199"/>
      <c r="E2" s="199"/>
      <c r="F2" s="199"/>
      <c r="G2" s="200"/>
      <c r="AG2" t="s">
        <v>203</v>
      </c>
    </row>
    <row r="3" spans="1:60" ht="24.95" customHeight="1" x14ac:dyDescent="0.2">
      <c r="A3" s="198" t="s">
        <v>8</v>
      </c>
      <c r="B3" s="48" t="s">
        <v>70</v>
      </c>
      <c r="C3" s="201" t="s">
        <v>71</v>
      </c>
      <c r="D3" s="199"/>
      <c r="E3" s="199"/>
      <c r="F3" s="199"/>
      <c r="G3" s="200"/>
      <c r="AC3" s="176" t="s">
        <v>885</v>
      </c>
      <c r="AG3" t="s">
        <v>206</v>
      </c>
    </row>
    <row r="4" spans="1:60" ht="24.95" customHeight="1" x14ac:dyDescent="0.2">
      <c r="A4" s="202" t="s">
        <v>9</v>
      </c>
      <c r="B4" s="203" t="s">
        <v>61</v>
      </c>
      <c r="C4" s="204" t="s">
        <v>72</v>
      </c>
      <c r="D4" s="205"/>
      <c r="E4" s="205"/>
      <c r="F4" s="205"/>
      <c r="G4" s="206"/>
      <c r="AG4" t="s">
        <v>207</v>
      </c>
    </row>
    <row r="5" spans="1:60" x14ac:dyDescent="0.2">
      <c r="D5" s="10"/>
    </row>
    <row r="6" spans="1:60" ht="38.25" x14ac:dyDescent="0.2">
      <c r="A6" s="208" t="s">
        <v>208</v>
      </c>
      <c r="B6" s="210" t="s">
        <v>209</v>
      </c>
      <c r="C6" s="210" t="s">
        <v>210</v>
      </c>
      <c r="D6" s="209" t="s">
        <v>211</v>
      </c>
      <c r="E6" s="208" t="s">
        <v>212</v>
      </c>
      <c r="F6" s="207" t="s">
        <v>213</v>
      </c>
      <c r="G6" s="208" t="s">
        <v>29</v>
      </c>
      <c r="H6" s="211" t="s">
        <v>30</v>
      </c>
      <c r="I6" s="211" t="s">
        <v>214</v>
      </c>
      <c r="J6" s="211" t="s">
        <v>31</v>
      </c>
      <c r="K6" s="211" t="s">
        <v>215</v>
      </c>
      <c r="L6" s="211" t="s">
        <v>216</v>
      </c>
      <c r="M6" s="211" t="s">
        <v>217</v>
      </c>
      <c r="N6" s="211" t="s">
        <v>218</v>
      </c>
      <c r="O6" s="211" t="s">
        <v>219</v>
      </c>
      <c r="P6" s="211" t="s">
        <v>220</v>
      </c>
      <c r="Q6" s="211" t="s">
        <v>221</v>
      </c>
      <c r="R6" s="211" t="s">
        <v>222</v>
      </c>
      <c r="S6" s="211" t="s">
        <v>223</v>
      </c>
      <c r="T6" s="211" t="s">
        <v>224</v>
      </c>
      <c r="U6" s="211" t="s">
        <v>225</v>
      </c>
      <c r="V6" s="211" t="s">
        <v>226</v>
      </c>
      <c r="W6" s="211" t="s">
        <v>227</v>
      </c>
      <c r="X6" s="211" t="s">
        <v>228</v>
      </c>
      <c r="Y6" s="211" t="s">
        <v>229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4" t="s">
        <v>230</v>
      </c>
      <c r="B8" s="225" t="s">
        <v>184</v>
      </c>
      <c r="C8" s="248" t="s">
        <v>185</v>
      </c>
      <c r="D8" s="226"/>
      <c r="E8" s="227"/>
      <c r="F8" s="228"/>
      <c r="G8" s="228">
        <f>SUMIF(AG9:AG33,"&lt;&gt;NOR",G9:G33)</f>
        <v>0</v>
      </c>
      <c r="H8" s="228"/>
      <c r="I8" s="228">
        <f>SUM(I9:I33)</f>
        <v>0</v>
      </c>
      <c r="J8" s="228"/>
      <c r="K8" s="228">
        <f>SUM(K9:K33)</f>
        <v>0</v>
      </c>
      <c r="L8" s="228"/>
      <c r="M8" s="228">
        <f>SUM(M9:M33)</f>
        <v>0</v>
      </c>
      <c r="N8" s="227"/>
      <c r="O8" s="227">
        <f>SUM(O9:O33)</f>
        <v>0</v>
      </c>
      <c r="P8" s="227"/>
      <c r="Q8" s="227">
        <f>SUM(Q9:Q33)</f>
        <v>0</v>
      </c>
      <c r="R8" s="228"/>
      <c r="S8" s="228"/>
      <c r="T8" s="229"/>
      <c r="U8" s="223"/>
      <c r="V8" s="223">
        <f>SUM(V9:V33)</f>
        <v>0</v>
      </c>
      <c r="W8" s="223"/>
      <c r="X8" s="223"/>
      <c r="Y8" s="223"/>
      <c r="AG8" t="s">
        <v>231</v>
      </c>
    </row>
    <row r="9" spans="1:60" outlineLevel="1" x14ac:dyDescent="0.2">
      <c r="A9" s="231">
        <v>1</v>
      </c>
      <c r="B9" s="232" t="s">
        <v>886</v>
      </c>
      <c r="C9" s="249" t="s">
        <v>887</v>
      </c>
      <c r="D9" s="233" t="s">
        <v>679</v>
      </c>
      <c r="E9" s="234">
        <v>1</v>
      </c>
      <c r="F9" s="235"/>
      <c r="G9" s="236">
        <f>ROUND(E9*F9,2)</f>
        <v>0</v>
      </c>
      <c r="H9" s="235"/>
      <c r="I9" s="236">
        <f>ROUND(E9*H9,2)</f>
        <v>0</v>
      </c>
      <c r="J9" s="235"/>
      <c r="K9" s="236">
        <f>ROUND(E9*J9,2)</f>
        <v>0</v>
      </c>
      <c r="L9" s="236">
        <v>21</v>
      </c>
      <c r="M9" s="236">
        <f>G9*(1+L9/100)</f>
        <v>0</v>
      </c>
      <c r="N9" s="234">
        <v>0</v>
      </c>
      <c r="O9" s="234">
        <f>ROUND(E9*N9,2)</f>
        <v>0</v>
      </c>
      <c r="P9" s="234">
        <v>0</v>
      </c>
      <c r="Q9" s="234">
        <f>ROUND(E9*P9,2)</f>
        <v>0</v>
      </c>
      <c r="R9" s="236"/>
      <c r="S9" s="236" t="s">
        <v>247</v>
      </c>
      <c r="T9" s="237" t="s">
        <v>236</v>
      </c>
      <c r="U9" s="222">
        <v>0</v>
      </c>
      <c r="V9" s="222">
        <f>ROUND(E9*U9,2)</f>
        <v>0</v>
      </c>
      <c r="W9" s="222"/>
      <c r="X9" s="222" t="s">
        <v>279</v>
      </c>
      <c r="Y9" s="222" t="s">
        <v>238</v>
      </c>
      <c r="Z9" s="212"/>
      <c r="AA9" s="212"/>
      <c r="AB9" s="212"/>
      <c r="AC9" s="212"/>
      <c r="AD9" s="212"/>
      <c r="AE9" s="212"/>
      <c r="AF9" s="212"/>
      <c r="AG9" s="212" t="s">
        <v>289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50" t="s">
        <v>888</v>
      </c>
      <c r="D10" s="238"/>
      <c r="E10" s="238"/>
      <c r="F10" s="238"/>
      <c r="G10" s="238"/>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240</v>
      </c>
      <c r="AH10" s="212"/>
      <c r="AI10" s="212"/>
      <c r="AJ10" s="212"/>
      <c r="AK10" s="212"/>
      <c r="AL10" s="212"/>
      <c r="AM10" s="212"/>
      <c r="AN10" s="212"/>
      <c r="AO10" s="212"/>
      <c r="AP10" s="212"/>
      <c r="AQ10" s="212"/>
      <c r="AR10" s="212"/>
      <c r="AS10" s="212"/>
      <c r="AT10" s="212"/>
      <c r="AU10" s="212"/>
      <c r="AV10" s="212"/>
      <c r="AW10" s="212"/>
      <c r="AX10" s="212"/>
      <c r="AY10" s="212"/>
      <c r="AZ10" s="212"/>
      <c r="BA10" s="239" t="str">
        <f>C10</f>
        <v>Plastový nástěnný rozvaděč o celkových rozměrech v.400 x š. 300 x h. 170 mm, s vnitřními dveřmi, s montážním plechem  a  DIN lištami, a příslušenstvím. Krytí IP65/IP20, přívody a vývody zespodu. Rozvaděč umístěn na stěně.</v>
      </c>
      <c r="BB10" s="212"/>
      <c r="BC10" s="212"/>
      <c r="BD10" s="212"/>
      <c r="BE10" s="212"/>
      <c r="BF10" s="212"/>
      <c r="BG10" s="212"/>
      <c r="BH10" s="212"/>
    </row>
    <row r="11" spans="1:60" outlineLevel="1" x14ac:dyDescent="0.2">
      <c r="A11" s="241">
        <v>2</v>
      </c>
      <c r="B11" s="242" t="s">
        <v>889</v>
      </c>
      <c r="C11" s="252" t="s">
        <v>890</v>
      </c>
      <c r="D11" s="243" t="s">
        <v>679</v>
      </c>
      <c r="E11" s="244">
        <v>1</v>
      </c>
      <c r="F11" s="245"/>
      <c r="G11" s="246">
        <f>ROUND(E11*F11,2)</f>
        <v>0</v>
      </c>
      <c r="H11" s="245"/>
      <c r="I11" s="246">
        <f>ROUND(E11*H11,2)</f>
        <v>0</v>
      </c>
      <c r="J11" s="245"/>
      <c r="K11" s="246">
        <f>ROUND(E11*J11,2)</f>
        <v>0</v>
      </c>
      <c r="L11" s="246">
        <v>21</v>
      </c>
      <c r="M11" s="246">
        <f>G11*(1+L11/100)</f>
        <v>0</v>
      </c>
      <c r="N11" s="244">
        <v>0</v>
      </c>
      <c r="O11" s="244">
        <f>ROUND(E11*N11,2)</f>
        <v>0</v>
      </c>
      <c r="P11" s="244">
        <v>0</v>
      </c>
      <c r="Q11" s="244">
        <f>ROUND(E11*P11,2)</f>
        <v>0</v>
      </c>
      <c r="R11" s="246"/>
      <c r="S11" s="246" t="s">
        <v>247</v>
      </c>
      <c r="T11" s="247" t="s">
        <v>236</v>
      </c>
      <c r="U11" s="222">
        <v>0</v>
      </c>
      <c r="V11" s="222">
        <f>ROUND(E11*U11,2)</f>
        <v>0</v>
      </c>
      <c r="W11" s="222"/>
      <c r="X11" s="222" t="s">
        <v>279</v>
      </c>
      <c r="Y11" s="222" t="s">
        <v>238</v>
      </c>
      <c r="Z11" s="212"/>
      <c r="AA11" s="212"/>
      <c r="AB11" s="212"/>
      <c r="AC11" s="212"/>
      <c r="AD11" s="212"/>
      <c r="AE11" s="212"/>
      <c r="AF11" s="212"/>
      <c r="AG11" s="212" t="s">
        <v>289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1">
        <v>3</v>
      </c>
      <c r="B12" s="232" t="s">
        <v>891</v>
      </c>
      <c r="C12" s="249" t="s">
        <v>892</v>
      </c>
      <c r="D12" s="233" t="s">
        <v>594</v>
      </c>
      <c r="E12" s="234">
        <v>1</v>
      </c>
      <c r="F12" s="235"/>
      <c r="G12" s="236">
        <f>ROUND(E12*F12,2)</f>
        <v>0</v>
      </c>
      <c r="H12" s="235"/>
      <c r="I12" s="236">
        <f>ROUND(E12*H12,2)</f>
        <v>0</v>
      </c>
      <c r="J12" s="235"/>
      <c r="K12" s="236">
        <f>ROUND(E12*J12,2)</f>
        <v>0</v>
      </c>
      <c r="L12" s="236">
        <v>21</v>
      </c>
      <c r="M12" s="236">
        <f>G12*(1+L12/100)</f>
        <v>0</v>
      </c>
      <c r="N12" s="234">
        <v>0</v>
      </c>
      <c r="O12" s="234">
        <f>ROUND(E12*N12,2)</f>
        <v>0</v>
      </c>
      <c r="P12" s="234">
        <v>0</v>
      </c>
      <c r="Q12" s="234">
        <f>ROUND(E12*P12,2)</f>
        <v>0</v>
      </c>
      <c r="R12" s="236"/>
      <c r="S12" s="236" t="s">
        <v>247</v>
      </c>
      <c r="T12" s="237" t="s">
        <v>236</v>
      </c>
      <c r="U12" s="222">
        <v>0</v>
      </c>
      <c r="V12" s="222">
        <f>ROUND(E12*U12,2)</f>
        <v>0</v>
      </c>
      <c r="W12" s="222"/>
      <c r="X12" s="222" t="s">
        <v>279</v>
      </c>
      <c r="Y12" s="222" t="s">
        <v>238</v>
      </c>
      <c r="Z12" s="212"/>
      <c r="AA12" s="212"/>
      <c r="AB12" s="212"/>
      <c r="AC12" s="212"/>
      <c r="AD12" s="212"/>
      <c r="AE12" s="212"/>
      <c r="AF12" s="212"/>
      <c r="AG12" s="212" t="s">
        <v>289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0" t="s">
        <v>893</v>
      </c>
      <c r="D13" s="238"/>
      <c r="E13" s="238"/>
      <c r="F13" s="238"/>
      <c r="G13" s="238"/>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240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1">
        <v>4</v>
      </c>
      <c r="B14" s="232" t="s">
        <v>894</v>
      </c>
      <c r="C14" s="249" t="s">
        <v>895</v>
      </c>
      <c r="D14" s="233" t="s">
        <v>594</v>
      </c>
      <c r="E14" s="234">
        <v>1</v>
      </c>
      <c r="F14" s="235"/>
      <c r="G14" s="236">
        <f>ROUND(E14*F14,2)</f>
        <v>0</v>
      </c>
      <c r="H14" s="235"/>
      <c r="I14" s="236">
        <f>ROUND(E14*H14,2)</f>
        <v>0</v>
      </c>
      <c r="J14" s="235"/>
      <c r="K14" s="236">
        <f>ROUND(E14*J14,2)</f>
        <v>0</v>
      </c>
      <c r="L14" s="236">
        <v>21</v>
      </c>
      <c r="M14" s="236">
        <f>G14*(1+L14/100)</f>
        <v>0</v>
      </c>
      <c r="N14" s="234">
        <v>0</v>
      </c>
      <c r="O14" s="234">
        <f>ROUND(E14*N14,2)</f>
        <v>0</v>
      </c>
      <c r="P14" s="234">
        <v>0</v>
      </c>
      <c r="Q14" s="234">
        <f>ROUND(E14*P14,2)</f>
        <v>0</v>
      </c>
      <c r="R14" s="236"/>
      <c r="S14" s="236" t="s">
        <v>247</v>
      </c>
      <c r="T14" s="237" t="s">
        <v>236</v>
      </c>
      <c r="U14" s="222">
        <v>0</v>
      </c>
      <c r="V14" s="222">
        <f>ROUND(E14*U14,2)</f>
        <v>0</v>
      </c>
      <c r="W14" s="222"/>
      <c r="X14" s="222" t="s">
        <v>279</v>
      </c>
      <c r="Y14" s="222" t="s">
        <v>238</v>
      </c>
      <c r="Z14" s="212"/>
      <c r="AA14" s="212"/>
      <c r="AB14" s="212"/>
      <c r="AC14" s="212"/>
      <c r="AD14" s="212"/>
      <c r="AE14" s="212"/>
      <c r="AF14" s="212"/>
      <c r="AG14" s="212" t="s">
        <v>289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0" t="s">
        <v>896</v>
      </c>
      <c r="D15" s="238"/>
      <c r="E15" s="238"/>
      <c r="F15" s="238"/>
      <c r="G15" s="238"/>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240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1">
        <v>5</v>
      </c>
      <c r="B16" s="232" t="s">
        <v>897</v>
      </c>
      <c r="C16" s="249" t="s">
        <v>898</v>
      </c>
      <c r="D16" s="233" t="s">
        <v>679</v>
      </c>
      <c r="E16" s="234">
        <v>1</v>
      </c>
      <c r="F16" s="235"/>
      <c r="G16" s="236">
        <f>ROUND(E16*F16,2)</f>
        <v>0</v>
      </c>
      <c r="H16" s="235"/>
      <c r="I16" s="236">
        <f>ROUND(E16*H16,2)</f>
        <v>0</v>
      </c>
      <c r="J16" s="235"/>
      <c r="K16" s="236">
        <f>ROUND(E16*J16,2)</f>
        <v>0</v>
      </c>
      <c r="L16" s="236">
        <v>21</v>
      </c>
      <c r="M16" s="236">
        <f>G16*(1+L16/100)</f>
        <v>0</v>
      </c>
      <c r="N16" s="234">
        <v>0</v>
      </c>
      <c r="O16" s="234">
        <f>ROUND(E16*N16,2)</f>
        <v>0</v>
      </c>
      <c r="P16" s="234">
        <v>0</v>
      </c>
      <c r="Q16" s="234">
        <f>ROUND(E16*P16,2)</f>
        <v>0</v>
      </c>
      <c r="R16" s="236"/>
      <c r="S16" s="236" t="s">
        <v>247</v>
      </c>
      <c r="T16" s="237" t="s">
        <v>236</v>
      </c>
      <c r="U16" s="222">
        <v>0</v>
      </c>
      <c r="V16" s="222">
        <f>ROUND(E16*U16,2)</f>
        <v>0</v>
      </c>
      <c r="W16" s="222"/>
      <c r="X16" s="222" t="s">
        <v>279</v>
      </c>
      <c r="Y16" s="222" t="s">
        <v>238</v>
      </c>
      <c r="Z16" s="212"/>
      <c r="AA16" s="212"/>
      <c r="AB16" s="212"/>
      <c r="AC16" s="212"/>
      <c r="AD16" s="212"/>
      <c r="AE16" s="212"/>
      <c r="AF16" s="212"/>
      <c r="AG16" s="212" t="s">
        <v>289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0" t="s">
        <v>899</v>
      </c>
      <c r="D17" s="238"/>
      <c r="E17" s="238"/>
      <c r="F17" s="238"/>
      <c r="G17" s="238"/>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240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1">
        <v>6</v>
      </c>
      <c r="B18" s="242" t="s">
        <v>900</v>
      </c>
      <c r="C18" s="252" t="s">
        <v>901</v>
      </c>
      <c r="D18" s="243" t="s">
        <v>594</v>
      </c>
      <c r="E18" s="244">
        <v>1</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c r="S18" s="246" t="s">
        <v>247</v>
      </c>
      <c r="T18" s="247" t="s">
        <v>236</v>
      </c>
      <c r="U18" s="222">
        <v>0</v>
      </c>
      <c r="V18" s="222">
        <f>ROUND(E18*U18,2)</f>
        <v>0</v>
      </c>
      <c r="W18" s="222"/>
      <c r="X18" s="222" t="s">
        <v>279</v>
      </c>
      <c r="Y18" s="222" t="s">
        <v>238</v>
      </c>
      <c r="Z18" s="212"/>
      <c r="AA18" s="212"/>
      <c r="AB18" s="212"/>
      <c r="AC18" s="212"/>
      <c r="AD18" s="212"/>
      <c r="AE18" s="212"/>
      <c r="AF18" s="212"/>
      <c r="AG18" s="212" t="s">
        <v>289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1">
        <v>7</v>
      </c>
      <c r="B19" s="232" t="s">
        <v>902</v>
      </c>
      <c r="C19" s="249" t="s">
        <v>903</v>
      </c>
      <c r="D19" s="233" t="s">
        <v>594</v>
      </c>
      <c r="E19" s="234">
        <v>1</v>
      </c>
      <c r="F19" s="235"/>
      <c r="G19" s="236">
        <f>ROUND(E19*F19,2)</f>
        <v>0</v>
      </c>
      <c r="H19" s="235"/>
      <c r="I19" s="236">
        <f>ROUND(E19*H19,2)</f>
        <v>0</v>
      </c>
      <c r="J19" s="235"/>
      <c r="K19" s="236">
        <f>ROUND(E19*J19,2)</f>
        <v>0</v>
      </c>
      <c r="L19" s="236">
        <v>21</v>
      </c>
      <c r="M19" s="236">
        <f>G19*(1+L19/100)</f>
        <v>0</v>
      </c>
      <c r="N19" s="234">
        <v>0</v>
      </c>
      <c r="O19" s="234">
        <f>ROUND(E19*N19,2)</f>
        <v>0</v>
      </c>
      <c r="P19" s="234">
        <v>0</v>
      </c>
      <c r="Q19" s="234">
        <f>ROUND(E19*P19,2)</f>
        <v>0</v>
      </c>
      <c r="R19" s="236"/>
      <c r="S19" s="236" t="s">
        <v>247</v>
      </c>
      <c r="T19" s="237" t="s">
        <v>236</v>
      </c>
      <c r="U19" s="222">
        <v>0</v>
      </c>
      <c r="V19" s="222">
        <f>ROUND(E19*U19,2)</f>
        <v>0</v>
      </c>
      <c r="W19" s="222"/>
      <c r="X19" s="222" t="s">
        <v>279</v>
      </c>
      <c r="Y19" s="222" t="s">
        <v>238</v>
      </c>
      <c r="Z19" s="212"/>
      <c r="AA19" s="212"/>
      <c r="AB19" s="212"/>
      <c r="AC19" s="212"/>
      <c r="AD19" s="212"/>
      <c r="AE19" s="212"/>
      <c r="AF19" s="212"/>
      <c r="AG19" s="212" t="s">
        <v>289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2" x14ac:dyDescent="0.2">
      <c r="A20" s="219"/>
      <c r="B20" s="220"/>
      <c r="C20" s="250" t="s">
        <v>904</v>
      </c>
      <c r="D20" s="238"/>
      <c r="E20" s="238"/>
      <c r="F20" s="238"/>
      <c r="G20" s="238"/>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240</v>
      </c>
      <c r="AH20" s="212"/>
      <c r="AI20" s="212"/>
      <c r="AJ20" s="212"/>
      <c r="AK20" s="212"/>
      <c r="AL20" s="212"/>
      <c r="AM20" s="212"/>
      <c r="AN20" s="212"/>
      <c r="AO20" s="212"/>
      <c r="AP20" s="212"/>
      <c r="AQ20" s="212"/>
      <c r="AR20" s="212"/>
      <c r="AS20" s="212"/>
      <c r="AT20" s="212"/>
      <c r="AU20" s="212"/>
      <c r="AV20" s="212"/>
      <c r="AW20" s="212"/>
      <c r="AX20" s="212"/>
      <c r="AY20" s="212"/>
      <c r="AZ20" s="212"/>
      <c r="BA20" s="239" t="str">
        <f>C20</f>
        <v>Zobrazovač v panelovém provedení, napájení 10 - 30V DC, vstup 4-20 mA,  4 místný, 14 segmentové LED červené barvy, výška 14 mm, IP65. Rozměry 50,5 x 28,5 x 66 mm (š x v x h). Montážní otvor Ř 22,5 mm, Zobrazovač zabudovat do dveří rozvaděče.</v>
      </c>
      <c r="BB20" s="212"/>
      <c r="BC20" s="212"/>
      <c r="BD20" s="212"/>
      <c r="BE20" s="212"/>
      <c r="BF20" s="212"/>
      <c r="BG20" s="212"/>
      <c r="BH20" s="212"/>
    </row>
    <row r="21" spans="1:60" outlineLevel="1" x14ac:dyDescent="0.2">
      <c r="A21" s="231">
        <v>8</v>
      </c>
      <c r="B21" s="232" t="s">
        <v>905</v>
      </c>
      <c r="C21" s="249" t="s">
        <v>906</v>
      </c>
      <c r="D21" s="233" t="s">
        <v>679</v>
      </c>
      <c r="E21" s="234">
        <v>1</v>
      </c>
      <c r="F21" s="235"/>
      <c r="G21" s="236">
        <f>ROUND(E21*F21,2)</f>
        <v>0</v>
      </c>
      <c r="H21" s="235"/>
      <c r="I21" s="236">
        <f>ROUND(E21*H21,2)</f>
        <v>0</v>
      </c>
      <c r="J21" s="235"/>
      <c r="K21" s="236">
        <f>ROUND(E21*J21,2)</f>
        <v>0</v>
      </c>
      <c r="L21" s="236">
        <v>21</v>
      </c>
      <c r="M21" s="236">
        <f>G21*(1+L21/100)</f>
        <v>0</v>
      </c>
      <c r="N21" s="234">
        <v>0</v>
      </c>
      <c r="O21" s="234">
        <f>ROUND(E21*N21,2)</f>
        <v>0</v>
      </c>
      <c r="P21" s="234">
        <v>0</v>
      </c>
      <c r="Q21" s="234">
        <f>ROUND(E21*P21,2)</f>
        <v>0</v>
      </c>
      <c r="R21" s="236"/>
      <c r="S21" s="236" t="s">
        <v>247</v>
      </c>
      <c r="T21" s="237" t="s">
        <v>236</v>
      </c>
      <c r="U21" s="222">
        <v>0</v>
      </c>
      <c r="V21" s="222">
        <f>ROUND(E21*U21,2)</f>
        <v>0</v>
      </c>
      <c r="W21" s="222"/>
      <c r="X21" s="222" t="s">
        <v>279</v>
      </c>
      <c r="Y21" s="222" t="s">
        <v>238</v>
      </c>
      <c r="Z21" s="212"/>
      <c r="AA21" s="212"/>
      <c r="AB21" s="212"/>
      <c r="AC21" s="212"/>
      <c r="AD21" s="212"/>
      <c r="AE21" s="212"/>
      <c r="AF21" s="212"/>
      <c r="AG21" s="212" t="s">
        <v>289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0" t="s">
        <v>907</v>
      </c>
      <c r="D22" s="238"/>
      <c r="E22" s="238"/>
      <c r="F22" s="238"/>
      <c r="G22" s="238"/>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240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1">
        <v>9</v>
      </c>
      <c r="B23" s="242" t="s">
        <v>908</v>
      </c>
      <c r="C23" s="252" t="s">
        <v>909</v>
      </c>
      <c r="D23" s="243" t="s">
        <v>594</v>
      </c>
      <c r="E23" s="244">
        <v>1</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c r="S23" s="246" t="s">
        <v>247</v>
      </c>
      <c r="T23" s="247" t="s">
        <v>236</v>
      </c>
      <c r="U23" s="222">
        <v>0</v>
      </c>
      <c r="V23" s="222">
        <f>ROUND(E23*U23,2)</f>
        <v>0</v>
      </c>
      <c r="W23" s="222"/>
      <c r="X23" s="222" t="s">
        <v>279</v>
      </c>
      <c r="Y23" s="222" t="s">
        <v>238</v>
      </c>
      <c r="Z23" s="212"/>
      <c r="AA23" s="212"/>
      <c r="AB23" s="212"/>
      <c r="AC23" s="212"/>
      <c r="AD23" s="212"/>
      <c r="AE23" s="212"/>
      <c r="AF23" s="212"/>
      <c r="AG23" s="212" t="s">
        <v>289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1">
        <v>10</v>
      </c>
      <c r="B24" s="242" t="s">
        <v>910</v>
      </c>
      <c r="C24" s="252" t="s">
        <v>911</v>
      </c>
      <c r="D24" s="243" t="s">
        <v>594</v>
      </c>
      <c r="E24" s="244">
        <v>1</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c r="S24" s="246" t="s">
        <v>247</v>
      </c>
      <c r="T24" s="247" t="s">
        <v>236</v>
      </c>
      <c r="U24" s="222">
        <v>0</v>
      </c>
      <c r="V24" s="222">
        <f>ROUND(E24*U24,2)</f>
        <v>0</v>
      </c>
      <c r="W24" s="222"/>
      <c r="X24" s="222" t="s">
        <v>279</v>
      </c>
      <c r="Y24" s="222" t="s">
        <v>238</v>
      </c>
      <c r="Z24" s="212"/>
      <c r="AA24" s="212"/>
      <c r="AB24" s="212"/>
      <c r="AC24" s="212"/>
      <c r="AD24" s="212"/>
      <c r="AE24" s="212"/>
      <c r="AF24" s="212"/>
      <c r="AG24" s="212" t="s">
        <v>289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1">
        <v>11</v>
      </c>
      <c r="B25" s="242" t="s">
        <v>912</v>
      </c>
      <c r="C25" s="252" t="s">
        <v>913</v>
      </c>
      <c r="D25" s="243" t="s">
        <v>594</v>
      </c>
      <c r="E25" s="244">
        <v>2</v>
      </c>
      <c r="F25" s="245"/>
      <c r="G25" s="246">
        <f>ROUND(E25*F25,2)</f>
        <v>0</v>
      </c>
      <c r="H25" s="245"/>
      <c r="I25" s="246">
        <f>ROUND(E25*H25,2)</f>
        <v>0</v>
      </c>
      <c r="J25" s="245"/>
      <c r="K25" s="246">
        <f>ROUND(E25*J25,2)</f>
        <v>0</v>
      </c>
      <c r="L25" s="246">
        <v>21</v>
      </c>
      <c r="M25" s="246">
        <f>G25*(1+L25/100)</f>
        <v>0</v>
      </c>
      <c r="N25" s="244">
        <v>0</v>
      </c>
      <c r="O25" s="244">
        <f>ROUND(E25*N25,2)</f>
        <v>0</v>
      </c>
      <c r="P25" s="244">
        <v>0</v>
      </c>
      <c r="Q25" s="244">
        <f>ROUND(E25*P25,2)</f>
        <v>0</v>
      </c>
      <c r="R25" s="246"/>
      <c r="S25" s="246" t="s">
        <v>247</v>
      </c>
      <c r="T25" s="247" t="s">
        <v>236</v>
      </c>
      <c r="U25" s="222">
        <v>0</v>
      </c>
      <c r="V25" s="222">
        <f>ROUND(E25*U25,2)</f>
        <v>0</v>
      </c>
      <c r="W25" s="222"/>
      <c r="X25" s="222" t="s">
        <v>279</v>
      </c>
      <c r="Y25" s="222" t="s">
        <v>238</v>
      </c>
      <c r="Z25" s="212"/>
      <c r="AA25" s="212"/>
      <c r="AB25" s="212"/>
      <c r="AC25" s="212"/>
      <c r="AD25" s="212"/>
      <c r="AE25" s="212"/>
      <c r="AF25" s="212"/>
      <c r="AG25" s="212" t="s">
        <v>289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1">
        <v>12</v>
      </c>
      <c r="B26" s="242" t="s">
        <v>914</v>
      </c>
      <c r="C26" s="252" t="s">
        <v>915</v>
      </c>
      <c r="D26" s="243" t="s">
        <v>594</v>
      </c>
      <c r="E26" s="244">
        <v>3</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c r="S26" s="246" t="s">
        <v>247</v>
      </c>
      <c r="T26" s="247" t="s">
        <v>236</v>
      </c>
      <c r="U26" s="222">
        <v>0</v>
      </c>
      <c r="V26" s="222">
        <f>ROUND(E26*U26,2)</f>
        <v>0</v>
      </c>
      <c r="W26" s="222"/>
      <c r="X26" s="222" t="s">
        <v>279</v>
      </c>
      <c r="Y26" s="222" t="s">
        <v>238</v>
      </c>
      <c r="Z26" s="212"/>
      <c r="AA26" s="212"/>
      <c r="AB26" s="212"/>
      <c r="AC26" s="212"/>
      <c r="AD26" s="212"/>
      <c r="AE26" s="212"/>
      <c r="AF26" s="212"/>
      <c r="AG26" s="212" t="s">
        <v>289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1">
        <v>13</v>
      </c>
      <c r="B27" s="242" t="s">
        <v>916</v>
      </c>
      <c r="C27" s="252" t="s">
        <v>917</v>
      </c>
      <c r="D27" s="243" t="s">
        <v>594</v>
      </c>
      <c r="E27" s="244">
        <v>3</v>
      </c>
      <c r="F27" s="245"/>
      <c r="G27" s="246">
        <f>ROUND(E27*F27,2)</f>
        <v>0</v>
      </c>
      <c r="H27" s="245"/>
      <c r="I27" s="246">
        <f>ROUND(E27*H27,2)</f>
        <v>0</v>
      </c>
      <c r="J27" s="245"/>
      <c r="K27" s="246">
        <f>ROUND(E27*J27,2)</f>
        <v>0</v>
      </c>
      <c r="L27" s="246">
        <v>21</v>
      </c>
      <c r="M27" s="246">
        <f>G27*(1+L27/100)</f>
        <v>0</v>
      </c>
      <c r="N27" s="244">
        <v>0</v>
      </c>
      <c r="O27" s="244">
        <f>ROUND(E27*N27,2)</f>
        <v>0</v>
      </c>
      <c r="P27" s="244">
        <v>0</v>
      </c>
      <c r="Q27" s="244">
        <f>ROUND(E27*P27,2)</f>
        <v>0</v>
      </c>
      <c r="R27" s="246"/>
      <c r="S27" s="246" t="s">
        <v>247</v>
      </c>
      <c r="T27" s="247" t="s">
        <v>236</v>
      </c>
      <c r="U27" s="222">
        <v>0</v>
      </c>
      <c r="V27" s="222">
        <f>ROUND(E27*U27,2)</f>
        <v>0</v>
      </c>
      <c r="W27" s="222"/>
      <c r="X27" s="222" t="s">
        <v>279</v>
      </c>
      <c r="Y27" s="222" t="s">
        <v>238</v>
      </c>
      <c r="Z27" s="212"/>
      <c r="AA27" s="212"/>
      <c r="AB27" s="212"/>
      <c r="AC27" s="212"/>
      <c r="AD27" s="212"/>
      <c r="AE27" s="212"/>
      <c r="AF27" s="212"/>
      <c r="AG27" s="212" t="s">
        <v>289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1">
        <v>14</v>
      </c>
      <c r="B28" s="242" t="s">
        <v>918</v>
      </c>
      <c r="C28" s="252" t="s">
        <v>919</v>
      </c>
      <c r="D28" s="243" t="s">
        <v>679</v>
      </c>
      <c r="E28" s="244">
        <v>1</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c r="S28" s="246" t="s">
        <v>247</v>
      </c>
      <c r="T28" s="247" t="s">
        <v>236</v>
      </c>
      <c r="U28" s="222">
        <v>0</v>
      </c>
      <c r="V28" s="222">
        <f>ROUND(E28*U28,2)</f>
        <v>0</v>
      </c>
      <c r="W28" s="222"/>
      <c r="X28" s="222" t="s">
        <v>279</v>
      </c>
      <c r="Y28" s="222" t="s">
        <v>238</v>
      </c>
      <c r="Z28" s="212"/>
      <c r="AA28" s="212"/>
      <c r="AB28" s="212"/>
      <c r="AC28" s="212"/>
      <c r="AD28" s="212"/>
      <c r="AE28" s="212"/>
      <c r="AF28" s="212"/>
      <c r="AG28" s="212" t="s">
        <v>289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1">
        <v>15</v>
      </c>
      <c r="B29" s="242" t="s">
        <v>920</v>
      </c>
      <c r="C29" s="252" t="s">
        <v>921</v>
      </c>
      <c r="D29" s="243" t="s">
        <v>679</v>
      </c>
      <c r="E29" s="244">
        <v>1</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c r="S29" s="246" t="s">
        <v>247</v>
      </c>
      <c r="T29" s="247" t="s">
        <v>236</v>
      </c>
      <c r="U29" s="222">
        <v>0</v>
      </c>
      <c r="V29" s="222">
        <f>ROUND(E29*U29,2)</f>
        <v>0</v>
      </c>
      <c r="W29" s="222"/>
      <c r="X29" s="222" t="s">
        <v>279</v>
      </c>
      <c r="Y29" s="222" t="s">
        <v>238</v>
      </c>
      <c r="Z29" s="212"/>
      <c r="AA29" s="212"/>
      <c r="AB29" s="212"/>
      <c r="AC29" s="212"/>
      <c r="AD29" s="212"/>
      <c r="AE29" s="212"/>
      <c r="AF29" s="212"/>
      <c r="AG29" s="212" t="s">
        <v>289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1">
        <v>16</v>
      </c>
      <c r="B30" s="242" t="s">
        <v>922</v>
      </c>
      <c r="C30" s="252" t="s">
        <v>923</v>
      </c>
      <c r="D30" s="243" t="s">
        <v>679</v>
      </c>
      <c r="E30" s="244">
        <v>1</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c r="S30" s="246" t="s">
        <v>247</v>
      </c>
      <c r="T30" s="247" t="s">
        <v>236</v>
      </c>
      <c r="U30" s="222">
        <v>0</v>
      </c>
      <c r="V30" s="222">
        <f>ROUND(E30*U30,2)</f>
        <v>0</v>
      </c>
      <c r="W30" s="222"/>
      <c r="X30" s="222" t="s">
        <v>279</v>
      </c>
      <c r="Y30" s="222" t="s">
        <v>238</v>
      </c>
      <c r="Z30" s="212"/>
      <c r="AA30" s="212"/>
      <c r="AB30" s="212"/>
      <c r="AC30" s="212"/>
      <c r="AD30" s="212"/>
      <c r="AE30" s="212"/>
      <c r="AF30" s="212"/>
      <c r="AG30" s="212" t="s">
        <v>289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1">
        <v>17</v>
      </c>
      <c r="B31" s="242" t="s">
        <v>924</v>
      </c>
      <c r="C31" s="252" t="s">
        <v>925</v>
      </c>
      <c r="D31" s="243" t="s">
        <v>679</v>
      </c>
      <c r="E31" s="244">
        <v>1</v>
      </c>
      <c r="F31" s="245"/>
      <c r="G31" s="246">
        <f>ROUND(E31*F31,2)</f>
        <v>0</v>
      </c>
      <c r="H31" s="245"/>
      <c r="I31" s="246">
        <f>ROUND(E31*H31,2)</f>
        <v>0</v>
      </c>
      <c r="J31" s="245"/>
      <c r="K31" s="246">
        <f>ROUND(E31*J31,2)</f>
        <v>0</v>
      </c>
      <c r="L31" s="246">
        <v>21</v>
      </c>
      <c r="M31" s="246">
        <f>G31*(1+L31/100)</f>
        <v>0</v>
      </c>
      <c r="N31" s="244">
        <v>0</v>
      </c>
      <c r="O31" s="244">
        <f>ROUND(E31*N31,2)</f>
        <v>0</v>
      </c>
      <c r="P31" s="244">
        <v>0</v>
      </c>
      <c r="Q31" s="244">
        <f>ROUND(E31*P31,2)</f>
        <v>0</v>
      </c>
      <c r="R31" s="246"/>
      <c r="S31" s="246" t="s">
        <v>247</v>
      </c>
      <c r="T31" s="247" t="s">
        <v>236</v>
      </c>
      <c r="U31" s="222">
        <v>0</v>
      </c>
      <c r="V31" s="222">
        <f>ROUND(E31*U31,2)</f>
        <v>0</v>
      </c>
      <c r="W31" s="222"/>
      <c r="X31" s="222" t="s">
        <v>279</v>
      </c>
      <c r="Y31" s="222" t="s">
        <v>238</v>
      </c>
      <c r="Z31" s="212"/>
      <c r="AA31" s="212"/>
      <c r="AB31" s="212"/>
      <c r="AC31" s="212"/>
      <c r="AD31" s="212"/>
      <c r="AE31" s="212"/>
      <c r="AF31" s="212"/>
      <c r="AG31" s="212" t="s">
        <v>289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1">
        <v>18</v>
      </c>
      <c r="B32" s="242" t="s">
        <v>926</v>
      </c>
      <c r="C32" s="252" t="s">
        <v>927</v>
      </c>
      <c r="D32" s="243" t="s">
        <v>679</v>
      </c>
      <c r="E32" s="244">
        <v>1</v>
      </c>
      <c r="F32" s="245"/>
      <c r="G32" s="246">
        <f>ROUND(E32*F32,2)</f>
        <v>0</v>
      </c>
      <c r="H32" s="245"/>
      <c r="I32" s="246">
        <f>ROUND(E32*H32,2)</f>
        <v>0</v>
      </c>
      <c r="J32" s="245"/>
      <c r="K32" s="246">
        <f>ROUND(E32*J32,2)</f>
        <v>0</v>
      </c>
      <c r="L32" s="246">
        <v>21</v>
      </c>
      <c r="M32" s="246">
        <f>G32*(1+L32/100)</f>
        <v>0</v>
      </c>
      <c r="N32" s="244">
        <v>0</v>
      </c>
      <c r="O32" s="244">
        <f>ROUND(E32*N32,2)</f>
        <v>0</v>
      </c>
      <c r="P32" s="244">
        <v>0</v>
      </c>
      <c r="Q32" s="244">
        <f>ROUND(E32*P32,2)</f>
        <v>0</v>
      </c>
      <c r="R32" s="246"/>
      <c r="S32" s="246" t="s">
        <v>247</v>
      </c>
      <c r="T32" s="247" t="s">
        <v>236</v>
      </c>
      <c r="U32" s="222">
        <v>0</v>
      </c>
      <c r="V32" s="222">
        <f>ROUND(E32*U32,2)</f>
        <v>0</v>
      </c>
      <c r="W32" s="222"/>
      <c r="X32" s="222" t="s">
        <v>279</v>
      </c>
      <c r="Y32" s="222" t="s">
        <v>238</v>
      </c>
      <c r="Z32" s="212"/>
      <c r="AA32" s="212"/>
      <c r="AB32" s="212"/>
      <c r="AC32" s="212"/>
      <c r="AD32" s="212"/>
      <c r="AE32" s="212"/>
      <c r="AF32" s="212"/>
      <c r="AG32" s="212" t="s">
        <v>289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1">
        <v>19</v>
      </c>
      <c r="B33" s="242" t="s">
        <v>928</v>
      </c>
      <c r="C33" s="252" t="s">
        <v>929</v>
      </c>
      <c r="D33" s="243" t="s">
        <v>679</v>
      </c>
      <c r="E33" s="244">
        <v>1</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c r="S33" s="246" t="s">
        <v>247</v>
      </c>
      <c r="T33" s="247" t="s">
        <v>236</v>
      </c>
      <c r="U33" s="222">
        <v>0</v>
      </c>
      <c r="V33" s="222">
        <f>ROUND(E33*U33,2)</f>
        <v>0</v>
      </c>
      <c r="W33" s="222"/>
      <c r="X33" s="222" t="s">
        <v>279</v>
      </c>
      <c r="Y33" s="222" t="s">
        <v>238</v>
      </c>
      <c r="Z33" s="212"/>
      <c r="AA33" s="212"/>
      <c r="AB33" s="212"/>
      <c r="AC33" s="212"/>
      <c r="AD33" s="212"/>
      <c r="AE33" s="212"/>
      <c r="AF33" s="212"/>
      <c r="AG33" s="212" t="s">
        <v>289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224" t="s">
        <v>230</v>
      </c>
      <c r="B34" s="225" t="s">
        <v>186</v>
      </c>
      <c r="C34" s="248" t="s">
        <v>187</v>
      </c>
      <c r="D34" s="226"/>
      <c r="E34" s="227"/>
      <c r="F34" s="228"/>
      <c r="G34" s="228">
        <f>SUMIF(AG35:AG37,"&lt;&gt;NOR",G35:G37)</f>
        <v>0</v>
      </c>
      <c r="H34" s="228"/>
      <c r="I34" s="228">
        <f>SUM(I35:I37)</f>
        <v>0</v>
      </c>
      <c r="J34" s="228"/>
      <c r="K34" s="228">
        <f>SUM(K35:K37)</f>
        <v>0</v>
      </c>
      <c r="L34" s="228"/>
      <c r="M34" s="228">
        <f>SUM(M35:M37)</f>
        <v>0</v>
      </c>
      <c r="N34" s="227"/>
      <c r="O34" s="227">
        <f>SUM(O35:O37)</f>
        <v>0</v>
      </c>
      <c r="P34" s="227"/>
      <c r="Q34" s="227">
        <f>SUM(Q35:Q37)</f>
        <v>0</v>
      </c>
      <c r="R34" s="228"/>
      <c r="S34" s="228"/>
      <c r="T34" s="229"/>
      <c r="U34" s="223"/>
      <c r="V34" s="223">
        <f>SUM(V35:V37)</f>
        <v>0</v>
      </c>
      <c r="W34" s="223"/>
      <c r="X34" s="223"/>
      <c r="Y34" s="223"/>
      <c r="AG34" t="s">
        <v>231</v>
      </c>
    </row>
    <row r="35" spans="1:60" outlineLevel="1" x14ac:dyDescent="0.2">
      <c r="A35" s="241">
        <v>20</v>
      </c>
      <c r="B35" s="242" t="s">
        <v>930</v>
      </c>
      <c r="C35" s="252" t="s">
        <v>931</v>
      </c>
      <c r="D35" s="243" t="s">
        <v>594</v>
      </c>
      <c r="E35" s="244">
        <v>2</v>
      </c>
      <c r="F35" s="245"/>
      <c r="G35" s="246">
        <f>ROUND(E35*F35,2)</f>
        <v>0</v>
      </c>
      <c r="H35" s="245"/>
      <c r="I35" s="246">
        <f>ROUND(E35*H35,2)</f>
        <v>0</v>
      </c>
      <c r="J35" s="245"/>
      <c r="K35" s="246">
        <f>ROUND(E35*J35,2)</f>
        <v>0</v>
      </c>
      <c r="L35" s="246">
        <v>21</v>
      </c>
      <c r="M35" s="246">
        <f>G35*(1+L35/100)</f>
        <v>0</v>
      </c>
      <c r="N35" s="244">
        <v>0</v>
      </c>
      <c r="O35" s="244">
        <f>ROUND(E35*N35,2)</f>
        <v>0</v>
      </c>
      <c r="P35" s="244">
        <v>0</v>
      </c>
      <c r="Q35" s="244">
        <f>ROUND(E35*P35,2)</f>
        <v>0</v>
      </c>
      <c r="R35" s="246"/>
      <c r="S35" s="246" t="s">
        <v>247</v>
      </c>
      <c r="T35" s="247" t="s">
        <v>236</v>
      </c>
      <c r="U35" s="222">
        <v>0</v>
      </c>
      <c r="V35" s="222">
        <f>ROUND(E35*U35,2)</f>
        <v>0</v>
      </c>
      <c r="W35" s="222"/>
      <c r="X35" s="222" t="s">
        <v>279</v>
      </c>
      <c r="Y35" s="222" t="s">
        <v>238</v>
      </c>
      <c r="Z35" s="212"/>
      <c r="AA35" s="212"/>
      <c r="AB35" s="212"/>
      <c r="AC35" s="212"/>
      <c r="AD35" s="212"/>
      <c r="AE35" s="212"/>
      <c r="AF35" s="212"/>
      <c r="AG35" s="212" t="s">
        <v>289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1">
        <v>21</v>
      </c>
      <c r="B36" s="242" t="s">
        <v>932</v>
      </c>
      <c r="C36" s="252" t="s">
        <v>923</v>
      </c>
      <c r="D36" s="243" t="s">
        <v>679</v>
      </c>
      <c r="E36" s="244">
        <v>1</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c r="S36" s="246" t="s">
        <v>247</v>
      </c>
      <c r="T36" s="247" t="s">
        <v>236</v>
      </c>
      <c r="U36" s="222">
        <v>0</v>
      </c>
      <c r="V36" s="222">
        <f>ROUND(E36*U36,2)</f>
        <v>0</v>
      </c>
      <c r="W36" s="222"/>
      <c r="X36" s="222" t="s">
        <v>279</v>
      </c>
      <c r="Y36" s="222" t="s">
        <v>238</v>
      </c>
      <c r="Z36" s="212"/>
      <c r="AA36" s="212"/>
      <c r="AB36" s="212"/>
      <c r="AC36" s="212"/>
      <c r="AD36" s="212"/>
      <c r="AE36" s="212"/>
      <c r="AF36" s="212"/>
      <c r="AG36" s="212" t="s">
        <v>289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1">
        <v>22</v>
      </c>
      <c r="B37" s="242" t="s">
        <v>933</v>
      </c>
      <c r="C37" s="252" t="s">
        <v>927</v>
      </c>
      <c r="D37" s="243" t="s">
        <v>679</v>
      </c>
      <c r="E37" s="244">
        <v>1</v>
      </c>
      <c r="F37" s="245"/>
      <c r="G37" s="246">
        <f>ROUND(E37*F37,2)</f>
        <v>0</v>
      </c>
      <c r="H37" s="245"/>
      <c r="I37" s="246">
        <f>ROUND(E37*H37,2)</f>
        <v>0</v>
      </c>
      <c r="J37" s="245"/>
      <c r="K37" s="246">
        <f>ROUND(E37*J37,2)</f>
        <v>0</v>
      </c>
      <c r="L37" s="246">
        <v>21</v>
      </c>
      <c r="M37" s="246">
        <f>G37*(1+L37/100)</f>
        <v>0</v>
      </c>
      <c r="N37" s="244">
        <v>0</v>
      </c>
      <c r="O37" s="244">
        <f>ROUND(E37*N37,2)</f>
        <v>0</v>
      </c>
      <c r="P37" s="244">
        <v>0</v>
      </c>
      <c r="Q37" s="244">
        <f>ROUND(E37*P37,2)</f>
        <v>0</v>
      </c>
      <c r="R37" s="246"/>
      <c r="S37" s="246" t="s">
        <v>247</v>
      </c>
      <c r="T37" s="247" t="s">
        <v>236</v>
      </c>
      <c r="U37" s="222">
        <v>0</v>
      </c>
      <c r="V37" s="222">
        <f>ROUND(E37*U37,2)</f>
        <v>0</v>
      </c>
      <c r="W37" s="222"/>
      <c r="X37" s="222" t="s">
        <v>279</v>
      </c>
      <c r="Y37" s="222" t="s">
        <v>238</v>
      </c>
      <c r="Z37" s="212"/>
      <c r="AA37" s="212"/>
      <c r="AB37" s="212"/>
      <c r="AC37" s="212"/>
      <c r="AD37" s="212"/>
      <c r="AE37" s="212"/>
      <c r="AF37" s="212"/>
      <c r="AG37" s="212" t="s">
        <v>289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4" t="s">
        <v>230</v>
      </c>
      <c r="B38" s="225" t="s">
        <v>188</v>
      </c>
      <c r="C38" s="248" t="s">
        <v>189</v>
      </c>
      <c r="D38" s="226"/>
      <c r="E38" s="227"/>
      <c r="F38" s="228"/>
      <c r="G38" s="228">
        <f>SUMIF(AG39:AG56,"&lt;&gt;NOR",G39:G56)</f>
        <v>0</v>
      </c>
      <c r="H38" s="228"/>
      <c r="I38" s="228">
        <f>SUM(I39:I56)</f>
        <v>0</v>
      </c>
      <c r="J38" s="228"/>
      <c r="K38" s="228">
        <f>SUM(K39:K56)</f>
        <v>0</v>
      </c>
      <c r="L38" s="228"/>
      <c r="M38" s="228">
        <f>SUM(M39:M56)</f>
        <v>0</v>
      </c>
      <c r="N38" s="227"/>
      <c r="O38" s="227">
        <f>SUM(O39:O56)</f>
        <v>0</v>
      </c>
      <c r="P38" s="227"/>
      <c r="Q38" s="227">
        <f>SUM(Q39:Q56)</f>
        <v>0</v>
      </c>
      <c r="R38" s="228"/>
      <c r="S38" s="228"/>
      <c r="T38" s="229"/>
      <c r="U38" s="223"/>
      <c r="V38" s="223">
        <f>SUM(V39:V56)</f>
        <v>0</v>
      </c>
      <c r="W38" s="223"/>
      <c r="X38" s="223"/>
      <c r="Y38" s="223"/>
      <c r="AG38" t="s">
        <v>231</v>
      </c>
    </row>
    <row r="39" spans="1:60" outlineLevel="1" x14ac:dyDescent="0.2">
      <c r="A39" s="241">
        <v>23</v>
      </c>
      <c r="B39" s="242" t="s">
        <v>934</v>
      </c>
      <c r="C39" s="252" t="s">
        <v>935</v>
      </c>
      <c r="D39" s="243" t="s">
        <v>533</v>
      </c>
      <c r="E39" s="244">
        <v>20</v>
      </c>
      <c r="F39" s="245"/>
      <c r="G39" s="246">
        <f>ROUND(E39*F39,2)</f>
        <v>0</v>
      </c>
      <c r="H39" s="245"/>
      <c r="I39" s="246">
        <f>ROUND(E39*H39,2)</f>
        <v>0</v>
      </c>
      <c r="J39" s="245"/>
      <c r="K39" s="246">
        <f>ROUND(E39*J39,2)</f>
        <v>0</v>
      </c>
      <c r="L39" s="246">
        <v>21</v>
      </c>
      <c r="M39" s="246">
        <f>G39*(1+L39/100)</f>
        <v>0</v>
      </c>
      <c r="N39" s="244">
        <v>0</v>
      </c>
      <c r="O39" s="244">
        <f>ROUND(E39*N39,2)</f>
        <v>0</v>
      </c>
      <c r="P39" s="244">
        <v>0</v>
      </c>
      <c r="Q39" s="244">
        <f>ROUND(E39*P39,2)</f>
        <v>0</v>
      </c>
      <c r="R39" s="246"/>
      <c r="S39" s="246" t="s">
        <v>247</v>
      </c>
      <c r="T39" s="247" t="s">
        <v>236</v>
      </c>
      <c r="U39" s="222">
        <v>0</v>
      </c>
      <c r="V39" s="222">
        <f>ROUND(E39*U39,2)</f>
        <v>0</v>
      </c>
      <c r="W39" s="222"/>
      <c r="X39" s="222" t="s">
        <v>279</v>
      </c>
      <c r="Y39" s="222" t="s">
        <v>238</v>
      </c>
      <c r="Z39" s="212"/>
      <c r="AA39" s="212"/>
      <c r="AB39" s="212"/>
      <c r="AC39" s="212"/>
      <c r="AD39" s="212"/>
      <c r="AE39" s="212"/>
      <c r="AF39" s="212"/>
      <c r="AG39" s="212" t="s">
        <v>289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1">
        <v>24</v>
      </c>
      <c r="B40" s="242" t="s">
        <v>936</v>
      </c>
      <c r="C40" s="252" t="s">
        <v>937</v>
      </c>
      <c r="D40" s="243" t="s">
        <v>533</v>
      </c>
      <c r="E40" s="244">
        <v>24</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c r="S40" s="246" t="s">
        <v>247</v>
      </c>
      <c r="T40" s="247" t="s">
        <v>236</v>
      </c>
      <c r="U40" s="222">
        <v>0</v>
      </c>
      <c r="V40" s="222">
        <f>ROUND(E40*U40,2)</f>
        <v>0</v>
      </c>
      <c r="W40" s="222"/>
      <c r="X40" s="222" t="s">
        <v>279</v>
      </c>
      <c r="Y40" s="222" t="s">
        <v>238</v>
      </c>
      <c r="Z40" s="212"/>
      <c r="AA40" s="212"/>
      <c r="AB40" s="212"/>
      <c r="AC40" s="212"/>
      <c r="AD40" s="212"/>
      <c r="AE40" s="212"/>
      <c r="AF40" s="212"/>
      <c r="AG40" s="212" t="s">
        <v>289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1">
        <v>25</v>
      </c>
      <c r="B41" s="242" t="s">
        <v>938</v>
      </c>
      <c r="C41" s="252" t="s">
        <v>939</v>
      </c>
      <c r="D41" s="243" t="s">
        <v>533</v>
      </c>
      <c r="E41" s="244">
        <v>24</v>
      </c>
      <c r="F41" s="245"/>
      <c r="G41" s="246">
        <f>ROUND(E41*F41,2)</f>
        <v>0</v>
      </c>
      <c r="H41" s="245"/>
      <c r="I41" s="246">
        <f>ROUND(E41*H41,2)</f>
        <v>0</v>
      </c>
      <c r="J41" s="245"/>
      <c r="K41" s="246">
        <f>ROUND(E41*J41,2)</f>
        <v>0</v>
      </c>
      <c r="L41" s="246">
        <v>21</v>
      </c>
      <c r="M41" s="246">
        <f>G41*(1+L41/100)</f>
        <v>0</v>
      </c>
      <c r="N41" s="244">
        <v>0</v>
      </c>
      <c r="O41" s="244">
        <f>ROUND(E41*N41,2)</f>
        <v>0</v>
      </c>
      <c r="P41" s="244">
        <v>0</v>
      </c>
      <c r="Q41" s="244">
        <f>ROUND(E41*P41,2)</f>
        <v>0</v>
      </c>
      <c r="R41" s="246"/>
      <c r="S41" s="246" t="s">
        <v>247</v>
      </c>
      <c r="T41" s="247" t="s">
        <v>236</v>
      </c>
      <c r="U41" s="222">
        <v>0</v>
      </c>
      <c r="V41" s="222">
        <f>ROUND(E41*U41,2)</f>
        <v>0</v>
      </c>
      <c r="W41" s="222"/>
      <c r="X41" s="222" t="s">
        <v>279</v>
      </c>
      <c r="Y41" s="222" t="s">
        <v>238</v>
      </c>
      <c r="Z41" s="212"/>
      <c r="AA41" s="212"/>
      <c r="AB41" s="212"/>
      <c r="AC41" s="212"/>
      <c r="AD41" s="212"/>
      <c r="AE41" s="212"/>
      <c r="AF41" s="212"/>
      <c r="AG41" s="212" t="s">
        <v>289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1">
        <v>26</v>
      </c>
      <c r="B42" s="232" t="s">
        <v>940</v>
      </c>
      <c r="C42" s="249" t="s">
        <v>941</v>
      </c>
      <c r="D42" s="233" t="s">
        <v>679</v>
      </c>
      <c r="E42" s="234">
        <v>1</v>
      </c>
      <c r="F42" s="235"/>
      <c r="G42" s="236">
        <f>ROUND(E42*F42,2)</f>
        <v>0</v>
      </c>
      <c r="H42" s="235"/>
      <c r="I42" s="236">
        <f>ROUND(E42*H42,2)</f>
        <v>0</v>
      </c>
      <c r="J42" s="235"/>
      <c r="K42" s="236">
        <f>ROUND(E42*J42,2)</f>
        <v>0</v>
      </c>
      <c r="L42" s="236">
        <v>21</v>
      </c>
      <c r="M42" s="236">
        <f>G42*(1+L42/100)</f>
        <v>0</v>
      </c>
      <c r="N42" s="234">
        <v>0</v>
      </c>
      <c r="O42" s="234">
        <f>ROUND(E42*N42,2)</f>
        <v>0</v>
      </c>
      <c r="P42" s="234">
        <v>0</v>
      </c>
      <c r="Q42" s="234">
        <f>ROUND(E42*P42,2)</f>
        <v>0</v>
      </c>
      <c r="R42" s="236"/>
      <c r="S42" s="236" t="s">
        <v>247</v>
      </c>
      <c r="T42" s="237" t="s">
        <v>236</v>
      </c>
      <c r="U42" s="222">
        <v>0</v>
      </c>
      <c r="V42" s="222">
        <f>ROUND(E42*U42,2)</f>
        <v>0</v>
      </c>
      <c r="W42" s="222"/>
      <c r="X42" s="222" t="s">
        <v>279</v>
      </c>
      <c r="Y42" s="222" t="s">
        <v>238</v>
      </c>
      <c r="Z42" s="212"/>
      <c r="AA42" s="212"/>
      <c r="AB42" s="212"/>
      <c r="AC42" s="212"/>
      <c r="AD42" s="212"/>
      <c r="AE42" s="212"/>
      <c r="AF42" s="212"/>
      <c r="AG42" s="212" t="s">
        <v>289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50" t="s">
        <v>998</v>
      </c>
      <c r="D43" s="238"/>
      <c r="E43" s="238"/>
      <c r="F43" s="238"/>
      <c r="G43" s="238"/>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240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1" t="s">
        <v>942</v>
      </c>
      <c r="D44" s="240"/>
      <c r="E44" s="240"/>
      <c r="F44" s="240"/>
      <c r="G44" s="240"/>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240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1">
        <v>27</v>
      </c>
      <c r="B45" s="232" t="s">
        <v>943</v>
      </c>
      <c r="C45" s="249" t="s">
        <v>944</v>
      </c>
      <c r="D45" s="233" t="s">
        <v>679</v>
      </c>
      <c r="E45" s="234">
        <v>1</v>
      </c>
      <c r="F45" s="235"/>
      <c r="G45" s="236">
        <f>ROUND(E45*F45,2)</f>
        <v>0</v>
      </c>
      <c r="H45" s="235"/>
      <c r="I45" s="236">
        <f>ROUND(E45*H45,2)</f>
        <v>0</v>
      </c>
      <c r="J45" s="235"/>
      <c r="K45" s="236">
        <f>ROUND(E45*J45,2)</f>
        <v>0</v>
      </c>
      <c r="L45" s="236">
        <v>21</v>
      </c>
      <c r="M45" s="236">
        <f>G45*(1+L45/100)</f>
        <v>0</v>
      </c>
      <c r="N45" s="234">
        <v>0</v>
      </c>
      <c r="O45" s="234">
        <f>ROUND(E45*N45,2)</f>
        <v>0</v>
      </c>
      <c r="P45" s="234">
        <v>0</v>
      </c>
      <c r="Q45" s="234">
        <f>ROUND(E45*P45,2)</f>
        <v>0</v>
      </c>
      <c r="R45" s="236"/>
      <c r="S45" s="236" t="s">
        <v>247</v>
      </c>
      <c r="T45" s="237" t="s">
        <v>236</v>
      </c>
      <c r="U45" s="222">
        <v>0</v>
      </c>
      <c r="V45" s="222">
        <f>ROUND(E45*U45,2)</f>
        <v>0</v>
      </c>
      <c r="W45" s="222"/>
      <c r="X45" s="222" t="s">
        <v>279</v>
      </c>
      <c r="Y45" s="222" t="s">
        <v>238</v>
      </c>
      <c r="Z45" s="212"/>
      <c r="AA45" s="212"/>
      <c r="AB45" s="212"/>
      <c r="AC45" s="212"/>
      <c r="AD45" s="212"/>
      <c r="AE45" s="212"/>
      <c r="AF45" s="212"/>
      <c r="AG45" s="212" t="s">
        <v>289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2" x14ac:dyDescent="0.2">
      <c r="A46" s="219"/>
      <c r="B46" s="220"/>
      <c r="C46" s="250" t="s">
        <v>945</v>
      </c>
      <c r="D46" s="238"/>
      <c r="E46" s="238"/>
      <c r="F46" s="238"/>
      <c r="G46" s="238"/>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240</v>
      </c>
      <c r="AH46" s="212"/>
      <c r="AI46" s="212"/>
      <c r="AJ46" s="212"/>
      <c r="AK46" s="212"/>
      <c r="AL46" s="212"/>
      <c r="AM46" s="212"/>
      <c r="AN46" s="212"/>
      <c r="AO46" s="212"/>
      <c r="AP46" s="212"/>
      <c r="AQ46" s="212"/>
      <c r="AR46" s="212"/>
      <c r="AS46" s="212"/>
      <c r="AT46" s="212"/>
      <c r="AU46" s="212"/>
      <c r="AV46" s="212"/>
      <c r="AW46" s="212"/>
      <c r="AX46" s="212"/>
      <c r="AY46" s="212"/>
      <c r="AZ46" s="212"/>
      <c r="BA46" s="239" t="str">
        <f>C46</f>
        <v>Svorkovnicová skříňka z plastu do rozměru š.93 x v.93 x hl.62 mm, 500V, IP66, do 3ks svorek  2,5mm2, do 5ks vývodek do PG13,5, 2ks vývodka PG 9</v>
      </c>
      <c r="BB46" s="212"/>
      <c r="BC46" s="212"/>
      <c r="BD46" s="212"/>
      <c r="BE46" s="212"/>
      <c r="BF46" s="212"/>
      <c r="BG46" s="212"/>
      <c r="BH46" s="212"/>
    </row>
    <row r="47" spans="1:60" outlineLevel="1" x14ac:dyDescent="0.2">
      <c r="A47" s="241">
        <v>28</v>
      </c>
      <c r="B47" s="242" t="s">
        <v>946</v>
      </c>
      <c r="C47" s="252" t="s">
        <v>947</v>
      </c>
      <c r="D47" s="243" t="s">
        <v>594</v>
      </c>
      <c r="E47" s="244">
        <v>1</v>
      </c>
      <c r="F47" s="245"/>
      <c r="G47" s="246">
        <f>ROUND(E47*F47,2)</f>
        <v>0</v>
      </c>
      <c r="H47" s="245"/>
      <c r="I47" s="246">
        <f>ROUND(E47*H47,2)</f>
        <v>0</v>
      </c>
      <c r="J47" s="245"/>
      <c r="K47" s="246">
        <f>ROUND(E47*J47,2)</f>
        <v>0</v>
      </c>
      <c r="L47" s="246">
        <v>21</v>
      </c>
      <c r="M47" s="246">
        <f>G47*(1+L47/100)</f>
        <v>0</v>
      </c>
      <c r="N47" s="244">
        <v>0</v>
      </c>
      <c r="O47" s="244">
        <f>ROUND(E47*N47,2)</f>
        <v>0</v>
      </c>
      <c r="P47" s="244">
        <v>0</v>
      </c>
      <c r="Q47" s="244">
        <f>ROUND(E47*P47,2)</f>
        <v>0</v>
      </c>
      <c r="R47" s="246"/>
      <c r="S47" s="246" t="s">
        <v>247</v>
      </c>
      <c r="T47" s="247" t="s">
        <v>236</v>
      </c>
      <c r="U47" s="222">
        <v>0</v>
      </c>
      <c r="V47" s="222">
        <f>ROUND(E47*U47,2)</f>
        <v>0</v>
      </c>
      <c r="W47" s="222"/>
      <c r="X47" s="222" t="s">
        <v>279</v>
      </c>
      <c r="Y47" s="222" t="s">
        <v>238</v>
      </c>
      <c r="Z47" s="212"/>
      <c r="AA47" s="212"/>
      <c r="AB47" s="212"/>
      <c r="AC47" s="212"/>
      <c r="AD47" s="212"/>
      <c r="AE47" s="212"/>
      <c r="AF47" s="212"/>
      <c r="AG47" s="212" t="s">
        <v>289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1">
        <v>29</v>
      </c>
      <c r="B48" s="242" t="s">
        <v>948</v>
      </c>
      <c r="C48" s="252" t="s">
        <v>949</v>
      </c>
      <c r="D48" s="243" t="s">
        <v>594</v>
      </c>
      <c r="E48" s="244">
        <v>1</v>
      </c>
      <c r="F48" s="245"/>
      <c r="G48" s="246">
        <f>ROUND(E48*F48,2)</f>
        <v>0</v>
      </c>
      <c r="H48" s="245"/>
      <c r="I48" s="246">
        <f>ROUND(E48*H48,2)</f>
        <v>0</v>
      </c>
      <c r="J48" s="245"/>
      <c r="K48" s="246">
        <f>ROUND(E48*J48,2)</f>
        <v>0</v>
      </c>
      <c r="L48" s="246">
        <v>21</v>
      </c>
      <c r="M48" s="246">
        <f>G48*(1+L48/100)</f>
        <v>0</v>
      </c>
      <c r="N48" s="244">
        <v>0</v>
      </c>
      <c r="O48" s="244">
        <f>ROUND(E48*N48,2)</f>
        <v>0</v>
      </c>
      <c r="P48" s="244">
        <v>0</v>
      </c>
      <c r="Q48" s="244">
        <f>ROUND(E48*P48,2)</f>
        <v>0</v>
      </c>
      <c r="R48" s="246"/>
      <c r="S48" s="246" t="s">
        <v>247</v>
      </c>
      <c r="T48" s="247" t="s">
        <v>236</v>
      </c>
      <c r="U48" s="222">
        <v>0</v>
      </c>
      <c r="V48" s="222">
        <f>ROUND(E48*U48,2)</f>
        <v>0</v>
      </c>
      <c r="W48" s="222"/>
      <c r="X48" s="222" t="s">
        <v>279</v>
      </c>
      <c r="Y48" s="222" t="s">
        <v>238</v>
      </c>
      <c r="Z48" s="212"/>
      <c r="AA48" s="212"/>
      <c r="AB48" s="212"/>
      <c r="AC48" s="212"/>
      <c r="AD48" s="212"/>
      <c r="AE48" s="212"/>
      <c r="AF48" s="212"/>
      <c r="AG48" s="212" t="s">
        <v>289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1">
        <v>30</v>
      </c>
      <c r="B49" s="242" t="s">
        <v>950</v>
      </c>
      <c r="C49" s="252" t="s">
        <v>951</v>
      </c>
      <c r="D49" s="243" t="s">
        <v>594</v>
      </c>
      <c r="E49" s="244">
        <v>1</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c r="S49" s="246" t="s">
        <v>247</v>
      </c>
      <c r="T49" s="247" t="s">
        <v>236</v>
      </c>
      <c r="U49" s="222">
        <v>0</v>
      </c>
      <c r="V49" s="222">
        <f>ROUND(E49*U49,2)</f>
        <v>0</v>
      </c>
      <c r="W49" s="222"/>
      <c r="X49" s="222" t="s">
        <v>279</v>
      </c>
      <c r="Y49" s="222" t="s">
        <v>238</v>
      </c>
      <c r="Z49" s="212"/>
      <c r="AA49" s="212"/>
      <c r="AB49" s="212"/>
      <c r="AC49" s="212"/>
      <c r="AD49" s="212"/>
      <c r="AE49" s="212"/>
      <c r="AF49" s="212"/>
      <c r="AG49" s="212" t="s">
        <v>289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1">
        <v>31</v>
      </c>
      <c r="B50" s="242" t="s">
        <v>952</v>
      </c>
      <c r="C50" s="252" t="s">
        <v>953</v>
      </c>
      <c r="D50" s="243" t="s">
        <v>533</v>
      </c>
      <c r="E50" s="244">
        <v>5</v>
      </c>
      <c r="F50" s="245"/>
      <c r="G50" s="246">
        <f>ROUND(E50*F50,2)</f>
        <v>0</v>
      </c>
      <c r="H50" s="245"/>
      <c r="I50" s="246">
        <f>ROUND(E50*H50,2)</f>
        <v>0</v>
      </c>
      <c r="J50" s="245"/>
      <c r="K50" s="246">
        <f>ROUND(E50*J50,2)</f>
        <v>0</v>
      </c>
      <c r="L50" s="246">
        <v>21</v>
      </c>
      <c r="M50" s="246">
        <f>G50*(1+L50/100)</f>
        <v>0</v>
      </c>
      <c r="N50" s="244">
        <v>0</v>
      </c>
      <c r="O50" s="244">
        <f>ROUND(E50*N50,2)</f>
        <v>0</v>
      </c>
      <c r="P50" s="244">
        <v>0</v>
      </c>
      <c r="Q50" s="244">
        <f>ROUND(E50*P50,2)</f>
        <v>0</v>
      </c>
      <c r="R50" s="246"/>
      <c r="S50" s="246" t="s">
        <v>247</v>
      </c>
      <c r="T50" s="247" t="s">
        <v>236</v>
      </c>
      <c r="U50" s="222">
        <v>0</v>
      </c>
      <c r="V50" s="222">
        <f>ROUND(E50*U50,2)</f>
        <v>0</v>
      </c>
      <c r="W50" s="222"/>
      <c r="X50" s="222" t="s">
        <v>279</v>
      </c>
      <c r="Y50" s="222" t="s">
        <v>238</v>
      </c>
      <c r="Z50" s="212"/>
      <c r="AA50" s="212"/>
      <c r="AB50" s="212"/>
      <c r="AC50" s="212"/>
      <c r="AD50" s="212"/>
      <c r="AE50" s="212"/>
      <c r="AF50" s="212"/>
      <c r="AG50" s="212" t="s">
        <v>289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1">
        <v>32</v>
      </c>
      <c r="B51" s="242" t="s">
        <v>954</v>
      </c>
      <c r="C51" s="252" t="s">
        <v>955</v>
      </c>
      <c r="D51" s="243" t="s">
        <v>533</v>
      </c>
      <c r="E51" s="244">
        <v>5</v>
      </c>
      <c r="F51" s="245"/>
      <c r="G51" s="246">
        <f>ROUND(E51*F51,2)</f>
        <v>0</v>
      </c>
      <c r="H51" s="245"/>
      <c r="I51" s="246">
        <f>ROUND(E51*H51,2)</f>
        <v>0</v>
      </c>
      <c r="J51" s="245"/>
      <c r="K51" s="246">
        <f>ROUND(E51*J51,2)</f>
        <v>0</v>
      </c>
      <c r="L51" s="246">
        <v>21</v>
      </c>
      <c r="M51" s="246">
        <f>G51*(1+L51/100)</f>
        <v>0</v>
      </c>
      <c r="N51" s="244">
        <v>0</v>
      </c>
      <c r="O51" s="244">
        <f>ROUND(E51*N51,2)</f>
        <v>0</v>
      </c>
      <c r="P51" s="244">
        <v>0</v>
      </c>
      <c r="Q51" s="244">
        <f>ROUND(E51*P51,2)</f>
        <v>0</v>
      </c>
      <c r="R51" s="246"/>
      <c r="S51" s="246" t="s">
        <v>247</v>
      </c>
      <c r="T51" s="247" t="s">
        <v>236</v>
      </c>
      <c r="U51" s="222">
        <v>0</v>
      </c>
      <c r="V51" s="222">
        <f>ROUND(E51*U51,2)</f>
        <v>0</v>
      </c>
      <c r="W51" s="222"/>
      <c r="X51" s="222" t="s">
        <v>279</v>
      </c>
      <c r="Y51" s="222" t="s">
        <v>238</v>
      </c>
      <c r="Z51" s="212"/>
      <c r="AA51" s="212"/>
      <c r="AB51" s="212"/>
      <c r="AC51" s="212"/>
      <c r="AD51" s="212"/>
      <c r="AE51" s="212"/>
      <c r="AF51" s="212"/>
      <c r="AG51" s="212" t="s">
        <v>289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1">
        <v>33</v>
      </c>
      <c r="B52" s="232" t="s">
        <v>956</v>
      </c>
      <c r="C52" s="249" t="s">
        <v>957</v>
      </c>
      <c r="D52" s="233" t="s">
        <v>533</v>
      </c>
      <c r="E52" s="234">
        <v>3</v>
      </c>
      <c r="F52" s="235"/>
      <c r="G52" s="236">
        <f>ROUND(E52*F52,2)</f>
        <v>0</v>
      </c>
      <c r="H52" s="235"/>
      <c r="I52" s="236">
        <f>ROUND(E52*H52,2)</f>
        <v>0</v>
      </c>
      <c r="J52" s="235"/>
      <c r="K52" s="236">
        <f>ROUND(E52*J52,2)</f>
        <v>0</v>
      </c>
      <c r="L52" s="236">
        <v>21</v>
      </c>
      <c r="M52" s="236">
        <f>G52*(1+L52/100)</f>
        <v>0</v>
      </c>
      <c r="N52" s="234">
        <v>0</v>
      </c>
      <c r="O52" s="234">
        <f>ROUND(E52*N52,2)</f>
        <v>0</v>
      </c>
      <c r="P52" s="234">
        <v>0</v>
      </c>
      <c r="Q52" s="234">
        <f>ROUND(E52*P52,2)</f>
        <v>0</v>
      </c>
      <c r="R52" s="236"/>
      <c r="S52" s="236" t="s">
        <v>247</v>
      </c>
      <c r="T52" s="237" t="s">
        <v>236</v>
      </c>
      <c r="U52" s="222">
        <v>0</v>
      </c>
      <c r="V52" s="222">
        <f>ROUND(E52*U52,2)</f>
        <v>0</v>
      </c>
      <c r="W52" s="222"/>
      <c r="X52" s="222" t="s">
        <v>279</v>
      </c>
      <c r="Y52" s="222" t="s">
        <v>238</v>
      </c>
      <c r="Z52" s="212"/>
      <c r="AA52" s="212"/>
      <c r="AB52" s="212"/>
      <c r="AC52" s="212"/>
      <c r="AD52" s="212"/>
      <c r="AE52" s="212"/>
      <c r="AF52" s="212"/>
      <c r="AG52" s="212" t="s">
        <v>289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0" t="s">
        <v>958</v>
      </c>
      <c r="D53" s="238"/>
      <c r="E53" s="238"/>
      <c r="F53" s="238"/>
      <c r="G53" s="238"/>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240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1">
        <v>34</v>
      </c>
      <c r="B54" s="242" t="s">
        <v>959</v>
      </c>
      <c r="C54" s="252" t="s">
        <v>960</v>
      </c>
      <c r="D54" s="243" t="s">
        <v>679</v>
      </c>
      <c r="E54" s="244">
        <v>4</v>
      </c>
      <c r="F54" s="245"/>
      <c r="G54" s="246">
        <f>ROUND(E54*F54,2)</f>
        <v>0</v>
      </c>
      <c r="H54" s="245"/>
      <c r="I54" s="246">
        <f>ROUND(E54*H54,2)</f>
        <v>0</v>
      </c>
      <c r="J54" s="245"/>
      <c r="K54" s="246">
        <f>ROUND(E54*J54,2)</f>
        <v>0</v>
      </c>
      <c r="L54" s="246">
        <v>21</v>
      </c>
      <c r="M54" s="246">
        <f>G54*(1+L54/100)</f>
        <v>0</v>
      </c>
      <c r="N54" s="244">
        <v>0</v>
      </c>
      <c r="O54" s="244">
        <f>ROUND(E54*N54,2)</f>
        <v>0</v>
      </c>
      <c r="P54" s="244">
        <v>0</v>
      </c>
      <c r="Q54" s="244">
        <f>ROUND(E54*P54,2)</f>
        <v>0</v>
      </c>
      <c r="R54" s="246"/>
      <c r="S54" s="246" t="s">
        <v>247</v>
      </c>
      <c r="T54" s="247" t="s">
        <v>236</v>
      </c>
      <c r="U54" s="222">
        <v>0</v>
      </c>
      <c r="V54" s="222">
        <f>ROUND(E54*U54,2)</f>
        <v>0</v>
      </c>
      <c r="W54" s="222"/>
      <c r="X54" s="222" t="s">
        <v>279</v>
      </c>
      <c r="Y54" s="222" t="s">
        <v>238</v>
      </c>
      <c r="Z54" s="212"/>
      <c r="AA54" s="212"/>
      <c r="AB54" s="212"/>
      <c r="AC54" s="212"/>
      <c r="AD54" s="212"/>
      <c r="AE54" s="212"/>
      <c r="AF54" s="212"/>
      <c r="AG54" s="212" t="s">
        <v>289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1">
        <v>35</v>
      </c>
      <c r="B55" s="242" t="s">
        <v>961</v>
      </c>
      <c r="C55" s="252" t="s">
        <v>962</v>
      </c>
      <c r="D55" s="243" t="s">
        <v>679</v>
      </c>
      <c r="E55" s="244">
        <v>1</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c r="S55" s="246" t="s">
        <v>247</v>
      </c>
      <c r="T55" s="247" t="s">
        <v>236</v>
      </c>
      <c r="U55" s="222">
        <v>0</v>
      </c>
      <c r="V55" s="222">
        <f>ROUND(E55*U55,2)</f>
        <v>0</v>
      </c>
      <c r="W55" s="222"/>
      <c r="X55" s="222" t="s">
        <v>279</v>
      </c>
      <c r="Y55" s="222" t="s">
        <v>238</v>
      </c>
      <c r="Z55" s="212"/>
      <c r="AA55" s="212"/>
      <c r="AB55" s="212"/>
      <c r="AC55" s="212"/>
      <c r="AD55" s="212"/>
      <c r="AE55" s="212"/>
      <c r="AF55" s="212"/>
      <c r="AG55" s="212" t="s">
        <v>289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1">
        <v>36</v>
      </c>
      <c r="B56" s="242" t="s">
        <v>963</v>
      </c>
      <c r="C56" s="252" t="s">
        <v>925</v>
      </c>
      <c r="D56" s="243" t="s">
        <v>679</v>
      </c>
      <c r="E56" s="244">
        <v>1</v>
      </c>
      <c r="F56" s="245"/>
      <c r="G56" s="246">
        <f>ROUND(E56*F56,2)</f>
        <v>0</v>
      </c>
      <c r="H56" s="245"/>
      <c r="I56" s="246">
        <f>ROUND(E56*H56,2)</f>
        <v>0</v>
      </c>
      <c r="J56" s="245"/>
      <c r="K56" s="246">
        <f>ROUND(E56*J56,2)</f>
        <v>0</v>
      </c>
      <c r="L56" s="246">
        <v>21</v>
      </c>
      <c r="M56" s="246">
        <f>G56*(1+L56/100)</f>
        <v>0</v>
      </c>
      <c r="N56" s="244">
        <v>0</v>
      </c>
      <c r="O56" s="244">
        <f>ROUND(E56*N56,2)</f>
        <v>0</v>
      </c>
      <c r="P56" s="244">
        <v>0</v>
      </c>
      <c r="Q56" s="244">
        <f>ROUND(E56*P56,2)</f>
        <v>0</v>
      </c>
      <c r="R56" s="246"/>
      <c r="S56" s="246" t="s">
        <v>247</v>
      </c>
      <c r="T56" s="247" t="s">
        <v>236</v>
      </c>
      <c r="U56" s="222">
        <v>0</v>
      </c>
      <c r="V56" s="222">
        <f>ROUND(E56*U56,2)</f>
        <v>0</v>
      </c>
      <c r="W56" s="222"/>
      <c r="X56" s="222" t="s">
        <v>279</v>
      </c>
      <c r="Y56" s="222" t="s">
        <v>238</v>
      </c>
      <c r="Z56" s="212"/>
      <c r="AA56" s="212"/>
      <c r="AB56" s="212"/>
      <c r="AC56" s="212"/>
      <c r="AD56" s="212"/>
      <c r="AE56" s="212"/>
      <c r="AF56" s="212"/>
      <c r="AG56" s="212" t="s">
        <v>289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4" t="s">
        <v>230</v>
      </c>
      <c r="B57" s="225" t="s">
        <v>190</v>
      </c>
      <c r="C57" s="248" t="s">
        <v>191</v>
      </c>
      <c r="D57" s="226"/>
      <c r="E57" s="227"/>
      <c r="F57" s="228"/>
      <c r="G57" s="228">
        <f>SUMIF(AG58:AG59,"&lt;&gt;NOR",G58:G59)</f>
        <v>0</v>
      </c>
      <c r="H57" s="228"/>
      <c r="I57" s="228">
        <f>SUM(I58:I59)</f>
        <v>0</v>
      </c>
      <c r="J57" s="228"/>
      <c r="K57" s="228">
        <f>SUM(K58:K59)</f>
        <v>0</v>
      </c>
      <c r="L57" s="228"/>
      <c r="M57" s="228">
        <f>SUM(M58:M59)</f>
        <v>0</v>
      </c>
      <c r="N57" s="227"/>
      <c r="O57" s="227">
        <f>SUM(O58:O59)</f>
        <v>0</v>
      </c>
      <c r="P57" s="227"/>
      <c r="Q57" s="227">
        <f>SUM(Q58:Q59)</f>
        <v>0</v>
      </c>
      <c r="R57" s="228"/>
      <c r="S57" s="228"/>
      <c r="T57" s="229"/>
      <c r="U57" s="223"/>
      <c r="V57" s="223">
        <f>SUM(V58:V59)</f>
        <v>0</v>
      </c>
      <c r="W57" s="223"/>
      <c r="X57" s="223"/>
      <c r="Y57" s="223"/>
      <c r="AG57" t="s">
        <v>231</v>
      </c>
    </row>
    <row r="58" spans="1:60" outlineLevel="1" x14ac:dyDescent="0.2">
      <c r="A58" s="231">
        <v>37</v>
      </c>
      <c r="B58" s="232" t="s">
        <v>964</v>
      </c>
      <c r="C58" s="249" t="s">
        <v>965</v>
      </c>
      <c r="D58" s="233" t="s">
        <v>679</v>
      </c>
      <c r="E58" s="234">
        <v>1</v>
      </c>
      <c r="F58" s="235"/>
      <c r="G58" s="236">
        <f>ROUND(E58*F58,2)</f>
        <v>0</v>
      </c>
      <c r="H58" s="235"/>
      <c r="I58" s="236">
        <f>ROUND(E58*H58,2)</f>
        <v>0</v>
      </c>
      <c r="J58" s="235"/>
      <c r="K58" s="236">
        <f>ROUND(E58*J58,2)</f>
        <v>0</v>
      </c>
      <c r="L58" s="236">
        <v>21</v>
      </c>
      <c r="M58" s="236">
        <f>G58*(1+L58/100)</f>
        <v>0</v>
      </c>
      <c r="N58" s="234">
        <v>0</v>
      </c>
      <c r="O58" s="234">
        <f>ROUND(E58*N58,2)</f>
        <v>0</v>
      </c>
      <c r="P58" s="234">
        <v>0</v>
      </c>
      <c r="Q58" s="234">
        <f>ROUND(E58*P58,2)</f>
        <v>0</v>
      </c>
      <c r="R58" s="236"/>
      <c r="S58" s="236" t="s">
        <v>247</v>
      </c>
      <c r="T58" s="237" t="s">
        <v>236</v>
      </c>
      <c r="U58" s="222">
        <v>0</v>
      </c>
      <c r="V58" s="222">
        <f>ROUND(E58*U58,2)</f>
        <v>0</v>
      </c>
      <c r="W58" s="222"/>
      <c r="X58" s="222" t="s">
        <v>279</v>
      </c>
      <c r="Y58" s="222" t="s">
        <v>238</v>
      </c>
      <c r="Z58" s="212"/>
      <c r="AA58" s="212"/>
      <c r="AB58" s="212"/>
      <c r="AC58" s="212"/>
      <c r="AD58" s="212"/>
      <c r="AE58" s="212"/>
      <c r="AF58" s="212"/>
      <c r="AG58" s="212" t="s">
        <v>289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2" x14ac:dyDescent="0.2">
      <c r="A59" s="219"/>
      <c r="B59" s="220"/>
      <c r="C59" s="250" t="s">
        <v>966</v>
      </c>
      <c r="D59" s="238"/>
      <c r="E59" s="238"/>
      <c r="F59" s="238"/>
      <c r="G59" s="238"/>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240</v>
      </c>
      <c r="AH59" s="212"/>
      <c r="AI59" s="212"/>
      <c r="AJ59" s="212"/>
      <c r="AK59" s="212"/>
      <c r="AL59" s="212"/>
      <c r="AM59" s="212"/>
      <c r="AN59" s="212"/>
      <c r="AO59" s="212"/>
      <c r="AP59" s="212"/>
      <c r="AQ59" s="212"/>
      <c r="AR59" s="212"/>
      <c r="AS59" s="212"/>
      <c r="AT59" s="212"/>
      <c r="AU59" s="212"/>
      <c r="AV59" s="212"/>
      <c r="AW59" s="212"/>
      <c r="AX59" s="212"/>
      <c r="AY59" s="212"/>
      <c r="AZ59" s="212"/>
      <c r="BA59" s="239" t="str">
        <f>C59</f>
        <v>Hydrostatický snímač (ponorná tenzometrická sonda) hladiny vody s integrovanou přepěťovou ochranou typu 3, rozsah 0-5m v.s., výstup 4-20mA, napájení 12-36V DC, kabel 10m, IP68, svírací nerezový závěs, ochranná PVC trubka včetně nerez kotvení do stěny</v>
      </c>
      <c r="BB59" s="212"/>
      <c r="BC59" s="212"/>
      <c r="BD59" s="212"/>
      <c r="BE59" s="212"/>
      <c r="BF59" s="212"/>
      <c r="BG59" s="212"/>
      <c r="BH59" s="212"/>
    </row>
    <row r="60" spans="1:60" x14ac:dyDescent="0.2">
      <c r="A60" s="224" t="s">
        <v>230</v>
      </c>
      <c r="B60" s="225" t="s">
        <v>192</v>
      </c>
      <c r="C60" s="248" t="s">
        <v>193</v>
      </c>
      <c r="D60" s="226"/>
      <c r="E60" s="227"/>
      <c r="F60" s="228"/>
      <c r="G60" s="228">
        <f>SUMIF(AG61:AG68,"&lt;&gt;NOR",G61:G68)</f>
        <v>0</v>
      </c>
      <c r="H60" s="228"/>
      <c r="I60" s="228">
        <f>SUM(I61:I68)</f>
        <v>0</v>
      </c>
      <c r="J60" s="228"/>
      <c r="K60" s="228">
        <f>SUM(K61:K68)</f>
        <v>0</v>
      </c>
      <c r="L60" s="228"/>
      <c r="M60" s="228">
        <f>SUM(M61:M68)</f>
        <v>0</v>
      </c>
      <c r="N60" s="227"/>
      <c r="O60" s="227">
        <f>SUM(O61:O68)</f>
        <v>0</v>
      </c>
      <c r="P60" s="227"/>
      <c r="Q60" s="227">
        <f>SUM(Q61:Q68)</f>
        <v>0</v>
      </c>
      <c r="R60" s="228"/>
      <c r="S60" s="228"/>
      <c r="T60" s="229"/>
      <c r="U60" s="223"/>
      <c r="V60" s="223">
        <f>SUM(V61:V68)</f>
        <v>0</v>
      </c>
      <c r="W60" s="223"/>
      <c r="X60" s="223"/>
      <c r="Y60" s="223"/>
      <c r="AG60" t="s">
        <v>231</v>
      </c>
    </row>
    <row r="61" spans="1:60" outlineLevel="1" x14ac:dyDescent="0.2">
      <c r="A61" s="241">
        <v>38</v>
      </c>
      <c r="B61" s="242" t="s">
        <v>967</v>
      </c>
      <c r="C61" s="252" t="s">
        <v>968</v>
      </c>
      <c r="D61" s="243" t="s">
        <v>533</v>
      </c>
      <c r="E61" s="244">
        <v>15</v>
      </c>
      <c r="F61" s="245"/>
      <c r="G61" s="246">
        <f>ROUND(E61*F61,2)</f>
        <v>0</v>
      </c>
      <c r="H61" s="245"/>
      <c r="I61" s="246">
        <f>ROUND(E61*H61,2)</f>
        <v>0</v>
      </c>
      <c r="J61" s="245"/>
      <c r="K61" s="246">
        <f>ROUND(E61*J61,2)</f>
        <v>0</v>
      </c>
      <c r="L61" s="246">
        <v>21</v>
      </c>
      <c r="M61" s="246">
        <f>G61*(1+L61/100)</f>
        <v>0</v>
      </c>
      <c r="N61" s="244">
        <v>0</v>
      </c>
      <c r="O61" s="244">
        <f>ROUND(E61*N61,2)</f>
        <v>0</v>
      </c>
      <c r="P61" s="244">
        <v>0</v>
      </c>
      <c r="Q61" s="244">
        <f>ROUND(E61*P61,2)</f>
        <v>0</v>
      </c>
      <c r="R61" s="246"/>
      <c r="S61" s="246" t="s">
        <v>247</v>
      </c>
      <c r="T61" s="247" t="s">
        <v>236</v>
      </c>
      <c r="U61" s="222">
        <v>0</v>
      </c>
      <c r="V61" s="222">
        <f>ROUND(E61*U61,2)</f>
        <v>0</v>
      </c>
      <c r="W61" s="222"/>
      <c r="X61" s="222" t="s">
        <v>279</v>
      </c>
      <c r="Y61" s="222" t="s">
        <v>238</v>
      </c>
      <c r="Z61" s="212"/>
      <c r="AA61" s="212"/>
      <c r="AB61" s="212"/>
      <c r="AC61" s="212"/>
      <c r="AD61" s="212"/>
      <c r="AE61" s="212"/>
      <c r="AF61" s="212"/>
      <c r="AG61" s="212" t="s">
        <v>289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1">
        <v>39</v>
      </c>
      <c r="B62" s="242" t="s">
        <v>969</v>
      </c>
      <c r="C62" s="252" t="s">
        <v>970</v>
      </c>
      <c r="D62" s="243" t="s">
        <v>679</v>
      </c>
      <c r="E62" s="244">
        <v>1</v>
      </c>
      <c r="F62" s="245"/>
      <c r="G62" s="246">
        <f>ROUND(E62*F62,2)</f>
        <v>0</v>
      </c>
      <c r="H62" s="245"/>
      <c r="I62" s="246">
        <f>ROUND(E62*H62,2)</f>
        <v>0</v>
      </c>
      <c r="J62" s="245"/>
      <c r="K62" s="246">
        <f>ROUND(E62*J62,2)</f>
        <v>0</v>
      </c>
      <c r="L62" s="246">
        <v>21</v>
      </c>
      <c r="M62" s="246">
        <f>G62*(1+L62/100)</f>
        <v>0</v>
      </c>
      <c r="N62" s="244">
        <v>0</v>
      </c>
      <c r="O62" s="244">
        <f>ROUND(E62*N62,2)</f>
        <v>0</v>
      </c>
      <c r="P62" s="244">
        <v>0</v>
      </c>
      <c r="Q62" s="244">
        <f>ROUND(E62*P62,2)</f>
        <v>0</v>
      </c>
      <c r="R62" s="246"/>
      <c r="S62" s="246" t="s">
        <v>247</v>
      </c>
      <c r="T62" s="247" t="s">
        <v>236</v>
      </c>
      <c r="U62" s="222">
        <v>0</v>
      </c>
      <c r="V62" s="222">
        <f>ROUND(E62*U62,2)</f>
        <v>0</v>
      </c>
      <c r="W62" s="222"/>
      <c r="X62" s="222" t="s">
        <v>279</v>
      </c>
      <c r="Y62" s="222" t="s">
        <v>238</v>
      </c>
      <c r="Z62" s="212"/>
      <c r="AA62" s="212"/>
      <c r="AB62" s="212"/>
      <c r="AC62" s="212"/>
      <c r="AD62" s="212"/>
      <c r="AE62" s="212"/>
      <c r="AF62" s="212"/>
      <c r="AG62" s="212" t="s">
        <v>289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1">
        <v>40</v>
      </c>
      <c r="B63" s="242" t="s">
        <v>971</v>
      </c>
      <c r="C63" s="252" t="s">
        <v>972</v>
      </c>
      <c r="D63" s="243" t="s">
        <v>594</v>
      </c>
      <c r="E63" s="244">
        <v>1</v>
      </c>
      <c r="F63" s="245"/>
      <c r="G63" s="246">
        <f>ROUND(E63*F63,2)</f>
        <v>0</v>
      </c>
      <c r="H63" s="245"/>
      <c r="I63" s="246">
        <f>ROUND(E63*H63,2)</f>
        <v>0</v>
      </c>
      <c r="J63" s="245"/>
      <c r="K63" s="246">
        <f>ROUND(E63*J63,2)</f>
        <v>0</v>
      </c>
      <c r="L63" s="246">
        <v>21</v>
      </c>
      <c r="M63" s="246">
        <f>G63*(1+L63/100)</f>
        <v>0</v>
      </c>
      <c r="N63" s="244">
        <v>0</v>
      </c>
      <c r="O63" s="244">
        <f>ROUND(E63*N63,2)</f>
        <v>0</v>
      </c>
      <c r="P63" s="244">
        <v>0</v>
      </c>
      <c r="Q63" s="244">
        <f>ROUND(E63*P63,2)</f>
        <v>0</v>
      </c>
      <c r="R63" s="246"/>
      <c r="S63" s="246" t="s">
        <v>247</v>
      </c>
      <c r="T63" s="247" t="s">
        <v>236</v>
      </c>
      <c r="U63" s="222">
        <v>0</v>
      </c>
      <c r="V63" s="222">
        <f>ROUND(E63*U63,2)</f>
        <v>0</v>
      </c>
      <c r="W63" s="222"/>
      <c r="X63" s="222" t="s">
        <v>279</v>
      </c>
      <c r="Y63" s="222" t="s">
        <v>238</v>
      </c>
      <c r="Z63" s="212"/>
      <c r="AA63" s="212"/>
      <c r="AB63" s="212"/>
      <c r="AC63" s="212"/>
      <c r="AD63" s="212"/>
      <c r="AE63" s="212"/>
      <c r="AF63" s="212"/>
      <c r="AG63" s="212" t="s">
        <v>289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1">
        <v>41</v>
      </c>
      <c r="B64" s="242" t="s">
        <v>973</v>
      </c>
      <c r="C64" s="252" t="s">
        <v>974</v>
      </c>
      <c r="D64" s="243" t="s">
        <v>533</v>
      </c>
      <c r="E64" s="244">
        <v>30</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c r="S64" s="246" t="s">
        <v>247</v>
      </c>
      <c r="T64" s="247" t="s">
        <v>236</v>
      </c>
      <c r="U64" s="222">
        <v>0</v>
      </c>
      <c r="V64" s="222">
        <f>ROUND(E64*U64,2)</f>
        <v>0</v>
      </c>
      <c r="W64" s="222"/>
      <c r="X64" s="222" t="s">
        <v>279</v>
      </c>
      <c r="Y64" s="222" t="s">
        <v>238</v>
      </c>
      <c r="Z64" s="212"/>
      <c r="AA64" s="212"/>
      <c r="AB64" s="212"/>
      <c r="AC64" s="212"/>
      <c r="AD64" s="212"/>
      <c r="AE64" s="212"/>
      <c r="AF64" s="212"/>
      <c r="AG64" s="212" t="s">
        <v>289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1">
        <v>42</v>
      </c>
      <c r="B65" s="242" t="s">
        <v>975</v>
      </c>
      <c r="C65" s="252" t="s">
        <v>976</v>
      </c>
      <c r="D65" s="243" t="s">
        <v>533</v>
      </c>
      <c r="E65" s="244">
        <v>25</v>
      </c>
      <c r="F65" s="245"/>
      <c r="G65" s="246">
        <f>ROUND(E65*F65,2)</f>
        <v>0</v>
      </c>
      <c r="H65" s="245"/>
      <c r="I65" s="246">
        <f>ROUND(E65*H65,2)</f>
        <v>0</v>
      </c>
      <c r="J65" s="245"/>
      <c r="K65" s="246">
        <f>ROUND(E65*J65,2)</f>
        <v>0</v>
      </c>
      <c r="L65" s="246">
        <v>21</v>
      </c>
      <c r="M65" s="246">
        <f>G65*(1+L65/100)</f>
        <v>0</v>
      </c>
      <c r="N65" s="244">
        <v>0</v>
      </c>
      <c r="O65" s="244">
        <f>ROUND(E65*N65,2)</f>
        <v>0</v>
      </c>
      <c r="P65" s="244">
        <v>0</v>
      </c>
      <c r="Q65" s="244">
        <f>ROUND(E65*P65,2)</f>
        <v>0</v>
      </c>
      <c r="R65" s="246"/>
      <c r="S65" s="246" t="s">
        <v>247</v>
      </c>
      <c r="T65" s="247" t="s">
        <v>236</v>
      </c>
      <c r="U65" s="222">
        <v>0</v>
      </c>
      <c r="V65" s="222">
        <f>ROUND(E65*U65,2)</f>
        <v>0</v>
      </c>
      <c r="W65" s="222"/>
      <c r="X65" s="222" t="s">
        <v>279</v>
      </c>
      <c r="Y65" s="222" t="s">
        <v>238</v>
      </c>
      <c r="Z65" s="212"/>
      <c r="AA65" s="212"/>
      <c r="AB65" s="212"/>
      <c r="AC65" s="212"/>
      <c r="AD65" s="212"/>
      <c r="AE65" s="212"/>
      <c r="AF65" s="212"/>
      <c r="AG65" s="212" t="s">
        <v>289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1">
        <v>43</v>
      </c>
      <c r="B66" s="242" t="s">
        <v>977</v>
      </c>
      <c r="C66" s="252" t="s">
        <v>978</v>
      </c>
      <c r="D66" s="243" t="s">
        <v>594</v>
      </c>
      <c r="E66" s="244">
        <v>3</v>
      </c>
      <c r="F66" s="245"/>
      <c r="G66" s="246">
        <f>ROUND(E66*F66,2)</f>
        <v>0</v>
      </c>
      <c r="H66" s="245"/>
      <c r="I66" s="246">
        <f>ROUND(E66*H66,2)</f>
        <v>0</v>
      </c>
      <c r="J66" s="245"/>
      <c r="K66" s="246">
        <f>ROUND(E66*J66,2)</f>
        <v>0</v>
      </c>
      <c r="L66" s="246">
        <v>21</v>
      </c>
      <c r="M66" s="246">
        <f>G66*(1+L66/100)</f>
        <v>0</v>
      </c>
      <c r="N66" s="244">
        <v>0</v>
      </c>
      <c r="O66" s="244">
        <f>ROUND(E66*N66,2)</f>
        <v>0</v>
      </c>
      <c r="P66" s="244">
        <v>0</v>
      </c>
      <c r="Q66" s="244">
        <f>ROUND(E66*P66,2)</f>
        <v>0</v>
      </c>
      <c r="R66" s="246"/>
      <c r="S66" s="246" t="s">
        <v>247</v>
      </c>
      <c r="T66" s="247" t="s">
        <v>236</v>
      </c>
      <c r="U66" s="222">
        <v>0</v>
      </c>
      <c r="V66" s="222">
        <f>ROUND(E66*U66,2)</f>
        <v>0</v>
      </c>
      <c r="W66" s="222"/>
      <c r="X66" s="222" t="s">
        <v>279</v>
      </c>
      <c r="Y66" s="222" t="s">
        <v>238</v>
      </c>
      <c r="Z66" s="212"/>
      <c r="AA66" s="212"/>
      <c r="AB66" s="212"/>
      <c r="AC66" s="212"/>
      <c r="AD66" s="212"/>
      <c r="AE66" s="212"/>
      <c r="AF66" s="212"/>
      <c r="AG66" s="212" t="s">
        <v>289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1">
        <v>44</v>
      </c>
      <c r="B67" s="242" t="s">
        <v>979</v>
      </c>
      <c r="C67" s="252" t="s">
        <v>980</v>
      </c>
      <c r="D67" s="243" t="s">
        <v>679</v>
      </c>
      <c r="E67" s="244">
        <v>1</v>
      </c>
      <c r="F67" s="245"/>
      <c r="G67" s="246">
        <f>ROUND(E67*F67,2)</f>
        <v>0</v>
      </c>
      <c r="H67" s="245"/>
      <c r="I67" s="246">
        <f>ROUND(E67*H67,2)</f>
        <v>0</v>
      </c>
      <c r="J67" s="245"/>
      <c r="K67" s="246">
        <f>ROUND(E67*J67,2)</f>
        <v>0</v>
      </c>
      <c r="L67" s="246">
        <v>21</v>
      </c>
      <c r="M67" s="246">
        <f>G67*(1+L67/100)</f>
        <v>0</v>
      </c>
      <c r="N67" s="244">
        <v>0</v>
      </c>
      <c r="O67" s="244">
        <f>ROUND(E67*N67,2)</f>
        <v>0</v>
      </c>
      <c r="P67" s="244">
        <v>0</v>
      </c>
      <c r="Q67" s="244">
        <f>ROUND(E67*P67,2)</f>
        <v>0</v>
      </c>
      <c r="R67" s="246"/>
      <c r="S67" s="246" t="s">
        <v>247</v>
      </c>
      <c r="T67" s="247" t="s">
        <v>236</v>
      </c>
      <c r="U67" s="222">
        <v>0</v>
      </c>
      <c r="V67" s="222">
        <f>ROUND(E67*U67,2)</f>
        <v>0</v>
      </c>
      <c r="W67" s="222"/>
      <c r="X67" s="222" t="s">
        <v>279</v>
      </c>
      <c r="Y67" s="222" t="s">
        <v>238</v>
      </c>
      <c r="Z67" s="212"/>
      <c r="AA67" s="212"/>
      <c r="AB67" s="212"/>
      <c r="AC67" s="212"/>
      <c r="AD67" s="212"/>
      <c r="AE67" s="212"/>
      <c r="AF67" s="212"/>
      <c r="AG67" s="212" t="s">
        <v>289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1">
        <v>45</v>
      </c>
      <c r="B68" s="242" t="s">
        <v>981</v>
      </c>
      <c r="C68" s="252" t="s">
        <v>982</v>
      </c>
      <c r="D68" s="243" t="s">
        <v>679</v>
      </c>
      <c r="E68" s="244">
        <v>1</v>
      </c>
      <c r="F68" s="245"/>
      <c r="G68" s="246">
        <f>ROUND(E68*F68,2)</f>
        <v>0</v>
      </c>
      <c r="H68" s="245"/>
      <c r="I68" s="246">
        <f>ROUND(E68*H68,2)</f>
        <v>0</v>
      </c>
      <c r="J68" s="245"/>
      <c r="K68" s="246">
        <f>ROUND(E68*J68,2)</f>
        <v>0</v>
      </c>
      <c r="L68" s="246">
        <v>21</v>
      </c>
      <c r="M68" s="246">
        <f>G68*(1+L68/100)</f>
        <v>0</v>
      </c>
      <c r="N68" s="244">
        <v>0</v>
      </c>
      <c r="O68" s="244">
        <f>ROUND(E68*N68,2)</f>
        <v>0</v>
      </c>
      <c r="P68" s="244">
        <v>0</v>
      </c>
      <c r="Q68" s="244">
        <f>ROUND(E68*P68,2)</f>
        <v>0</v>
      </c>
      <c r="R68" s="246"/>
      <c r="S68" s="246" t="s">
        <v>247</v>
      </c>
      <c r="T68" s="247" t="s">
        <v>236</v>
      </c>
      <c r="U68" s="222">
        <v>0</v>
      </c>
      <c r="V68" s="222">
        <f>ROUND(E68*U68,2)</f>
        <v>0</v>
      </c>
      <c r="W68" s="222"/>
      <c r="X68" s="222" t="s">
        <v>279</v>
      </c>
      <c r="Y68" s="222" t="s">
        <v>238</v>
      </c>
      <c r="Z68" s="212"/>
      <c r="AA68" s="212"/>
      <c r="AB68" s="212"/>
      <c r="AC68" s="212"/>
      <c r="AD68" s="212"/>
      <c r="AE68" s="212"/>
      <c r="AF68" s="212"/>
      <c r="AG68" s="212" t="s">
        <v>289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
      <c r="A69" s="224" t="s">
        <v>230</v>
      </c>
      <c r="B69" s="225" t="s">
        <v>194</v>
      </c>
      <c r="C69" s="248" t="s">
        <v>163</v>
      </c>
      <c r="D69" s="226"/>
      <c r="E69" s="227"/>
      <c r="F69" s="228"/>
      <c r="G69" s="228">
        <f>SUMIF(AG70:AG76,"&lt;&gt;NOR",G70:G76)</f>
        <v>0</v>
      </c>
      <c r="H69" s="228"/>
      <c r="I69" s="228">
        <f>SUM(I70:I76)</f>
        <v>0</v>
      </c>
      <c r="J69" s="228"/>
      <c r="K69" s="228">
        <f>SUM(K70:K76)</f>
        <v>0</v>
      </c>
      <c r="L69" s="228"/>
      <c r="M69" s="228">
        <f>SUM(M70:M76)</f>
        <v>0</v>
      </c>
      <c r="N69" s="227"/>
      <c r="O69" s="227">
        <f>SUM(O70:O76)</f>
        <v>0</v>
      </c>
      <c r="P69" s="227"/>
      <c r="Q69" s="227">
        <f>SUM(Q70:Q76)</f>
        <v>0</v>
      </c>
      <c r="R69" s="228"/>
      <c r="S69" s="228"/>
      <c r="T69" s="229"/>
      <c r="U69" s="223"/>
      <c r="V69" s="223">
        <f>SUM(V70:V76)</f>
        <v>0</v>
      </c>
      <c r="W69" s="223"/>
      <c r="X69" s="223"/>
      <c r="Y69" s="223"/>
      <c r="AG69" t="s">
        <v>231</v>
      </c>
    </row>
    <row r="70" spans="1:60" outlineLevel="1" x14ac:dyDescent="0.2">
      <c r="A70" s="241">
        <v>46</v>
      </c>
      <c r="B70" s="242" t="s">
        <v>983</v>
      </c>
      <c r="C70" s="252" t="s">
        <v>984</v>
      </c>
      <c r="D70" s="243" t="s">
        <v>533</v>
      </c>
      <c r="E70" s="244">
        <v>45</v>
      </c>
      <c r="F70" s="245"/>
      <c r="G70" s="246">
        <f>ROUND(E70*F70,2)</f>
        <v>0</v>
      </c>
      <c r="H70" s="245"/>
      <c r="I70" s="246">
        <f>ROUND(E70*H70,2)</f>
        <v>0</v>
      </c>
      <c r="J70" s="245"/>
      <c r="K70" s="246">
        <f>ROUND(E70*J70,2)</f>
        <v>0</v>
      </c>
      <c r="L70" s="246">
        <v>21</v>
      </c>
      <c r="M70" s="246">
        <f>G70*(1+L70/100)</f>
        <v>0</v>
      </c>
      <c r="N70" s="244">
        <v>0</v>
      </c>
      <c r="O70" s="244">
        <f>ROUND(E70*N70,2)</f>
        <v>0</v>
      </c>
      <c r="P70" s="244">
        <v>0</v>
      </c>
      <c r="Q70" s="244">
        <f>ROUND(E70*P70,2)</f>
        <v>0</v>
      </c>
      <c r="R70" s="246"/>
      <c r="S70" s="246" t="s">
        <v>247</v>
      </c>
      <c r="T70" s="247" t="s">
        <v>236</v>
      </c>
      <c r="U70" s="222">
        <v>0</v>
      </c>
      <c r="V70" s="222">
        <f>ROUND(E70*U70,2)</f>
        <v>0</v>
      </c>
      <c r="W70" s="222"/>
      <c r="X70" s="222" t="s">
        <v>279</v>
      </c>
      <c r="Y70" s="222" t="s">
        <v>238</v>
      </c>
      <c r="Z70" s="212"/>
      <c r="AA70" s="212"/>
      <c r="AB70" s="212"/>
      <c r="AC70" s="212"/>
      <c r="AD70" s="212"/>
      <c r="AE70" s="212"/>
      <c r="AF70" s="212"/>
      <c r="AG70" s="212" t="s">
        <v>289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1">
        <v>47</v>
      </c>
      <c r="B71" s="232" t="s">
        <v>985</v>
      </c>
      <c r="C71" s="249" t="s">
        <v>986</v>
      </c>
      <c r="D71" s="233" t="s">
        <v>533</v>
      </c>
      <c r="E71" s="234">
        <v>30</v>
      </c>
      <c r="F71" s="235"/>
      <c r="G71" s="236">
        <f>ROUND(E71*F71,2)</f>
        <v>0</v>
      </c>
      <c r="H71" s="235"/>
      <c r="I71" s="236">
        <f>ROUND(E71*H71,2)</f>
        <v>0</v>
      </c>
      <c r="J71" s="235"/>
      <c r="K71" s="236">
        <f>ROUND(E71*J71,2)</f>
        <v>0</v>
      </c>
      <c r="L71" s="236">
        <v>21</v>
      </c>
      <c r="M71" s="236">
        <f>G71*(1+L71/100)</f>
        <v>0</v>
      </c>
      <c r="N71" s="234">
        <v>0</v>
      </c>
      <c r="O71" s="234">
        <f>ROUND(E71*N71,2)</f>
        <v>0</v>
      </c>
      <c r="P71" s="234">
        <v>0</v>
      </c>
      <c r="Q71" s="234">
        <f>ROUND(E71*P71,2)</f>
        <v>0</v>
      </c>
      <c r="R71" s="236"/>
      <c r="S71" s="236" t="s">
        <v>247</v>
      </c>
      <c r="T71" s="237" t="s">
        <v>236</v>
      </c>
      <c r="U71" s="222">
        <v>0</v>
      </c>
      <c r="V71" s="222">
        <f>ROUND(E71*U71,2)</f>
        <v>0</v>
      </c>
      <c r="W71" s="222"/>
      <c r="X71" s="222" t="s">
        <v>279</v>
      </c>
      <c r="Y71" s="222" t="s">
        <v>238</v>
      </c>
      <c r="Z71" s="212"/>
      <c r="AA71" s="212"/>
      <c r="AB71" s="212"/>
      <c r="AC71" s="212"/>
      <c r="AD71" s="212"/>
      <c r="AE71" s="212"/>
      <c r="AF71" s="212"/>
      <c r="AG71" s="212" t="s">
        <v>289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50" t="s">
        <v>987</v>
      </c>
      <c r="D72" s="238"/>
      <c r="E72" s="238"/>
      <c r="F72" s="238"/>
      <c r="G72" s="238"/>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240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1">
        <v>48</v>
      </c>
      <c r="B73" s="232" t="s">
        <v>988</v>
      </c>
      <c r="C73" s="249" t="s">
        <v>989</v>
      </c>
      <c r="D73" s="233" t="s">
        <v>533</v>
      </c>
      <c r="E73" s="234">
        <v>15</v>
      </c>
      <c r="F73" s="235"/>
      <c r="G73" s="236">
        <f>ROUND(E73*F73,2)</f>
        <v>0</v>
      </c>
      <c r="H73" s="235"/>
      <c r="I73" s="236">
        <f>ROUND(E73*H73,2)</f>
        <v>0</v>
      </c>
      <c r="J73" s="235"/>
      <c r="K73" s="236">
        <f>ROUND(E73*J73,2)</f>
        <v>0</v>
      </c>
      <c r="L73" s="236">
        <v>21</v>
      </c>
      <c r="M73" s="236">
        <f>G73*(1+L73/100)</f>
        <v>0</v>
      </c>
      <c r="N73" s="234">
        <v>0</v>
      </c>
      <c r="O73" s="234">
        <f>ROUND(E73*N73,2)</f>
        <v>0</v>
      </c>
      <c r="P73" s="234">
        <v>0</v>
      </c>
      <c r="Q73" s="234">
        <f>ROUND(E73*P73,2)</f>
        <v>0</v>
      </c>
      <c r="R73" s="236"/>
      <c r="S73" s="236" t="s">
        <v>247</v>
      </c>
      <c r="T73" s="237" t="s">
        <v>236</v>
      </c>
      <c r="U73" s="222">
        <v>0</v>
      </c>
      <c r="V73" s="222">
        <f>ROUND(E73*U73,2)</f>
        <v>0</v>
      </c>
      <c r="W73" s="222"/>
      <c r="X73" s="222" t="s">
        <v>279</v>
      </c>
      <c r="Y73" s="222" t="s">
        <v>238</v>
      </c>
      <c r="Z73" s="212"/>
      <c r="AA73" s="212"/>
      <c r="AB73" s="212"/>
      <c r="AC73" s="212"/>
      <c r="AD73" s="212"/>
      <c r="AE73" s="212"/>
      <c r="AF73" s="212"/>
      <c r="AG73" s="212" t="s">
        <v>289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0" t="s">
        <v>990</v>
      </c>
      <c r="D74" s="238"/>
      <c r="E74" s="238"/>
      <c r="F74" s="238"/>
      <c r="G74" s="238"/>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240</v>
      </c>
      <c r="AH74" s="212"/>
      <c r="AI74" s="212"/>
      <c r="AJ74" s="212"/>
      <c r="AK74" s="212"/>
      <c r="AL74" s="212"/>
      <c r="AM74" s="212"/>
      <c r="AN74" s="212"/>
      <c r="AO74" s="212"/>
      <c r="AP74" s="212"/>
      <c r="AQ74" s="212"/>
      <c r="AR74" s="212"/>
      <c r="AS74" s="212"/>
      <c r="AT74" s="212"/>
      <c r="AU74" s="212"/>
      <c r="AV74" s="212"/>
      <c r="AW74" s="212"/>
      <c r="AX74" s="212"/>
      <c r="AY74" s="212"/>
      <c r="AZ74" s="212"/>
      <c r="BA74" s="239" t="str">
        <f>C74</f>
        <v>Výkop 35 x 80 cm  kompletní, včetně pískového lože 10/10cm, zahrnutí, hutnění, výstražné fólie a úpravy terénu.</v>
      </c>
      <c r="BB74" s="212"/>
      <c r="BC74" s="212"/>
      <c r="BD74" s="212"/>
      <c r="BE74" s="212"/>
      <c r="BF74" s="212"/>
      <c r="BG74" s="212"/>
      <c r="BH74" s="212"/>
    </row>
    <row r="75" spans="1:60" outlineLevel="1" x14ac:dyDescent="0.2">
      <c r="A75" s="241">
        <v>49</v>
      </c>
      <c r="B75" s="242" t="s">
        <v>991</v>
      </c>
      <c r="C75" s="252" t="s">
        <v>992</v>
      </c>
      <c r="D75" s="243" t="s">
        <v>277</v>
      </c>
      <c r="E75" s="244">
        <v>0.9</v>
      </c>
      <c r="F75" s="245"/>
      <c r="G75" s="246">
        <f>ROUND(E75*F75,2)</f>
        <v>0</v>
      </c>
      <c r="H75" s="245"/>
      <c r="I75" s="246">
        <f>ROUND(E75*H75,2)</f>
        <v>0</v>
      </c>
      <c r="J75" s="245"/>
      <c r="K75" s="246">
        <f>ROUND(E75*J75,2)</f>
        <v>0</v>
      </c>
      <c r="L75" s="246">
        <v>21</v>
      </c>
      <c r="M75" s="246">
        <f>G75*(1+L75/100)</f>
        <v>0</v>
      </c>
      <c r="N75" s="244">
        <v>0</v>
      </c>
      <c r="O75" s="244">
        <f>ROUND(E75*N75,2)</f>
        <v>0</v>
      </c>
      <c r="P75" s="244">
        <v>0</v>
      </c>
      <c r="Q75" s="244">
        <f>ROUND(E75*P75,2)</f>
        <v>0</v>
      </c>
      <c r="R75" s="246"/>
      <c r="S75" s="246" t="s">
        <v>247</v>
      </c>
      <c r="T75" s="247" t="s">
        <v>236</v>
      </c>
      <c r="U75" s="222">
        <v>0</v>
      </c>
      <c r="V75" s="222">
        <f>ROUND(E75*U75,2)</f>
        <v>0</v>
      </c>
      <c r="W75" s="222"/>
      <c r="X75" s="222" t="s">
        <v>279</v>
      </c>
      <c r="Y75" s="222" t="s">
        <v>238</v>
      </c>
      <c r="Z75" s="212"/>
      <c r="AA75" s="212"/>
      <c r="AB75" s="212"/>
      <c r="AC75" s="212"/>
      <c r="AD75" s="212"/>
      <c r="AE75" s="212"/>
      <c r="AF75" s="212"/>
      <c r="AG75" s="212" t="s">
        <v>289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1">
        <v>50</v>
      </c>
      <c r="B76" s="242" t="s">
        <v>993</v>
      </c>
      <c r="C76" s="252" t="s">
        <v>994</v>
      </c>
      <c r="D76" s="243" t="s">
        <v>679</v>
      </c>
      <c r="E76" s="244">
        <v>1</v>
      </c>
      <c r="F76" s="245"/>
      <c r="G76" s="246">
        <f>ROUND(E76*F76,2)</f>
        <v>0</v>
      </c>
      <c r="H76" s="245"/>
      <c r="I76" s="246">
        <f>ROUND(E76*H76,2)</f>
        <v>0</v>
      </c>
      <c r="J76" s="245"/>
      <c r="K76" s="246">
        <f>ROUND(E76*J76,2)</f>
        <v>0</v>
      </c>
      <c r="L76" s="246">
        <v>21</v>
      </c>
      <c r="M76" s="246">
        <f>G76*(1+L76/100)</f>
        <v>0</v>
      </c>
      <c r="N76" s="244">
        <v>0</v>
      </c>
      <c r="O76" s="244">
        <f>ROUND(E76*N76,2)</f>
        <v>0</v>
      </c>
      <c r="P76" s="244">
        <v>0</v>
      </c>
      <c r="Q76" s="244">
        <f>ROUND(E76*P76,2)</f>
        <v>0</v>
      </c>
      <c r="R76" s="246"/>
      <c r="S76" s="246" t="s">
        <v>247</v>
      </c>
      <c r="T76" s="247" t="s">
        <v>236</v>
      </c>
      <c r="U76" s="222">
        <v>0</v>
      </c>
      <c r="V76" s="222">
        <f>ROUND(E76*U76,2)</f>
        <v>0</v>
      </c>
      <c r="W76" s="222"/>
      <c r="X76" s="222" t="s">
        <v>279</v>
      </c>
      <c r="Y76" s="222" t="s">
        <v>238</v>
      </c>
      <c r="Z76" s="212"/>
      <c r="AA76" s="212"/>
      <c r="AB76" s="212"/>
      <c r="AC76" s="212"/>
      <c r="AD76" s="212"/>
      <c r="AE76" s="212"/>
      <c r="AF76" s="212"/>
      <c r="AG76" s="212" t="s">
        <v>289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24" t="s">
        <v>230</v>
      </c>
      <c r="B77" s="225" t="s">
        <v>197</v>
      </c>
      <c r="C77" s="248" t="s">
        <v>198</v>
      </c>
      <c r="D77" s="226"/>
      <c r="E77" s="227"/>
      <c r="F77" s="228"/>
      <c r="G77" s="228">
        <f>SUMIF(AG78:AG79,"&lt;&gt;NOR",G78:G79)</f>
        <v>0</v>
      </c>
      <c r="H77" s="228"/>
      <c r="I77" s="228">
        <f>SUM(I78:I79)</f>
        <v>0</v>
      </c>
      <c r="J77" s="228"/>
      <c r="K77" s="228">
        <f>SUM(K78:K79)</f>
        <v>0</v>
      </c>
      <c r="L77" s="228"/>
      <c r="M77" s="228">
        <f>SUM(M78:M79)</f>
        <v>0</v>
      </c>
      <c r="N77" s="227"/>
      <c r="O77" s="227">
        <f>SUM(O78:O79)</f>
        <v>0</v>
      </c>
      <c r="P77" s="227"/>
      <c r="Q77" s="227">
        <f>SUM(Q78:Q79)</f>
        <v>0</v>
      </c>
      <c r="R77" s="228"/>
      <c r="S77" s="228"/>
      <c r="T77" s="229"/>
      <c r="U77" s="223"/>
      <c r="V77" s="223">
        <f>SUM(V78:V79)</f>
        <v>0</v>
      </c>
      <c r="W77" s="223"/>
      <c r="X77" s="223"/>
      <c r="Y77" s="223"/>
      <c r="AG77" t="s">
        <v>231</v>
      </c>
    </row>
    <row r="78" spans="1:60" outlineLevel="1" x14ac:dyDescent="0.2">
      <c r="A78" s="231">
        <v>51</v>
      </c>
      <c r="B78" s="232" t="s">
        <v>995</v>
      </c>
      <c r="C78" s="249" t="s">
        <v>996</v>
      </c>
      <c r="D78" s="233" t="s">
        <v>679</v>
      </c>
      <c r="E78" s="234">
        <v>1</v>
      </c>
      <c r="F78" s="235"/>
      <c r="G78" s="236">
        <f>ROUND(E78*F78,2)</f>
        <v>0</v>
      </c>
      <c r="H78" s="235"/>
      <c r="I78" s="236">
        <f>ROUND(E78*H78,2)</f>
        <v>0</v>
      </c>
      <c r="J78" s="235"/>
      <c r="K78" s="236">
        <f>ROUND(E78*J78,2)</f>
        <v>0</v>
      </c>
      <c r="L78" s="236">
        <v>21</v>
      </c>
      <c r="M78" s="236">
        <f>G78*(1+L78/100)</f>
        <v>0</v>
      </c>
      <c r="N78" s="234">
        <v>0</v>
      </c>
      <c r="O78" s="234">
        <f>ROUND(E78*N78,2)</f>
        <v>0</v>
      </c>
      <c r="P78" s="234">
        <v>0</v>
      </c>
      <c r="Q78" s="234">
        <f>ROUND(E78*P78,2)</f>
        <v>0</v>
      </c>
      <c r="R78" s="236"/>
      <c r="S78" s="236" t="s">
        <v>247</v>
      </c>
      <c r="T78" s="237" t="s">
        <v>236</v>
      </c>
      <c r="U78" s="222">
        <v>0</v>
      </c>
      <c r="V78" s="222">
        <f>ROUND(E78*U78,2)</f>
        <v>0</v>
      </c>
      <c r="W78" s="222"/>
      <c r="X78" s="222" t="s">
        <v>279</v>
      </c>
      <c r="Y78" s="222" t="s">
        <v>238</v>
      </c>
      <c r="Z78" s="212"/>
      <c r="AA78" s="212"/>
      <c r="AB78" s="212"/>
      <c r="AC78" s="212"/>
      <c r="AD78" s="212"/>
      <c r="AE78" s="212"/>
      <c r="AF78" s="212"/>
      <c r="AG78" s="212" t="s">
        <v>289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50" t="s">
        <v>997</v>
      </c>
      <c r="D79" s="238"/>
      <c r="E79" s="238"/>
      <c r="F79" s="238"/>
      <c r="G79" s="238"/>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240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3"/>
      <c r="B80" s="4"/>
      <c r="C80" s="253"/>
      <c r="D80" s="6"/>
      <c r="E80" s="3"/>
      <c r="F80" s="3"/>
      <c r="G80" s="3"/>
      <c r="H80" s="3"/>
      <c r="I80" s="3"/>
      <c r="J80" s="3"/>
      <c r="K80" s="3"/>
      <c r="L80" s="3"/>
      <c r="M80" s="3"/>
      <c r="N80" s="3"/>
      <c r="O80" s="3"/>
      <c r="P80" s="3"/>
      <c r="Q80" s="3"/>
      <c r="R80" s="3"/>
      <c r="S80" s="3"/>
      <c r="T80" s="3"/>
      <c r="U80" s="3"/>
      <c r="V80" s="3"/>
      <c r="W80" s="3"/>
      <c r="X80" s="3"/>
      <c r="Y80" s="3"/>
      <c r="AE80">
        <v>15</v>
      </c>
      <c r="AF80">
        <v>21</v>
      </c>
      <c r="AG80" t="s">
        <v>216</v>
      </c>
    </row>
    <row r="81" spans="1:33" x14ac:dyDescent="0.2">
      <c r="A81" s="215"/>
      <c r="B81" s="216" t="s">
        <v>29</v>
      </c>
      <c r="C81" s="254"/>
      <c r="D81" s="217"/>
      <c r="E81" s="218"/>
      <c r="F81" s="218"/>
      <c r="G81" s="230">
        <f>G8+G34+G38+G57+G60+G69+G77</f>
        <v>0</v>
      </c>
      <c r="H81" s="3"/>
      <c r="I81" s="3"/>
      <c r="J81" s="3"/>
      <c r="K81" s="3"/>
      <c r="L81" s="3"/>
      <c r="M81" s="3"/>
      <c r="N81" s="3"/>
      <c r="O81" s="3"/>
      <c r="P81" s="3"/>
      <c r="Q81" s="3"/>
      <c r="R81" s="3"/>
      <c r="S81" s="3"/>
      <c r="T81" s="3"/>
      <c r="U81" s="3"/>
      <c r="V81" s="3"/>
      <c r="W81" s="3"/>
      <c r="X81" s="3"/>
      <c r="Y81" s="3"/>
      <c r="AE81">
        <f>SUMIF(L7:L79,AE80,G7:G79)</f>
        <v>0</v>
      </c>
      <c r="AF81">
        <f>SUMIF(L7:L79,AF80,G7:G79)</f>
        <v>0</v>
      </c>
      <c r="AG81" t="s">
        <v>271</v>
      </c>
    </row>
    <row r="82" spans="1:33" x14ac:dyDescent="0.2">
      <c r="C82" s="255"/>
      <c r="D82" s="10"/>
      <c r="AG82" t="s">
        <v>273</v>
      </c>
    </row>
    <row r="83" spans="1:33" x14ac:dyDescent="0.2">
      <c r="D83" s="10"/>
    </row>
    <row r="84" spans="1:33" x14ac:dyDescent="0.2">
      <c r="D84" s="10"/>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aUZzKnUa9uYmfw+MjXiPzvjPGeTR05NYQFq5Yi2HnhwmDKphbmXUt2wXb7+uXv6z2tS6glkSYjYmUU7Gj9yzg==" saltValue="uwJ6W8dFUCmyLMI4CDS7mQ==" spinCount="100000" sheet="1" formatRows="0"/>
  <mergeCells count="18">
    <mergeCell ref="C46:G46"/>
    <mergeCell ref="C53:G53"/>
    <mergeCell ref="C59:G59"/>
    <mergeCell ref="C72:G72"/>
    <mergeCell ref="C74:G74"/>
    <mergeCell ref="C79:G79"/>
    <mergeCell ref="C15:G15"/>
    <mergeCell ref="C17:G17"/>
    <mergeCell ref="C20:G20"/>
    <mergeCell ref="C22:G22"/>
    <mergeCell ref="C43:G43"/>
    <mergeCell ref="C44:G44"/>
    <mergeCell ref="A1:G1"/>
    <mergeCell ref="C2:G2"/>
    <mergeCell ref="C3:G3"/>
    <mergeCell ref="C4:G4"/>
    <mergeCell ref="C10:G10"/>
    <mergeCell ref="C13:G13"/>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9293-4E70-4D36-8452-ABD3D1A2CCAC}">
  <sheetPr>
    <outlinePr summaryBelow="0"/>
  </sheetPr>
  <dimension ref="A1:BH5000"/>
  <sheetViews>
    <sheetView view="pageBreakPreview" zoomScaleNormal="100" zoomScaleSheetLayoutView="100" workbookViewId="0">
      <pane ySplit="7" topLeftCell="A8" activePane="bottomLeft" state="frozen"/>
      <selection activeCell="A2" sqref="A2:G2"/>
      <selection pane="bottomLeft" activeCell="A2" sqref="A2:G2"/>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274</v>
      </c>
      <c r="B1" s="197"/>
      <c r="C1" s="197"/>
      <c r="D1" s="197"/>
      <c r="E1" s="197"/>
      <c r="F1" s="197"/>
      <c r="G1" s="197"/>
      <c r="AG1" t="s">
        <v>202</v>
      </c>
    </row>
    <row r="2" spans="1:60" ht="24.95" customHeight="1" x14ac:dyDescent="0.2">
      <c r="A2" s="198" t="s">
        <v>7</v>
      </c>
      <c r="B2" s="48" t="s">
        <v>44</v>
      </c>
      <c r="C2" s="201" t="s">
        <v>45</v>
      </c>
      <c r="D2" s="199"/>
      <c r="E2" s="199"/>
      <c r="F2" s="199"/>
      <c r="G2" s="200"/>
      <c r="AG2" t="s">
        <v>203</v>
      </c>
    </row>
    <row r="3" spans="1:60" ht="24.95" customHeight="1" x14ac:dyDescent="0.2">
      <c r="A3" s="198" t="s">
        <v>8</v>
      </c>
      <c r="B3" s="48" t="s">
        <v>73</v>
      </c>
      <c r="C3" s="201" t="s">
        <v>74</v>
      </c>
      <c r="D3" s="199"/>
      <c r="E3" s="199"/>
      <c r="F3" s="199"/>
      <c r="G3" s="200"/>
      <c r="AC3" s="176" t="s">
        <v>885</v>
      </c>
      <c r="AG3" t="s">
        <v>206</v>
      </c>
    </row>
    <row r="4" spans="1:60" ht="24.95" customHeight="1" x14ac:dyDescent="0.2">
      <c r="A4" s="202" t="s">
        <v>9</v>
      </c>
      <c r="B4" s="203" t="s">
        <v>61</v>
      </c>
      <c r="C4" s="204" t="s">
        <v>72</v>
      </c>
      <c r="D4" s="205"/>
      <c r="E4" s="205"/>
      <c r="F4" s="205"/>
      <c r="G4" s="206"/>
      <c r="AG4" t="s">
        <v>207</v>
      </c>
    </row>
    <row r="5" spans="1:60" x14ac:dyDescent="0.2">
      <c r="D5" s="10"/>
    </row>
    <row r="6" spans="1:60" ht="38.25" x14ac:dyDescent="0.2">
      <c r="A6" s="208" t="s">
        <v>208</v>
      </c>
      <c r="B6" s="210" t="s">
        <v>209</v>
      </c>
      <c r="C6" s="210" t="s">
        <v>210</v>
      </c>
      <c r="D6" s="209" t="s">
        <v>211</v>
      </c>
      <c r="E6" s="208" t="s">
        <v>212</v>
      </c>
      <c r="F6" s="207" t="s">
        <v>213</v>
      </c>
      <c r="G6" s="208" t="s">
        <v>29</v>
      </c>
      <c r="H6" s="211" t="s">
        <v>30</v>
      </c>
      <c r="I6" s="211" t="s">
        <v>214</v>
      </c>
      <c r="J6" s="211" t="s">
        <v>31</v>
      </c>
      <c r="K6" s="211" t="s">
        <v>215</v>
      </c>
      <c r="L6" s="211" t="s">
        <v>216</v>
      </c>
      <c r="M6" s="211" t="s">
        <v>217</v>
      </c>
      <c r="N6" s="211" t="s">
        <v>218</v>
      </c>
      <c r="O6" s="211" t="s">
        <v>219</v>
      </c>
      <c r="P6" s="211" t="s">
        <v>220</v>
      </c>
      <c r="Q6" s="211" t="s">
        <v>221</v>
      </c>
      <c r="R6" s="211" t="s">
        <v>222</v>
      </c>
      <c r="S6" s="211" t="s">
        <v>223</v>
      </c>
      <c r="T6" s="211" t="s">
        <v>224</v>
      </c>
      <c r="U6" s="211" t="s">
        <v>225</v>
      </c>
      <c r="V6" s="211" t="s">
        <v>226</v>
      </c>
      <c r="W6" s="211" t="s">
        <v>227</v>
      </c>
      <c r="X6" s="211" t="s">
        <v>228</v>
      </c>
      <c r="Y6" s="211" t="s">
        <v>229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4" t="s">
        <v>230</v>
      </c>
      <c r="B8" s="225" t="s">
        <v>188</v>
      </c>
      <c r="C8" s="248" t="s">
        <v>189</v>
      </c>
      <c r="D8" s="226"/>
      <c r="E8" s="227"/>
      <c r="F8" s="228"/>
      <c r="G8" s="228">
        <f>SUMIF(AG9:AG24,"&lt;&gt;NOR",G9:G24)</f>
        <v>0</v>
      </c>
      <c r="H8" s="228"/>
      <c r="I8" s="228">
        <f>SUM(I9:I24)</f>
        <v>0</v>
      </c>
      <c r="J8" s="228"/>
      <c r="K8" s="228">
        <f>SUM(K9:K24)</f>
        <v>0</v>
      </c>
      <c r="L8" s="228"/>
      <c r="M8" s="228">
        <f>SUM(M9:M24)</f>
        <v>0</v>
      </c>
      <c r="N8" s="227"/>
      <c r="O8" s="227">
        <f>SUM(O9:O24)</f>
        <v>0</v>
      </c>
      <c r="P8" s="227"/>
      <c r="Q8" s="227">
        <f>SUM(Q9:Q24)</f>
        <v>0</v>
      </c>
      <c r="R8" s="228"/>
      <c r="S8" s="228"/>
      <c r="T8" s="229"/>
      <c r="U8" s="223"/>
      <c r="V8" s="223">
        <f>SUM(V9:V24)</f>
        <v>0</v>
      </c>
      <c r="W8" s="223"/>
      <c r="X8" s="223"/>
      <c r="Y8" s="223"/>
      <c r="AG8" t="s">
        <v>231</v>
      </c>
    </row>
    <row r="9" spans="1:60" outlineLevel="1" x14ac:dyDescent="0.2">
      <c r="A9" s="241">
        <v>1</v>
      </c>
      <c r="B9" s="242" t="s">
        <v>934</v>
      </c>
      <c r="C9" s="252" t="s">
        <v>935</v>
      </c>
      <c r="D9" s="243" t="s">
        <v>533</v>
      </c>
      <c r="E9" s="244">
        <v>24</v>
      </c>
      <c r="F9" s="245"/>
      <c r="G9" s="246">
        <f>ROUND(E9*F9,2)</f>
        <v>0</v>
      </c>
      <c r="H9" s="245"/>
      <c r="I9" s="246">
        <f>ROUND(E9*H9,2)</f>
        <v>0</v>
      </c>
      <c r="J9" s="245"/>
      <c r="K9" s="246">
        <f>ROUND(E9*J9,2)</f>
        <v>0</v>
      </c>
      <c r="L9" s="246">
        <v>21</v>
      </c>
      <c r="M9" s="246">
        <f>G9*(1+L9/100)</f>
        <v>0</v>
      </c>
      <c r="N9" s="244">
        <v>0</v>
      </c>
      <c r="O9" s="244">
        <f>ROUND(E9*N9,2)</f>
        <v>0</v>
      </c>
      <c r="P9" s="244">
        <v>0</v>
      </c>
      <c r="Q9" s="244">
        <f>ROUND(E9*P9,2)</f>
        <v>0</v>
      </c>
      <c r="R9" s="246"/>
      <c r="S9" s="246" t="s">
        <v>247</v>
      </c>
      <c r="T9" s="247" t="s">
        <v>236</v>
      </c>
      <c r="U9" s="222">
        <v>0</v>
      </c>
      <c r="V9" s="222">
        <f>ROUND(E9*U9,2)</f>
        <v>0</v>
      </c>
      <c r="W9" s="222"/>
      <c r="X9" s="222" t="s">
        <v>279</v>
      </c>
      <c r="Y9" s="222" t="s">
        <v>238</v>
      </c>
      <c r="Z9" s="212"/>
      <c r="AA9" s="212"/>
      <c r="AB9" s="212"/>
      <c r="AC9" s="212"/>
      <c r="AD9" s="212"/>
      <c r="AE9" s="212"/>
      <c r="AF9" s="212"/>
      <c r="AG9" s="212" t="s">
        <v>289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1">
        <v>2</v>
      </c>
      <c r="B10" s="242" t="s">
        <v>936</v>
      </c>
      <c r="C10" s="252" t="s">
        <v>937</v>
      </c>
      <c r="D10" s="243" t="s">
        <v>533</v>
      </c>
      <c r="E10" s="244">
        <v>40</v>
      </c>
      <c r="F10" s="245"/>
      <c r="G10" s="246">
        <f>ROUND(E10*F10,2)</f>
        <v>0</v>
      </c>
      <c r="H10" s="245"/>
      <c r="I10" s="246">
        <f>ROUND(E10*H10,2)</f>
        <v>0</v>
      </c>
      <c r="J10" s="245"/>
      <c r="K10" s="246">
        <f>ROUND(E10*J10,2)</f>
        <v>0</v>
      </c>
      <c r="L10" s="246">
        <v>21</v>
      </c>
      <c r="M10" s="246">
        <f>G10*(1+L10/100)</f>
        <v>0</v>
      </c>
      <c r="N10" s="244">
        <v>0</v>
      </c>
      <c r="O10" s="244">
        <f>ROUND(E10*N10,2)</f>
        <v>0</v>
      </c>
      <c r="P10" s="244">
        <v>0</v>
      </c>
      <c r="Q10" s="244">
        <f>ROUND(E10*P10,2)</f>
        <v>0</v>
      </c>
      <c r="R10" s="246"/>
      <c r="S10" s="246" t="s">
        <v>247</v>
      </c>
      <c r="T10" s="247" t="s">
        <v>236</v>
      </c>
      <c r="U10" s="222">
        <v>0</v>
      </c>
      <c r="V10" s="222">
        <f>ROUND(E10*U10,2)</f>
        <v>0</v>
      </c>
      <c r="W10" s="222"/>
      <c r="X10" s="222" t="s">
        <v>279</v>
      </c>
      <c r="Y10" s="222" t="s">
        <v>238</v>
      </c>
      <c r="Z10" s="212"/>
      <c r="AA10" s="212"/>
      <c r="AB10" s="212"/>
      <c r="AC10" s="212"/>
      <c r="AD10" s="212"/>
      <c r="AE10" s="212"/>
      <c r="AF10" s="212"/>
      <c r="AG10" s="212" t="s">
        <v>289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1">
        <v>3</v>
      </c>
      <c r="B11" s="232" t="s">
        <v>938</v>
      </c>
      <c r="C11" s="249" t="s">
        <v>941</v>
      </c>
      <c r="D11" s="233" t="s">
        <v>679</v>
      </c>
      <c r="E11" s="234">
        <v>1</v>
      </c>
      <c r="F11" s="235"/>
      <c r="G11" s="236">
        <f>ROUND(E11*F11,2)</f>
        <v>0</v>
      </c>
      <c r="H11" s="235"/>
      <c r="I11" s="236">
        <f>ROUND(E11*H11,2)</f>
        <v>0</v>
      </c>
      <c r="J11" s="235"/>
      <c r="K11" s="236">
        <f>ROUND(E11*J11,2)</f>
        <v>0</v>
      </c>
      <c r="L11" s="236">
        <v>21</v>
      </c>
      <c r="M11" s="236">
        <f>G11*(1+L11/100)</f>
        <v>0</v>
      </c>
      <c r="N11" s="234">
        <v>0</v>
      </c>
      <c r="O11" s="234">
        <f>ROUND(E11*N11,2)</f>
        <v>0</v>
      </c>
      <c r="P11" s="234">
        <v>0</v>
      </c>
      <c r="Q11" s="234">
        <f>ROUND(E11*P11,2)</f>
        <v>0</v>
      </c>
      <c r="R11" s="236"/>
      <c r="S11" s="236" t="s">
        <v>247</v>
      </c>
      <c r="T11" s="237" t="s">
        <v>236</v>
      </c>
      <c r="U11" s="222">
        <v>0</v>
      </c>
      <c r="V11" s="222">
        <f>ROUND(E11*U11,2)</f>
        <v>0</v>
      </c>
      <c r="W11" s="222"/>
      <c r="X11" s="222" t="s">
        <v>279</v>
      </c>
      <c r="Y11" s="222" t="s">
        <v>238</v>
      </c>
      <c r="Z11" s="212"/>
      <c r="AA11" s="212"/>
      <c r="AB11" s="212"/>
      <c r="AC11" s="212"/>
      <c r="AD11" s="212"/>
      <c r="AE11" s="212"/>
      <c r="AF11" s="212"/>
      <c r="AG11" s="212" t="s">
        <v>289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0" t="s">
        <v>998</v>
      </c>
      <c r="D12" s="238"/>
      <c r="E12" s="238"/>
      <c r="F12" s="238"/>
      <c r="G12" s="238"/>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240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1" t="s">
        <v>942</v>
      </c>
      <c r="D13" s="240"/>
      <c r="E13" s="240"/>
      <c r="F13" s="240"/>
      <c r="G13" s="240"/>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240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1">
        <v>4</v>
      </c>
      <c r="B14" s="232" t="s">
        <v>940</v>
      </c>
      <c r="C14" s="249" t="s">
        <v>944</v>
      </c>
      <c r="D14" s="233" t="s">
        <v>679</v>
      </c>
      <c r="E14" s="234">
        <v>1</v>
      </c>
      <c r="F14" s="235"/>
      <c r="G14" s="236">
        <f>ROUND(E14*F14,2)</f>
        <v>0</v>
      </c>
      <c r="H14" s="235"/>
      <c r="I14" s="236">
        <f>ROUND(E14*H14,2)</f>
        <v>0</v>
      </c>
      <c r="J14" s="235"/>
      <c r="K14" s="236">
        <f>ROUND(E14*J14,2)</f>
        <v>0</v>
      </c>
      <c r="L14" s="236">
        <v>21</v>
      </c>
      <c r="M14" s="236">
        <f>G14*(1+L14/100)</f>
        <v>0</v>
      </c>
      <c r="N14" s="234">
        <v>0</v>
      </c>
      <c r="O14" s="234">
        <f>ROUND(E14*N14,2)</f>
        <v>0</v>
      </c>
      <c r="P14" s="234">
        <v>0</v>
      </c>
      <c r="Q14" s="234">
        <f>ROUND(E14*P14,2)</f>
        <v>0</v>
      </c>
      <c r="R14" s="236"/>
      <c r="S14" s="236" t="s">
        <v>247</v>
      </c>
      <c r="T14" s="237" t="s">
        <v>236</v>
      </c>
      <c r="U14" s="222">
        <v>0</v>
      </c>
      <c r="V14" s="222">
        <f>ROUND(E14*U14,2)</f>
        <v>0</v>
      </c>
      <c r="W14" s="222"/>
      <c r="X14" s="222" t="s">
        <v>279</v>
      </c>
      <c r="Y14" s="222" t="s">
        <v>238</v>
      </c>
      <c r="Z14" s="212"/>
      <c r="AA14" s="212"/>
      <c r="AB14" s="212"/>
      <c r="AC14" s="212"/>
      <c r="AD14" s="212"/>
      <c r="AE14" s="212"/>
      <c r="AF14" s="212"/>
      <c r="AG14" s="212" t="s">
        <v>289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2" x14ac:dyDescent="0.2">
      <c r="A15" s="219"/>
      <c r="B15" s="220"/>
      <c r="C15" s="250" t="s">
        <v>945</v>
      </c>
      <c r="D15" s="238"/>
      <c r="E15" s="238"/>
      <c r="F15" s="238"/>
      <c r="G15" s="238"/>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240</v>
      </c>
      <c r="AH15" s="212"/>
      <c r="AI15" s="212"/>
      <c r="AJ15" s="212"/>
      <c r="AK15" s="212"/>
      <c r="AL15" s="212"/>
      <c r="AM15" s="212"/>
      <c r="AN15" s="212"/>
      <c r="AO15" s="212"/>
      <c r="AP15" s="212"/>
      <c r="AQ15" s="212"/>
      <c r="AR15" s="212"/>
      <c r="AS15" s="212"/>
      <c r="AT15" s="212"/>
      <c r="AU15" s="212"/>
      <c r="AV15" s="212"/>
      <c r="AW15" s="212"/>
      <c r="AX15" s="212"/>
      <c r="AY15" s="212"/>
      <c r="AZ15" s="212"/>
      <c r="BA15" s="239" t="str">
        <f>C15</f>
        <v>Svorkovnicová skříňka z plastu do rozměru š.93 x v.93 x hl.62 mm, 500V, IP66, do 3ks svorek  2,5mm2, do 5ks vývodek do PG13,5, 2ks vývodka PG 9</v>
      </c>
      <c r="BB15" s="212"/>
      <c r="BC15" s="212"/>
      <c r="BD15" s="212"/>
      <c r="BE15" s="212"/>
      <c r="BF15" s="212"/>
      <c r="BG15" s="212"/>
      <c r="BH15" s="212"/>
    </row>
    <row r="16" spans="1:60" outlineLevel="1" x14ac:dyDescent="0.2">
      <c r="A16" s="241">
        <v>5</v>
      </c>
      <c r="B16" s="242" t="s">
        <v>943</v>
      </c>
      <c r="C16" s="252" t="s">
        <v>947</v>
      </c>
      <c r="D16" s="243" t="s">
        <v>594</v>
      </c>
      <c r="E16" s="244">
        <v>2</v>
      </c>
      <c r="F16" s="245"/>
      <c r="G16" s="246">
        <f>ROUND(E16*F16,2)</f>
        <v>0</v>
      </c>
      <c r="H16" s="245"/>
      <c r="I16" s="246">
        <f>ROUND(E16*H16,2)</f>
        <v>0</v>
      </c>
      <c r="J16" s="245"/>
      <c r="K16" s="246">
        <f>ROUND(E16*J16,2)</f>
        <v>0</v>
      </c>
      <c r="L16" s="246">
        <v>21</v>
      </c>
      <c r="M16" s="246">
        <f>G16*(1+L16/100)</f>
        <v>0</v>
      </c>
      <c r="N16" s="244">
        <v>0</v>
      </c>
      <c r="O16" s="244">
        <f>ROUND(E16*N16,2)</f>
        <v>0</v>
      </c>
      <c r="P16" s="244">
        <v>0</v>
      </c>
      <c r="Q16" s="244">
        <f>ROUND(E16*P16,2)</f>
        <v>0</v>
      </c>
      <c r="R16" s="246"/>
      <c r="S16" s="246" t="s">
        <v>247</v>
      </c>
      <c r="T16" s="247" t="s">
        <v>236</v>
      </c>
      <c r="U16" s="222">
        <v>0</v>
      </c>
      <c r="V16" s="222">
        <f>ROUND(E16*U16,2)</f>
        <v>0</v>
      </c>
      <c r="W16" s="222"/>
      <c r="X16" s="222" t="s">
        <v>279</v>
      </c>
      <c r="Y16" s="222" t="s">
        <v>238</v>
      </c>
      <c r="Z16" s="212"/>
      <c r="AA16" s="212"/>
      <c r="AB16" s="212"/>
      <c r="AC16" s="212"/>
      <c r="AD16" s="212"/>
      <c r="AE16" s="212"/>
      <c r="AF16" s="212"/>
      <c r="AG16" s="212" t="s">
        <v>289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1">
        <v>6</v>
      </c>
      <c r="B17" s="242" t="s">
        <v>946</v>
      </c>
      <c r="C17" s="252" t="s">
        <v>949</v>
      </c>
      <c r="D17" s="243" t="s">
        <v>594</v>
      </c>
      <c r="E17" s="244">
        <v>1</v>
      </c>
      <c r="F17" s="245"/>
      <c r="G17" s="246">
        <f>ROUND(E17*F17,2)</f>
        <v>0</v>
      </c>
      <c r="H17" s="245"/>
      <c r="I17" s="246">
        <f>ROUND(E17*H17,2)</f>
        <v>0</v>
      </c>
      <c r="J17" s="245"/>
      <c r="K17" s="246">
        <f>ROUND(E17*J17,2)</f>
        <v>0</v>
      </c>
      <c r="L17" s="246">
        <v>21</v>
      </c>
      <c r="M17" s="246">
        <f>G17*(1+L17/100)</f>
        <v>0</v>
      </c>
      <c r="N17" s="244">
        <v>0</v>
      </c>
      <c r="O17" s="244">
        <f>ROUND(E17*N17,2)</f>
        <v>0</v>
      </c>
      <c r="P17" s="244">
        <v>0</v>
      </c>
      <c r="Q17" s="244">
        <f>ROUND(E17*P17,2)</f>
        <v>0</v>
      </c>
      <c r="R17" s="246"/>
      <c r="S17" s="246" t="s">
        <v>247</v>
      </c>
      <c r="T17" s="247" t="s">
        <v>236</v>
      </c>
      <c r="U17" s="222">
        <v>0</v>
      </c>
      <c r="V17" s="222">
        <f>ROUND(E17*U17,2)</f>
        <v>0</v>
      </c>
      <c r="W17" s="222"/>
      <c r="X17" s="222" t="s">
        <v>279</v>
      </c>
      <c r="Y17" s="222" t="s">
        <v>238</v>
      </c>
      <c r="Z17" s="212"/>
      <c r="AA17" s="212"/>
      <c r="AB17" s="212"/>
      <c r="AC17" s="212"/>
      <c r="AD17" s="212"/>
      <c r="AE17" s="212"/>
      <c r="AF17" s="212"/>
      <c r="AG17" s="212" t="s">
        <v>289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1">
        <v>7</v>
      </c>
      <c r="B18" s="242" t="s">
        <v>948</v>
      </c>
      <c r="C18" s="252" t="s">
        <v>953</v>
      </c>
      <c r="D18" s="243" t="s">
        <v>533</v>
      </c>
      <c r="E18" s="244">
        <v>5</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c r="S18" s="246" t="s">
        <v>247</v>
      </c>
      <c r="T18" s="247" t="s">
        <v>236</v>
      </c>
      <c r="U18" s="222">
        <v>0</v>
      </c>
      <c r="V18" s="222">
        <f>ROUND(E18*U18,2)</f>
        <v>0</v>
      </c>
      <c r="W18" s="222"/>
      <c r="X18" s="222" t="s">
        <v>279</v>
      </c>
      <c r="Y18" s="222" t="s">
        <v>238</v>
      </c>
      <c r="Z18" s="212"/>
      <c r="AA18" s="212"/>
      <c r="AB18" s="212"/>
      <c r="AC18" s="212"/>
      <c r="AD18" s="212"/>
      <c r="AE18" s="212"/>
      <c r="AF18" s="212"/>
      <c r="AG18" s="212" t="s">
        <v>289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1">
        <v>8</v>
      </c>
      <c r="B19" s="242" t="s">
        <v>950</v>
      </c>
      <c r="C19" s="252" t="s">
        <v>999</v>
      </c>
      <c r="D19" s="243" t="s">
        <v>533</v>
      </c>
      <c r="E19" s="244">
        <v>5</v>
      </c>
      <c r="F19" s="245"/>
      <c r="G19" s="246">
        <f>ROUND(E19*F19,2)</f>
        <v>0</v>
      </c>
      <c r="H19" s="245"/>
      <c r="I19" s="246">
        <f>ROUND(E19*H19,2)</f>
        <v>0</v>
      </c>
      <c r="J19" s="245"/>
      <c r="K19" s="246">
        <f>ROUND(E19*J19,2)</f>
        <v>0</v>
      </c>
      <c r="L19" s="246">
        <v>21</v>
      </c>
      <c r="M19" s="246">
        <f>G19*(1+L19/100)</f>
        <v>0</v>
      </c>
      <c r="N19" s="244">
        <v>0</v>
      </c>
      <c r="O19" s="244">
        <f>ROUND(E19*N19,2)</f>
        <v>0</v>
      </c>
      <c r="P19" s="244">
        <v>0</v>
      </c>
      <c r="Q19" s="244">
        <f>ROUND(E19*P19,2)</f>
        <v>0</v>
      </c>
      <c r="R19" s="246"/>
      <c r="S19" s="246" t="s">
        <v>247</v>
      </c>
      <c r="T19" s="247" t="s">
        <v>236</v>
      </c>
      <c r="U19" s="222">
        <v>0</v>
      </c>
      <c r="V19" s="222">
        <f>ROUND(E19*U19,2)</f>
        <v>0</v>
      </c>
      <c r="W19" s="222"/>
      <c r="X19" s="222" t="s">
        <v>279</v>
      </c>
      <c r="Y19" s="222" t="s">
        <v>238</v>
      </c>
      <c r="Z19" s="212"/>
      <c r="AA19" s="212"/>
      <c r="AB19" s="212"/>
      <c r="AC19" s="212"/>
      <c r="AD19" s="212"/>
      <c r="AE19" s="212"/>
      <c r="AF19" s="212"/>
      <c r="AG19" s="212" t="s">
        <v>289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1">
        <v>9</v>
      </c>
      <c r="B20" s="232" t="s">
        <v>952</v>
      </c>
      <c r="C20" s="249" t="s">
        <v>957</v>
      </c>
      <c r="D20" s="233" t="s">
        <v>533</v>
      </c>
      <c r="E20" s="234">
        <v>12</v>
      </c>
      <c r="F20" s="235"/>
      <c r="G20" s="236">
        <f>ROUND(E20*F20,2)</f>
        <v>0</v>
      </c>
      <c r="H20" s="235"/>
      <c r="I20" s="236">
        <f>ROUND(E20*H20,2)</f>
        <v>0</v>
      </c>
      <c r="J20" s="235"/>
      <c r="K20" s="236">
        <f>ROUND(E20*J20,2)</f>
        <v>0</v>
      </c>
      <c r="L20" s="236">
        <v>21</v>
      </c>
      <c r="M20" s="236">
        <f>G20*(1+L20/100)</f>
        <v>0</v>
      </c>
      <c r="N20" s="234">
        <v>0</v>
      </c>
      <c r="O20" s="234">
        <f>ROUND(E20*N20,2)</f>
        <v>0</v>
      </c>
      <c r="P20" s="234">
        <v>0</v>
      </c>
      <c r="Q20" s="234">
        <f>ROUND(E20*P20,2)</f>
        <v>0</v>
      </c>
      <c r="R20" s="236"/>
      <c r="S20" s="236" t="s">
        <v>247</v>
      </c>
      <c r="T20" s="237" t="s">
        <v>236</v>
      </c>
      <c r="U20" s="222">
        <v>0</v>
      </c>
      <c r="V20" s="222">
        <f>ROUND(E20*U20,2)</f>
        <v>0</v>
      </c>
      <c r="W20" s="222"/>
      <c r="X20" s="222" t="s">
        <v>279</v>
      </c>
      <c r="Y20" s="222" t="s">
        <v>238</v>
      </c>
      <c r="Z20" s="212"/>
      <c r="AA20" s="212"/>
      <c r="AB20" s="212"/>
      <c r="AC20" s="212"/>
      <c r="AD20" s="212"/>
      <c r="AE20" s="212"/>
      <c r="AF20" s="212"/>
      <c r="AG20" s="212" t="s">
        <v>289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0" t="s">
        <v>958</v>
      </c>
      <c r="D21" s="238"/>
      <c r="E21" s="238"/>
      <c r="F21" s="238"/>
      <c r="G21" s="238"/>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240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1">
        <v>10</v>
      </c>
      <c r="B22" s="242" t="s">
        <v>954</v>
      </c>
      <c r="C22" s="252" t="s">
        <v>960</v>
      </c>
      <c r="D22" s="243" t="s">
        <v>679</v>
      </c>
      <c r="E22" s="244">
        <v>4</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c r="S22" s="246" t="s">
        <v>247</v>
      </c>
      <c r="T22" s="247" t="s">
        <v>236</v>
      </c>
      <c r="U22" s="222">
        <v>0</v>
      </c>
      <c r="V22" s="222">
        <f>ROUND(E22*U22,2)</f>
        <v>0</v>
      </c>
      <c r="W22" s="222"/>
      <c r="X22" s="222" t="s">
        <v>279</v>
      </c>
      <c r="Y22" s="222" t="s">
        <v>238</v>
      </c>
      <c r="Z22" s="212"/>
      <c r="AA22" s="212"/>
      <c r="AB22" s="212"/>
      <c r="AC22" s="212"/>
      <c r="AD22" s="212"/>
      <c r="AE22" s="212"/>
      <c r="AF22" s="212"/>
      <c r="AG22" s="212" t="s">
        <v>289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1">
        <v>11</v>
      </c>
      <c r="B23" s="242" t="s">
        <v>956</v>
      </c>
      <c r="C23" s="252" t="s">
        <v>962</v>
      </c>
      <c r="D23" s="243" t="s">
        <v>679</v>
      </c>
      <c r="E23" s="244">
        <v>1</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c r="S23" s="246" t="s">
        <v>247</v>
      </c>
      <c r="T23" s="247" t="s">
        <v>236</v>
      </c>
      <c r="U23" s="222">
        <v>0</v>
      </c>
      <c r="V23" s="222">
        <f>ROUND(E23*U23,2)</f>
        <v>0</v>
      </c>
      <c r="W23" s="222"/>
      <c r="X23" s="222" t="s">
        <v>279</v>
      </c>
      <c r="Y23" s="222" t="s">
        <v>238</v>
      </c>
      <c r="Z23" s="212"/>
      <c r="AA23" s="212"/>
      <c r="AB23" s="212"/>
      <c r="AC23" s="212"/>
      <c r="AD23" s="212"/>
      <c r="AE23" s="212"/>
      <c r="AF23" s="212"/>
      <c r="AG23" s="212" t="s">
        <v>289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1">
        <v>12</v>
      </c>
      <c r="B24" s="242" t="s">
        <v>959</v>
      </c>
      <c r="C24" s="252" t="s">
        <v>925</v>
      </c>
      <c r="D24" s="243" t="s">
        <v>679</v>
      </c>
      <c r="E24" s="244">
        <v>1</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c r="S24" s="246" t="s">
        <v>247</v>
      </c>
      <c r="T24" s="247" t="s">
        <v>236</v>
      </c>
      <c r="U24" s="222">
        <v>0</v>
      </c>
      <c r="V24" s="222">
        <f>ROUND(E24*U24,2)</f>
        <v>0</v>
      </c>
      <c r="W24" s="222"/>
      <c r="X24" s="222" t="s">
        <v>279</v>
      </c>
      <c r="Y24" s="222" t="s">
        <v>238</v>
      </c>
      <c r="Z24" s="212"/>
      <c r="AA24" s="212"/>
      <c r="AB24" s="212"/>
      <c r="AC24" s="212"/>
      <c r="AD24" s="212"/>
      <c r="AE24" s="212"/>
      <c r="AF24" s="212"/>
      <c r="AG24" s="212" t="s">
        <v>289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
      <c r="A25" s="224" t="s">
        <v>230</v>
      </c>
      <c r="B25" s="225" t="s">
        <v>190</v>
      </c>
      <c r="C25" s="248" t="s">
        <v>191</v>
      </c>
      <c r="D25" s="226"/>
      <c r="E25" s="227"/>
      <c r="F25" s="228"/>
      <c r="G25" s="228">
        <f>SUMIF(AG26:AG26,"&lt;&gt;NOR",G26:G26)</f>
        <v>0</v>
      </c>
      <c r="H25" s="228"/>
      <c r="I25" s="228">
        <f>SUM(I26:I26)</f>
        <v>0</v>
      </c>
      <c r="J25" s="228"/>
      <c r="K25" s="228">
        <f>SUM(K26:K26)</f>
        <v>0</v>
      </c>
      <c r="L25" s="228"/>
      <c r="M25" s="228">
        <f>SUM(M26:M26)</f>
        <v>0</v>
      </c>
      <c r="N25" s="227"/>
      <c r="O25" s="227">
        <f>SUM(O26:O26)</f>
        <v>0</v>
      </c>
      <c r="P25" s="227"/>
      <c r="Q25" s="227">
        <f>SUM(Q26:Q26)</f>
        <v>0</v>
      </c>
      <c r="R25" s="228"/>
      <c r="S25" s="228"/>
      <c r="T25" s="229"/>
      <c r="U25" s="223"/>
      <c r="V25" s="223">
        <f>SUM(V26:V26)</f>
        <v>0</v>
      </c>
      <c r="W25" s="223"/>
      <c r="X25" s="223"/>
      <c r="Y25" s="223"/>
      <c r="AG25" t="s">
        <v>231</v>
      </c>
    </row>
    <row r="26" spans="1:60" outlineLevel="1" x14ac:dyDescent="0.2">
      <c r="A26" s="241">
        <v>13</v>
      </c>
      <c r="B26" s="242" t="s">
        <v>964</v>
      </c>
      <c r="C26" s="252" t="s">
        <v>1000</v>
      </c>
      <c r="D26" s="243" t="s">
        <v>679</v>
      </c>
      <c r="E26" s="244">
        <v>1</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c r="S26" s="246" t="s">
        <v>247</v>
      </c>
      <c r="T26" s="247" t="s">
        <v>236</v>
      </c>
      <c r="U26" s="222">
        <v>0</v>
      </c>
      <c r="V26" s="222">
        <f>ROUND(E26*U26,2)</f>
        <v>0</v>
      </c>
      <c r="W26" s="222"/>
      <c r="X26" s="222" t="s">
        <v>279</v>
      </c>
      <c r="Y26" s="222" t="s">
        <v>238</v>
      </c>
      <c r="Z26" s="212"/>
      <c r="AA26" s="212"/>
      <c r="AB26" s="212"/>
      <c r="AC26" s="212"/>
      <c r="AD26" s="212"/>
      <c r="AE26" s="212"/>
      <c r="AF26" s="212"/>
      <c r="AG26" s="212" t="s">
        <v>289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224" t="s">
        <v>230</v>
      </c>
      <c r="B27" s="225" t="s">
        <v>192</v>
      </c>
      <c r="C27" s="248" t="s">
        <v>193</v>
      </c>
      <c r="D27" s="226"/>
      <c r="E27" s="227"/>
      <c r="F27" s="228"/>
      <c r="G27" s="228">
        <f>SUMIF(AG28:AG33,"&lt;&gt;NOR",G28:G33)</f>
        <v>0</v>
      </c>
      <c r="H27" s="228"/>
      <c r="I27" s="228">
        <f>SUM(I28:I33)</f>
        <v>0</v>
      </c>
      <c r="J27" s="228"/>
      <c r="K27" s="228">
        <f>SUM(K28:K33)</f>
        <v>0</v>
      </c>
      <c r="L27" s="228"/>
      <c r="M27" s="228">
        <f>SUM(M28:M33)</f>
        <v>0</v>
      </c>
      <c r="N27" s="227"/>
      <c r="O27" s="227">
        <f>SUM(O28:O33)</f>
        <v>0</v>
      </c>
      <c r="P27" s="227"/>
      <c r="Q27" s="227">
        <f>SUM(Q28:Q33)</f>
        <v>0</v>
      </c>
      <c r="R27" s="228"/>
      <c r="S27" s="228"/>
      <c r="T27" s="229"/>
      <c r="U27" s="223"/>
      <c r="V27" s="223">
        <f>SUM(V28:V33)</f>
        <v>0</v>
      </c>
      <c r="W27" s="223"/>
      <c r="X27" s="223"/>
      <c r="Y27" s="223"/>
      <c r="AG27" t="s">
        <v>231</v>
      </c>
    </row>
    <row r="28" spans="1:60" outlineLevel="1" x14ac:dyDescent="0.2">
      <c r="A28" s="241">
        <v>14</v>
      </c>
      <c r="B28" s="242" t="s">
        <v>967</v>
      </c>
      <c r="C28" s="252" t="s">
        <v>968</v>
      </c>
      <c r="D28" s="243" t="s">
        <v>533</v>
      </c>
      <c r="E28" s="244">
        <v>15</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c r="S28" s="246" t="s">
        <v>247</v>
      </c>
      <c r="T28" s="247" t="s">
        <v>236</v>
      </c>
      <c r="U28" s="222">
        <v>0</v>
      </c>
      <c r="V28" s="222">
        <f>ROUND(E28*U28,2)</f>
        <v>0</v>
      </c>
      <c r="W28" s="222"/>
      <c r="X28" s="222" t="s">
        <v>279</v>
      </c>
      <c r="Y28" s="222" t="s">
        <v>238</v>
      </c>
      <c r="Z28" s="212"/>
      <c r="AA28" s="212"/>
      <c r="AB28" s="212"/>
      <c r="AC28" s="212"/>
      <c r="AD28" s="212"/>
      <c r="AE28" s="212"/>
      <c r="AF28" s="212"/>
      <c r="AG28" s="212" t="s">
        <v>289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1">
        <v>15</v>
      </c>
      <c r="B29" s="242" t="s">
        <v>969</v>
      </c>
      <c r="C29" s="252" t="s">
        <v>970</v>
      </c>
      <c r="D29" s="243" t="s">
        <v>679</v>
      </c>
      <c r="E29" s="244">
        <v>1</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c r="S29" s="246" t="s">
        <v>247</v>
      </c>
      <c r="T29" s="247" t="s">
        <v>236</v>
      </c>
      <c r="U29" s="222">
        <v>0</v>
      </c>
      <c r="V29" s="222">
        <f>ROUND(E29*U29,2)</f>
        <v>0</v>
      </c>
      <c r="W29" s="222"/>
      <c r="X29" s="222" t="s">
        <v>279</v>
      </c>
      <c r="Y29" s="222" t="s">
        <v>238</v>
      </c>
      <c r="Z29" s="212"/>
      <c r="AA29" s="212"/>
      <c r="AB29" s="212"/>
      <c r="AC29" s="212"/>
      <c r="AD29" s="212"/>
      <c r="AE29" s="212"/>
      <c r="AF29" s="212"/>
      <c r="AG29" s="212" t="s">
        <v>289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1">
        <v>16</v>
      </c>
      <c r="B30" s="242" t="s">
        <v>971</v>
      </c>
      <c r="C30" s="252" t="s">
        <v>976</v>
      </c>
      <c r="D30" s="243" t="s">
        <v>533</v>
      </c>
      <c r="E30" s="244">
        <v>12</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c r="S30" s="246" t="s">
        <v>247</v>
      </c>
      <c r="T30" s="247" t="s">
        <v>236</v>
      </c>
      <c r="U30" s="222">
        <v>0</v>
      </c>
      <c r="V30" s="222">
        <f>ROUND(E30*U30,2)</f>
        <v>0</v>
      </c>
      <c r="W30" s="222"/>
      <c r="X30" s="222" t="s">
        <v>279</v>
      </c>
      <c r="Y30" s="222" t="s">
        <v>238</v>
      </c>
      <c r="Z30" s="212"/>
      <c r="AA30" s="212"/>
      <c r="AB30" s="212"/>
      <c r="AC30" s="212"/>
      <c r="AD30" s="212"/>
      <c r="AE30" s="212"/>
      <c r="AF30" s="212"/>
      <c r="AG30" s="212" t="s">
        <v>289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1">
        <v>17</v>
      </c>
      <c r="B31" s="242" t="s">
        <v>973</v>
      </c>
      <c r="C31" s="252" t="s">
        <v>972</v>
      </c>
      <c r="D31" s="243" t="s">
        <v>594</v>
      </c>
      <c r="E31" s="244">
        <v>1</v>
      </c>
      <c r="F31" s="245"/>
      <c r="G31" s="246">
        <f>ROUND(E31*F31,2)</f>
        <v>0</v>
      </c>
      <c r="H31" s="245"/>
      <c r="I31" s="246">
        <f>ROUND(E31*H31,2)</f>
        <v>0</v>
      </c>
      <c r="J31" s="245"/>
      <c r="K31" s="246">
        <f>ROUND(E31*J31,2)</f>
        <v>0</v>
      </c>
      <c r="L31" s="246">
        <v>21</v>
      </c>
      <c r="M31" s="246">
        <f>G31*(1+L31/100)</f>
        <v>0</v>
      </c>
      <c r="N31" s="244">
        <v>0</v>
      </c>
      <c r="O31" s="244">
        <f>ROUND(E31*N31,2)</f>
        <v>0</v>
      </c>
      <c r="P31" s="244">
        <v>0</v>
      </c>
      <c r="Q31" s="244">
        <f>ROUND(E31*P31,2)</f>
        <v>0</v>
      </c>
      <c r="R31" s="246"/>
      <c r="S31" s="246" t="s">
        <v>247</v>
      </c>
      <c r="T31" s="247" t="s">
        <v>236</v>
      </c>
      <c r="U31" s="222">
        <v>0</v>
      </c>
      <c r="V31" s="222">
        <f>ROUND(E31*U31,2)</f>
        <v>0</v>
      </c>
      <c r="W31" s="222"/>
      <c r="X31" s="222" t="s">
        <v>279</v>
      </c>
      <c r="Y31" s="222" t="s">
        <v>238</v>
      </c>
      <c r="Z31" s="212"/>
      <c r="AA31" s="212"/>
      <c r="AB31" s="212"/>
      <c r="AC31" s="212"/>
      <c r="AD31" s="212"/>
      <c r="AE31" s="212"/>
      <c r="AF31" s="212"/>
      <c r="AG31" s="212" t="s">
        <v>289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1">
        <v>18</v>
      </c>
      <c r="B32" s="242" t="s">
        <v>975</v>
      </c>
      <c r="C32" s="252" t="s">
        <v>978</v>
      </c>
      <c r="D32" s="243" t="s">
        <v>594</v>
      </c>
      <c r="E32" s="244">
        <v>3</v>
      </c>
      <c r="F32" s="245"/>
      <c r="G32" s="246">
        <f>ROUND(E32*F32,2)</f>
        <v>0</v>
      </c>
      <c r="H32" s="245"/>
      <c r="I32" s="246">
        <f>ROUND(E32*H32,2)</f>
        <v>0</v>
      </c>
      <c r="J32" s="245"/>
      <c r="K32" s="246">
        <f>ROUND(E32*J32,2)</f>
        <v>0</v>
      </c>
      <c r="L32" s="246">
        <v>21</v>
      </c>
      <c r="M32" s="246">
        <f>G32*(1+L32/100)</f>
        <v>0</v>
      </c>
      <c r="N32" s="244">
        <v>0</v>
      </c>
      <c r="O32" s="244">
        <f>ROUND(E32*N32,2)</f>
        <v>0</v>
      </c>
      <c r="P32" s="244">
        <v>0</v>
      </c>
      <c r="Q32" s="244">
        <f>ROUND(E32*P32,2)</f>
        <v>0</v>
      </c>
      <c r="R32" s="246"/>
      <c r="S32" s="246" t="s">
        <v>247</v>
      </c>
      <c r="T32" s="247" t="s">
        <v>236</v>
      </c>
      <c r="U32" s="222">
        <v>0</v>
      </c>
      <c r="V32" s="222">
        <f>ROUND(E32*U32,2)</f>
        <v>0</v>
      </c>
      <c r="W32" s="222"/>
      <c r="X32" s="222" t="s">
        <v>279</v>
      </c>
      <c r="Y32" s="222" t="s">
        <v>238</v>
      </c>
      <c r="Z32" s="212"/>
      <c r="AA32" s="212"/>
      <c r="AB32" s="212"/>
      <c r="AC32" s="212"/>
      <c r="AD32" s="212"/>
      <c r="AE32" s="212"/>
      <c r="AF32" s="212"/>
      <c r="AG32" s="212" t="s">
        <v>289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1">
        <v>19</v>
      </c>
      <c r="B33" s="242" t="s">
        <v>977</v>
      </c>
      <c r="C33" s="252" t="s">
        <v>982</v>
      </c>
      <c r="D33" s="243" t="s">
        <v>679</v>
      </c>
      <c r="E33" s="244">
        <v>1</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c r="S33" s="246" t="s">
        <v>247</v>
      </c>
      <c r="T33" s="247" t="s">
        <v>236</v>
      </c>
      <c r="U33" s="222">
        <v>0</v>
      </c>
      <c r="V33" s="222">
        <f>ROUND(E33*U33,2)</f>
        <v>0</v>
      </c>
      <c r="W33" s="222"/>
      <c r="X33" s="222" t="s">
        <v>279</v>
      </c>
      <c r="Y33" s="222" t="s">
        <v>238</v>
      </c>
      <c r="Z33" s="212"/>
      <c r="AA33" s="212"/>
      <c r="AB33" s="212"/>
      <c r="AC33" s="212"/>
      <c r="AD33" s="212"/>
      <c r="AE33" s="212"/>
      <c r="AF33" s="212"/>
      <c r="AG33" s="212" t="s">
        <v>289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224" t="s">
        <v>230</v>
      </c>
      <c r="B34" s="225" t="s">
        <v>194</v>
      </c>
      <c r="C34" s="248" t="s">
        <v>163</v>
      </c>
      <c r="D34" s="226"/>
      <c r="E34" s="227"/>
      <c r="F34" s="228"/>
      <c r="G34" s="228">
        <f>SUMIF(AG35:AG39,"&lt;&gt;NOR",G35:G39)</f>
        <v>0</v>
      </c>
      <c r="H34" s="228"/>
      <c r="I34" s="228">
        <f>SUM(I35:I39)</f>
        <v>0</v>
      </c>
      <c r="J34" s="228"/>
      <c r="K34" s="228">
        <f>SUM(K35:K39)</f>
        <v>0</v>
      </c>
      <c r="L34" s="228"/>
      <c r="M34" s="228">
        <f>SUM(M35:M39)</f>
        <v>0</v>
      </c>
      <c r="N34" s="227"/>
      <c r="O34" s="227">
        <f>SUM(O35:O39)</f>
        <v>0</v>
      </c>
      <c r="P34" s="227"/>
      <c r="Q34" s="227">
        <f>SUM(Q35:Q39)</f>
        <v>0</v>
      </c>
      <c r="R34" s="228"/>
      <c r="S34" s="228"/>
      <c r="T34" s="229"/>
      <c r="U34" s="223"/>
      <c r="V34" s="223">
        <f>SUM(V35:V39)</f>
        <v>0</v>
      </c>
      <c r="W34" s="223"/>
      <c r="X34" s="223"/>
      <c r="Y34" s="223"/>
      <c r="AG34" t="s">
        <v>231</v>
      </c>
    </row>
    <row r="35" spans="1:60" outlineLevel="1" x14ac:dyDescent="0.2">
      <c r="A35" s="241">
        <v>20</v>
      </c>
      <c r="B35" s="242" t="s">
        <v>983</v>
      </c>
      <c r="C35" s="252" t="s">
        <v>984</v>
      </c>
      <c r="D35" s="243" t="s">
        <v>533</v>
      </c>
      <c r="E35" s="244">
        <v>11</v>
      </c>
      <c r="F35" s="245"/>
      <c r="G35" s="246">
        <f>ROUND(E35*F35,2)</f>
        <v>0</v>
      </c>
      <c r="H35" s="245"/>
      <c r="I35" s="246">
        <f>ROUND(E35*H35,2)</f>
        <v>0</v>
      </c>
      <c r="J35" s="245"/>
      <c r="K35" s="246">
        <f>ROUND(E35*J35,2)</f>
        <v>0</v>
      </c>
      <c r="L35" s="246">
        <v>21</v>
      </c>
      <c r="M35" s="246">
        <f>G35*(1+L35/100)</f>
        <v>0</v>
      </c>
      <c r="N35" s="244">
        <v>0</v>
      </c>
      <c r="O35" s="244">
        <f>ROUND(E35*N35,2)</f>
        <v>0</v>
      </c>
      <c r="P35" s="244">
        <v>0</v>
      </c>
      <c r="Q35" s="244">
        <f>ROUND(E35*P35,2)</f>
        <v>0</v>
      </c>
      <c r="R35" s="246"/>
      <c r="S35" s="246" t="s">
        <v>247</v>
      </c>
      <c r="T35" s="247" t="s">
        <v>236</v>
      </c>
      <c r="U35" s="222">
        <v>0</v>
      </c>
      <c r="V35" s="222">
        <f>ROUND(E35*U35,2)</f>
        <v>0</v>
      </c>
      <c r="W35" s="222"/>
      <c r="X35" s="222" t="s">
        <v>279</v>
      </c>
      <c r="Y35" s="222" t="s">
        <v>238</v>
      </c>
      <c r="Z35" s="212"/>
      <c r="AA35" s="212"/>
      <c r="AB35" s="212"/>
      <c r="AC35" s="212"/>
      <c r="AD35" s="212"/>
      <c r="AE35" s="212"/>
      <c r="AF35" s="212"/>
      <c r="AG35" s="212" t="s">
        <v>289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1">
        <v>21</v>
      </c>
      <c r="B36" s="232" t="s">
        <v>985</v>
      </c>
      <c r="C36" s="249" t="s">
        <v>989</v>
      </c>
      <c r="D36" s="233" t="s">
        <v>533</v>
      </c>
      <c r="E36" s="234">
        <v>11</v>
      </c>
      <c r="F36" s="235"/>
      <c r="G36" s="236">
        <f>ROUND(E36*F36,2)</f>
        <v>0</v>
      </c>
      <c r="H36" s="235"/>
      <c r="I36" s="236">
        <f>ROUND(E36*H36,2)</f>
        <v>0</v>
      </c>
      <c r="J36" s="235"/>
      <c r="K36" s="236">
        <f>ROUND(E36*J36,2)</f>
        <v>0</v>
      </c>
      <c r="L36" s="236">
        <v>21</v>
      </c>
      <c r="M36" s="236">
        <f>G36*(1+L36/100)</f>
        <v>0</v>
      </c>
      <c r="N36" s="234">
        <v>0</v>
      </c>
      <c r="O36" s="234">
        <f>ROUND(E36*N36,2)</f>
        <v>0</v>
      </c>
      <c r="P36" s="234">
        <v>0</v>
      </c>
      <c r="Q36" s="234">
        <f>ROUND(E36*P36,2)</f>
        <v>0</v>
      </c>
      <c r="R36" s="236"/>
      <c r="S36" s="236" t="s">
        <v>247</v>
      </c>
      <c r="T36" s="237" t="s">
        <v>236</v>
      </c>
      <c r="U36" s="222">
        <v>0</v>
      </c>
      <c r="V36" s="222">
        <f>ROUND(E36*U36,2)</f>
        <v>0</v>
      </c>
      <c r="W36" s="222"/>
      <c r="X36" s="222" t="s">
        <v>279</v>
      </c>
      <c r="Y36" s="222" t="s">
        <v>238</v>
      </c>
      <c r="Z36" s="212"/>
      <c r="AA36" s="212"/>
      <c r="AB36" s="212"/>
      <c r="AC36" s="212"/>
      <c r="AD36" s="212"/>
      <c r="AE36" s="212"/>
      <c r="AF36" s="212"/>
      <c r="AG36" s="212" t="s">
        <v>289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0" t="s">
        <v>990</v>
      </c>
      <c r="D37" s="238"/>
      <c r="E37" s="238"/>
      <c r="F37" s="238"/>
      <c r="G37" s="238"/>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240</v>
      </c>
      <c r="AH37" s="212"/>
      <c r="AI37" s="212"/>
      <c r="AJ37" s="212"/>
      <c r="AK37" s="212"/>
      <c r="AL37" s="212"/>
      <c r="AM37" s="212"/>
      <c r="AN37" s="212"/>
      <c r="AO37" s="212"/>
      <c r="AP37" s="212"/>
      <c r="AQ37" s="212"/>
      <c r="AR37" s="212"/>
      <c r="AS37" s="212"/>
      <c r="AT37" s="212"/>
      <c r="AU37" s="212"/>
      <c r="AV37" s="212"/>
      <c r="AW37" s="212"/>
      <c r="AX37" s="212"/>
      <c r="AY37" s="212"/>
      <c r="AZ37" s="212"/>
      <c r="BA37" s="239" t="str">
        <f>C37</f>
        <v>Výkop 35 x 80 cm  kompletní, včetně pískového lože 10/10cm, zahrnutí, hutnění, výstražné fólie a úpravy terénu.</v>
      </c>
      <c r="BB37" s="212"/>
      <c r="BC37" s="212"/>
      <c r="BD37" s="212"/>
      <c r="BE37" s="212"/>
      <c r="BF37" s="212"/>
      <c r="BG37" s="212"/>
      <c r="BH37" s="212"/>
    </row>
    <row r="38" spans="1:60" outlineLevel="1" x14ac:dyDescent="0.2">
      <c r="A38" s="241">
        <v>22</v>
      </c>
      <c r="B38" s="242" t="s">
        <v>988</v>
      </c>
      <c r="C38" s="252" t="s">
        <v>992</v>
      </c>
      <c r="D38" s="243" t="s">
        <v>277</v>
      </c>
      <c r="E38" s="244">
        <v>0.66</v>
      </c>
      <c r="F38" s="245"/>
      <c r="G38" s="246">
        <f>ROUND(E38*F38,2)</f>
        <v>0</v>
      </c>
      <c r="H38" s="245"/>
      <c r="I38" s="246">
        <f>ROUND(E38*H38,2)</f>
        <v>0</v>
      </c>
      <c r="J38" s="245"/>
      <c r="K38" s="246">
        <f>ROUND(E38*J38,2)</f>
        <v>0</v>
      </c>
      <c r="L38" s="246">
        <v>21</v>
      </c>
      <c r="M38" s="246">
        <f>G38*(1+L38/100)</f>
        <v>0</v>
      </c>
      <c r="N38" s="244">
        <v>0</v>
      </c>
      <c r="O38" s="244">
        <f>ROUND(E38*N38,2)</f>
        <v>0</v>
      </c>
      <c r="P38" s="244">
        <v>0</v>
      </c>
      <c r="Q38" s="244">
        <f>ROUND(E38*P38,2)</f>
        <v>0</v>
      </c>
      <c r="R38" s="246"/>
      <c r="S38" s="246" t="s">
        <v>247</v>
      </c>
      <c r="T38" s="247" t="s">
        <v>236</v>
      </c>
      <c r="U38" s="222">
        <v>0</v>
      </c>
      <c r="V38" s="222">
        <f>ROUND(E38*U38,2)</f>
        <v>0</v>
      </c>
      <c r="W38" s="222"/>
      <c r="X38" s="222" t="s">
        <v>279</v>
      </c>
      <c r="Y38" s="222" t="s">
        <v>238</v>
      </c>
      <c r="Z38" s="212"/>
      <c r="AA38" s="212"/>
      <c r="AB38" s="212"/>
      <c r="AC38" s="212"/>
      <c r="AD38" s="212"/>
      <c r="AE38" s="212"/>
      <c r="AF38" s="212"/>
      <c r="AG38" s="212" t="s">
        <v>289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1">
        <v>23</v>
      </c>
      <c r="B39" s="242" t="s">
        <v>991</v>
      </c>
      <c r="C39" s="252" t="s">
        <v>994</v>
      </c>
      <c r="D39" s="243" t="s">
        <v>679</v>
      </c>
      <c r="E39" s="244">
        <v>1</v>
      </c>
      <c r="F39" s="245"/>
      <c r="G39" s="246">
        <f>ROUND(E39*F39,2)</f>
        <v>0</v>
      </c>
      <c r="H39" s="245"/>
      <c r="I39" s="246">
        <f>ROUND(E39*H39,2)</f>
        <v>0</v>
      </c>
      <c r="J39" s="245"/>
      <c r="K39" s="246">
        <f>ROUND(E39*J39,2)</f>
        <v>0</v>
      </c>
      <c r="L39" s="246">
        <v>21</v>
      </c>
      <c r="M39" s="246">
        <f>G39*(1+L39/100)</f>
        <v>0</v>
      </c>
      <c r="N39" s="244">
        <v>0</v>
      </c>
      <c r="O39" s="244">
        <f>ROUND(E39*N39,2)</f>
        <v>0</v>
      </c>
      <c r="P39" s="244">
        <v>0</v>
      </c>
      <c r="Q39" s="244">
        <f>ROUND(E39*P39,2)</f>
        <v>0</v>
      </c>
      <c r="R39" s="246"/>
      <c r="S39" s="246" t="s">
        <v>247</v>
      </c>
      <c r="T39" s="247" t="s">
        <v>236</v>
      </c>
      <c r="U39" s="222">
        <v>0</v>
      </c>
      <c r="V39" s="222">
        <f>ROUND(E39*U39,2)</f>
        <v>0</v>
      </c>
      <c r="W39" s="222"/>
      <c r="X39" s="222" t="s">
        <v>279</v>
      </c>
      <c r="Y39" s="222" t="s">
        <v>238</v>
      </c>
      <c r="Z39" s="212"/>
      <c r="AA39" s="212"/>
      <c r="AB39" s="212"/>
      <c r="AC39" s="212"/>
      <c r="AD39" s="212"/>
      <c r="AE39" s="212"/>
      <c r="AF39" s="212"/>
      <c r="AG39" s="212" t="s">
        <v>289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224" t="s">
        <v>230</v>
      </c>
      <c r="B40" s="225" t="s">
        <v>197</v>
      </c>
      <c r="C40" s="248" t="s">
        <v>198</v>
      </c>
      <c r="D40" s="226"/>
      <c r="E40" s="227"/>
      <c r="F40" s="228"/>
      <c r="G40" s="228">
        <f>SUMIF(AG41:AG42,"&lt;&gt;NOR",G41:G42)</f>
        <v>0</v>
      </c>
      <c r="H40" s="228"/>
      <c r="I40" s="228">
        <f>SUM(I41:I42)</f>
        <v>0</v>
      </c>
      <c r="J40" s="228"/>
      <c r="K40" s="228">
        <f>SUM(K41:K42)</f>
        <v>0</v>
      </c>
      <c r="L40" s="228"/>
      <c r="M40" s="228">
        <f>SUM(M41:M42)</f>
        <v>0</v>
      </c>
      <c r="N40" s="227"/>
      <c r="O40" s="227">
        <f>SUM(O41:O42)</f>
        <v>0</v>
      </c>
      <c r="P40" s="227"/>
      <c r="Q40" s="227">
        <f>SUM(Q41:Q42)</f>
        <v>0</v>
      </c>
      <c r="R40" s="228"/>
      <c r="S40" s="228"/>
      <c r="T40" s="229"/>
      <c r="U40" s="223"/>
      <c r="V40" s="223">
        <f>SUM(V41:V42)</f>
        <v>0</v>
      </c>
      <c r="W40" s="223"/>
      <c r="X40" s="223"/>
      <c r="Y40" s="223"/>
      <c r="AG40" t="s">
        <v>231</v>
      </c>
    </row>
    <row r="41" spans="1:60" outlineLevel="1" x14ac:dyDescent="0.2">
      <c r="A41" s="231">
        <v>24</v>
      </c>
      <c r="B41" s="232" t="s">
        <v>995</v>
      </c>
      <c r="C41" s="249" t="s">
        <v>996</v>
      </c>
      <c r="D41" s="233" t="s">
        <v>679</v>
      </c>
      <c r="E41" s="234">
        <v>1</v>
      </c>
      <c r="F41" s="235"/>
      <c r="G41" s="236">
        <f>ROUND(E41*F41,2)</f>
        <v>0</v>
      </c>
      <c r="H41" s="235"/>
      <c r="I41" s="236">
        <f>ROUND(E41*H41,2)</f>
        <v>0</v>
      </c>
      <c r="J41" s="235"/>
      <c r="K41" s="236">
        <f>ROUND(E41*J41,2)</f>
        <v>0</v>
      </c>
      <c r="L41" s="236">
        <v>21</v>
      </c>
      <c r="M41" s="236">
        <f>G41*(1+L41/100)</f>
        <v>0</v>
      </c>
      <c r="N41" s="234">
        <v>0</v>
      </c>
      <c r="O41" s="234">
        <f>ROUND(E41*N41,2)</f>
        <v>0</v>
      </c>
      <c r="P41" s="234">
        <v>0</v>
      </c>
      <c r="Q41" s="234">
        <f>ROUND(E41*P41,2)</f>
        <v>0</v>
      </c>
      <c r="R41" s="236"/>
      <c r="S41" s="236" t="s">
        <v>247</v>
      </c>
      <c r="T41" s="237" t="s">
        <v>236</v>
      </c>
      <c r="U41" s="222">
        <v>0</v>
      </c>
      <c r="V41" s="222">
        <f>ROUND(E41*U41,2)</f>
        <v>0</v>
      </c>
      <c r="W41" s="222"/>
      <c r="X41" s="222" t="s">
        <v>279</v>
      </c>
      <c r="Y41" s="222" t="s">
        <v>238</v>
      </c>
      <c r="Z41" s="212"/>
      <c r="AA41" s="212"/>
      <c r="AB41" s="212"/>
      <c r="AC41" s="212"/>
      <c r="AD41" s="212"/>
      <c r="AE41" s="212"/>
      <c r="AF41" s="212"/>
      <c r="AG41" s="212" t="s">
        <v>289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0" t="s">
        <v>997</v>
      </c>
      <c r="D42" s="238"/>
      <c r="E42" s="238"/>
      <c r="F42" s="238"/>
      <c r="G42" s="238"/>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240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3"/>
      <c r="B43" s="4"/>
      <c r="C43" s="253"/>
      <c r="D43" s="6"/>
      <c r="E43" s="3"/>
      <c r="F43" s="3"/>
      <c r="G43" s="3"/>
      <c r="H43" s="3"/>
      <c r="I43" s="3"/>
      <c r="J43" s="3"/>
      <c r="K43" s="3"/>
      <c r="L43" s="3"/>
      <c r="M43" s="3"/>
      <c r="N43" s="3"/>
      <c r="O43" s="3"/>
      <c r="P43" s="3"/>
      <c r="Q43" s="3"/>
      <c r="R43" s="3"/>
      <c r="S43" s="3"/>
      <c r="T43" s="3"/>
      <c r="U43" s="3"/>
      <c r="V43" s="3"/>
      <c r="W43" s="3"/>
      <c r="X43" s="3"/>
      <c r="Y43" s="3"/>
      <c r="AE43">
        <v>15</v>
      </c>
      <c r="AF43">
        <v>21</v>
      </c>
      <c r="AG43" t="s">
        <v>216</v>
      </c>
    </row>
    <row r="44" spans="1:60" x14ac:dyDescent="0.2">
      <c r="A44" s="215"/>
      <c r="B44" s="216" t="s">
        <v>29</v>
      </c>
      <c r="C44" s="254"/>
      <c r="D44" s="217"/>
      <c r="E44" s="218"/>
      <c r="F44" s="218"/>
      <c r="G44" s="230">
        <f>G8+G25+G27+G34+G40</f>
        <v>0</v>
      </c>
      <c r="H44" s="3"/>
      <c r="I44" s="3"/>
      <c r="J44" s="3"/>
      <c r="K44" s="3"/>
      <c r="L44" s="3"/>
      <c r="M44" s="3"/>
      <c r="N44" s="3"/>
      <c r="O44" s="3"/>
      <c r="P44" s="3"/>
      <c r="Q44" s="3"/>
      <c r="R44" s="3"/>
      <c r="S44" s="3"/>
      <c r="T44" s="3"/>
      <c r="U44" s="3"/>
      <c r="V44" s="3"/>
      <c r="W44" s="3"/>
      <c r="X44" s="3"/>
      <c r="Y44" s="3"/>
      <c r="AE44">
        <f>SUMIF(L7:L42,AE43,G7:G42)</f>
        <v>0</v>
      </c>
      <c r="AF44">
        <f>SUMIF(L7:L42,AF43,G7:G42)</f>
        <v>0</v>
      </c>
      <c r="AG44" t="s">
        <v>271</v>
      </c>
    </row>
    <row r="45" spans="1:60" x14ac:dyDescent="0.2">
      <c r="C45" s="255"/>
      <c r="D45" s="10"/>
      <c r="AG45" t="s">
        <v>273</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oa0zW2AB0zJsXTCqOFKOlovDOgrYUt7kqcykVXwpWA6w8zl0BvEPQBjMsKwcyfq10Ltm9gH2Qag5BBy4+ygw==" saltValue="/DK1J9ee02tUjxHmrHhc3g==" spinCount="100000" sheet="1" formatRows="0"/>
  <mergeCells count="10">
    <mergeCell ref="C15:G15"/>
    <mergeCell ref="C21:G21"/>
    <mergeCell ref="C37:G37"/>
    <mergeCell ref="C42:G42"/>
    <mergeCell ref="A1:G1"/>
    <mergeCell ref="C2:G2"/>
    <mergeCell ref="C3:G3"/>
    <mergeCell ref="C4:G4"/>
    <mergeCell ref="C12:G12"/>
    <mergeCell ref="C13:G13"/>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28350A3B8912469AF3CB4F2CE93BCC" ma:contentTypeVersion="15" ma:contentTypeDescription="Vytvoří nový dokument" ma:contentTypeScope="" ma:versionID="75eef9d59fa2b8fc16149ca29ab3d187">
  <xsd:schema xmlns:xsd="http://www.w3.org/2001/XMLSchema" xmlns:xs="http://www.w3.org/2001/XMLSchema" xmlns:p="http://schemas.microsoft.com/office/2006/metadata/properties" xmlns:ns2="43b7cc2c-ab2b-4441-88b3-1ddfb31046b4" xmlns:ns3="40a62040-a268-4fd0-9927-ed54395436b2" targetNamespace="http://schemas.microsoft.com/office/2006/metadata/properties" ma:root="true" ma:fieldsID="ca09dd70c9f952ef1581a2fa5f97f0e9" ns2:_="" ns3:_="">
    <xsd:import namespace="43b7cc2c-ab2b-4441-88b3-1ddfb31046b4"/>
    <xsd:import namespace="40a62040-a268-4fd0-9927-ed54395436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7cc2c-ab2b-4441-88b3-1ddfb3104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6876e24b-b4a9-4ec5-a508-446b0dab705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a62040-a268-4fd0-9927-ed54395436b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26258d3-4b13-4ef9-b9b8-adb53ac2451b}" ma:internalName="TaxCatchAll" ma:showField="CatchAllData" ma:web="40a62040-a268-4fd0-9927-ed54395436b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0a62040-a268-4fd0-9927-ed54395436b2" xsi:nil="true"/>
    <lcf76f155ced4ddcb4097134ff3c332f xmlns="43b7cc2c-ab2b-4441-88b3-1ddfb31046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616F55-4C7F-4474-9765-FC78A05093DD}"/>
</file>

<file path=customXml/itemProps2.xml><?xml version="1.0" encoding="utf-8"?>
<ds:datastoreItem xmlns:ds="http://schemas.openxmlformats.org/officeDocument/2006/customXml" ds:itemID="{934A3C29-8631-413E-A694-FF922AC5AF2E}"/>
</file>

<file path=customXml/itemProps3.xml><?xml version="1.0" encoding="utf-8"?>
<ds:datastoreItem xmlns:ds="http://schemas.openxmlformats.org/officeDocument/2006/customXml" ds:itemID="{B391A240-A78F-4108-A080-46099C58D8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Stavba</vt:lpstr>
      <vt:lpstr>VzorPolozky</vt:lpstr>
      <vt:lpstr>Pokyny pro vyplnění</vt:lpstr>
      <vt:lpstr>VON 1 Naklady</vt:lpstr>
      <vt:lpstr>SO 01 1 Pol</vt:lpstr>
      <vt:lpstr>SO 02 1 Pol</vt:lpstr>
      <vt:lpstr>SO 03 1 Pol</vt:lpstr>
      <vt:lpstr>PS 01 1 Pol</vt:lpstr>
      <vt:lpstr>PS 02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'PS 01 1 Pol'!Názvy_tisku</vt:lpstr>
      <vt:lpstr>'PS 02 1 Pol'!Názvy_tisku</vt:lpstr>
      <vt:lpstr>'SO 01 1 Pol'!Názvy_tisku</vt:lpstr>
      <vt:lpstr>'SO 02 1 Pol'!Názvy_tisku</vt:lpstr>
      <vt:lpstr>'SO 03 1 Pol'!Názvy_tisku</vt:lpstr>
      <vt:lpstr>'VON 1 Naklady'!Názvy_tisku</vt:lpstr>
      <vt:lpstr>oadresa</vt:lpstr>
      <vt:lpstr>Stavba!Objednatel</vt:lpstr>
      <vt:lpstr>Stavba!Objekt</vt:lpstr>
      <vt:lpstr>'PS 01 1 Pol'!Oblast_tisku</vt:lpstr>
      <vt:lpstr>'PS 02 1 Pol'!Oblast_tisku</vt:lpstr>
      <vt:lpstr>'SO 01 1 Pol'!Oblast_tisku</vt:lpstr>
      <vt:lpstr>'SO 02 1 Pol'!Oblast_tisku</vt:lpstr>
      <vt:lpstr>'SO 03 1 Pol'!Oblast_tisku</vt:lpstr>
      <vt:lpstr>Stavba!Oblast_tisku</vt:lpstr>
      <vt:lpstr>'VON 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Humpolík Michal</dc:creator>
  <cp:lastModifiedBy>Michal Humpolík</cp:lastModifiedBy>
  <cp:lastPrinted>2019-03-19T12:27:02Z</cp:lastPrinted>
  <dcterms:created xsi:type="dcterms:W3CDTF">2009-04-08T07:15:50Z</dcterms:created>
  <dcterms:modified xsi:type="dcterms:W3CDTF">2023-10-24T10:12:19Z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0x010100DA28350A3B8912469AF3CB4F2CE93BCC</vt:lpwstr>
  </property>
</Properties>
</file>