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35" windowHeight="73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'Položky'!$A$1:$G$123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<sst xmlns="http://schemas.openxmlformats.org/spreadsheetml/2006/main" count="425" uniqueCount="296">
  <si>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</si>
  <si>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</si>
  <si>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</si>
  <si>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</si>
  <si>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</si>
  <si>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</si>
  <si>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</si>
  <si>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</si>
  <si>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</si>
  <si>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</si>
  <si>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</si>
  <si>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</si>
  <si>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</si>
  <si>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</si>
  <si>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</si>
  <si>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</si>
  <si>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</si>
  <si>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</si>
  <si>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</si>
  <si>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</si>
  <si>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</si>
  <si>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</si>
  <si>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</si>
  <si>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</si>
  <si>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</si>
  <si>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</si>
  <si>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</si>
  <si>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</si>
  <si>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</si>
  <si>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</si>
  <si>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</si>
  <si>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</si>
  <si>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</si>
  <si>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</si>
  <si>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</si>
  <si>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</si>
  <si>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</si>
  <si>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</si>
  <si>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</si>
  <si>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</si>
  <si>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</si>
  <si>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</si>
  <si>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</si>
  <si>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</si>
  <si>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</si>
  <si>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</si>
  <si>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</si>
  <si>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</si>
  <si>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</si>
  <si>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</si>
  <si>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</si>
  <si>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</si>
  <si>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</si>
  <si>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</si>
  <si>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</si>
  <si>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</si>
  <si>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</si>
  <si>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</si>
  <si>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</si>
  <si>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</si>
  <si>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</si>
  <si>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</si>
  <si>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</si>
  <si>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</si>
  <si>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</si>
  <si>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</si>
  <si>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</si>
  <si>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</si>
  <si>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</si>
  <si>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</si>
  <si>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</si>
  <si>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</si>
  <si>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</si>
  <si>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</si>
  <si>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</si>
  <si>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</si>
  <si>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00</t>
  </si>
  <si>
    <t>MH25</t>
  </si>
  <si>
    <t>01</t>
  </si>
  <si>
    <t>Stavební práce</t>
  </si>
  <si>
    <t>3</t>
  </si>
  <si>
    <t>Svislé a kompletní konstrukce</t>
  </si>
  <si>
    <t>316381113R00</t>
  </si>
  <si>
    <t xml:space="preserve">Komínové krycí desky bez přesahu tl. 100 - 120 mm </t>
  </si>
  <si>
    <t>m2</t>
  </si>
  <si>
    <t>4</t>
  </si>
  <si>
    <t>Vodorovné konstrukce</t>
  </si>
  <si>
    <t>417320020RA0</t>
  </si>
  <si>
    <t xml:space="preserve">Ztužující věnec ŽB beton C 12/15, 30 x 20 cm </t>
  </si>
  <si>
    <t>m</t>
  </si>
  <si>
    <t>94</t>
  </si>
  <si>
    <t>Lešení a stavební výtahy</t>
  </si>
  <si>
    <t>941941032R00</t>
  </si>
  <si>
    <t xml:space="preserve">Montáž lešení leh.řad.s podlahami,š.do 1 m, H 30 m </t>
  </si>
  <si>
    <t>941941192RT3</t>
  </si>
  <si>
    <t>Příplatek za každý měsíc použití lešení k pol.1032 lešení pronajaté</t>
  </si>
  <si>
    <t>941941832R00</t>
  </si>
  <si>
    <t xml:space="preserve">Demontáž lešení leh.řad.s podlahami,š.1 m, H 30 m </t>
  </si>
  <si>
    <t>941955004R00</t>
  </si>
  <si>
    <t xml:space="preserve">Lešení lehké pomocné, výška podlahy do 3,5 m </t>
  </si>
  <si>
    <t>944944101R00</t>
  </si>
  <si>
    <t xml:space="preserve">Montáž záchytné sítě z umělých vláken nebo drátů </t>
  </si>
  <si>
    <t>944945013R00</t>
  </si>
  <si>
    <t xml:space="preserve">Montáž záchytné stříšky H 4,5 m, šířky nad 2 m </t>
  </si>
  <si>
    <t>944945193R00</t>
  </si>
  <si>
    <t xml:space="preserve">Příplatek za každý měsíc použ.stříšky, k pol. 5013 </t>
  </si>
  <si>
    <t>944945812R00</t>
  </si>
  <si>
    <t xml:space="preserve">Demontáž záchytné stříšky H 4,5 m, šířky do 2 m </t>
  </si>
  <si>
    <t>6</t>
  </si>
  <si>
    <t>998009101R00</t>
  </si>
  <si>
    <t xml:space="preserve">Přesun hmot lešení samostatně budovaného </t>
  </si>
  <si>
    <t>t</t>
  </si>
  <si>
    <t>95</t>
  </si>
  <si>
    <t>Dokončovací kce na pozem. stav.</t>
  </si>
  <si>
    <t>952901111R00</t>
  </si>
  <si>
    <t xml:space="preserve">Vyčištění budov o výšce podlaží do 4 m </t>
  </si>
  <si>
    <t>374,27</t>
  </si>
  <si>
    <t>950 PC01</t>
  </si>
  <si>
    <t>Správní poplatek záboru veřejného prostranství nad 10 dnů</t>
  </si>
  <si>
    <t>kpl</t>
  </si>
  <si>
    <t>950 PC02</t>
  </si>
  <si>
    <t>Místní poplatek záboru veřejného prostranství na 60 dnů</t>
  </si>
  <si>
    <t>950 PC03</t>
  </si>
  <si>
    <t xml:space="preserve">Dopravní značení záboru veřejného prostranství </t>
  </si>
  <si>
    <t>96</t>
  </si>
  <si>
    <t>Bourání konstrukcí</t>
  </si>
  <si>
    <t>762341811R00</t>
  </si>
  <si>
    <t xml:space="preserve">Demontáž bednění střech rovných z prken hrubých </t>
  </si>
  <si>
    <t>762342812R00</t>
  </si>
  <si>
    <t xml:space="preserve">Demontáž laťování střech, rozteč latí do 50 cm </t>
  </si>
  <si>
    <t>764331851R00</t>
  </si>
  <si>
    <t xml:space="preserve">Demontáž lemování zdí, rš 400 a 500 mm, do 45° </t>
  </si>
  <si>
    <t>764339821R00</t>
  </si>
  <si>
    <t xml:space="preserve">Demontáž lemov. komínů v hřeb. vln. kryt, do 45° </t>
  </si>
  <si>
    <t>764341832R00</t>
  </si>
  <si>
    <t xml:space="preserve">Demontáž lemov. trub D 150 mm, vln. kryt. do 45° </t>
  </si>
  <si>
    <t>kus</t>
  </si>
  <si>
    <t>764361811R00</t>
  </si>
  <si>
    <t xml:space="preserve">Demontáž střešního okna ve vlnité krytině, do 45° </t>
  </si>
  <si>
    <t>764391841R00</t>
  </si>
  <si>
    <t xml:space="preserve">Demontáž závětrné lišty, rš 400 a 500 mm, do 45° </t>
  </si>
  <si>
    <t>764392851R00</t>
  </si>
  <si>
    <t xml:space="preserve">Demontáž úžlabí, rš 660 mm, sklon do 45° </t>
  </si>
  <si>
    <t>764396811R00</t>
  </si>
  <si>
    <t xml:space="preserve">Demontáž krycí dilatační lišty, rš 250 mm, do 45° </t>
  </si>
  <si>
    <t>764430840R00</t>
  </si>
  <si>
    <t xml:space="preserve">Demontáž oplechování zdí,rš od 330 do 500 mm </t>
  </si>
  <si>
    <t>765312860R00</t>
  </si>
  <si>
    <t xml:space="preserve">Demontáž krytiny dvoudrážk.,zvětralá malta,do suti </t>
  </si>
  <si>
    <t>765318861R00</t>
  </si>
  <si>
    <t xml:space="preserve">Demontáž krytiny z hřebenáčů, zvětr.malta, do suti </t>
  </si>
  <si>
    <t>962032641R00</t>
  </si>
  <si>
    <t xml:space="preserve">Bourání zdiva komínového z cihel na MC </t>
  </si>
  <si>
    <t>m3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</si>
  <si>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</si>
  <si>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</si>
  <si>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</si>
  <si>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</si>
  <si>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979011321R00</t>
  </si>
  <si>
    <t xml:space="preserve">Montáž a demontáž shozu za 2.NP </t>
  </si>
  <si>
    <t>979011329R00</t>
  </si>
  <si>
    <t xml:space="preserve">Přípl. k mont.a dem. shozu za každé další podlaží </t>
  </si>
  <si>
    <t>podlaž</t>
  </si>
  <si>
    <t>979011331R00</t>
  </si>
  <si>
    <t xml:space="preserve">Pronájem shozu  (za metr) </t>
  </si>
  <si>
    <t>den</t>
  </si>
  <si>
    <t>979011336R00</t>
  </si>
  <si>
    <t xml:space="preserve">Pronájem rukávu proti prachu délky 20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</si>
  <si>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</si>
  <si>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</si>
  <si>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</si>
  <si>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</si>
  <si>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</si>
  <si>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</si>
  <si>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</si>
  <si>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</si>
  <si>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do 50m:41,48*8</t>
  </si>
  <si>
    <t>979999999R00</t>
  </si>
  <si>
    <t xml:space="preserve">Poplatek za skladku suti a vybouraných hmot </t>
  </si>
  <si>
    <t>99</t>
  </si>
  <si>
    <t>Přesun hmot</t>
  </si>
  <si>
    <t>999281111R00</t>
  </si>
  <si>
    <t xml:space="preserve">Přesun hmot pro opravy a údržbu do výšky 25 m </t>
  </si>
  <si>
    <t>713</t>
  </si>
  <si>
    <t>Izolace tepelné</t>
  </si>
  <si>
    <t>713100813R00</t>
  </si>
  <si>
    <t xml:space="preserve">Odstranění tepelné izolace, polystyrén tl. nad 5cm </t>
  </si>
  <si>
    <t>713111111R00</t>
  </si>
  <si>
    <t xml:space="preserve">Izolace tepelné stropů vrchem kladené volně </t>
  </si>
  <si>
    <t>713111211R00</t>
  </si>
  <si>
    <t xml:space="preserve">Demontáž a zpětná montáž parozábrany </t>
  </si>
  <si>
    <t>998713103R00</t>
  </si>
  <si>
    <t xml:space="preserve">Přesun hmot pro izolace tepelné, výšky do 24 m </t>
  </si>
  <si>
    <t>762</t>
  </si>
  <si>
    <t>Konstrukce tesařské</t>
  </si>
  <si>
    <t>762311103R00</t>
  </si>
  <si>
    <t xml:space="preserve">Montáž kotevních želez, příložek, patek, táhel </t>
  </si>
  <si>
    <t>762 PC01</t>
  </si>
  <si>
    <t xml:space="preserve">Úhelník FeZn 150/150/5 mm </t>
  </si>
  <si>
    <t>762313112R00</t>
  </si>
  <si>
    <t xml:space="preserve">Montáž svorníků, šroubů délky 300 mm </t>
  </si>
  <si>
    <t>762 PC02</t>
  </si>
  <si>
    <t>Svorník M12 x 330, 2 x matice M12, podložka 45/14x3</t>
  </si>
  <si>
    <t>762332110R00</t>
  </si>
  <si>
    <t xml:space="preserve">Montáž vázaných krovů pravidelných do 120 cm2 </t>
  </si>
  <si>
    <t>762332120R00</t>
  </si>
  <si>
    <t xml:space="preserve">Montáž vázaných krovů pravidelných do 224 cm2 </t>
  </si>
  <si>
    <t>762332130R00</t>
  </si>
  <si>
    <t xml:space="preserve">Montáž vázaných krovů pravidelných do 288 cm2 </t>
  </si>
  <si>
    <t>60515256</t>
  </si>
  <si>
    <t>Hranol SM/JD 1 16x18 délka nad 600 cm</t>
  </si>
  <si>
    <t>762331921R00</t>
  </si>
  <si>
    <t xml:space="preserve">Vyřezání části střešní vazby do 224 cm2,do dl.3 m </t>
  </si>
  <si>
    <t>762331922R00</t>
  </si>
  <si>
    <t xml:space="preserve">Vyřezání části střešní vazby do 224 cm2,do dl.5 m </t>
  </si>
  <si>
    <t>762331923R00</t>
  </si>
  <si>
    <t xml:space="preserve">Vyřezání části střešní vazby do 224 cm2,do dl.8 m </t>
  </si>
  <si>
    <t>762332932R00</t>
  </si>
  <si>
    <t xml:space="preserve">Doplnění střešní vazby z hranolů do 224 cm2 vč.dod </t>
  </si>
  <si>
    <t>762342203R00</t>
  </si>
  <si>
    <t xml:space="preserve">Montáž laťování střech, vzdálenost latí 22 - 36 cm </t>
  </si>
  <si>
    <t>762342204R00</t>
  </si>
  <si>
    <t xml:space="preserve">Montáž laťování střech, svislé, vzdálenost 100 cm </t>
  </si>
  <si>
    <t>60517103</t>
  </si>
  <si>
    <t>Lať SM/JD 1 pod 25 cm2 délka 400-600 cm</t>
  </si>
  <si>
    <t>762395000R00</t>
  </si>
  <si>
    <t xml:space="preserve">Spojovací a ochranné prostředky pro střechy </t>
  </si>
  <si>
    <t>998762103R00</t>
  </si>
  <si>
    <t xml:space="preserve">Přesun hmot pro tesařské konstrukce, výšky do 24 m </t>
  </si>
  <si>
    <t>764</t>
  </si>
  <si>
    <t>Konstrukce klempířské</t>
  </si>
  <si>
    <t>764931240</t>
  </si>
  <si>
    <t>Lemování zdí z lakovaného plechu, polyuretan, rš 400 mm</t>
  </si>
  <si>
    <t>764961230</t>
  </si>
  <si>
    <t>Závětrná lišta z lakovaného plechu, polyuretan, rš 400 mm</t>
  </si>
  <si>
    <t>764962250</t>
  </si>
  <si>
    <t xml:space="preserve">Úžlabí z lakovaného plechu, polyuretan, rš 660 mm </t>
  </si>
  <si>
    <t>764966210</t>
  </si>
  <si>
    <t>Připojovací dilatační lišta z lakovaného plechu, polyuretan, rš 120 mm</t>
  </si>
  <si>
    <t>764980240</t>
  </si>
  <si>
    <t>Oplechování zdí z lakovaného plechu, polyuretan, rš 400 mm</t>
  </si>
  <si>
    <t>998764103R00</t>
  </si>
  <si>
    <t xml:space="preserve">Přesun hmot pro klempířské konstr., výšky do 24 m </t>
  </si>
  <si>
    <t>765</t>
  </si>
  <si>
    <t>Krytiny tvrdé</t>
  </si>
  <si>
    <t>765312322R00</t>
  </si>
  <si>
    <t xml:space="preserve">Krytina Samba 11 střech ostatních, engoba </t>
  </si>
  <si>
    <t>765312335R00</t>
  </si>
  <si>
    <t xml:space="preserve">Hřeben s větracím pásem plastovým, engoba </t>
  </si>
  <si>
    <t>765312351R0T</t>
  </si>
  <si>
    <t xml:space="preserve">Pás úžlabí těsnící klínový samolepící 1000x60mm </t>
  </si>
  <si>
    <t>765312371R00</t>
  </si>
  <si>
    <t xml:space="preserve">Vikýř univerzální pro pálenou krytinu 45 x 55 cm </t>
  </si>
  <si>
    <t>765312373R00</t>
  </si>
  <si>
    <t xml:space="preserve">Mříž protisněhová 300x20cm, včetně držáků a spojek </t>
  </si>
  <si>
    <t>765312383R00</t>
  </si>
  <si>
    <t xml:space="preserve">Taška prostupová s nástavcem pro anténu, engoba </t>
  </si>
  <si>
    <t>765312388R00</t>
  </si>
  <si>
    <t xml:space="preserve">Taška prostupová s nástavcem odvětrání, engoba </t>
  </si>
  <si>
    <t>765313181R00</t>
  </si>
  <si>
    <t xml:space="preserve">Přiřezání a uchycení tašek drážkových </t>
  </si>
  <si>
    <t>765901131R00</t>
  </si>
  <si>
    <t xml:space="preserve">Fólie podstřešní paropropustná Tyvek Solid </t>
  </si>
  <si>
    <t>998765103R00</t>
  </si>
  <si>
    <t xml:space="preserve">Přesun hmot pro krytiny tvrdé, výšky do 24 m </t>
  </si>
  <si>
    <t>767</t>
  </si>
  <si>
    <t>Konstrukce zámečnické</t>
  </si>
  <si>
    <t>767914130R00</t>
  </si>
  <si>
    <t xml:space="preserve">Montáž oplocení rámového H do 2,0 m </t>
  </si>
  <si>
    <t>767914830R00</t>
  </si>
  <si>
    <t xml:space="preserve">Demontáž oplocení rámového H do 2 m </t>
  </si>
  <si>
    <t>767 PC01</t>
  </si>
  <si>
    <t xml:space="preserve">Demontáž stožáru televizní antény </t>
  </si>
  <si>
    <t>767 PC02</t>
  </si>
  <si>
    <t>Očištění a pozinkování stávajícího stožáru televizní antény</t>
  </si>
  <si>
    <t>767 PC03</t>
  </si>
  <si>
    <t xml:space="preserve">Zpětná montáž stožáru televizní antény </t>
  </si>
  <si>
    <t>998767103R00</t>
  </si>
  <si>
    <t xml:space="preserve">Přesun hmot pro zámečnické konstr., výšky do 24 m </t>
  </si>
  <si>
    <t>783</t>
  </si>
  <si>
    <t>Nátěry</t>
  </si>
  <si>
    <t>783780070RAA</t>
  </si>
  <si>
    <t>Komplexní ochrana tesařských konstrukcí typu FBPIp3n, nižší koncentrace</t>
  </si>
  <si>
    <t>783782205R00</t>
  </si>
  <si>
    <t xml:space="preserve">Nátěr tesařských konstrukcí Bochemitem QB 2x </t>
  </si>
  <si>
    <t>M11</t>
  </si>
  <si>
    <t>Hromosvod</t>
  </si>
  <si>
    <t>Hromosvod viz samostatná příloha</t>
  </si>
  <si>
    <t>soubor</t>
  </si>
  <si>
    <t>Individuální mimostaveništní doprava</t>
  </si>
  <si>
    <t>Provozní vlivy</t>
  </si>
  <si>
    <t>Zařízení staveniště</t>
  </si>
  <si>
    <t>SŠG Kudelova 6,Brno</t>
  </si>
  <si>
    <t>VÝKAZ VÝMĚR REVIZE 04 2015 - DOPLNĚNY POLOŽKY NA BEZPRAŠNOU ÚPRAVU SHOZU NA SUŤ A VNITROSTAVENIŠTNÍ DOPRAVU SUTI ZE DVORA DO ULICE,   
Z ODDÍLU HROMOSVOD ODSTRANĚNY POLOŽKY TÝKAJÍCÍ SE SVISLÝCH SVODŮ NA FASÁDÁCH, KTERÉ BUDOU PROVEDENY V RÁMCI JINÉ AKCE</t>
  </si>
  <si>
    <t>střecha REVIZE 04_2015</t>
  </si>
  <si>
    <t>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</si>
</sst>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295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Stavební práce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77</v>
      </c>
      <c r="B5" s="18"/>
      <c r="C5" s="19" t="s">
        <v>292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294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Rekapitulace!A25</f>
        <v>Individuální mimostaveništní doprava</v>
      </c>
      <c r="E15" s="58"/>
      <c r="F15" s="59"/>
      <c r="G15" s="56">
        <f>Rekapitulace!I25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Rekapitulace!A26</f>
        <v>Provozní vlivy</v>
      </c>
      <c r="E16" s="60"/>
      <c r="F16" s="61"/>
      <c r="G16" s="56">
        <f>Rekapitulace!I26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Rekapitulace!A27</f>
        <v>Zařízení staveniště</v>
      </c>
      <c r="E17" s="60"/>
      <c r="F17" s="61"/>
      <c r="G17" s="56">
        <f>Rekapitulace!I27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 t="s">
        <v>293</v>
      </c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3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9.6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00 střecha REVIZE 04_2015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MH25 SŠG Kudelova 6,Brno</v>
      </c>
      <c r="D2" s="104"/>
      <c r="E2" s="105"/>
      <c r="F2" s="104"/>
      <c r="G2" s="219" t="s">
        <v>79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Položky!BA9</f>
        <v>0</v>
      </c>
      <c r="F7" s="202">
        <f>Položky!BB9</f>
        <v>0</v>
      </c>
      <c r="G7" s="202">
        <f>Položky!BC9</f>
        <v>0</v>
      </c>
      <c r="H7" s="202">
        <f>Položky!BD9</f>
        <v>0</v>
      </c>
      <c r="I7" s="203">
        <f>Položky!BE9</f>
        <v>0</v>
      </c>
    </row>
    <row r="8" spans="1:9" s="35" customFormat="1" ht="12.75">
      <c r="A8" s="200" t="str">
        <f>Položky!B10</f>
        <v>4</v>
      </c>
      <c r="B8" s="115" t="str">
        <f>Položky!C10</f>
        <v>Vodorovné konstrukce</v>
      </c>
      <c r="C8" s="66"/>
      <c r="D8" s="116"/>
      <c r="E8" s="201">
        <f>Položky!BA12</f>
        <v>0</v>
      </c>
      <c r="F8" s="202">
        <f>Položky!BB12</f>
        <v>0</v>
      </c>
      <c r="G8" s="202">
        <f>Položky!BC12</f>
        <v>0</v>
      </c>
      <c r="H8" s="202">
        <f>Položky!BD12</f>
        <v>0</v>
      </c>
      <c r="I8" s="203">
        <f>Položky!BE12</f>
        <v>0</v>
      </c>
    </row>
    <row r="9" spans="1:9" s="35" customFormat="1" ht="12.75">
      <c r="A9" s="200" t="str">
        <f>Položky!B13</f>
        <v>94</v>
      </c>
      <c r="B9" s="115" t="str">
        <f>Položky!C13</f>
        <v>Lešení a stavební výtahy</v>
      </c>
      <c r="C9" s="66"/>
      <c r="D9" s="116"/>
      <c r="E9" s="201">
        <f>Položky!BA24</f>
        <v>0</v>
      </c>
      <c r="F9" s="202">
        <f>Položky!BB24</f>
        <v>0</v>
      </c>
      <c r="G9" s="202">
        <f>Položky!BC24</f>
        <v>0</v>
      </c>
      <c r="H9" s="202">
        <f>Položky!BD24</f>
        <v>0</v>
      </c>
      <c r="I9" s="203">
        <f>Položky!BE24</f>
        <v>0</v>
      </c>
    </row>
    <row r="10" spans="1:9" s="35" customFormat="1" ht="12.75">
      <c r="A10" s="200" t="str">
        <f>Položky!B25</f>
        <v>95</v>
      </c>
      <c r="B10" s="115" t="str">
        <f>Položky!C25</f>
        <v>Dokončovací kce na pozem. stav.</v>
      </c>
      <c r="C10" s="66"/>
      <c r="D10" s="116"/>
      <c r="E10" s="201">
        <f>Položky!BA31</f>
        <v>0</v>
      </c>
      <c r="F10" s="202">
        <f>Položky!BB31</f>
        <v>0</v>
      </c>
      <c r="G10" s="202">
        <f>Položky!BC31</f>
        <v>0</v>
      </c>
      <c r="H10" s="202">
        <f>Položky!BD31</f>
        <v>0</v>
      </c>
      <c r="I10" s="203">
        <f>Položky!BE31</f>
        <v>0</v>
      </c>
    </row>
    <row r="11" spans="1:9" s="35" customFormat="1" ht="12.75">
      <c r="A11" s="200" t="str">
        <f>Položky!B32</f>
        <v>96</v>
      </c>
      <c r="B11" s="115" t="str">
        <f>Položky!C32</f>
        <v>Bourání konstrukcí</v>
      </c>
      <c r="C11" s="66"/>
      <c r="D11" s="116"/>
      <c r="E11" s="201">
        <f>Položky!BA58</f>
        <v>0</v>
      </c>
      <c r="F11" s="202">
        <f>Položky!BB58</f>
        <v>0</v>
      </c>
      <c r="G11" s="202">
        <f>Položky!BC58</f>
        <v>0</v>
      </c>
      <c r="H11" s="202">
        <f>Položky!BD58</f>
        <v>0</v>
      </c>
      <c r="I11" s="203">
        <f>Položky!BE58</f>
        <v>0</v>
      </c>
    </row>
    <row r="12" spans="1:9" s="35" customFormat="1" ht="12.75">
      <c r="A12" s="200" t="str">
        <f>Položky!B59</f>
        <v>99</v>
      </c>
      <c r="B12" s="115" t="str">
        <f>Položky!C59</f>
        <v>Přesun hmot</v>
      </c>
      <c r="C12" s="66"/>
      <c r="D12" s="116"/>
      <c r="E12" s="201">
        <f>Položky!BA61</f>
        <v>0</v>
      </c>
      <c r="F12" s="202">
        <f>Položky!BB61</f>
        <v>0</v>
      </c>
      <c r="G12" s="202">
        <f>Položky!BC61</f>
        <v>0</v>
      </c>
      <c r="H12" s="202">
        <f>Položky!BD61</f>
        <v>0</v>
      </c>
      <c r="I12" s="203">
        <f>Položky!BE61</f>
        <v>0</v>
      </c>
    </row>
    <row r="13" spans="1:9" s="35" customFormat="1" ht="12.75">
      <c r="A13" s="200" t="str">
        <f>Položky!B62</f>
        <v>713</v>
      </c>
      <c r="B13" s="115" t="str">
        <f>Položky!C62</f>
        <v>Izolace tepelné</v>
      </c>
      <c r="C13" s="66"/>
      <c r="D13" s="116"/>
      <c r="E13" s="201">
        <f>Položky!BA67</f>
        <v>0</v>
      </c>
      <c r="F13" s="202">
        <f>Položky!BB67</f>
        <v>0</v>
      </c>
      <c r="G13" s="202">
        <f>Položky!BC67</f>
        <v>0</v>
      </c>
      <c r="H13" s="202">
        <f>Položky!BD67</f>
        <v>0</v>
      </c>
      <c r="I13" s="203">
        <f>Položky!BE67</f>
        <v>0</v>
      </c>
    </row>
    <row r="14" spans="1:9" s="35" customFormat="1" ht="12.75">
      <c r="A14" s="200" t="str">
        <f>Položky!B68</f>
        <v>762</v>
      </c>
      <c r="B14" s="115" t="str">
        <f>Položky!C68</f>
        <v>Konstrukce tesařské</v>
      </c>
      <c r="C14" s="66"/>
      <c r="D14" s="116"/>
      <c r="E14" s="201">
        <f>Položky!BA87</f>
        <v>0</v>
      </c>
      <c r="F14" s="202">
        <f>Položky!BB87</f>
        <v>0</v>
      </c>
      <c r="G14" s="202">
        <f>Položky!BC87</f>
        <v>0</v>
      </c>
      <c r="H14" s="202">
        <f>Položky!BD87</f>
        <v>0</v>
      </c>
      <c r="I14" s="203">
        <f>Položky!BE87</f>
        <v>0</v>
      </c>
    </row>
    <row r="15" spans="1:9" s="35" customFormat="1" ht="12.75">
      <c r="A15" s="200" t="str">
        <f>Položky!B88</f>
        <v>764</v>
      </c>
      <c r="B15" s="115" t="str">
        <f>Položky!C88</f>
        <v>Konstrukce klempířské</v>
      </c>
      <c r="C15" s="66"/>
      <c r="D15" s="116"/>
      <c r="E15" s="201">
        <f>Položky!BA95</f>
        <v>0</v>
      </c>
      <c r="F15" s="202">
        <f>Položky!BB95</f>
        <v>0</v>
      </c>
      <c r="G15" s="202">
        <f>Položky!BC95</f>
        <v>0</v>
      </c>
      <c r="H15" s="202">
        <f>Položky!BD95</f>
        <v>0</v>
      </c>
      <c r="I15" s="203">
        <f>Položky!BE95</f>
        <v>0</v>
      </c>
    </row>
    <row r="16" spans="1:9" s="35" customFormat="1" ht="12.75">
      <c r="A16" s="200" t="str">
        <f>Položky!B96</f>
        <v>765</v>
      </c>
      <c r="B16" s="115" t="str">
        <f>Položky!C96</f>
        <v>Krytiny tvrdé</v>
      </c>
      <c r="C16" s="66"/>
      <c r="D16" s="116"/>
      <c r="E16" s="201">
        <f>Položky!BA107</f>
        <v>0</v>
      </c>
      <c r="F16" s="202">
        <f>Položky!BB107</f>
        <v>0</v>
      </c>
      <c r="G16" s="202">
        <f>Položky!BC107</f>
        <v>0</v>
      </c>
      <c r="H16" s="202">
        <f>Položky!BD107</f>
        <v>0</v>
      </c>
      <c r="I16" s="203">
        <f>Položky!BE107</f>
        <v>0</v>
      </c>
    </row>
    <row r="17" spans="1:9" s="35" customFormat="1" ht="12.75">
      <c r="A17" s="200" t="str">
        <f>Položky!B108</f>
        <v>767</v>
      </c>
      <c r="B17" s="115" t="str">
        <f>Položky!C108</f>
        <v>Konstrukce zámečnické</v>
      </c>
      <c r="C17" s="66"/>
      <c r="D17" s="116"/>
      <c r="E17" s="201">
        <f>Položky!BA115</f>
        <v>0</v>
      </c>
      <c r="F17" s="202">
        <f>Položky!BB115</f>
        <v>0</v>
      </c>
      <c r="G17" s="202">
        <f>Položky!BC115</f>
        <v>0</v>
      </c>
      <c r="H17" s="202">
        <f>Položky!BD115</f>
        <v>0</v>
      </c>
      <c r="I17" s="203">
        <f>Položky!BE115</f>
        <v>0</v>
      </c>
    </row>
    <row r="18" spans="1:9" s="35" customFormat="1" ht="12.75">
      <c r="A18" s="200" t="str">
        <f>Položky!B116</f>
        <v>783</v>
      </c>
      <c r="B18" s="115" t="str">
        <f>Položky!C116</f>
        <v>Nátěry</v>
      </c>
      <c r="C18" s="66"/>
      <c r="D18" s="116"/>
      <c r="E18" s="201">
        <f>Položky!BA119</f>
        <v>0</v>
      </c>
      <c r="F18" s="202">
        <f>Položky!BB119</f>
        <v>0</v>
      </c>
      <c r="G18" s="202">
        <f>Položky!BC119</f>
        <v>0</v>
      </c>
      <c r="H18" s="202">
        <f>Položky!BD119</f>
        <v>0</v>
      </c>
      <c r="I18" s="203">
        <f>Položky!BE119</f>
        <v>0</v>
      </c>
    </row>
    <row r="19" spans="1:9" s="35" customFormat="1" ht="13.5" thickBot="1">
      <c r="A19" s="200" t="str">
        <f>Položky!B120</f>
        <v>M11</v>
      </c>
      <c r="B19" s="115" t="str">
        <f>Položky!C120</f>
        <v>Hromosvod</v>
      </c>
      <c r="C19" s="66"/>
      <c r="D19" s="116"/>
      <c r="E19" s="201">
        <f>Položky!BA123</f>
        <v>0</v>
      </c>
      <c r="F19" s="202">
        <f>Položky!BB123</f>
        <v>0</v>
      </c>
      <c r="G19" s="202">
        <f>Položky!BC123</f>
        <v>0</v>
      </c>
      <c r="H19" s="202">
        <f>Položky!BD123</f>
        <v>0</v>
      </c>
      <c r="I19" s="203">
        <f>Položky!BE123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 t="s">
        <v>289</v>
      </c>
      <c r="B25" s="55"/>
      <c r="C25" s="55"/>
      <c r="D25" s="131"/>
      <c r="E25" s="132">
        <v>0</v>
      </c>
      <c r="F25" s="133">
        <v>1</v>
      </c>
      <c r="G25" s="134">
        <f>CHOOSE(BA25+1,HSV+PSV,HSV+PSV+Mont,HSV+PSV+Dodavka+Mont,HSV,PSV,Mont,Dodavka,Mont+Dodavka,0)</f>
        <v>0</v>
      </c>
      <c r="H25" s="135"/>
      <c r="I25" s="136">
        <f>E25+F25*G25/100</f>
        <v>0</v>
      </c>
      <c r="BA25">
        <v>2</v>
      </c>
    </row>
    <row r="26" spans="1:53" ht="12.75">
      <c r="A26" s="64" t="s">
        <v>290</v>
      </c>
      <c r="B26" s="55"/>
      <c r="C26" s="55"/>
      <c r="D26" s="131"/>
      <c r="E26" s="132">
        <v>0</v>
      </c>
      <c r="F26" s="133">
        <v>1</v>
      </c>
      <c r="G26" s="134">
        <f>CHOOSE(BA26+1,HSV+PSV,HSV+PSV+Mont,HSV+PSV+Dodavka+Mont,HSV,PSV,Mont,Dodavka,Mont+Dodavka,0)</f>
        <v>0</v>
      </c>
      <c r="H26" s="135"/>
      <c r="I26" s="136">
        <f>E26+F26*G26/100</f>
        <v>0</v>
      </c>
      <c r="BA26">
        <v>2</v>
      </c>
    </row>
    <row r="27" spans="1:53" ht="12.75">
      <c r="A27" s="64" t="s">
        <v>291</v>
      </c>
      <c r="B27" s="55"/>
      <c r="C27" s="55"/>
      <c r="D27" s="131"/>
      <c r="E27" s="132">
        <v>0</v>
      </c>
      <c r="F27" s="133">
        <v>1</v>
      </c>
      <c r="G27" s="134">
        <f>CHOOSE(BA27+1,HSV+PSV,HSV+PSV+Mont,HSV+PSV+Dodavka+Mont,HSV,PSV,Mont,Dodavka,Mont+Dodavka,0)</f>
        <v>0</v>
      </c>
      <c r="H27" s="135"/>
      <c r="I27" s="136">
        <f>E27+F27*G27/100</f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22">
        <f>SUM(I25:I27)</f>
        <v>0</v>
      </c>
      <c r="I28" s="223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6"/>
  <sheetViews>
    <sheetView showGridLines="0" showZeros="0" zoomScalePageLayoutView="0" workbookViewId="0" topLeftCell="A88">
      <selection activeCell="J113" sqref="J11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4.00390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64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00 střecha REVIZE 04_2015</v>
      </c>
      <c r="D3" s="151"/>
      <c r="E3" s="152" t="s">
        <v>65</v>
      </c>
      <c r="F3" s="153" t="str">
        <f>Rekapitulace!H1</f>
        <v>01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MH25 SŠG Kudelova 6,Brno</v>
      </c>
      <c r="D4" s="155"/>
      <c r="E4" s="228" t="str">
        <f>Rekapitulace!G2</f>
        <v>Stavební práce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4.32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0.33546</v>
      </c>
    </row>
    <row r="9" spans="1:57" ht="12.75">
      <c r="A9" s="184"/>
      <c r="B9" s="185" t="s">
        <v>75</v>
      </c>
      <c r="C9" s="186" t="str">
        <f>CONCATENATE(B7," ",C7)</f>
        <v>3 Svislé a kompletní konstrukce</v>
      </c>
      <c r="D9" s="187"/>
      <c r="E9" s="188"/>
      <c r="F9" s="189"/>
      <c r="G9" s="190">
        <f>SUM(G7:G8)</f>
        <v>0</v>
      </c>
      <c r="O9" s="170">
        <v>4</v>
      </c>
      <c r="BA9" s="191">
        <f>SUM(BA7:BA8)</f>
        <v>0</v>
      </c>
      <c r="BB9" s="191">
        <f>SUM(BB7:BB8)</f>
        <v>0</v>
      </c>
      <c r="BC9" s="191">
        <f>SUM(BC7:BC8)</f>
        <v>0</v>
      </c>
      <c r="BD9" s="191">
        <f>SUM(BD7:BD8)</f>
        <v>0</v>
      </c>
      <c r="BE9" s="191">
        <f>SUM(BE7:BE8)</f>
        <v>0</v>
      </c>
    </row>
    <row r="10" spans="1:15" ht="12.75">
      <c r="A10" s="163" t="s">
        <v>73</v>
      </c>
      <c r="B10" s="164" t="s">
        <v>85</v>
      </c>
      <c r="C10" s="165" t="s">
        <v>86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87</v>
      </c>
      <c r="C11" s="173" t="s">
        <v>88</v>
      </c>
      <c r="D11" s="174" t="s">
        <v>89</v>
      </c>
      <c r="E11" s="175">
        <v>36</v>
      </c>
      <c r="F11" s="175"/>
      <c r="G11" s="176">
        <f>E11*F11</f>
        <v>0</v>
      </c>
      <c r="O11" s="170">
        <v>2</v>
      </c>
      <c r="AA11" s="146">
        <v>2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2</v>
      </c>
      <c r="CB11" s="177">
        <v>1</v>
      </c>
      <c r="CZ11" s="146">
        <v>0.16169</v>
      </c>
    </row>
    <row r="12" spans="1:57" ht="12.75">
      <c r="A12" s="184"/>
      <c r="B12" s="185" t="s">
        <v>75</v>
      </c>
      <c r="C12" s="186" t="str">
        <f>CONCATENATE(B10," ",C10)</f>
        <v>4 Vodorovné konstrukce</v>
      </c>
      <c r="D12" s="187"/>
      <c r="E12" s="188"/>
      <c r="F12" s="189"/>
      <c r="G12" s="190">
        <f>SUM(G10:G11)</f>
        <v>0</v>
      </c>
      <c r="O12" s="170">
        <v>4</v>
      </c>
      <c r="BA12" s="191">
        <f>SUM(BA10:BA11)</f>
        <v>0</v>
      </c>
      <c r="BB12" s="191">
        <f>SUM(BB10:BB11)</f>
        <v>0</v>
      </c>
      <c r="BC12" s="191">
        <f>SUM(BC10:BC11)</f>
        <v>0</v>
      </c>
      <c r="BD12" s="191">
        <f>SUM(BD10:BD11)</f>
        <v>0</v>
      </c>
      <c r="BE12" s="191">
        <f>SUM(BE10:BE11)</f>
        <v>0</v>
      </c>
    </row>
    <row r="13" spans="1:15" ht="12.75">
      <c r="A13" s="163" t="s">
        <v>73</v>
      </c>
      <c r="B13" s="164" t="s">
        <v>90</v>
      </c>
      <c r="C13" s="165" t="s">
        <v>91</v>
      </c>
      <c r="D13" s="166"/>
      <c r="E13" s="167"/>
      <c r="F13" s="167"/>
      <c r="G13" s="168"/>
      <c r="H13" s="169"/>
      <c r="I13" s="169"/>
      <c r="O13" s="170">
        <v>1</v>
      </c>
    </row>
    <row r="14" spans="1:104" ht="12.75">
      <c r="A14" s="171">
        <v>3</v>
      </c>
      <c r="B14" s="172" t="s">
        <v>92</v>
      </c>
      <c r="C14" s="173" t="s">
        <v>93</v>
      </c>
      <c r="D14" s="174" t="s">
        <v>84</v>
      </c>
      <c r="E14" s="175">
        <v>157.92</v>
      </c>
      <c r="F14" s="175"/>
      <c r="G14" s="176">
        <f aca="true" t="shared" si="0" ref="G14:G21"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aca="true" t="shared" si="1" ref="BA14:BA21">IF(AZ14=1,G14,0)</f>
        <v>0</v>
      </c>
      <c r="BB14" s="146">
        <f aca="true" t="shared" si="2" ref="BB14:BB21">IF(AZ14=2,G14,0)</f>
        <v>0</v>
      </c>
      <c r="BC14" s="146">
        <f aca="true" t="shared" si="3" ref="BC14:BC21">IF(AZ14=3,G14,0)</f>
        <v>0</v>
      </c>
      <c r="BD14" s="146">
        <f aca="true" t="shared" si="4" ref="BD14:BD21">IF(AZ14=4,G14,0)</f>
        <v>0</v>
      </c>
      <c r="BE14" s="146">
        <f aca="true" t="shared" si="5" ref="BE14:BE21">IF(AZ14=5,G14,0)</f>
        <v>0</v>
      </c>
      <c r="CA14" s="177">
        <v>1</v>
      </c>
      <c r="CB14" s="177">
        <v>1</v>
      </c>
      <c r="CZ14" s="146">
        <v>0.01838</v>
      </c>
    </row>
    <row r="15" spans="1:104" ht="22.5">
      <c r="A15" s="171">
        <v>4</v>
      </c>
      <c r="B15" s="172" t="s">
        <v>94</v>
      </c>
      <c r="C15" s="173" t="s">
        <v>95</v>
      </c>
      <c r="D15" s="174" t="s">
        <v>84</v>
      </c>
      <c r="E15" s="175">
        <v>315.84</v>
      </c>
      <c r="F15" s="175"/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104" ht="12.75">
      <c r="A16" s="171">
        <v>5</v>
      </c>
      <c r="B16" s="172" t="s">
        <v>96</v>
      </c>
      <c r="C16" s="173" t="s">
        <v>97</v>
      </c>
      <c r="D16" s="174" t="s">
        <v>84</v>
      </c>
      <c r="E16" s="175">
        <v>157.92</v>
      </c>
      <c r="F16" s="175"/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6</v>
      </c>
      <c r="B17" s="172" t="s">
        <v>98</v>
      </c>
      <c r="C17" s="173" t="s">
        <v>99</v>
      </c>
      <c r="D17" s="174" t="s">
        <v>84</v>
      </c>
      <c r="E17" s="175">
        <v>112.32</v>
      </c>
      <c r="F17" s="175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0.00592</v>
      </c>
    </row>
    <row r="18" spans="1:104" ht="12.75">
      <c r="A18" s="171">
        <v>7</v>
      </c>
      <c r="B18" s="172" t="s">
        <v>100</v>
      </c>
      <c r="C18" s="173" t="s">
        <v>101</v>
      </c>
      <c r="D18" s="174" t="s">
        <v>84</v>
      </c>
      <c r="E18" s="175">
        <v>157.92</v>
      </c>
      <c r="F18" s="175"/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5E-05</v>
      </c>
    </row>
    <row r="19" spans="1:104" ht="12.75">
      <c r="A19" s="171">
        <v>8</v>
      </c>
      <c r="B19" s="172" t="s">
        <v>102</v>
      </c>
      <c r="C19" s="173" t="s">
        <v>103</v>
      </c>
      <c r="D19" s="174" t="s">
        <v>89</v>
      </c>
      <c r="E19" s="175">
        <v>6</v>
      </c>
      <c r="F19" s="175"/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0.02482</v>
      </c>
    </row>
    <row r="20" spans="1:104" ht="12.75">
      <c r="A20" s="171">
        <v>9</v>
      </c>
      <c r="B20" s="172" t="s">
        <v>104</v>
      </c>
      <c r="C20" s="173" t="s">
        <v>105</v>
      </c>
      <c r="D20" s="174" t="s">
        <v>89</v>
      </c>
      <c r="E20" s="175">
        <v>12</v>
      </c>
      <c r="F20" s="175"/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1</v>
      </c>
      <c r="CZ20" s="146">
        <v>0.00225</v>
      </c>
    </row>
    <row r="21" spans="1:104" ht="12.75">
      <c r="A21" s="171">
        <v>10</v>
      </c>
      <c r="B21" s="172" t="s">
        <v>106</v>
      </c>
      <c r="C21" s="173" t="s">
        <v>107</v>
      </c>
      <c r="D21" s="174" t="s">
        <v>89</v>
      </c>
      <c r="E21" s="175">
        <v>6</v>
      </c>
      <c r="F21" s="175"/>
      <c r="G21" s="176">
        <f t="shared" si="0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</v>
      </c>
      <c r="CB21" s="177">
        <v>1</v>
      </c>
      <c r="CZ21" s="146">
        <v>0</v>
      </c>
    </row>
    <row r="22" spans="1:15" ht="12.75">
      <c r="A22" s="178"/>
      <c r="B22" s="180"/>
      <c r="C22" s="224" t="s">
        <v>108</v>
      </c>
      <c r="D22" s="225"/>
      <c r="E22" s="181">
        <v>6</v>
      </c>
      <c r="F22" s="182"/>
      <c r="G22" s="183"/>
      <c r="M22" s="179">
        <v>6</v>
      </c>
      <c r="O22" s="170"/>
    </row>
    <row r="23" spans="1:104" ht="12.75">
      <c r="A23" s="171">
        <v>11</v>
      </c>
      <c r="B23" s="172" t="s">
        <v>109</v>
      </c>
      <c r="C23" s="173" t="s">
        <v>110</v>
      </c>
      <c r="D23" s="174" t="s">
        <v>111</v>
      </c>
      <c r="E23" s="175">
        <v>5.2005072</v>
      </c>
      <c r="F23" s="175"/>
      <c r="G23" s="176">
        <f>E23*F23</f>
        <v>0</v>
      </c>
      <c r="O23" s="170">
        <v>2</v>
      </c>
      <c r="AA23" s="146">
        <v>7</v>
      </c>
      <c r="AB23" s="146">
        <v>1</v>
      </c>
      <c r="AC23" s="146">
        <v>2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7</v>
      </c>
      <c r="CB23" s="177">
        <v>1</v>
      </c>
      <c r="CZ23" s="146">
        <v>0</v>
      </c>
    </row>
    <row r="24" spans="1:57" ht="12.75">
      <c r="A24" s="184"/>
      <c r="B24" s="185" t="s">
        <v>75</v>
      </c>
      <c r="C24" s="186" t="str">
        <f>CONCATENATE(B13," ",C13)</f>
        <v>94 Lešení a stavební výtahy</v>
      </c>
      <c r="D24" s="187"/>
      <c r="E24" s="188"/>
      <c r="F24" s="189"/>
      <c r="G24" s="190">
        <f>SUM(G13:G23)</f>
        <v>0</v>
      </c>
      <c r="O24" s="170">
        <v>4</v>
      </c>
      <c r="BA24" s="191">
        <f>SUM(BA13:BA23)</f>
        <v>0</v>
      </c>
      <c r="BB24" s="191">
        <f>SUM(BB13:BB23)</f>
        <v>0</v>
      </c>
      <c r="BC24" s="191">
        <f>SUM(BC13:BC23)</f>
        <v>0</v>
      </c>
      <c r="BD24" s="191">
        <f>SUM(BD13:BD23)</f>
        <v>0</v>
      </c>
      <c r="BE24" s="191">
        <f>SUM(BE13:BE23)</f>
        <v>0</v>
      </c>
    </row>
    <row r="25" spans="1:15" ht="12.75">
      <c r="A25" s="163" t="s">
        <v>73</v>
      </c>
      <c r="B25" s="164" t="s">
        <v>112</v>
      </c>
      <c r="C25" s="165" t="s">
        <v>113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12</v>
      </c>
      <c r="B26" s="172" t="s">
        <v>114</v>
      </c>
      <c r="C26" s="173" t="s">
        <v>115</v>
      </c>
      <c r="D26" s="174" t="s">
        <v>84</v>
      </c>
      <c r="E26" s="175">
        <v>374.27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4E-05</v>
      </c>
    </row>
    <row r="27" spans="1:15" ht="12.75">
      <c r="A27" s="178"/>
      <c r="B27" s="180"/>
      <c r="C27" s="224" t="s">
        <v>116</v>
      </c>
      <c r="D27" s="225"/>
      <c r="E27" s="181">
        <v>374.27</v>
      </c>
      <c r="F27" s="182"/>
      <c r="G27" s="183"/>
      <c r="M27" s="179" t="s">
        <v>116</v>
      </c>
      <c r="O27" s="170"/>
    </row>
    <row r="28" spans="1:104" ht="22.5">
      <c r="A28" s="171">
        <v>13</v>
      </c>
      <c r="B28" s="172" t="s">
        <v>117</v>
      </c>
      <c r="C28" s="173" t="s">
        <v>118</v>
      </c>
      <c r="D28" s="174" t="s">
        <v>119</v>
      </c>
      <c r="E28" s="175">
        <v>1</v>
      </c>
      <c r="F28" s="175"/>
      <c r="G28" s="176">
        <f>E28*F28</f>
        <v>0</v>
      </c>
      <c r="O28" s="170">
        <v>2</v>
      </c>
      <c r="AA28" s="146">
        <v>12</v>
      </c>
      <c r="AB28" s="146">
        <v>0</v>
      </c>
      <c r="AC28" s="146">
        <v>86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12</v>
      </c>
      <c r="CB28" s="177">
        <v>0</v>
      </c>
      <c r="CZ28" s="146">
        <v>0</v>
      </c>
    </row>
    <row r="29" spans="1:104" ht="22.5">
      <c r="A29" s="171">
        <v>14</v>
      </c>
      <c r="B29" s="172" t="s">
        <v>120</v>
      </c>
      <c r="C29" s="173" t="s">
        <v>121</v>
      </c>
      <c r="D29" s="174" t="s">
        <v>84</v>
      </c>
      <c r="E29" s="175">
        <v>50.4</v>
      </c>
      <c r="F29" s="175"/>
      <c r="G29" s="176">
        <f>E29*F29</f>
        <v>0</v>
      </c>
      <c r="O29" s="170">
        <v>2</v>
      </c>
      <c r="AA29" s="146">
        <v>12</v>
      </c>
      <c r="AB29" s="146">
        <v>0</v>
      </c>
      <c r="AC29" s="146">
        <v>13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12</v>
      </c>
      <c r="CB29" s="177">
        <v>0</v>
      </c>
      <c r="CZ29" s="146">
        <v>0</v>
      </c>
    </row>
    <row r="30" spans="1:104" ht="12.75">
      <c r="A30" s="171">
        <v>15</v>
      </c>
      <c r="B30" s="172" t="s">
        <v>122</v>
      </c>
      <c r="C30" s="173" t="s">
        <v>123</v>
      </c>
      <c r="D30" s="174" t="s">
        <v>119</v>
      </c>
      <c r="E30" s="175">
        <v>1</v>
      </c>
      <c r="F30" s="175"/>
      <c r="G30" s="176">
        <f>E30*F30</f>
        <v>0</v>
      </c>
      <c r="O30" s="170">
        <v>2</v>
      </c>
      <c r="AA30" s="146">
        <v>12</v>
      </c>
      <c r="AB30" s="146">
        <v>0</v>
      </c>
      <c r="AC30" s="146">
        <v>14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12</v>
      </c>
      <c r="CB30" s="177">
        <v>0</v>
      </c>
      <c r="CZ30" s="146">
        <v>0</v>
      </c>
    </row>
    <row r="31" spans="1:57" ht="12.75">
      <c r="A31" s="184"/>
      <c r="B31" s="185" t="s">
        <v>75</v>
      </c>
      <c r="C31" s="186" t="str">
        <f>CONCATENATE(B25," ",C25)</f>
        <v>95 Dokončovací kce na pozem. stav.</v>
      </c>
      <c r="D31" s="187"/>
      <c r="E31" s="188"/>
      <c r="F31" s="189"/>
      <c r="G31" s="190">
        <f>SUM(G25:G30)</f>
        <v>0</v>
      </c>
      <c r="O31" s="170">
        <v>4</v>
      </c>
      <c r="BA31" s="191">
        <f>SUM(BA25:BA30)</f>
        <v>0</v>
      </c>
      <c r="BB31" s="191">
        <f>SUM(BB25:BB30)</f>
        <v>0</v>
      </c>
      <c r="BC31" s="191">
        <f>SUM(BC25:BC30)</f>
        <v>0</v>
      </c>
      <c r="BD31" s="191">
        <f>SUM(BD25:BD30)</f>
        <v>0</v>
      </c>
      <c r="BE31" s="191">
        <f>SUM(BE25:BE30)</f>
        <v>0</v>
      </c>
    </row>
    <row r="32" spans="1:15" ht="12.75">
      <c r="A32" s="163" t="s">
        <v>73</v>
      </c>
      <c r="B32" s="164" t="s">
        <v>124</v>
      </c>
      <c r="C32" s="165" t="s">
        <v>125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16</v>
      </c>
      <c r="B33" s="172" t="s">
        <v>126</v>
      </c>
      <c r="C33" s="173" t="s">
        <v>127</v>
      </c>
      <c r="D33" s="174" t="s">
        <v>84</v>
      </c>
      <c r="E33" s="175">
        <v>18</v>
      </c>
      <c r="F33" s="175"/>
      <c r="G33" s="176">
        <f aca="true" t="shared" si="6" ref="G33:G55">E33*F33</f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1</v>
      </c>
      <c r="BA33" s="146">
        <f aca="true" t="shared" si="7" ref="BA33:BA55">IF(AZ33=1,G33,0)</f>
        <v>0</v>
      </c>
      <c r="BB33" s="146">
        <f aca="true" t="shared" si="8" ref="BB33:BB55">IF(AZ33=2,G33,0)</f>
        <v>0</v>
      </c>
      <c r="BC33" s="146">
        <f aca="true" t="shared" si="9" ref="BC33:BC55">IF(AZ33=3,G33,0)</f>
        <v>0</v>
      </c>
      <c r="BD33" s="146">
        <f aca="true" t="shared" si="10" ref="BD33:BD55">IF(AZ33=4,G33,0)</f>
        <v>0</v>
      </c>
      <c r="BE33" s="146">
        <f aca="true" t="shared" si="11" ref="BE33:BE55">IF(AZ33=5,G33,0)</f>
        <v>0</v>
      </c>
      <c r="CA33" s="177">
        <v>1</v>
      </c>
      <c r="CB33" s="177">
        <v>7</v>
      </c>
      <c r="CZ33" s="146">
        <v>0</v>
      </c>
    </row>
    <row r="34" spans="1:104" ht="12.75">
      <c r="A34" s="171">
        <v>17</v>
      </c>
      <c r="B34" s="172" t="s">
        <v>128</v>
      </c>
      <c r="C34" s="173" t="s">
        <v>129</v>
      </c>
      <c r="D34" s="174" t="s">
        <v>84</v>
      </c>
      <c r="E34" s="175">
        <v>18</v>
      </c>
      <c r="F34" s="175"/>
      <c r="G34" s="176">
        <f t="shared" si="6"/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7</v>
      </c>
      <c r="CZ34" s="146">
        <v>0</v>
      </c>
    </row>
    <row r="35" spans="1:104" ht="12.75">
      <c r="A35" s="171">
        <v>18</v>
      </c>
      <c r="B35" s="172" t="s">
        <v>130</v>
      </c>
      <c r="C35" s="173" t="s">
        <v>131</v>
      </c>
      <c r="D35" s="174" t="s">
        <v>89</v>
      </c>
      <c r="E35" s="175">
        <v>42</v>
      </c>
      <c r="F35" s="175"/>
      <c r="G35" s="176">
        <f t="shared" si="6"/>
        <v>0</v>
      </c>
      <c r="O35" s="170">
        <v>2</v>
      </c>
      <c r="AA35" s="146">
        <v>1</v>
      </c>
      <c r="AB35" s="146">
        <v>7</v>
      </c>
      <c r="AC35" s="146">
        <v>7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</v>
      </c>
      <c r="CB35" s="177">
        <v>7</v>
      </c>
      <c r="CZ35" s="146">
        <v>0</v>
      </c>
    </row>
    <row r="36" spans="1:104" ht="12.75">
      <c r="A36" s="171">
        <v>19</v>
      </c>
      <c r="B36" s="172" t="s">
        <v>132</v>
      </c>
      <c r="C36" s="173" t="s">
        <v>133</v>
      </c>
      <c r="D36" s="174" t="s">
        <v>84</v>
      </c>
      <c r="E36" s="175">
        <v>12.86</v>
      </c>
      <c r="F36" s="175"/>
      <c r="G36" s="176">
        <f t="shared" si="6"/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1</v>
      </c>
      <c r="CB36" s="177">
        <v>7</v>
      </c>
      <c r="CZ36" s="146">
        <v>0</v>
      </c>
    </row>
    <row r="37" spans="1:104" ht="12.75">
      <c r="A37" s="171">
        <v>20</v>
      </c>
      <c r="B37" s="172" t="s">
        <v>134</v>
      </c>
      <c r="C37" s="173" t="s">
        <v>135</v>
      </c>
      <c r="D37" s="174" t="s">
        <v>136</v>
      </c>
      <c r="E37" s="175">
        <v>1</v>
      </c>
      <c r="F37" s="175"/>
      <c r="G37" s="176">
        <f t="shared" si="6"/>
        <v>0</v>
      </c>
      <c r="O37" s="170">
        <v>2</v>
      </c>
      <c r="AA37" s="146">
        <v>1</v>
      </c>
      <c r="AB37" s="146">
        <v>7</v>
      </c>
      <c r="AC37" s="146">
        <v>7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7</v>
      </c>
      <c r="CZ37" s="146">
        <v>0</v>
      </c>
    </row>
    <row r="38" spans="1:104" ht="12.75">
      <c r="A38" s="171">
        <v>21</v>
      </c>
      <c r="B38" s="172" t="s">
        <v>137</v>
      </c>
      <c r="C38" s="173" t="s">
        <v>138</v>
      </c>
      <c r="D38" s="174" t="s">
        <v>136</v>
      </c>
      <c r="E38" s="175">
        <v>7</v>
      </c>
      <c r="F38" s="175"/>
      <c r="G38" s="176">
        <f t="shared" si="6"/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7</v>
      </c>
      <c r="CZ38" s="146">
        <v>0</v>
      </c>
    </row>
    <row r="39" spans="1:104" ht="12.75">
      <c r="A39" s="171">
        <v>22</v>
      </c>
      <c r="B39" s="172" t="s">
        <v>139</v>
      </c>
      <c r="C39" s="173" t="s">
        <v>140</v>
      </c>
      <c r="D39" s="174" t="s">
        <v>89</v>
      </c>
      <c r="E39" s="175">
        <v>24</v>
      </c>
      <c r="F39" s="175"/>
      <c r="G39" s="176">
        <f t="shared" si="6"/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7</v>
      </c>
      <c r="CZ39" s="146">
        <v>0</v>
      </c>
    </row>
    <row r="40" spans="1:104" ht="12.75">
      <c r="A40" s="171">
        <v>23</v>
      </c>
      <c r="B40" s="172" t="s">
        <v>141</v>
      </c>
      <c r="C40" s="173" t="s">
        <v>142</v>
      </c>
      <c r="D40" s="174" t="s">
        <v>89</v>
      </c>
      <c r="E40" s="175">
        <v>18</v>
      </c>
      <c r="F40" s="175"/>
      <c r="G40" s="176">
        <f t="shared" si="6"/>
        <v>0</v>
      </c>
      <c r="O40" s="170">
        <v>2</v>
      </c>
      <c r="AA40" s="146">
        <v>1</v>
      </c>
      <c r="AB40" s="146">
        <v>7</v>
      </c>
      <c r="AC40" s="146">
        <v>7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7</v>
      </c>
      <c r="CZ40" s="146">
        <v>0</v>
      </c>
    </row>
    <row r="41" spans="1:104" ht="12.75">
      <c r="A41" s="171">
        <v>24</v>
      </c>
      <c r="B41" s="172" t="s">
        <v>143</v>
      </c>
      <c r="C41" s="173" t="s">
        <v>144</v>
      </c>
      <c r="D41" s="174" t="s">
        <v>89</v>
      </c>
      <c r="E41" s="175">
        <v>61.2</v>
      </c>
      <c r="F41" s="175"/>
      <c r="G41" s="176">
        <f t="shared" si="6"/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7</v>
      </c>
      <c r="CZ41" s="146">
        <v>0</v>
      </c>
    </row>
    <row r="42" spans="1:104" ht="12.75">
      <c r="A42" s="171">
        <v>25</v>
      </c>
      <c r="B42" s="172" t="s">
        <v>145</v>
      </c>
      <c r="C42" s="173" t="s">
        <v>146</v>
      </c>
      <c r="D42" s="174" t="s">
        <v>89</v>
      </c>
      <c r="E42" s="175">
        <v>36</v>
      </c>
      <c r="F42" s="175"/>
      <c r="G42" s="176">
        <f t="shared" si="6"/>
        <v>0</v>
      </c>
      <c r="O42" s="170">
        <v>2</v>
      </c>
      <c r="AA42" s="146">
        <v>1</v>
      </c>
      <c r="AB42" s="146">
        <v>7</v>
      </c>
      <c r="AC42" s="146">
        <v>7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7</v>
      </c>
      <c r="CZ42" s="146">
        <v>0</v>
      </c>
    </row>
    <row r="43" spans="1:104" ht="12.75">
      <c r="A43" s="171">
        <v>26</v>
      </c>
      <c r="B43" s="172" t="s">
        <v>147</v>
      </c>
      <c r="C43" s="173" t="s">
        <v>148</v>
      </c>
      <c r="D43" s="174" t="s">
        <v>84</v>
      </c>
      <c r="E43" s="175">
        <v>520.32</v>
      </c>
      <c r="F43" s="175"/>
      <c r="G43" s="176">
        <f t="shared" si="6"/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1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1</v>
      </c>
      <c r="CB43" s="177">
        <v>7</v>
      </c>
      <c r="CZ43" s="146">
        <v>0</v>
      </c>
    </row>
    <row r="44" spans="1:104" ht="12.75">
      <c r="A44" s="171">
        <v>27</v>
      </c>
      <c r="B44" s="172" t="s">
        <v>149</v>
      </c>
      <c r="C44" s="173" t="s">
        <v>150</v>
      </c>
      <c r="D44" s="174" t="s">
        <v>89</v>
      </c>
      <c r="E44" s="175">
        <v>37.01</v>
      </c>
      <c r="F44" s="175"/>
      <c r="G44" s="176">
        <f t="shared" si="6"/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1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1</v>
      </c>
      <c r="CB44" s="177">
        <v>7</v>
      </c>
      <c r="CZ44" s="146">
        <v>0</v>
      </c>
    </row>
    <row r="45" spans="1:104" ht="12.75">
      <c r="A45" s="171">
        <v>28</v>
      </c>
      <c r="B45" s="172" t="s">
        <v>151</v>
      </c>
      <c r="C45" s="173" t="s">
        <v>152</v>
      </c>
      <c r="D45" s="174" t="s">
        <v>153</v>
      </c>
      <c r="E45" s="175">
        <v>7.56</v>
      </c>
      <c r="F45" s="175"/>
      <c r="G45" s="176">
        <f t="shared" si="6"/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1</v>
      </c>
      <c r="CZ45" s="146">
        <v>0</v>
      </c>
    </row>
    <row r="46" spans="1:104" ht="12.75">
      <c r="A46" s="171">
        <v>29</v>
      </c>
      <c r="B46" s="172" t="s">
        <v>154</v>
      </c>
      <c r="C46" s="173" t="s">
        <v>155</v>
      </c>
      <c r="D46" s="174" t="s">
        <v>111</v>
      </c>
      <c r="E46" s="175">
        <v>41.48</v>
      </c>
      <c r="F46" s="175"/>
      <c r="G46" s="176">
        <f t="shared" si="6"/>
        <v>0</v>
      </c>
      <c r="O46" s="170">
        <v>2</v>
      </c>
      <c r="AA46" s="146">
        <v>1</v>
      </c>
      <c r="AB46" s="146">
        <v>3</v>
      </c>
      <c r="AC46" s="146">
        <v>3</v>
      </c>
      <c r="AZ46" s="146">
        <v>1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3</v>
      </c>
      <c r="CZ46" s="146">
        <v>0</v>
      </c>
    </row>
    <row r="47" spans="1:104" ht="12.75">
      <c r="A47" s="171">
        <v>30</v>
      </c>
      <c r="B47" s="172" t="s">
        <v>156</v>
      </c>
      <c r="C47" s="173" t="s">
        <v>157</v>
      </c>
      <c r="D47" s="174" t="s">
        <v>111</v>
      </c>
      <c r="E47" s="175">
        <v>124.44</v>
      </c>
      <c r="F47" s="175"/>
      <c r="G47" s="176">
        <f t="shared" si="6"/>
        <v>0</v>
      </c>
      <c r="O47" s="170">
        <v>2</v>
      </c>
      <c r="AA47" s="146">
        <v>1</v>
      </c>
      <c r="AB47" s="146">
        <v>3</v>
      </c>
      <c r="AC47" s="146">
        <v>3</v>
      </c>
      <c r="AZ47" s="146">
        <v>1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3</v>
      </c>
      <c r="CZ47" s="146">
        <v>0</v>
      </c>
    </row>
    <row r="48" spans="1:104" ht="12.75">
      <c r="A48" s="171">
        <v>31</v>
      </c>
      <c r="B48" s="172" t="s">
        <v>158</v>
      </c>
      <c r="C48" s="173" t="s">
        <v>159</v>
      </c>
      <c r="D48" s="174" t="s">
        <v>136</v>
      </c>
      <c r="E48" s="175">
        <v>12</v>
      </c>
      <c r="F48" s="175"/>
      <c r="G48" s="176">
        <f t="shared" si="6"/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</v>
      </c>
      <c r="CB48" s="177">
        <v>1</v>
      </c>
      <c r="CZ48" s="146">
        <v>0</v>
      </c>
    </row>
    <row r="49" spans="1:104" ht="12.75">
      <c r="A49" s="171">
        <v>32</v>
      </c>
      <c r="B49" s="172" t="s">
        <v>160</v>
      </c>
      <c r="C49" s="173" t="s">
        <v>161</v>
      </c>
      <c r="D49" s="174" t="s">
        <v>162</v>
      </c>
      <c r="E49" s="175">
        <v>16</v>
      </c>
      <c r="F49" s="175"/>
      <c r="G49" s="176">
        <f t="shared" si="6"/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</v>
      </c>
      <c r="CB49" s="177">
        <v>1</v>
      </c>
      <c r="CZ49" s="146">
        <v>0</v>
      </c>
    </row>
    <row r="50" spans="1:104" ht="12.75">
      <c r="A50" s="171">
        <v>33</v>
      </c>
      <c r="B50" s="172" t="s">
        <v>163</v>
      </c>
      <c r="C50" s="173" t="s">
        <v>164</v>
      </c>
      <c r="D50" s="174" t="s">
        <v>165</v>
      </c>
      <c r="E50" s="175">
        <v>32</v>
      </c>
      <c r="F50" s="175"/>
      <c r="G50" s="176">
        <f t="shared" si="6"/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</v>
      </c>
      <c r="CB50" s="177">
        <v>1</v>
      </c>
      <c r="CZ50" s="146">
        <v>0</v>
      </c>
    </row>
    <row r="51" spans="1:104" ht="12.75">
      <c r="A51" s="171">
        <v>34</v>
      </c>
      <c r="B51" s="172" t="s">
        <v>166</v>
      </c>
      <c r="C51" s="173" t="s">
        <v>167</v>
      </c>
      <c r="D51" s="174" t="s">
        <v>165</v>
      </c>
      <c r="E51" s="175">
        <v>32</v>
      </c>
      <c r="F51" s="175"/>
      <c r="G51" s="176">
        <f t="shared" si="6"/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1</v>
      </c>
      <c r="CZ51" s="146">
        <v>0</v>
      </c>
    </row>
    <row r="52" spans="1:104" ht="12.75">
      <c r="A52" s="171">
        <v>35</v>
      </c>
      <c r="B52" s="172" t="s">
        <v>168</v>
      </c>
      <c r="C52" s="173" t="s">
        <v>169</v>
      </c>
      <c r="D52" s="174" t="s">
        <v>111</v>
      </c>
      <c r="E52" s="175">
        <v>41.48</v>
      </c>
      <c r="F52" s="175"/>
      <c r="G52" s="176">
        <f t="shared" si="6"/>
        <v>0</v>
      </c>
      <c r="O52" s="170">
        <v>2</v>
      </c>
      <c r="AA52" s="146">
        <v>1</v>
      </c>
      <c r="AB52" s="146">
        <v>3</v>
      </c>
      <c r="AC52" s="146">
        <v>3</v>
      </c>
      <c r="AZ52" s="146">
        <v>1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</v>
      </c>
      <c r="CB52" s="177">
        <v>3</v>
      </c>
      <c r="CZ52" s="146">
        <v>0</v>
      </c>
    </row>
    <row r="53" spans="1:104" ht="12.75">
      <c r="A53" s="171">
        <v>36</v>
      </c>
      <c r="B53" s="172" t="s">
        <v>170</v>
      </c>
      <c r="C53" s="173" t="s">
        <v>171</v>
      </c>
      <c r="D53" s="174" t="s">
        <v>111</v>
      </c>
      <c r="E53" s="175">
        <v>580.72</v>
      </c>
      <c r="F53" s="175"/>
      <c r="G53" s="176">
        <f t="shared" si="6"/>
        <v>0</v>
      </c>
      <c r="O53" s="170">
        <v>2</v>
      </c>
      <c r="AA53" s="146">
        <v>1</v>
      </c>
      <c r="AB53" s="146">
        <v>3</v>
      </c>
      <c r="AC53" s="146">
        <v>3</v>
      </c>
      <c r="AZ53" s="146">
        <v>1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</v>
      </c>
      <c r="CB53" s="177">
        <v>3</v>
      </c>
      <c r="CZ53" s="146">
        <v>0</v>
      </c>
    </row>
    <row r="54" spans="1:104" ht="12.75">
      <c r="A54" s="171">
        <v>37</v>
      </c>
      <c r="B54" s="172" t="s">
        <v>172</v>
      </c>
      <c r="C54" s="173" t="s">
        <v>173</v>
      </c>
      <c r="D54" s="174" t="s">
        <v>111</v>
      </c>
      <c r="E54" s="175">
        <v>41.48</v>
      </c>
      <c r="F54" s="175"/>
      <c r="G54" s="176">
        <f t="shared" si="6"/>
        <v>0</v>
      </c>
      <c r="O54" s="170">
        <v>2</v>
      </c>
      <c r="AA54" s="146">
        <v>1</v>
      </c>
      <c r="AB54" s="146">
        <v>3</v>
      </c>
      <c r="AC54" s="146">
        <v>3</v>
      </c>
      <c r="AZ54" s="146">
        <v>1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</v>
      </c>
      <c r="CB54" s="177">
        <v>3</v>
      </c>
      <c r="CZ54" s="146">
        <v>0</v>
      </c>
    </row>
    <row r="55" spans="1:104" ht="12.75">
      <c r="A55" s="171">
        <v>38</v>
      </c>
      <c r="B55" s="172" t="s">
        <v>174</v>
      </c>
      <c r="C55" s="173" t="s">
        <v>175</v>
      </c>
      <c r="D55" s="174" t="s">
        <v>111</v>
      </c>
      <c r="E55" s="175">
        <v>331.84</v>
      </c>
      <c r="F55" s="175"/>
      <c r="G55" s="176">
        <f t="shared" si="6"/>
        <v>0</v>
      </c>
      <c r="O55" s="170">
        <v>2</v>
      </c>
      <c r="AA55" s="146">
        <v>1</v>
      </c>
      <c r="AB55" s="146">
        <v>3</v>
      </c>
      <c r="AC55" s="146">
        <v>3</v>
      </c>
      <c r="AZ55" s="146">
        <v>1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1</v>
      </c>
      <c r="CB55" s="177">
        <v>3</v>
      </c>
      <c r="CZ55" s="146">
        <v>0</v>
      </c>
    </row>
    <row r="56" spans="1:15" ht="12.75">
      <c r="A56" s="178"/>
      <c r="B56" s="180"/>
      <c r="C56" s="224" t="s">
        <v>176</v>
      </c>
      <c r="D56" s="225"/>
      <c r="E56" s="181">
        <v>331.84</v>
      </c>
      <c r="F56" s="182"/>
      <c r="G56" s="183"/>
      <c r="M56" s="179" t="s">
        <v>176</v>
      </c>
      <c r="O56" s="170"/>
    </row>
    <row r="57" spans="1:104" ht="12.75">
      <c r="A57" s="171">
        <v>39</v>
      </c>
      <c r="B57" s="172" t="s">
        <v>177</v>
      </c>
      <c r="C57" s="173" t="s">
        <v>178</v>
      </c>
      <c r="D57" s="174" t="s">
        <v>111</v>
      </c>
      <c r="E57" s="175">
        <v>41.48</v>
      </c>
      <c r="F57" s="175"/>
      <c r="G57" s="176">
        <f>E57*F57</f>
        <v>0</v>
      </c>
      <c r="O57" s="170">
        <v>2</v>
      </c>
      <c r="AA57" s="146">
        <v>1</v>
      </c>
      <c r="AB57" s="146">
        <v>3</v>
      </c>
      <c r="AC57" s="146">
        <v>3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3</v>
      </c>
      <c r="CZ57" s="146">
        <v>0</v>
      </c>
    </row>
    <row r="58" spans="1:57" ht="12.75">
      <c r="A58" s="184"/>
      <c r="B58" s="185" t="s">
        <v>75</v>
      </c>
      <c r="C58" s="186" t="str">
        <f>CONCATENATE(B32," ",C32)</f>
        <v>96 Bourání konstrukcí</v>
      </c>
      <c r="D58" s="187"/>
      <c r="E58" s="188"/>
      <c r="F58" s="189"/>
      <c r="G58" s="190">
        <f>SUM(G32:G57)</f>
        <v>0</v>
      </c>
      <c r="O58" s="170">
        <v>4</v>
      </c>
      <c r="BA58" s="191">
        <f>SUM(BA32:BA57)</f>
        <v>0</v>
      </c>
      <c r="BB58" s="191">
        <f>SUM(BB32:BB57)</f>
        <v>0</v>
      </c>
      <c r="BC58" s="191">
        <f>SUM(BC32:BC57)</f>
        <v>0</v>
      </c>
      <c r="BD58" s="191">
        <f>SUM(BD32:BD57)</f>
        <v>0</v>
      </c>
      <c r="BE58" s="191">
        <f>SUM(BE32:BE57)</f>
        <v>0</v>
      </c>
    </row>
    <row r="59" spans="1:15" ht="12.75">
      <c r="A59" s="163" t="s">
        <v>73</v>
      </c>
      <c r="B59" s="164" t="s">
        <v>179</v>
      </c>
      <c r="C59" s="165" t="s">
        <v>180</v>
      </c>
      <c r="D59" s="166"/>
      <c r="E59" s="167"/>
      <c r="F59" s="167"/>
      <c r="G59" s="168"/>
      <c r="H59" s="169"/>
      <c r="I59" s="169"/>
      <c r="O59" s="170">
        <v>1</v>
      </c>
    </row>
    <row r="60" spans="1:104" ht="12.75">
      <c r="A60" s="171">
        <v>40</v>
      </c>
      <c r="B60" s="172" t="s">
        <v>181</v>
      </c>
      <c r="C60" s="173" t="s">
        <v>182</v>
      </c>
      <c r="D60" s="174" t="s">
        <v>111</v>
      </c>
      <c r="E60" s="175">
        <v>7.16</v>
      </c>
      <c r="F60" s="175"/>
      <c r="G60" s="176">
        <f>E60*F60</f>
        <v>0</v>
      </c>
      <c r="O60" s="170">
        <v>2</v>
      </c>
      <c r="AA60" s="146">
        <v>1</v>
      </c>
      <c r="AB60" s="146">
        <v>2</v>
      </c>
      <c r="AC60" s="146">
        <v>2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2</v>
      </c>
      <c r="CZ60" s="146">
        <v>0</v>
      </c>
    </row>
    <row r="61" spans="1:57" ht="12.75">
      <c r="A61" s="184"/>
      <c r="B61" s="185" t="s">
        <v>75</v>
      </c>
      <c r="C61" s="186" t="str">
        <f>CONCATENATE(B59," ",C59)</f>
        <v>99 Přesun hmot</v>
      </c>
      <c r="D61" s="187"/>
      <c r="E61" s="188"/>
      <c r="F61" s="189"/>
      <c r="G61" s="190">
        <f>SUM(G59:G60)</f>
        <v>0</v>
      </c>
      <c r="O61" s="170">
        <v>4</v>
      </c>
      <c r="BA61" s="191">
        <f>SUM(BA59:BA60)</f>
        <v>0</v>
      </c>
      <c r="BB61" s="191">
        <f>SUM(BB59:BB60)</f>
        <v>0</v>
      </c>
      <c r="BC61" s="191">
        <f>SUM(BC59:BC60)</f>
        <v>0</v>
      </c>
      <c r="BD61" s="191">
        <f>SUM(BD59:BD60)</f>
        <v>0</v>
      </c>
      <c r="BE61" s="191">
        <f>SUM(BE59:BE60)</f>
        <v>0</v>
      </c>
    </row>
    <row r="62" spans="1:15" ht="12.75">
      <c r="A62" s="163" t="s">
        <v>73</v>
      </c>
      <c r="B62" s="164" t="s">
        <v>183</v>
      </c>
      <c r="C62" s="165" t="s">
        <v>184</v>
      </c>
      <c r="D62" s="166"/>
      <c r="E62" s="167"/>
      <c r="F62" s="167"/>
      <c r="G62" s="168"/>
      <c r="H62" s="169"/>
      <c r="I62" s="169"/>
      <c r="O62" s="170">
        <v>1</v>
      </c>
    </row>
    <row r="63" spans="1:104" ht="12.75">
      <c r="A63" s="171">
        <v>41</v>
      </c>
      <c r="B63" s="172" t="s">
        <v>185</v>
      </c>
      <c r="C63" s="173" t="s">
        <v>186</v>
      </c>
      <c r="D63" s="174" t="s">
        <v>84</v>
      </c>
      <c r="E63" s="175">
        <v>374.27</v>
      </c>
      <c r="F63" s="175"/>
      <c r="G63" s="176">
        <f>E63*F63</f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</v>
      </c>
    </row>
    <row r="64" spans="1:104" ht="12.75">
      <c r="A64" s="171">
        <v>42</v>
      </c>
      <c r="B64" s="172" t="s">
        <v>187</v>
      </c>
      <c r="C64" s="173" t="s">
        <v>188</v>
      </c>
      <c r="D64" s="174" t="s">
        <v>84</v>
      </c>
      <c r="E64" s="175">
        <v>374.27</v>
      </c>
      <c r="F64" s="175"/>
      <c r="G64" s="176">
        <f>E64*F64</f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7</v>
      </c>
      <c r="CZ64" s="146">
        <v>0</v>
      </c>
    </row>
    <row r="65" spans="1:104" ht="12.75">
      <c r="A65" s="171">
        <v>43</v>
      </c>
      <c r="B65" s="172" t="s">
        <v>189</v>
      </c>
      <c r="C65" s="173" t="s">
        <v>190</v>
      </c>
      <c r="D65" s="174" t="s">
        <v>84</v>
      </c>
      <c r="E65" s="175">
        <v>374.27</v>
      </c>
      <c r="F65" s="175"/>
      <c r="G65" s="176">
        <f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7</v>
      </c>
      <c r="CZ65" s="146">
        <v>2E-05</v>
      </c>
    </row>
    <row r="66" spans="1:104" ht="12.75">
      <c r="A66" s="171">
        <v>44</v>
      </c>
      <c r="B66" s="172" t="s">
        <v>191</v>
      </c>
      <c r="C66" s="173" t="s">
        <v>192</v>
      </c>
      <c r="D66" s="174" t="s">
        <v>111</v>
      </c>
      <c r="E66" s="175">
        <v>0.83</v>
      </c>
      <c r="F66" s="175"/>
      <c r="G66" s="176">
        <f>E66*F66</f>
        <v>0</v>
      </c>
      <c r="O66" s="170">
        <v>2</v>
      </c>
      <c r="AA66" s="146">
        <v>1</v>
      </c>
      <c r="AB66" s="146">
        <v>5</v>
      </c>
      <c r="AC66" s="146">
        <v>5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5</v>
      </c>
      <c r="CZ66" s="146">
        <v>0</v>
      </c>
    </row>
    <row r="67" spans="1:57" ht="12.75">
      <c r="A67" s="184"/>
      <c r="B67" s="185" t="s">
        <v>75</v>
      </c>
      <c r="C67" s="186" t="str">
        <f>CONCATENATE(B62," ",C62)</f>
        <v>713 Izolace tepelné</v>
      </c>
      <c r="D67" s="187"/>
      <c r="E67" s="188"/>
      <c r="F67" s="189"/>
      <c r="G67" s="190">
        <f>SUM(G62:G66)</f>
        <v>0</v>
      </c>
      <c r="O67" s="170">
        <v>4</v>
      </c>
      <c r="BA67" s="191">
        <f>SUM(BA62:BA66)</f>
        <v>0</v>
      </c>
      <c r="BB67" s="191">
        <f>SUM(BB62:BB66)</f>
        <v>0</v>
      </c>
      <c r="BC67" s="191">
        <f>SUM(BC62:BC66)</f>
        <v>0</v>
      </c>
      <c r="BD67" s="191">
        <f>SUM(BD62:BD66)</f>
        <v>0</v>
      </c>
      <c r="BE67" s="191">
        <f>SUM(BE62:BE66)</f>
        <v>0</v>
      </c>
    </row>
    <row r="68" spans="1:15" ht="12.75">
      <c r="A68" s="163" t="s">
        <v>73</v>
      </c>
      <c r="B68" s="164" t="s">
        <v>193</v>
      </c>
      <c r="C68" s="165" t="s">
        <v>194</v>
      </c>
      <c r="D68" s="166"/>
      <c r="E68" s="167"/>
      <c r="F68" s="167"/>
      <c r="G68" s="168"/>
      <c r="H68" s="169"/>
      <c r="I68" s="169"/>
      <c r="O68" s="170">
        <v>1</v>
      </c>
    </row>
    <row r="69" spans="1:104" ht="12.75">
      <c r="A69" s="171">
        <v>45</v>
      </c>
      <c r="B69" s="172" t="s">
        <v>195</v>
      </c>
      <c r="C69" s="173" t="s">
        <v>196</v>
      </c>
      <c r="D69" s="174" t="s">
        <v>136</v>
      </c>
      <c r="E69" s="175">
        <v>5</v>
      </c>
      <c r="F69" s="175"/>
      <c r="G69" s="176">
        <f aca="true" t="shared" si="12" ref="G69:G86"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 aca="true" t="shared" si="13" ref="BA69:BA86">IF(AZ69=1,G69,0)</f>
        <v>0</v>
      </c>
      <c r="BB69" s="146">
        <f aca="true" t="shared" si="14" ref="BB69:BB86">IF(AZ69=2,G69,0)</f>
        <v>0</v>
      </c>
      <c r="BC69" s="146">
        <f aca="true" t="shared" si="15" ref="BC69:BC86">IF(AZ69=3,G69,0)</f>
        <v>0</v>
      </c>
      <c r="BD69" s="146">
        <f aca="true" t="shared" si="16" ref="BD69:BD86">IF(AZ69=4,G69,0)</f>
        <v>0</v>
      </c>
      <c r="BE69" s="146">
        <f aca="true" t="shared" si="17" ref="BE69:BE86">IF(AZ69=5,G69,0)</f>
        <v>0</v>
      </c>
      <c r="CA69" s="177">
        <v>1</v>
      </c>
      <c r="CB69" s="177">
        <v>7</v>
      </c>
      <c r="CZ69" s="146">
        <v>0.00332</v>
      </c>
    </row>
    <row r="70" spans="1:104" ht="12.75">
      <c r="A70" s="171">
        <v>46</v>
      </c>
      <c r="B70" s="172" t="s">
        <v>197</v>
      </c>
      <c r="C70" s="173" t="s">
        <v>198</v>
      </c>
      <c r="D70" s="174" t="s">
        <v>136</v>
      </c>
      <c r="E70" s="175">
        <v>5</v>
      </c>
      <c r="F70" s="175"/>
      <c r="G70" s="176">
        <f t="shared" si="12"/>
        <v>0</v>
      </c>
      <c r="O70" s="170">
        <v>2</v>
      </c>
      <c r="AA70" s="146">
        <v>12</v>
      </c>
      <c r="AB70" s="146">
        <v>0</v>
      </c>
      <c r="AC70" s="146">
        <v>43</v>
      </c>
      <c r="AZ70" s="146">
        <v>2</v>
      </c>
      <c r="BA70" s="146">
        <f t="shared" si="13"/>
        <v>0</v>
      </c>
      <c r="BB70" s="146">
        <f t="shared" si="14"/>
        <v>0</v>
      </c>
      <c r="BC70" s="146">
        <f t="shared" si="15"/>
        <v>0</v>
      </c>
      <c r="BD70" s="146">
        <f t="shared" si="16"/>
        <v>0</v>
      </c>
      <c r="BE70" s="146">
        <f t="shared" si="17"/>
        <v>0</v>
      </c>
      <c r="CA70" s="177">
        <v>12</v>
      </c>
      <c r="CB70" s="177">
        <v>0</v>
      </c>
      <c r="CZ70" s="146">
        <v>0</v>
      </c>
    </row>
    <row r="71" spans="1:104" ht="12.75">
      <c r="A71" s="171">
        <v>47</v>
      </c>
      <c r="B71" s="172" t="s">
        <v>199</v>
      </c>
      <c r="C71" s="173" t="s">
        <v>200</v>
      </c>
      <c r="D71" s="174" t="s">
        <v>136</v>
      </c>
      <c r="E71" s="175">
        <v>30</v>
      </c>
      <c r="F71" s="175"/>
      <c r="G71" s="176">
        <f t="shared" si="12"/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 t="shared" si="13"/>
        <v>0</v>
      </c>
      <c r="BB71" s="146">
        <f t="shared" si="14"/>
        <v>0</v>
      </c>
      <c r="BC71" s="146">
        <f t="shared" si="15"/>
        <v>0</v>
      </c>
      <c r="BD71" s="146">
        <f t="shared" si="16"/>
        <v>0</v>
      </c>
      <c r="BE71" s="146">
        <f t="shared" si="17"/>
        <v>0</v>
      </c>
      <c r="CA71" s="177">
        <v>1</v>
      </c>
      <c r="CB71" s="177">
        <v>7</v>
      </c>
      <c r="CZ71" s="146">
        <v>0</v>
      </c>
    </row>
    <row r="72" spans="1:104" ht="12.75">
      <c r="A72" s="171">
        <v>48</v>
      </c>
      <c r="B72" s="172" t="s">
        <v>201</v>
      </c>
      <c r="C72" s="173" t="s">
        <v>202</v>
      </c>
      <c r="D72" s="174" t="s">
        <v>136</v>
      </c>
      <c r="E72" s="175">
        <v>30</v>
      </c>
      <c r="F72" s="175"/>
      <c r="G72" s="176">
        <f t="shared" si="12"/>
        <v>0</v>
      </c>
      <c r="O72" s="170">
        <v>2</v>
      </c>
      <c r="AA72" s="146">
        <v>12</v>
      </c>
      <c r="AB72" s="146">
        <v>0</v>
      </c>
      <c r="AC72" s="146">
        <v>45</v>
      </c>
      <c r="AZ72" s="146">
        <v>2</v>
      </c>
      <c r="BA72" s="146">
        <f t="shared" si="13"/>
        <v>0</v>
      </c>
      <c r="BB72" s="146">
        <f t="shared" si="14"/>
        <v>0</v>
      </c>
      <c r="BC72" s="146">
        <f t="shared" si="15"/>
        <v>0</v>
      </c>
      <c r="BD72" s="146">
        <f t="shared" si="16"/>
        <v>0</v>
      </c>
      <c r="BE72" s="146">
        <f t="shared" si="17"/>
        <v>0</v>
      </c>
      <c r="CA72" s="177">
        <v>12</v>
      </c>
      <c r="CB72" s="177">
        <v>0</v>
      </c>
      <c r="CZ72" s="146">
        <v>0</v>
      </c>
    </row>
    <row r="73" spans="1:104" ht="12.75">
      <c r="A73" s="171">
        <v>49</v>
      </c>
      <c r="B73" s="172" t="s">
        <v>203</v>
      </c>
      <c r="C73" s="173" t="s">
        <v>204</v>
      </c>
      <c r="D73" s="174" t="s">
        <v>89</v>
      </c>
      <c r="E73" s="175">
        <v>5.2</v>
      </c>
      <c r="F73" s="175"/>
      <c r="G73" s="176">
        <f t="shared" si="12"/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 t="shared" si="13"/>
        <v>0</v>
      </c>
      <c r="BB73" s="146">
        <f t="shared" si="14"/>
        <v>0</v>
      </c>
      <c r="BC73" s="146">
        <f t="shared" si="15"/>
        <v>0</v>
      </c>
      <c r="BD73" s="146">
        <f t="shared" si="16"/>
        <v>0</v>
      </c>
      <c r="BE73" s="146">
        <f t="shared" si="17"/>
        <v>0</v>
      </c>
      <c r="CA73" s="177">
        <v>1</v>
      </c>
      <c r="CB73" s="177">
        <v>7</v>
      </c>
      <c r="CZ73" s="146">
        <v>0.00099</v>
      </c>
    </row>
    <row r="74" spans="1:104" ht="12.75">
      <c r="A74" s="171">
        <v>50</v>
      </c>
      <c r="B74" s="172" t="s">
        <v>205</v>
      </c>
      <c r="C74" s="173" t="s">
        <v>206</v>
      </c>
      <c r="D74" s="174" t="s">
        <v>89</v>
      </c>
      <c r="E74" s="175">
        <v>21</v>
      </c>
      <c r="F74" s="175"/>
      <c r="G74" s="176">
        <f t="shared" si="12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3"/>
        <v>0</v>
      </c>
      <c r="BB74" s="146">
        <f t="shared" si="14"/>
        <v>0</v>
      </c>
      <c r="BC74" s="146">
        <f t="shared" si="15"/>
        <v>0</v>
      </c>
      <c r="BD74" s="146">
        <f t="shared" si="16"/>
        <v>0</v>
      </c>
      <c r="BE74" s="146">
        <f t="shared" si="17"/>
        <v>0</v>
      </c>
      <c r="CA74" s="177">
        <v>1</v>
      </c>
      <c r="CB74" s="177">
        <v>7</v>
      </c>
      <c r="CZ74" s="146">
        <v>0.00099</v>
      </c>
    </row>
    <row r="75" spans="1:104" ht="12.75">
      <c r="A75" s="171">
        <v>51</v>
      </c>
      <c r="B75" s="172" t="s">
        <v>207</v>
      </c>
      <c r="C75" s="173" t="s">
        <v>208</v>
      </c>
      <c r="D75" s="174" t="s">
        <v>89</v>
      </c>
      <c r="E75" s="175">
        <v>28.2</v>
      </c>
      <c r="F75" s="175"/>
      <c r="G75" s="176">
        <f t="shared" si="12"/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 t="shared" si="13"/>
        <v>0</v>
      </c>
      <c r="BB75" s="146">
        <f t="shared" si="14"/>
        <v>0</v>
      </c>
      <c r="BC75" s="146">
        <f t="shared" si="15"/>
        <v>0</v>
      </c>
      <c r="BD75" s="146">
        <f t="shared" si="16"/>
        <v>0</v>
      </c>
      <c r="BE75" s="146">
        <f t="shared" si="17"/>
        <v>0</v>
      </c>
      <c r="CA75" s="177">
        <v>1</v>
      </c>
      <c r="CB75" s="177">
        <v>7</v>
      </c>
      <c r="CZ75" s="146">
        <v>0.00099</v>
      </c>
    </row>
    <row r="76" spans="1:104" ht="12.75">
      <c r="A76" s="171">
        <v>52</v>
      </c>
      <c r="B76" s="172" t="s">
        <v>209</v>
      </c>
      <c r="C76" s="173" t="s">
        <v>210</v>
      </c>
      <c r="D76" s="174" t="s">
        <v>153</v>
      </c>
      <c r="E76" s="175">
        <v>1.24</v>
      </c>
      <c r="F76" s="175"/>
      <c r="G76" s="176">
        <f t="shared" si="12"/>
        <v>0</v>
      </c>
      <c r="O76" s="170">
        <v>2</v>
      </c>
      <c r="AA76" s="146">
        <v>3</v>
      </c>
      <c r="AB76" s="146">
        <v>0</v>
      </c>
      <c r="AC76" s="146">
        <v>60515256</v>
      </c>
      <c r="AZ76" s="146">
        <v>2</v>
      </c>
      <c r="BA76" s="146">
        <f t="shared" si="13"/>
        <v>0</v>
      </c>
      <c r="BB76" s="146">
        <f t="shared" si="14"/>
        <v>0</v>
      </c>
      <c r="BC76" s="146">
        <f t="shared" si="15"/>
        <v>0</v>
      </c>
      <c r="BD76" s="146">
        <f t="shared" si="16"/>
        <v>0</v>
      </c>
      <c r="BE76" s="146">
        <f t="shared" si="17"/>
        <v>0</v>
      </c>
      <c r="CA76" s="177">
        <v>3</v>
      </c>
      <c r="CB76" s="177">
        <v>0</v>
      </c>
      <c r="CZ76" s="146">
        <v>0.55</v>
      </c>
    </row>
    <row r="77" spans="1:104" ht="12.75">
      <c r="A77" s="171">
        <v>53</v>
      </c>
      <c r="B77" s="172" t="s">
        <v>211</v>
      </c>
      <c r="C77" s="173" t="s">
        <v>212</v>
      </c>
      <c r="D77" s="174" t="s">
        <v>89</v>
      </c>
      <c r="E77" s="175">
        <v>83</v>
      </c>
      <c r="F77" s="175"/>
      <c r="G77" s="176">
        <f t="shared" si="12"/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 t="shared" si="13"/>
        <v>0</v>
      </c>
      <c r="BB77" s="146">
        <f t="shared" si="14"/>
        <v>0</v>
      </c>
      <c r="BC77" s="146">
        <f t="shared" si="15"/>
        <v>0</v>
      </c>
      <c r="BD77" s="146">
        <f t="shared" si="16"/>
        <v>0</v>
      </c>
      <c r="BE77" s="146">
        <f t="shared" si="17"/>
        <v>0</v>
      </c>
      <c r="CA77" s="177">
        <v>1</v>
      </c>
      <c r="CB77" s="177">
        <v>7</v>
      </c>
      <c r="CZ77" s="146">
        <v>0.00016</v>
      </c>
    </row>
    <row r="78" spans="1:104" ht="12.75">
      <c r="A78" s="171">
        <v>54</v>
      </c>
      <c r="B78" s="172" t="s">
        <v>213</v>
      </c>
      <c r="C78" s="173" t="s">
        <v>214</v>
      </c>
      <c r="D78" s="174" t="s">
        <v>89</v>
      </c>
      <c r="E78" s="175">
        <v>4.7</v>
      </c>
      <c r="F78" s="175"/>
      <c r="G78" s="176">
        <f t="shared" si="12"/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 t="shared" si="13"/>
        <v>0</v>
      </c>
      <c r="BB78" s="146">
        <f t="shared" si="14"/>
        <v>0</v>
      </c>
      <c r="BC78" s="146">
        <f t="shared" si="15"/>
        <v>0</v>
      </c>
      <c r="BD78" s="146">
        <f t="shared" si="16"/>
        <v>0</v>
      </c>
      <c r="BE78" s="146">
        <f t="shared" si="17"/>
        <v>0</v>
      </c>
      <c r="CA78" s="177">
        <v>1</v>
      </c>
      <c r="CB78" s="177">
        <v>7</v>
      </c>
      <c r="CZ78" s="146">
        <v>0.00016</v>
      </c>
    </row>
    <row r="79" spans="1:104" ht="12.75">
      <c r="A79" s="171">
        <v>55</v>
      </c>
      <c r="B79" s="172" t="s">
        <v>215</v>
      </c>
      <c r="C79" s="173" t="s">
        <v>216</v>
      </c>
      <c r="D79" s="174" t="s">
        <v>89</v>
      </c>
      <c r="E79" s="175">
        <v>44.5</v>
      </c>
      <c r="F79" s="175"/>
      <c r="G79" s="176">
        <f t="shared" si="12"/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 t="shared" si="13"/>
        <v>0</v>
      </c>
      <c r="BB79" s="146">
        <f t="shared" si="14"/>
        <v>0</v>
      </c>
      <c r="BC79" s="146">
        <f t="shared" si="15"/>
        <v>0</v>
      </c>
      <c r="BD79" s="146">
        <f t="shared" si="16"/>
        <v>0</v>
      </c>
      <c r="BE79" s="146">
        <f t="shared" si="17"/>
        <v>0</v>
      </c>
      <c r="CA79" s="177">
        <v>1</v>
      </c>
      <c r="CB79" s="177">
        <v>7</v>
      </c>
      <c r="CZ79" s="146">
        <v>0.00016</v>
      </c>
    </row>
    <row r="80" spans="1:104" ht="12.75">
      <c r="A80" s="171">
        <v>56</v>
      </c>
      <c r="B80" s="172" t="s">
        <v>217</v>
      </c>
      <c r="C80" s="173" t="s">
        <v>218</v>
      </c>
      <c r="D80" s="174" t="s">
        <v>89</v>
      </c>
      <c r="E80" s="175">
        <v>132.2</v>
      </c>
      <c r="F80" s="175"/>
      <c r="G80" s="176">
        <f t="shared" si="12"/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1</v>
      </c>
      <c r="CB80" s="177">
        <v>7</v>
      </c>
      <c r="CZ80" s="146">
        <v>0.01467</v>
      </c>
    </row>
    <row r="81" spans="1:104" ht="12.75">
      <c r="A81" s="171">
        <v>57</v>
      </c>
      <c r="B81" s="172" t="s">
        <v>209</v>
      </c>
      <c r="C81" s="173" t="s">
        <v>210</v>
      </c>
      <c r="D81" s="174" t="s">
        <v>153</v>
      </c>
      <c r="E81" s="175">
        <v>0</v>
      </c>
      <c r="F81" s="175"/>
      <c r="G81" s="176">
        <f t="shared" si="12"/>
        <v>0</v>
      </c>
      <c r="O81" s="170">
        <v>2</v>
      </c>
      <c r="AA81" s="146">
        <v>3</v>
      </c>
      <c r="AB81" s="146">
        <v>0</v>
      </c>
      <c r="AC81" s="146">
        <v>60515256</v>
      </c>
      <c r="AZ81" s="146">
        <v>2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3</v>
      </c>
      <c r="CB81" s="177">
        <v>0</v>
      </c>
      <c r="CZ81" s="146">
        <v>0.55</v>
      </c>
    </row>
    <row r="82" spans="1:104" ht="12.75">
      <c r="A82" s="171">
        <v>58</v>
      </c>
      <c r="B82" s="172" t="s">
        <v>219</v>
      </c>
      <c r="C82" s="173" t="s">
        <v>220</v>
      </c>
      <c r="D82" s="174" t="s">
        <v>84</v>
      </c>
      <c r="E82" s="175">
        <v>520.32</v>
      </c>
      <c r="F82" s="175"/>
      <c r="G82" s="176">
        <f t="shared" si="12"/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 t="shared" si="13"/>
        <v>0</v>
      </c>
      <c r="BB82" s="146">
        <f t="shared" si="14"/>
        <v>0</v>
      </c>
      <c r="BC82" s="146">
        <f t="shared" si="15"/>
        <v>0</v>
      </c>
      <c r="BD82" s="146">
        <f t="shared" si="16"/>
        <v>0</v>
      </c>
      <c r="BE82" s="146">
        <f t="shared" si="17"/>
        <v>0</v>
      </c>
      <c r="CA82" s="177">
        <v>1</v>
      </c>
      <c r="CB82" s="177">
        <v>7</v>
      </c>
      <c r="CZ82" s="146">
        <v>0</v>
      </c>
    </row>
    <row r="83" spans="1:104" ht="12.75">
      <c r="A83" s="171">
        <v>59</v>
      </c>
      <c r="B83" s="172" t="s">
        <v>221</v>
      </c>
      <c r="C83" s="173" t="s">
        <v>222</v>
      </c>
      <c r="D83" s="174" t="s">
        <v>84</v>
      </c>
      <c r="E83" s="175">
        <v>520.32</v>
      </c>
      <c r="F83" s="175"/>
      <c r="G83" s="176">
        <f t="shared" si="12"/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 t="shared" si="13"/>
        <v>0</v>
      </c>
      <c r="BB83" s="146">
        <f t="shared" si="14"/>
        <v>0</v>
      </c>
      <c r="BC83" s="146">
        <f t="shared" si="15"/>
        <v>0</v>
      </c>
      <c r="BD83" s="146">
        <f t="shared" si="16"/>
        <v>0</v>
      </c>
      <c r="BE83" s="146">
        <f t="shared" si="17"/>
        <v>0</v>
      </c>
      <c r="CA83" s="177">
        <v>1</v>
      </c>
      <c r="CB83" s="177">
        <v>7</v>
      </c>
      <c r="CZ83" s="146">
        <v>0</v>
      </c>
    </row>
    <row r="84" spans="1:104" ht="12.75">
      <c r="A84" s="171">
        <v>60</v>
      </c>
      <c r="B84" s="172" t="s">
        <v>223</v>
      </c>
      <c r="C84" s="173" t="s">
        <v>224</v>
      </c>
      <c r="D84" s="174" t="s">
        <v>153</v>
      </c>
      <c r="E84" s="175">
        <v>6.88</v>
      </c>
      <c r="F84" s="175"/>
      <c r="G84" s="176">
        <f t="shared" si="12"/>
        <v>0</v>
      </c>
      <c r="O84" s="170">
        <v>2</v>
      </c>
      <c r="AA84" s="146">
        <v>3</v>
      </c>
      <c r="AB84" s="146">
        <v>0</v>
      </c>
      <c r="AC84" s="146">
        <v>60517103</v>
      </c>
      <c r="AZ84" s="146">
        <v>2</v>
      </c>
      <c r="BA84" s="146">
        <f t="shared" si="13"/>
        <v>0</v>
      </c>
      <c r="BB84" s="146">
        <f t="shared" si="14"/>
        <v>0</v>
      </c>
      <c r="BC84" s="146">
        <f t="shared" si="15"/>
        <v>0</v>
      </c>
      <c r="BD84" s="146">
        <f t="shared" si="16"/>
        <v>0</v>
      </c>
      <c r="BE84" s="146">
        <f t="shared" si="17"/>
        <v>0</v>
      </c>
      <c r="CA84" s="177">
        <v>3</v>
      </c>
      <c r="CB84" s="177">
        <v>0</v>
      </c>
      <c r="CZ84" s="146">
        <v>0.55</v>
      </c>
    </row>
    <row r="85" spans="1:104" ht="12.75">
      <c r="A85" s="171">
        <v>61</v>
      </c>
      <c r="B85" s="172" t="s">
        <v>225</v>
      </c>
      <c r="C85" s="173" t="s">
        <v>226</v>
      </c>
      <c r="D85" s="174" t="s">
        <v>153</v>
      </c>
      <c r="E85" s="175">
        <v>9.9</v>
      </c>
      <c r="F85" s="175"/>
      <c r="G85" s="176">
        <f t="shared" si="12"/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t="shared" si="13"/>
        <v>0</v>
      </c>
      <c r="BB85" s="146">
        <f t="shared" si="14"/>
        <v>0</v>
      </c>
      <c r="BC85" s="146">
        <f t="shared" si="15"/>
        <v>0</v>
      </c>
      <c r="BD85" s="146">
        <f t="shared" si="16"/>
        <v>0</v>
      </c>
      <c r="BE85" s="146">
        <f t="shared" si="17"/>
        <v>0</v>
      </c>
      <c r="CA85" s="177">
        <v>1</v>
      </c>
      <c r="CB85" s="177">
        <v>7</v>
      </c>
      <c r="CZ85" s="146">
        <v>0.02357</v>
      </c>
    </row>
    <row r="86" spans="1:104" ht="12.75">
      <c r="A86" s="171">
        <v>62</v>
      </c>
      <c r="B86" s="172" t="s">
        <v>227</v>
      </c>
      <c r="C86" s="173" t="s">
        <v>228</v>
      </c>
      <c r="D86" s="174" t="s">
        <v>111</v>
      </c>
      <c r="E86" s="175">
        <v>6.730325</v>
      </c>
      <c r="F86" s="175"/>
      <c r="G86" s="176">
        <f t="shared" si="12"/>
        <v>0</v>
      </c>
      <c r="O86" s="170">
        <v>2</v>
      </c>
      <c r="AA86" s="146">
        <v>7</v>
      </c>
      <c r="AB86" s="146">
        <v>1001</v>
      </c>
      <c r="AC86" s="146">
        <v>5</v>
      </c>
      <c r="AZ86" s="146">
        <v>2</v>
      </c>
      <c r="BA86" s="146">
        <f t="shared" si="13"/>
        <v>0</v>
      </c>
      <c r="BB86" s="146">
        <f t="shared" si="14"/>
        <v>0</v>
      </c>
      <c r="BC86" s="146">
        <f t="shared" si="15"/>
        <v>0</v>
      </c>
      <c r="BD86" s="146">
        <f t="shared" si="16"/>
        <v>0</v>
      </c>
      <c r="BE86" s="146">
        <f t="shared" si="17"/>
        <v>0</v>
      </c>
      <c r="CA86" s="177">
        <v>7</v>
      </c>
      <c r="CB86" s="177">
        <v>1001</v>
      </c>
      <c r="CZ86" s="146">
        <v>0</v>
      </c>
    </row>
    <row r="87" spans="1:57" ht="12.75">
      <c r="A87" s="184"/>
      <c r="B87" s="185" t="s">
        <v>75</v>
      </c>
      <c r="C87" s="186" t="str">
        <f>CONCATENATE(B68," ",C68)</f>
        <v>762 Konstrukce tesařské</v>
      </c>
      <c r="D87" s="187"/>
      <c r="E87" s="188"/>
      <c r="F87" s="189"/>
      <c r="G87" s="190">
        <f>SUM(G68:G86)</f>
        <v>0</v>
      </c>
      <c r="O87" s="170">
        <v>4</v>
      </c>
      <c r="BA87" s="191">
        <f>SUM(BA68:BA86)</f>
        <v>0</v>
      </c>
      <c r="BB87" s="191">
        <f>SUM(BB68:BB86)</f>
        <v>0</v>
      </c>
      <c r="BC87" s="191">
        <f>SUM(BC68:BC86)</f>
        <v>0</v>
      </c>
      <c r="BD87" s="191">
        <f>SUM(BD68:BD86)</f>
        <v>0</v>
      </c>
      <c r="BE87" s="191">
        <f>SUM(BE68:BE86)</f>
        <v>0</v>
      </c>
    </row>
    <row r="88" spans="1:15" ht="12.75">
      <c r="A88" s="163" t="s">
        <v>73</v>
      </c>
      <c r="B88" s="164" t="s">
        <v>229</v>
      </c>
      <c r="C88" s="165" t="s">
        <v>230</v>
      </c>
      <c r="D88" s="166"/>
      <c r="E88" s="167"/>
      <c r="F88" s="167"/>
      <c r="G88" s="168"/>
      <c r="H88" s="169"/>
      <c r="I88" s="169"/>
      <c r="O88" s="170">
        <v>1</v>
      </c>
    </row>
    <row r="89" spans="1:104" ht="22.5">
      <c r="A89" s="171">
        <v>63</v>
      </c>
      <c r="B89" s="172" t="s">
        <v>231</v>
      </c>
      <c r="C89" s="173" t="s">
        <v>232</v>
      </c>
      <c r="D89" s="174" t="s">
        <v>89</v>
      </c>
      <c r="E89" s="175">
        <v>42</v>
      </c>
      <c r="F89" s="175"/>
      <c r="G89" s="176">
        <f aca="true" t="shared" si="18" ref="G89:G94">E89*F89</f>
        <v>0</v>
      </c>
      <c r="O89" s="170">
        <v>2</v>
      </c>
      <c r="AA89" s="146">
        <v>12</v>
      </c>
      <c r="AB89" s="146">
        <v>0</v>
      </c>
      <c r="AC89" s="146">
        <v>60</v>
      </c>
      <c r="AZ89" s="146">
        <v>2</v>
      </c>
      <c r="BA89" s="146">
        <f aca="true" t="shared" si="19" ref="BA89:BA94">IF(AZ89=1,G89,0)</f>
        <v>0</v>
      </c>
      <c r="BB89" s="146">
        <f aca="true" t="shared" si="20" ref="BB89:BB94">IF(AZ89=2,G89,0)</f>
        <v>0</v>
      </c>
      <c r="BC89" s="146">
        <f aca="true" t="shared" si="21" ref="BC89:BC94">IF(AZ89=3,G89,0)</f>
        <v>0</v>
      </c>
      <c r="BD89" s="146">
        <f aca="true" t="shared" si="22" ref="BD89:BD94">IF(AZ89=4,G89,0)</f>
        <v>0</v>
      </c>
      <c r="BE89" s="146">
        <f aca="true" t="shared" si="23" ref="BE89:BE94">IF(AZ89=5,G89,0)</f>
        <v>0</v>
      </c>
      <c r="CA89" s="177">
        <v>12</v>
      </c>
      <c r="CB89" s="177">
        <v>0</v>
      </c>
      <c r="CZ89" s="146">
        <v>0</v>
      </c>
    </row>
    <row r="90" spans="1:104" ht="22.5">
      <c r="A90" s="171">
        <v>64</v>
      </c>
      <c r="B90" s="172" t="s">
        <v>233</v>
      </c>
      <c r="C90" s="173" t="s">
        <v>234</v>
      </c>
      <c r="D90" s="174" t="s">
        <v>89</v>
      </c>
      <c r="E90" s="175">
        <v>24</v>
      </c>
      <c r="F90" s="175"/>
      <c r="G90" s="176">
        <f t="shared" si="18"/>
        <v>0</v>
      </c>
      <c r="O90" s="170">
        <v>2</v>
      </c>
      <c r="AA90" s="146">
        <v>12</v>
      </c>
      <c r="AB90" s="146">
        <v>0</v>
      </c>
      <c r="AC90" s="146">
        <v>61</v>
      </c>
      <c r="AZ90" s="146">
        <v>2</v>
      </c>
      <c r="BA90" s="146">
        <f t="shared" si="19"/>
        <v>0</v>
      </c>
      <c r="BB90" s="146">
        <f t="shared" si="20"/>
        <v>0</v>
      </c>
      <c r="BC90" s="146">
        <f t="shared" si="21"/>
        <v>0</v>
      </c>
      <c r="BD90" s="146">
        <f t="shared" si="22"/>
        <v>0</v>
      </c>
      <c r="BE90" s="146">
        <f t="shared" si="23"/>
        <v>0</v>
      </c>
      <c r="CA90" s="177">
        <v>12</v>
      </c>
      <c r="CB90" s="177">
        <v>0</v>
      </c>
      <c r="CZ90" s="146">
        <v>0</v>
      </c>
    </row>
    <row r="91" spans="1:104" ht="12.75">
      <c r="A91" s="171">
        <v>65</v>
      </c>
      <c r="B91" s="172" t="s">
        <v>235</v>
      </c>
      <c r="C91" s="173" t="s">
        <v>236</v>
      </c>
      <c r="D91" s="174" t="s">
        <v>89</v>
      </c>
      <c r="E91" s="175">
        <v>18</v>
      </c>
      <c r="F91" s="175"/>
      <c r="G91" s="176">
        <f t="shared" si="18"/>
        <v>0</v>
      </c>
      <c r="O91" s="170">
        <v>2</v>
      </c>
      <c r="AA91" s="146">
        <v>12</v>
      </c>
      <c r="AB91" s="146">
        <v>0</v>
      </c>
      <c r="AC91" s="146">
        <v>62</v>
      </c>
      <c r="AZ91" s="146">
        <v>2</v>
      </c>
      <c r="BA91" s="146">
        <f t="shared" si="19"/>
        <v>0</v>
      </c>
      <c r="BB91" s="146">
        <f t="shared" si="20"/>
        <v>0</v>
      </c>
      <c r="BC91" s="146">
        <f t="shared" si="21"/>
        <v>0</v>
      </c>
      <c r="BD91" s="146">
        <f t="shared" si="22"/>
        <v>0</v>
      </c>
      <c r="BE91" s="146">
        <f t="shared" si="23"/>
        <v>0</v>
      </c>
      <c r="CA91" s="177">
        <v>12</v>
      </c>
      <c r="CB91" s="177">
        <v>0</v>
      </c>
      <c r="CZ91" s="146">
        <v>0</v>
      </c>
    </row>
    <row r="92" spans="1:104" ht="22.5">
      <c r="A92" s="171">
        <v>66</v>
      </c>
      <c r="B92" s="172" t="s">
        <v>237</v>
      </c>
      <c r="C92" s="173" t="s">
        <v>238</v>
      </c>
      <c r="D92" s="174" t="s">
        <v>89</v>
      </c>
      <c r="E92" s="175">
        <v>42</v>
      </c>
      <c r="F92" s="175"/>
      <c r="G92" s="176">
        <f t="shared" si="18"/>
        <v>0</v>
      </c>
      <c r="O92" s="170">
        <v>2</v>
      </c>
      <c r="AA92" s="146">
        <v>12</v>
      </c>
      <c r="AB92" s="146">
        <v>0</v>
      </c>
      <c r="AC92" s="146">
        <v>63</v>
      </c>
      <c r="AZ92" s="146">
        <v>2</v>
      </c>
      <c r="BA92" s="146">
        <f t="shared" si="19"/>
        <v>0</v>
      </c>
      <c r="BB92" s="146">
        <f t="shared" si="20"/>
        <v>0</v>
      </c>
      <c r="BC92" s="146">
        <f t="shared" si="21"/>
        <v>0</v>
      </c>
      <c r="BD92" s="146">
        <f t="shared" si="22"/>
        <v>0</v>
      </c>
      <c r="BE92" s="146">
        <f t="shared" si="23"/>
        <v>0</v>
      </c>
      <c r="CA92" s="177">
        <v>12</v>
      </c>
      <c r="CB92" s="177">
        <v>0</v>
      </c>
      <c r="CZ92" s="146">
        <v>0</v>
      </c>
    </row>
    <row r="93" spans="1:104" ht="22.5">
      <c r="A93" s="171">
        <v>67</v>
      </c>
      <c r="B93" s="172" t="s">
        <v>239</v>
      </c>
      <c r="C93" s="173" t="s">
        <v>240</v>
      </c>
      <c r="D93" s="174" t="s">
        <v>89</v>
      </c>
      <c r="E93" s="175">
        <v>36</v>
      </c>
      <c r="F93" s="175"/>
      <c r="G93" s="176">
        <f t="shared" si="18"/>
        <v>0</v>
      </c>
      <c r="O93" s="170">
        <v>2</v>
      </c>
      <c r="AA93" s="146">
        <v>12</v>
      </c>
      <c r="AB93" s="146">
        <v>0</v>
      </c>
      <c r="AC93" s="146">
        <v>64</v>
      </c>
      <c r="AZ93" s="146">
        <v>2</v>
      </c>
      <c r="BA93" s="146">
        <f t="shared" si="19"/>
        <v>0</v>
      </c>
      <c r="BB93" s="146">
        <f t="shared" si="20"/>
        <v>0</v>
      </c>
      <c r="BC93" s="146">
        <f t="shared" si="21"/>
        <v>0</v>
      </c>
      <c r="BD93" s="146">
        <f t="shared" si="22"/>
        <v>0</v>
      </c>
      <c r="BE93" s="146">
        <f t="shared" si="23"/>
        <v>0</v>
      </c>
      <c r="CA93" s="177">
        <v>12</v>
      </c>
      <c r="CB93" s="177">
        <v>0</v>
      </c>
      <c r="CZ93" s="146">
        <v>0</v>
      </c>
    </row>
    <row r="94" spans="1:104" ht="12.75">
      <c r="A94" s="171">
        <v>68</v>
      </c>
      <c r="B94" s="172" t="s">
        <v>241</v>
      </c>
      <c r="C94" s="173" t="s">
        <v>242</v>
      </c>
      <c r="D94" s="174" t="s">
        <v>111</v>
      </c>
      <c r="E94" s="175">
        <v>0.45</v>
      </c>
      <c r="F94" s="175"/>
      <c r="G94" s="176">
        <f t="shared" si="18"/>
        <v>0</v>
      </c>
      <c r="O94" s="170">
        <v>2</v>
      </c>
      <c r="AA94" s="146">
        <v>1</v>
      </c>
      <c r="AB94" s="146">
        <v>5</v>
      </c>
      <c r="AC94" s="146">
        <v>5</v>
      </c>
      <c r="AZ94" s="146">
        <v>2</v>
      </c>
      <c r="BA94" s="146">
        <f t="shared" si="19"/>
        <v>0</v>
      </c>
      <c r="BB94" s="146">
        <f t="shared" si="20"/>
        <v>0</v>
      </c>
      <c r="BC94" s="146">
        <f t="shared" si="21"/>
        <v>0</v>
      </c>
      <c r="BD94" s="146">
        <f t="shared" si="22"/>
        <v>0</v>
      </c>
      <c r="BE94" s="146">
        <f t="shared" si="23"/>
        <v>0</v>
      </c>
      <c r="CA94" s="177">
        <v>1</v>
      </c>
      <c r="CB94" s="177">
        <v>5</v>
      </c>
      <c r="CZ94" s="146">
        <v>0</v>
      </c>
    </row>
    <row r="95" spans="1:57" ht="12.75">
      <c r="A95" s="184"/>
      <c r="B95" s="185" t="s">
        <v>75</v>
      </c>
      <c r="C95" s="186" t="str">
        <f>CONCATENATE(B88," ",C88)</f>
        <v>764 Konstrukce klempířské</v>
      </c>
      <c r="D95" s="187"/>
      <c r="E95" s="188"/>
      <c r="F95" s="189"/>
      <c r="G95" s="190">
        <f>SUM(G88:G94)</f>
        <v>0</v>
      </c>
      <c r="O95" s="170">
        <v>4</v>
      </c>
      <c r="BA95" s="191">
        <f>SUM(BA88:BA94)</f>
        <v>0</v>
      </c>
      <c r="BB95" s="191">
        <f>SUM(BB88:BB94)</f>
        <v>0</v>
      </c>
      <c r="BC95" s="191">
        <f>SUM(BC88:BC94)</f>
        <v>0</v>
      </c>
      <c r="BD95" s="191">
        <f>SUM(BD88:BD94)</f>
        <v>0</v>
      </c>
      <c r="BE95" s="191">
        <f>SUM(BE88:BE94)</f>
        <v>0</v>
      </c>
    </row>
    <row r="96" spans="1:15" ht="12.75">
      <c r="A96" s="163" t="s">
        <v>73</v>
      </c>
      <c r="B96" s="164" t="s">
        <v>243</v>
      </c>
      <c r="C96" s="165" t="s">
        <v>244</v>
      </c>
      <c r="D96" s="166"/>
      <c r="E96" s="167"/>
      <c r="F96" s="167"/>
      <c r="G96" s="168"/>
      <c r="H96" s="169"/>
      <c r="I96" s="169"/>
      <c r="O96" s="170">
        <v>1</v>
      </c>
    </row>
    <row r="97" spans="1:104" ht="12.75">
      <c r="A97" s="171">
        <v>69</v>
      </c>
      <c r="B97" s="172" t="s">
        <v>245</v>
      </c>
      <c r="C97" s="173" t="s">
        <v>246</v>
      </c>
      <c r="D97" s="174" t="s">
        <v>84</v>
      </c>
      <c r="E97" s="175">
        <v>520.32</v>
      </c>
      <c r="F97" s="175"/>
      <c r="G97" s="176">
        <f aca="true" t="shared" si="24" ref="G97:G106">E97*F97</f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aca="true" t="shared" si="25" ref="BA97:BA106">IF(AZ97=1,G97,0)</f>
        <v>0</v>
      </c>
      <c r="BB97" s="146">
        <f aca="true" t="shared" si="26" ref="BB97:BB106">IF(AZ97=2,G97,0)</f>
        <v>0</v>
      </c>
      <c r="BC97" s="146">
        <f aca="true" t="shared" si="27" ref="BC97:BC106">IF(AZ97=3,G97,0)</f>
        <v>0</v>
      </c>
      <c r="BD97" s="146">
        <f aca="true" t="shared" si="28" ref="BD97:BD106">IF(AZ97=4,G97,0)</f>
        <v>0</v>
      </c>
      <c r="BE97" s="146">
        <f aca="true" t="shared" si="29" ref="BE97:BE106">IF(AZ97=5,G97,0)</f>
        <v>0</v>
      </c>
      <c r="CA97" s="177">
        <v>1</v>
      </c>
      <c r="CB97" s="177">
        <v>7</v>
      </c>
      <c r="CZ97" s="146">
        <v>0.04454</v>
      </c>
    </row>
    <row r="98" spans="1:104" ht="12.75">
      <c r="A98" s="171">
        <v>70</v>
      </c>
      <c r="B98" s="172" t="s">
        <v>247</v>
      </c>
      <c r="C98" s="173" t="s">
        <v>248</v>
      </c>
      <c r="D98" s="174" t="s">
        <v>89</v>
      </c>
      <c r="E98" s="175">
        <v>37.01</v>
      </c>
      <c r="F98" s="175"/>
      <c r="G98" s="176">
        <f t="shared" si="24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t="shared" si="25"/>
        <v>0</v>
      </c>
      <c r="BB98" s="146">
        <f t="shared" si="26"/>
        <v>0</v>
      </c>
      <c r="BC98" s="146">
        <f t="shared" si="27"/>
        <v>0</v>
      </c>
      <c r="BD98" s="146">
        <f t="shared" si="28"/>
        <v>0</v>
      </c>
      <c r="BE98" s="146">
        <f t="shared" si="29"/>
        <v>0</v>
      </c>
      <c r="CA98" s="177">
        <v>1</v>
      </c>
      <c r="CB98" s="177">
        <v>7</v>
      </c>
      <c r="CZ98" s="146">
        <v>0.00851</v>
      </c>
    </row>
    <row r="99" spans="1:104" ht="12.75">
      <c r="A99" s="171">
        <v>71</v>
      </c>
      <c r="B99" s="172" t="s">
        <v>249</v>
      </c>
      <c r="C99" s="173" t="s">
        <v>250</v>
      </c>
      <c r="D99" s="174" t="s">
        <v>89</v>
      </c>
      <c r="E99" s="175">
        <v>36</v>
      </c>
      <c r="F99" s="175"/>
      <c r="G99" s="176">
        <f t="shared" si="24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t="shared" si="25"/>
        <v>0</v>
      </c>
      <c r="BB99" s="146">
        <f t="shared" si="26"/>
        <v>0</v>
      </c>
      <c r="BC99" s="146">
        <f t="shared" si="27"/>
        <v>0</v>
      </c>
      <c r="BD99" s="146">
        <f t="shared" si="28"/>
        <v>0</v>
      </c>
      <c r="BE99" s="146">
        <f t="shared" si="29"/>
        <v>0</v>
      </c>
      <c r="CA99" s="177">
        <v>1</v>
      </c>
      <c r="CB99" s="177">
        <v>7</v>
      </c>
      <c r="CZ99" s="146">
        <v>0.00141</v>
      </c>
    </row>
    <row r="100" spans="1:104" ht="12.75">
      <c r="A100" s="171">
        <v>72</v>
      </c>
      <c r="B100" s="172" t="s">
        <v>251</v>
      </c>
      <c r="C100" s="173" t="s">
        <v>252</v>
      </c>
      <c r="D100" s="174" t="s">
        <v>136</v>
      </c>
      <c r="E100" s="175">
        <v>7</v>
      </c>
      <c r="F100" s="175"/>
      <c r="G100" s="176">
        <f t="shared" si="24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t="shared" si="25"/>
        <v>0</v>
      </c>
      <c r="BB100" s="146">
        <f t="shared" si="26"/>
        <v>0</v>
      </c>
      <c r="BC100" s="146">
        <f t="shared" si="27"/>
        <v>0</v>
      </c>
      <c r="BD100" s="146">
        <f t="shared" si="28"/>
        <v>0</v>
      </c>
      <c r="BE100" s="146">
        <f t="shared" si="29"/>
        <v>0</v>
      </c>
      <c r="CA100" s="177">
        <v>1</v>
      </c>
      <c r="CB100" s="177">
        <v>7</v>
      </c>
      <c r="CZ100" s="146">
        <v>0.01134</v>
      </c>
    </row>
    <row r="101" spans="1:104" ht="12.75">
      <c r="A101" s="171">
        <v>73</v>
      </c>
      <c r="B101" s="172" t="s">
        <v>253</v>
      </c>
      <c r="C101" s="173" t="s">
        <v>254</v>
      </c>
      <c r="D101" s="174" t="s">
        <v>136</v>
      </c>
      <c r="E101" s="175">
        <v>16</v>
      </c>
      <c r="F101" s="175"/>
      <c r="G101" s="176">
        <f t="shared" si="24"/>
        <v>0</v>
      </c>
      <c r="O101" s="170">
        <v>2</v>
      </c>
      <c r="AA101" s="146">
        <v>1</v>
      </c>
      <c r="AB101" s="146">
        <v>7</v>
      </c>
      <c r="AC101" s="146">
        <v>7</v>
      </c>
      <c r="AZ101" s="146">
        <v>2</v>
      </c>
      <c r="BA101" s="146">
        <f t="shared" si="25"/>
        <v>0</v>
      </c>
      <c r="BB101" s="146">
        <f t="shared" si="26"/>
        <v>0</v>
      </c>
      <c r="BC101" s="146">
        <f t="shared" si="27"/>
        <v>0</v>
      </c>
      <c r="BD101" s="146">
        <f t="shared" si="28"/>
        <v>0</v>
      </c>
      <c r="BE101" s="146">
        <f t="shared" si="29"/>
        <v>0</v>
      </c>
      <c r="CA101" s="177">
        <v>1</v>
      </c>
      <c r="CB101" s="177">
        <v>7</v>
      </c>
      <c r="CZ101" s="146">
        <v>0.006</v>
      </c>
    </row>
    <row r="102" spans="1:104" ht="12.75">
      <c r="A102" s="171">
        <v>74</v>
      </c>
      <c r="B102" s="172" t="s">
        <v>255</v>
      </c>
      <c r="C102" s="173" t="s">
        <v>256</v>
      </c>
      <c r="D102" s="174" t="s">
        <v>136</v>
      </c>
      <c r="E102" s="175">
        <v>1</v>
      </c>
      <c r="F102" s="175"/>
      <c r="G102" s="176">
        <f t="shared" si="24"/>
        <v>0</v>
      </c>
      <c r="O102" s="170">
        <v>2</v>
      </c>
      <c r="AA102" s="146">
        <v>1</v>
      </c>
      <c r="AB102" s="146">
        <v>7</v>
      </c>
      <c r="AC102" s="146">
        <v>7</v>
      </c>
      <c r="AZ102" s="146">
        <v>2</v>
      </c>
      <c r="BA102" s="146">
        <f t="shared" si="25"/>
        <v>0</v>
      </c>
      <c r="BB102" s="146">
        <f t="shared" si="26"/>
        <v>0</v>
      </c>
      <c r="BC102" s="146">
        <f t="shared" si="27"/>
        <v>0</v>
      </c>
      <c r="BD102" s="146">
        <f t="shared" si="28"/>
        <v>0</v>
      </c>
      <c r="BE102" s="146">
        <f t="shared" si="29"/>
        <v>0</v>
      </c>
      <c r="CA102" s="177">
        <v>1</v>
      </c>
      <c r="CB102" s="177">
        <v>7</v>
      </c>
      <c r="CZ102" s="146">
        <v>0.0075</v>
      </c>
    </row>
    <row r="103" spans="1:104" ht="12.75">
      <c r="A103" s="171">
        <v>75</v>
      </c>
      <c r="B103" s="172" t="s">
        <v>257</v>
      </c>
      <c r="C103" s="173" t="s">
        <v>258</v>
      </c>
      <c r="D103" s="174" t="s">
        <v>136</v>
      </c>
      <c r="E103" s="175">
        <v>6</v>
      </c>
      <c r="F103" s="175"/>
      <c r="G103" s="176">
        <f t="shared" si="24"/>
        <v>0</v>
      </c>
      <c r="O103" s="170">
        <v>2</v>
      </c>
      <c r="AA103" s="146">
        <v>1</v>
      </c>
      <c r="AB103" s="146">
        <v>7</v>
      </c>
      <c r="AC103" s="146">
        <v>7</v>
      </c>
      <c r="AZ103" s="146">
        <v>2</v>
      </c>
      <c r="BA103" s="146">
        <f t="shared" si="25"/>
        <v>0</v>
      </c>
      <c r="BB103" s="146">
        <f t="shared" si="26"/>
        <v>0</v>
      </c>
      <c r="BC103" s="146">
        <f t="shared" si="27"/>
        <v>0</v>
      </c>
      <c r="BD103" s="146">
        <f t="shared" si="28"/>
        <v>0</v>
      </c>
      <c r="BE103" s="146">
        <f t="shared" si="29"/>
        <v>0</v>
      </c>
      <c r="CA103" s="177">
        <v>1</v>
      </c>
      <c r="CB103" s="177">
        <v>7</v>
      </c>
      <c r="CZ103" s="146">
        <v>0.0048</v>
      </c>
    </row>
    <row r="104" spans="1:104" ht="12.75">
      <c r="A104" s="171">
        <v>76</v>
      </c>
      <c r="B104" s="172" t="s">
        <v>259</v>
      </c>
      <c r="C104" s="173" t="s">
        <v>260</v>
      </c>
      <c r="D104" s="174" t="s">
        <v>89</v>
      </c>
      <c r="E104" s="175">
        <v>101</v>
      </c>
      <c r="F104" s="175"/>
      <c r="G104" s="176">
        <f t="shared" si="24"/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 t="shared" si="25"/>
        <v>0</v>
      </c>
      <c r="BB104" s="146">
        <f t="shared" si="26"/>
        <v>0</v>
      </c>
      <c r="BC104" s="146">
        <f t="shared" si="27"/>
        <v>0</v>
      </c>
      <c r="BD104" s="146">
        <f t="shared" si="28"/>
        <v>0</v>
      </c>
      <c r="BE104" s="146">
        <f t="shared" si="29"/>
        <v>0</v>
      </c>
      <c r="CA104" s="177">
        <v>1</v>
      </c>
      <c r="CB104" s="177">
        <v>7</v>
      </c>
      <c r="CZ104" s="146">
        <v>1E-05</v>
      </c>
    </row>
    <row r="105" spans="1:104" ht="12.75">
      <c r="A105" s="171">
        <v>77</v>
      </c>
      <c r="B105" s="172" t="s">
        <v>261</v>
      </c>
      <c r="C105" s="173" t="s">
        <v>262</v>
      </c>
      <c r="D105" s="174" t="s">
        <v>84</v>
      </c>
      <c r="E105" s="175">
        <v>520.32</v>
      </c>
      <c r="F105" s="175"/>
      <c r="G105" s="176">
        <f t="shared" si="24"/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t="shared" si="25"/>
        <v>0</v>
      </c>
      <c r="BB105" s="146">
        <f t="shared" si="26"/>
        <v>0</v>
      </c>
      <c r="BC105" s="146">
        <f t="shared" si="27"/>
        <v>0</v>
      </c>
      <c r="BD105" s="146">
        <f t="shared" si="28"/>
        <v>0</v>
      </c>
      <c r="BE105" s="146">
        <f t="shared" si="29"/>
        <v>0</v>
      </c>
      <c r="CA105" s="177">
        <v>1</v>
      </c>
      <c r="CB105" s="177">
        <v>7</v>
      </c>
      <c r="CZ105" s="146">
        <v>0.0001</v>
      </c>
    </row>
    <row r="106" spans="1:104" ht="12.75">
      <c r="A106" s="171">
        <v>78</v>
      </c>
      <c r="B106" s="172" t="s">
        <v>263</v>
      </c>
      <c r="C106" s="173" t="s">
        <v>264</v>
      </c>
      <c r="D106" s="174" t="s">
        <v>111</v>
      </c>
      <c r="E106" s="175">
        <v>23.8054899</v>
      </c>
      <c r="F106" s="175"/>
      <c r="G106" s="176">
        <f t="shared" si="24"/>
        <v>0</v>
      </c>
      <c r="O106" s="170">
        <v>2</v>
      </c>
      <c r="AA106" s="146">
        <v>7</v>
      </c>
      <c r="AB106" s="146">
        <v>1001</v>
      </c>
      <c r="AC106" s="146">
        <v>5</v>
      </c>
      <c r="AZ106" s="146">
        <v>2</v>
      </c>
      <c r="BA106" s="146">
        <f t="shared" si="25"/>
        <v>0</v>
      </c>
      <c r="BB106" s="146">
        <f t="shared" si="26"/>
        <v>0</v>
      </c>
      <c r="BC106" s="146">
        <f t="shared" si="27"/>
        <v>0</v>
      </c>
      <c r="BD106" s="146">
        <f t="shared" si="28"/>
        <v>0</v>
      </c>
      <c r="BE106" s="146">
        <f t="shared" si="29"/>
        <v>0</v>
      </c>
      <c r="CA106" s="177">
        <v>7</v>
      </c>
      <c r="CB106" s="177">
        <v>1001</v>
      </c>
      <c r="CZ106" s="146">
        <v>0</v>
      </c>
    </row>
    <row r="107" spans="1:57" ht="12.75">
      <c r="A107" s="184"/>
      <c r="B107" s="185" t="s">
        <v>75</v>
      </c>
      <c r="C107" s="186" t="str">
        <f>CONCATENATE(B96," ",C96)</f>
        <v>765 Krytiny tvrdé</v>
      </c>
      <c r="D107" s="187"/>
      <c r="E107" s="188"/>
      <c r="F107" s="189"/>
      <c r="G107" s="190">
        <f>SUM(G96:G106)</f>
        <v>0</v>
      </c>
      <c r="O107" s="170">
        <v>4</v>
      </c>
      <c r="BA107" s="191">
        <f>SUM(BA96:BA106)</f>
        <v>0</v>
      </c>
      <c r="BB107" s="191">
        <f>SUM(BB96:BB106)</f>
        <v>0</v>
      </c>
      <c r="BC107" s="191">
        <f>SUM(BC96:BC106)</f>
        <v>0</v>
      </c>
      <c r="BD107" s="191">
        <f>SUM(BD96:BD106)</f>
        <v>0</v>
      </c>
      <c r="BE107" s="191">
        <f>SUM(BE96:BE106)</f>
        <v>0</v>
      </c>
    </row>
    <row r="108" spans="1:15" ht="12.75">
      <c r="A108" s="163" t="s">
        <v>73</v>
      </c>
      <c r="B108" s="164" t="s">
        <v>265</v>
      </c>
      <c r="C108" s="165" t="s">
        <v>266</v>
      </c>
      <c r="D108" s="166"/>
      <c r="E108" s="167"/>
      <c r="F108" s="167"/>
      <c r="G108" s="168"/>
      <c r="H108" s="169"/>
      <c r="I108" s="169"/>
      <c r="O108" s="170">
        <v>1</v>
      </c>
    </row>
    <row r="109" spans="1:104" ht="12.75">
      <c r="A109" s="171">
        <v>79</v>
      </c>
      <c r="B109" s="172" t="s">
        <v>267</v>
      </c>
      <c r="C109" s="173" t="s">
        <v>268</v>
      </c>
      <c r="D109" s="174" t="s">
        <v>89</v>
      </c>
      <c r="E109" s="175">
        <v>29.35</v>
      </c>
      <c r="F109" s="175"/>
      <c r="G109" s="176">
        <f aca="true" t="shared" si="30" ref="G109:G114"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aca="true" t="shared" si="31" ref="BA109:BA114">IF(AZ109=1,G109,0)</f>
        <v>0</v>
      </c>
      <c r="BB109" s="146">
        <f aca="true" t="shared" si="32" ref="BB109:BB114">IF(AZ109=2,G109,0)</f>
        <v>0</v>
      </c>
      <c r="BC109" s="146">
        <f aca="true" t="shared" si="33" ref="BC109:BC114">IF(AZ109=3,G109,0)</f>
        <v>0</v>
      </c>
      <c r="BD109" s="146">
        <f aca="true" t="shared" si="34" ref="BD109:BD114">IF(AZ109=4,G109,0)</f>
        <v>0</v>
      </c>
      <c r="BE109" s="146">
        <f aca="true" t="shared" si="35" ref="BE109:BE114">IF(AZ109=5,G109,0)</f>
        <v>0</v>
      </c>
      <c r="CA109" s="177">
        <v>1</v>
      </c>
      <c r="CB109" s="177">
        <v>7</v>
      </c>
      <c r="CZ109" s="146">
        <v>0</v>
      </c>
    </row>
    <row r="110" spans="1:104" ht="12.75">
      <c r="A110" s="171">
        <v>80</v>
      </c>
      <c r="B110" s="172" t="s">
        <v>269</v>
      </c>
      <c r="C110" s="173" t="s">
        <v>270</v>
      </c>
      <c r="D110" s="174" t="s">
        <v>89</v>
      </c>
      <c r="E110" s="175">
        <v>29.35</v>
      </c>
      <c r="F110" s="175"/>
      <c r="G110" s="176">
        <f t="shared" si="30"/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 t="shared" si="31"/>
        <v>0</v>
      </c>
      <c r="BB110" s="146">
        <f t="shared" si="32"/>
        <v>0</v>
      </c>
      <c r="BC110" s="146">
        <f t="shared" si="33"/>
        <v>0</v>
      </c>
      <c r="BD110" s="146">
        <f t="shared" si="34"/>
        <v>0</v>
      </c>
      <c r="BE110" s="146">
        <f t="shared" si="35"/>
        <v>0</v>
      </c>
      <c r="CA110" s="177">
        <v>1</v>
      </c>
      <c r="CB110" s="177">
        <v>7</v>
      </c>
      <c r="CZ110" s="146">
        <v>0</v>
      </c>
    </row>
    <row r="111" spans="1:104" ht="12.75">
      <c r="A111" s="171">
        <v>81</v>
      </c>
      <c r="B111" s="172" t="s">
        <v>271</v>
      </c>
      <c r="C111" s="173" t="s">
        <v>272</v>
      </c>
      <c r="D111" s="174" t="s">
        <v>136</v>
      </c>
      <c r="E111" s="175">
        <v>1</v>
      </c>
      <c r="F111" s="175"/>
      <c r="G111" s="176">
        <f t="shared" si="30"/>
        <v>0</v>
      </c>
      <c r="O111" s="170">
        <v>2</v>
      </c>
      <c r="AA111" s="146">
        <v>12</v>
      </c>
      <c r="AB111" s="146">
        <v>0</v>
      </c>
      <c r="AC111" s="146">
        <v>78</v>
      </c>
      <c r="AZ111" s="146">
        <v>2</v>
      </c>
      <c r="BA111" s="146">
        <f t="shared" si="31"/>
        <v>0</v>
      </c>
      <c r="BB111" s="146">
        <f t="shared" si="32"/>
        <v>0</v>
      </c>
      <c r="BC111" s="146">
        <f t="shared" si="33"/>
        <v>0</v>
      </c>
      <c r="BD111" s="146">
        <f t="shared" si="34"/>
        <v>0</v>
      </c>
      <c r="BE111" s="146">
        <f t="shared" si="35"/>
        <v>0</v>
      </c>
      <c r="CA111" s="177">
        <v>12</v>
      </c>
      <c r="CB111" s="177">
        <v>0</v>
      </c>
      <c r="CZ111" s="146">
        <v>0</v>
      </c>
    </row>
    <row r="112" spans="1:104" ht="22.5">
      <c r="A112" s="171">
        <v>82</v>
      </c>
      <c r="B112" s="172" t="s">
        <v>273</v>
      </c>
      <c r="C112" s="173" t="s">
        <v>274</v>
      </c>
      <c r="D112" s="174" t="s">
        <v>136</v>
      </c>
      <c r="E112" s="175">
        <v>1</v>
      </c>
      <c r="F112" s="175"/>
      <c r="G112" s="176">
        <f t="shared" si="30"/>
        <v>0</v>
      </c>
      <c r="O112" s="170">
        <v>2</v>
      </c>
      <c r="AA112" s="146">
        <v>12</v>
      </c>
      <c r="AB112" s="146">
        <v>0</v>
      </c>
      <c r="AC112" s="146">
        <v>79</v>
      </c>
      <c r="AZ112" s="146">
        <v>2</v>
      </c>
      <c r="BA112" s="146">
        <f t="shared" si="31"/>
        <v>0</v>
      </c>
      <c r="BB112" s="146">
        <f t="shared" si="32"/>
        <v>0</v>
      </c>
      <c r="BC112" s="146">
        <f t="shared" si="33"/>
        <v>0</v>
      </c>
      <c r="BD112" s="146">
        <f t="shared" si="34"/>
        <v>0</v>
      </c>
      <c r="BE112" s="146">
        <f t="shared" si="35"/>
        <v>0</v>
      </c>
      <c r="CA112" s="177">
        <v>12</v>
      </c>
      <c r="CB112" s="177">
        <v>0</v>
      </c>
      <c r="CZ112" s="146">
        <v>0</v>
      </c>
    </row>
    <row r="113" spans="1:104" ht="12.75">
      <c r="A113" s="171">
        <v>83</v>
      </c>
      <c r="B113" s="172" t="s">
        <v>275</v>
      </c>
      <c r="C113" s="173" t="s">
        <v>276</v>
      </c>
      <c r="D113" s="174" t="s">
        <v>136</v>
      </c>
      <c r="E113" s="175">
        <v>1</v>
      </c>
      <c r="F113" s="175"/>
      <c r="G113" s="176">
        <f t="shared" si="30"/>
        <v>0</v>
      </c>
      <c r="O113" s="170">
        <v>2</v>
      </c>
      <c r="AA113" s="146">
        <v>12</v>
      </c>
      <c r="AB113" s="146">
        <v>0</v>
      </c>
      <c r="AC113" s="146">
        <v>80</v>
      </c>
      <c r="AZ113" s="146">
        <v>2</v>
      </c>
      <c r="BA113" s="146">
        <f t="shared" si="31"/>
        <v>0</v>
      </c>
      <c r="BB113" s="146">
        <f t="shared" si="32"/>
        <v>0</v>
      </c>
      <c r="BC113" s="146">
        <f t="shared" si="33"/>
        <v>0</v>
      </c>
      <c r="BD113" s="146">
        <f t="shared" si="34"/>
        <v>0</v>
      </c>
      <c r="BE113" s="146">
        <f t="shared" si="35"/>
        <v>0</v>
      </c>
      <c r="CA113" s="177">
        <v>12</v>
      </c>
      <c r="CB113" s="177">
        <v>0</v>
      </c>
      <c r="CZ113" s="146">
        <v>0</v>
      </c>
    </row>
    <row r="114" spans="1:104" ht="12.75">
      <c r="A114" s="171">
        <v>84</v>
      </c>
      <c r="B114" s="172" t="s">
        <v>277</v>
      </c>
      <c r="C114" s="173" t="s">
        <v>278</v>
      </c>
      <c r="D114" s="174" t="s">
        <v>111</v>
      </c>
      <c r="E114" s="175">
        <v>0.1</v>
      </c>
      <c r="F114" s="175"/>
      <c r="G114" s="176">
        <f t="shared" si="30"/>
        <v>0</v>
      </c>
      <c r="O114" s="170">
        <v>2</v>
      </c>
      <c r="AA114" s="146">
        <v>1</v>
      </c>
      <c r="AB114" s="146">
        <v>5</v>
      </c>
      <c r="AC114" s="146">
        <v>5</v>
      </c>
      <c r="AZ114" s="146">
        <v>2</v>
      </c>
      <c r="BA114" s="146">
        <f t="shared" si="31"/>
        <v>0</v>
      </c>
      <c r="BB114" s="146">
        <f t="shared" si="32"/>
        <v>0</v>
      </c>
      <c r="BC114" s="146">
        <f t="shared" si="33"/>
        <v>0</v>
      </c>
      <c r="BD114" s="146">
        <f t="shared" si="34"/>
        <v>0</v>
      </c>
      <c r="BE114" s="146">
        <f t="shared" si="35"/>
        <v>0</v>
      </c>
      <c r="CA114" s="177">
        <v>1</v>
      </c>
      <c r="CB114" s="177">
        <v>5</v>
      </c>
      <c r="CZ114" s="146">
        <v>0</v>
      </c>
    </row>
    <row r="115" spans="1:57" ht="12.75">
      <c r="A115" s="184"/>
      <c r="B115" s="185" t="s">
        <v>75</v>
      </c>
      <c r="C115" s="186" t="str">
        <f>CONCATENATE(B108," ",C108)</f>
        <v>767 Konstrukce zámečnické</v>
      </c>
      <c r="D115" s="187"/>
      <c r="E115" s="188"/>
      <c r="F115" s="189"/>
      <c r="G115" s="190">
        <f>SUM(G108:G114)</f>
        <v>0</v>
      </c>
      <c r="O115" s="170">
        <v>4</v>
      </c>
      <c r="BA115" s="191">
        <f>SUM(BA108:BA114)</f>
        <v>0</v>
      </c>
      <c r="BB115" s="191">
        <f>SUM(BB108:BB114)</f>
        <v>0</v>
      </c>
      <c r="BC115" s="191">
        <f>SUM(BC108:BC114)</f>
        <v>0</v>
      </c>
      <c r="BD115" s="191">
        <f>SUM(BD108:BD114)</f>
        <v>0</v>
      </c>
      <c r="BE115" s="191">
        <f>SUM(BE108:BE114)</f>
        <v>0</v>
      </c>
    </row>
    <row r="116" spans="1:15" ht="12.75">
      <c r="A116" s="163" t="s">
        <v>73</v>
      </c>
      <c r="B116" s="164" t="s">
        <v>279</v>
      </c>
      <c r="C116" s="165" t="s">
        <v>280</v>
      </c>
      <c r="D116" s="166"/>
      <c r="E116" s="167"/>
      <c r="F116" s="167"/>
      <c r="G116" s="168"/>
      <c r="H116" s="169"/>
      <c r="I116" s="169"/>
      <c r="O116" s="170">
        <v>1</v>
      </c>
    </row>
    <row r="117" spans="1:104" ht="22.5">
      <c r="A117" s="171">
        <v>85</v>
      </c>
      <c r="B117" s="172" t="s">
        <v>281</v>
      </c>
      <c r="C117" s="173" t="s">
        <v>282</v>
      </c>
      <c r="D117" s="174" t="s">
        <v>84</v>
      </c>
      <c r="E117" s="175">
        <v>520.32</v>
      </c>
      <c r="F117" s="175"/>
      <c r="G117" s="176">
        <f>E117*F117</f>
        <v>0</v>
      </c>
      <c r="O117" s="170">
        <v>2</v>
      </c>
      <c r="AA117" s="146">
        <v>2</v>
      </c>
      <c r="AB117" s="146">
        <v>7</v>
      </c>
      <c r="AC117" s="146">
        <v>7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2</v>
      </c>
      <c r="CB117" s="177">
        <v>7</v>
      </c>
      <c r="CZ117" s="146">
        <v>0.00042</v>
      </c>
    </row>
    <row r="118" spans="1:104" ht="12.75">
      <c r="A118" s="171">
        <v>86</v>
      </c>
      <c r="B118" s="172" t="s">
        <v>283</v>
      </c>
      <c r="C118" s="173" t="s">
        <v>284</v>
      </c>
      <c r="D118" s="174" t="s">
        <v>84</v>
      </c>
      <c r="E118" s="175">
        <v>552.7</v>
      </c>
      <c r="F118" s="175"/>
      <c r="G118" s="176">
        <f>E118*F118</f>
        <v>0</v>
      </c>
      <c r="O118" s="170">
        <v>2</v>
      </c>
      <c r="AA118" s="146">
        <v>1</v>
      </c>
      <c r="AB118" s="146">
        <v>7</v>
      </c>
      <c r="AC118" s="146">
        <v>7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7</v>
      </c>
      <c r="CZ118" s="146">
        <v>0.00016</v>
      </c>
    </row>
    <row r="119" spans="1:57" ht="12.75">
      <c r="A119" s="184"/>
      <c r="B119" s="185" t="s">
        <v>75</v>
      </c>
      <c r="C119" s="186" t="str">
        <f>CONCATENATE(B116," ",C116)</f>
        <v>783 Nátěry</v>
      </c>
      <c r="D119" s="187"/>
      <c r="E119" s="188"/>
      <c r="F119" s="189"/>
      <c r="G119" s="190">
        <f>SUM(G116:G118)</f>
        <v>0</v>
      </c>
      <c r="O119" s="170">
        <v>4</v>
      </c>
      <c r="BA119" s="191">
        <f>SUM(BA116:BA118)</f>
        <v>0</v>
      </c>
      <c r="BB119" s="191">
        <f>SUM(BB116:BB118)</f>
        <v>0</v>
      </c>
      <c r="BC119" s="191">
        <f>SUM(BC116:BC118)</f>
        <v>0</v>
      </c>
      <c r="BD119" s="191">
        <f>SUM(BD116:BD118)</f>
        <v>0</v>
      </c>
      <c r="BE119" s="191">
        <f>SUM(BE116:BE118)</f>
        <v>0</v>
      </c>
    </row>
    <row r="120" spans="1:15" ht="12.75">
      <c r="A120" s="163" t="s">
        <v>73</v>
      </c>
      <c r="B120" s="164" t="s">
        <v>285</v>
      </c>
      <c r="C120" s="165" t="s">
        <v>286</v>
      </c>
      <c r="D120" s="166"/>
      <c r="E120" s="167"/>
      <c r="F120" s="167"/>
      <c r="G120" s="168"/>
      <c r="H120" s="169"/>
      <c r="I120" s="169"/>
      <c r="O120" s="170">
        <v>1</v>
      </c>
    </row>
    <row r="121" spans="1:104" ht="12.75">
      <c r="A121" s="171">
        <v>87</v>
      </c>
      <c r="B121" s="172" t="s">
        <v>285</v>
      </c>
      <c r="C121" s="173" t="s">
        <v>287</v>
      </c>
      <c r="D121" s="174" t="s">
        <v>288</v>
      </c>
      <c r="E121" s="175">
        <v>1</v>
      </c>
      <c r="F121" s="175"/>
      <c r="G121" s="176">
        <f>E121*F121</f>
        <v>0</v>
      </c>
      <c r="O121" s="170">
        <v>2</v>
      </c>
      <c r="AA121" s="146">
        <v>12</v>
      </c>
      <c r="AB121" s="146">
        <v>0</v>
      </c>
      <c r="AC121" s="146">
        <v>87</v>
      </c>
      <c r="AZ121" s="146">
        <v>4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12</v>
      </c>
      <c r="CB121" s="177">
        <v>0</v>
      </c>
      <c r="CZ121" s="146">
        <v>0</v>
      </c>
    </row>
    <row r="122" spans="1:15" ht="12.75">
      <c r="A122" s="178"/>
      <c r="B122" s="180"/>
      <c r="C122" s="224" t="s">
        <v>74</v>
      </c>
      <c r="D122" s="225"/>
      <c r="E122" s="181">
        <v>1</v>
      </c>
      <c r="F122" s="182"/>
      <c r="G122" s="183"/>
      <c r="M122" s="179">
        <v>1</v>
      </c>
      <c r="O122" s="170"/>
    </row>
    <row r="123" spans="1:57" ht="12.75">
      <c r="A123" s="184"/>
      <c r="B123" s="185" t="s">
        <v>75</v>
      </c>
      <c r="C123" s="186" t="str">
        <f>CONCATENATE(B120," ",C120)</f>
        <v>M11 Hromosvod</v>
      </c>
      <c r="D123" s="187"/>
      <c r="E123" s="188"/>
      <c r="F123" s="189"/>
      <c r="G123" s="190">
        <f>SUM(G120:G122)</f>
        <v>0</v>
      </c>
      <c r="O123" s="170">
        <v>4</v>
      </c>
      <c r="BA123" s="191">
        <f>SUM(BA120:BA122)</f>
        <v>0</v>
      </c>
      <c r="BB123" s="191">
        <f>SUM(BB120:BB122)</f>
        <v>0</v>
      </c>
      <c r="BC123" s="191">
        <f>SUM(BC120:BC122)</f>
        <v>0</v>
      </c>
      <c r="BD123" s="191">
        <f>SUM(BD120:BD122)</f>
        <v>0</v>
      </c>
      <c r="BE123" s="191">
        <f>SUM(BE120:BE122)</f>
        <v>0</v>
      </c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spans="1:7" ht="12.75">
      <c r="A147" s="192"/>
      <c r="B147" s="192"/>
      <c r="C147" s="192"/>
      <c r="D147" s="192"/>
      <c r="E147" s="192"/>
      <c r="F147" s="192"/>
      <c r="G147" s="192"/>
    </row>
    <row r="148" spans="1:7" ht="12.75">
      <c r="A148" s="192"/>
      <c r="B148" s="192"/>
      <c r="C148" s="192"/>
      <c r="D148" s="192"/>
      <c r="E148" s="192"/>
      <c r="F148" s="192"/>
      <c r="G148" s="192"/>
    </row>
    <row r="149" spans="1:7" ht="12.75">
      <c r="A149" s="192"/>
      <c r="B149" s="192"/>
      <c r="C149" s="192"/>
      <c r="D149" s="192"/>
      <c r="E149" s="192"/>
      <c r="F149" s="192"/>
      <c r="G149" s="192"/>
    </row>
    <row r="150" spans="1:7" ht="12.75">
      <c r="A150" s="192"/>
      <c r="B150" s="192"/>
      <c r="C150" s="192"/>
      <c r="D150" s="192"/>
      <c r="E150" s="192"/>
      <c r="F150" s="192"/>
      <c r="G150" s="192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spans="1:2" ht="12.75">
      <c r="A182" s="193"/>
      <c r="B182" s="193"/>
    </row>
    <row r="183" spans="1:7" ht="12.75">
      <c r="A183" s="192"/>
      <c r="B183" s="192"/>
      <c r="C183" s="195"/>
      <c r="D183" s="195"/>
      <c r="E183" s="196"/>
      <c r="F183" s="195"/>
      <c r="G183" s="197"/>
    </row>
    <row r="184" spans="1:7" ht="12.75">
      <c r="A184" s="198"/>
      <c r="B184" s="198"/>
      <c r="C184" s="192"/>
      <c r="D184" s="192"/>
      <c r="E184" s="199"/>
      <c r="F184" s="192"/>
      <c r="G184" s="192"/>
    </row>
    <row r="185" spans="1:7" ht="12.75">
      <c r="A185" s="192"/>
      <c r="B185" s="192"/>
      <c r="C185" s="192"/>
      <c r="D185" s="192"/>
      <c r="E185" s="199"/>
      <c r="F185" s="192"/>
      <c r="G185" s="192"/>
    </row>
    <row r="186" spans="1:7" ht="12.75">
      <c r="A186" s="192"/>
      <c r="B186" s="192"/>
      <c r="C186" s="192"/>
      <c r="D186" s="192"/>
      <c r="E186" s="199"/>
      <c r="F186" s="192"/>
      <c r="G186" s="192"/>
    </row>
    <row r="187" spans="1:7" ht="12.75">
      <c r="A187" s="192"/>
      <c r="B187" s="192"/>
      <c r="C187" s="192"/>
      <c r="D187" s="192"/>
      <c r="E187" s="199"/>
      <c r="F187" s="192"/>
      <c r="G187" s="192"/>
    </row>
    <row r="188" spans="1:7" ht="12.75">
      <c r="A188" s="192"/>
      <c r="B188" s="192"/>
      <c r="C188" s="192"/>
      <c r="D188" s="192"/>
      <c r="E188" s="199"/>
      <c r="F188" s="192"/>
      <c r="G188" s="192"/>
    </row>
    <row r="189" spans="1:7" ht="12.75">
      <c r="A189" s="192"/>
      <c r="B189" s="192"/>
      <c r="C189" s="192"/>
      <c r="D189" s="192"/>
      <c r="E189" s="199"/>
      <c r="F189" s="192"/>
      <c r="G189" s="192"/>
    </row>
    <row r="190" spans="1:7" ht="12.75">
      <c r="A190" s="192"/>
      <c r="B190" s="192"/>
      <c r="C190" s="192"/>
      <c r="D190" s="192"/>
      <c r="E190" s="199"/>
      <c r="F190" s="192"/>
      <c r="G190" s="192"/>
    </row>
    <row r="191" spans="1:7" ht="12.75">
      <c r="A191" s="192"/>
      <c r="B191" s="192"/>
      <c r="C191" s="192"/>
      <c r="D191" s="192"/>
      <c r="E191" s="199"/>
      <c r="F191" s="192"/>
      <c r="G191" s="192"/>
    </row>
    <row r="192" spans="1:7" ht="12.75">
      <c r="A192" s="192"/>
      <c r="B192" s="192"/>
      <c r="C192" s="192"/>
      <c r="D192" s="192"/>
      <c r="E192" s="199"/>
      <c r="F192" s="192"/>
      <c r="G192" s="192"/>
    </row>
    <row r="193" spans="1:7" ht="12.75">
      <c r="A193" s="192"/>
      <c r="B193" s="192"/>
      <c r="C193" s="192"/>
      <c r="D193" s="192"/>
      <c r="E193" s="199"/>
      <c r="F193" s="192"/>
      <c r="G193" s="192"/>
    </row>
    <row r="194" spans="1:7" ht="12.75">
      <c r="A194" s="192"/>
      <c r="B194" s="192"/>
      <c r="C194" s="192"/>
      <c r="D194" s="192"/>
      <c r="E194" s="199"/>
      <c r="F194" s="192"/>
      <c r="G194" s="192"/>
    </row>
    <row r="195" spans="1:7" ht="12.75">
      <c r="A195" s="192"/>
      <c r="B195" s="192"/>
      <c r="C195" s="192"/>
      <c r="D195" s="192"/>
      <c r="E195" s="199"/>
      <c r="F195" s="192"/>
      <c r="G195" s="192"/>
    </row>
    <row r="196" spans="1:7" ht="12.75">
      <c r="A196" s="192"/>
      <c r="B196" s="192"/>
      <c r="C196" s="192"/>
      <c r="D196" s="192"/>
      <c r="E196" s="199"/>
      <c r="F196" s="192"/>
      <c r="G196" s="192"/>
    </row>
  </sheetData>
  <sheetProtection/>
  <mergeCells count="8">
    <mergeCell ref="C122:D122"/>
    <mergeCell ref="C27:D27"/>
    <mergeCell ref="C56:D56"/>
    <mergeCell ref="C22:D22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Miky</cp:lastModifiedBy>
  <dcterms:created xsi:type="dcterms:W3CDTF">2015-04-07T07:28:28Z</dcterms:created>
  <dcterms:modified xsi:type="dcterms:W3CDTF">2015-04-07T08:47:08Z</dcterms:modified>
  <cp:category/>
  <cp:version/>
  <cp:contentType/>
  <cp:contentStatus/>
</cp:coreProperties>
</file>