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30" windowWidth="19320" windowHeight="122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'Položky'!$A$1:$G$372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<sst xmlns="http://schemas.openxmlformats.org/spreadsheetml/2006/main" count="997" uniqueCount="541">
  <si>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</si>
  <si>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</si>
  <si>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</si>
  <si>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</si>
  <si>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</si>
  <si>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</si>
  <si>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</si>
  <si>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</si>
  <si>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</si>
  <si>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</si>
  <si>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</si>
  <si>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</si>
  <si>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</si>
  <si>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</si>
  <si>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</si>
  <si>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</si>
  <si>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</si>
  <si>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</si>
  <si>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</si>
  <si>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</si>
  <si>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</si>
  <si>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</si>
  <si>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</si>
  <si>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</si>
  <si>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</si>
  <si>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</si>
  <si>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</si>
  <si>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</si>
  <si>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</si>
  <si>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</si>
  <si>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</si>
  <si>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</si>
  <si>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</si>
  <si>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</si>
  <si>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</si>
  <si>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</si>
  <si>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</si>
  <si>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</si>
  <si>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</si>
  <si>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</si>
  <si>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</si>
  <si>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</si>
  <si>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</si>
  <si>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</si>
  <si>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</si>
  <si>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</si>
  <si>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</si>
  <si>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</si>
  <si>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</si>
  <si>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</si>
  <si>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</si>
  <si>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</si>
  <si>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</si>
  <si>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</si>
  <si>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</si>
  <si>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</si>
  <si>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</si>
  <si>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</si>
  <si>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</si>
  <si>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</si>
  <si>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</si>
  <si>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</si>
  <si>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</si>
  <si>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</si>
  <si>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</si>
  <si>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</si>
  <si>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</si>
  <si>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</si>
  <si>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</si>
  <si>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</si>
  <si>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</si>
  <si>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</si>
  <si>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</si>
  <si>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</si>
  <si>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</si>
  <si>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</si>
  <si>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</si>
  <si>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</si>
  <si>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2011</t>
  </si>
  <si>
    <t>Stavby 2011</t>
  </si>
  <si>
    <t>21</t>
  </si>
  <si>
    <t>Brno, Gymnázium Elgartova 3</t>
  </si>
  <si>
    <t>Oprava kanalizace v 1.pp</t>
  </si>
  <si>
    <t>00</t>
  </si>
  <si>
    <t>Poznámka</t>
  </si>
  <si>
    <t>poznámka 01</t>
  </si>
  <si>
    <t xml:space="preserve">Výměry budou upřesněny dle skutečnosti na stavbě </t>
  </si>
  <si>
    <t>1000042  -PO</t>
  </si>
  <si>
    <t xml:space="preserve">Hutnění stávající zeminy a zásypů </t>
  </si>
  <si>
    <t>m3</t>
  </si>
  <si>
    <t>D1:140,80*0,20</t>
  </si>
  <si>
    <t>D2:3,35*0,20</t>
  </si>
  <si>
    <t>D3:0,81*0,20</t>
  </si>
  <si>
    <t>D4:7,81*0,20</t>
  </si>
  <si>
    <t>D5:18,50*0,20</t>
  </si>
  <si>
    <t>D6:1,01*0,20</t>
  </si>
  <si>
    <t>V1:6,44*0,20</t>
  </si>
  <si>
    <t>C1:24,31*0,20</t>
  </si>
  <si>
    <t>C2:2,00*0,20</t>
  </si>
  <si>
    <t>T1:5,12*0,20</t>
  </si>
  <si>
    <t>P1:1,68*0,20</t>
  </si>
  <si>
    <t>P2:1,10*0,20</t>
  </si>
  <si>
    <t>L1:12,96*0,20</t>
  </si>
  <si>
    <t>K2:1,10*0,20</t>
  </si>
  <si>
    <t>133201101R00</t>
  </si>
  <si>
    <t xml:space="preserve">Hloubení šachet v hor.3 do 100 m3 </t>
  </si>
  <si>
    <t>výkop pro šachtu:26,50</t>
  </si>
  <si>
    <t>133201109R00</t>
  </si>
  <si>
    <t xml:space="preserve">Příplatek za lepivost - hloubení šachet v hor.3 </t>
  </si>
  <si>
    <t>výkop pro šachtu:26,50/2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</si>
  <si>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</si>
  <si>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</si>
  <si>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</si>
  <si>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</si>
  <si>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167101101R00</t>
  </si>
  <si>
    <t>27</t>
  </si>
  <si>
    <t>Základy</t>
  </si>
  <si>
    <t>274001</t>
  </si>
  <si>
    <t xml:space="preserve">Prohloubení a podbetonováńí stávajících základů </t>
  </si>
  <si>
    <t>kpl.</t>
  </si>
  <si>
    <t>31</t>
  </si>
  <si>
    <t>Zdi podpěrné a volné</t>
  </si>
  <si>
    <t>310001</t>
  </si>
  <si>
    <t>Doplnění zdiva a uvedení zdiva do původního stavu konstrukce dotčené stavebními úpravami</t>
  </si>
  <si>
    <t>hod</t>
  </si>
  <si>
    <t>vč.povrchových úprav</t>
  </si>
  <si>
    <t>38</t>
  </si>
  <si>
    <t>Kompletní konstrukce</t>
  </si>
  <si>
    <t>3803262   -Š</t>
  </si>
  <si>
    <t xml:space="preserve">Komplet. konstr.šachet z C25/30-XC4,XA2-S3 </t>
  </si>
  <si>
    <t>šachta:</t>
  </si>
  <si>
    <t>dno:2,10*2,10*0,30</t>
  </si>
  <si>
    <t>stěny:(2,10+1,50)*2*1,86*0,30+(1,10+0,50)*2*0,50*0,30</t>
  </si>
  <si>
    <t>38035621  -Š</t>
  </si>
  <si>
    <t xml:space="preserve">Bednění kompl.konstr.omítaných pl.rovinných,zříz. </t>
  </si>
  <si>
    <t>m2</t>
  </si>
  <si>
    <t>dno:(2,10+2,10)*2*0,30</t>
  </si>
  <si>
    <t>stěny:(2,10+2,10)*2*1,86*2+(1,10+0,50)*2*0,50*2</t>
  </si>
  <si>
    <t>380356212-Š</t>
  </si>
  <si>
    <t xml:space="preserve">Bednění kompl.konstr.omítaných pl.rovinných,odbed. </t>
  </si>
  <si>
    <t>38036     -Š</t>
  </si>
  <si>
    <t xml:space="preserve">Výztuž kompletních konstrukcí z Kari sítí </t>
  </si>
  <si>
    <t>t</t>
  </si>
  <si>
    <t>šachta:61,50*0,001</t>
  </si>
  <si>
    <t>380361002-Š</t>
  </si>
  <si>
    <t xml:space="preserve">Výztuž kompletních konstrukcí z oceli 10 505 </t>
  </si>
  <si>
    <t>šachta:182,10*0,001</t>
  </si>
  <si>
    <t>63131341  -Š</t>
  </si>
  <si>
    <t>Mazanina betonová  C 12/15-X0 podkladní beton šachty</t>
  </si>
  <si>
    <t>3803         -Š</t>
  </si>
  <si>
    <t xml:space="preserve">Ocelový rám z L 80/80/8mm a pás.30/10 mm </t>
  </si>
  <si>
    <t>kg</t>
  </si>
  <si>
    <t>šachta:84,00</t>
  </si>
  <si>
    <t>3804-P1      -Š</t>
  </si>
  <si>
    <t xml:space="preserve">PVC těsnící pás </t>
  </si>
  <si>
    <t>m</t>
  </si>
  <si>
    <t>3804-R1      -Š</t>
  </si>
  <si>
    <t>63</t>
  </si>
  <si>
    <t>Podlahy a podlahové konstrukce</t>
  </si>
  <si>
    <t>6313100  -C1</t>
  </si>
  <si>
    <t xml:space="preserve">Mazanina podkladní z betonu B 10 (C 8/10) tl.100mm </t>
  </si>
  <si>
    <t>6313100  -D1</t>
  </si>
  <si>
    <t>6313100  -D2</t>
  </si>
  <si>
    <t xml:space="preserve">Mazanina podkladní z betonu B 10 (C 8/10) tl.150mm </t>
  </si>
  <si>
    <t>6313100  -D3</t>
  </si>
  <si>
    <t>6313100  -D4</t>
  </si>
  <si>
    <t>6313100  -D5</t>
  </si>
  <si>
    <t>6313100  -D6</t>
  </si>
  <si>
    <t>6313100  -K1</t>
  </si>
  <si>
    <t>6313100  -L2</t>
  </si>
  <si>
    <t>6313100  -P1</t>
  </si>
  <si>
    <t>6313100  -P2</t>
  </si>
  <si>
    <t>6313100  -T1</t>
  </si>
  <si>
    <t>6313200  -C1</t>
  </si>
  <si>
    <t>Cementový potěr vyztuž.sítí,C 25/30, tl.45-61 mm vyztužená sítí - drát 4,0 oka 150/150 mm</t>
  </si>
  <si>
    <t>6313200  -C2</t>
  </si>
  <si>
    <t>Podkladní beton.maz. vyztuž.sítí,C 25/30, tl.75 mm vyztužená sítí - drát 4,0 oka 150/150 mm</t>
  </si>
  <si>
    <t>6313200  -D1</t>
  </si>
  <si>
    <t>Mazanina vyztužená sítí, C 25/30, tl. 55 mm vyztužená sítí - drát 4,0 oka 150/150 mm</t>
  </si>
  <si>
    <t>6313200  -D2</t>
  </si>
  <si>
    <t>6313200  -D3</t>
  </si>
  <si>
    <t>Mazanina vyztužená sítí, C 25/30, tl.143-153 mm vyztužená sítí - drát 4,0 oka 150/150 mm</t>
  </si>
  <si>
    <t>6313200  -D4</t>
  </si>
  <si>
    <t>Mazanina vyztužená sítí, C 25/30, tl.53 mm vyztužená sítí - drát 4,0 oka 150/150 mm</t>
  </si>
  <si>
    <t>6313200  -D5</t>
  </si>
  <si>
    <t>Cementový potěr vyztuž.sítí,C 25/30, tl.35-63 mm vyztužená sítí - drát 4,0 oka 150/150 mm</t>
  </si>
  <si>
    <t>6313200  -D6</t>
  </si>
  <si>
    <t>Mazanina vyztužená sítí, C 25/30, tl.55 mm vyztužená sítí - drát 4,0 oka 150/150 mm</t>
  </si>
  <si>
    <t>6313200  -K1</t>
  </si>
  <si>
    <t>Mazanina vyztužená sítí, C 25/30, tl.50 mm vyztužená sítí - drát 4,0 oka 150/150 mm</t>
  </si>
  <si>
    <t>6313200  -L1</t>
  </si>
  <si>
    <t>Mazanina vyztužená sítí, C 25/30, tl.49 mm vyztužená sítí - drát 4,0 oka 150/150 mm</t>
  </si>
  <si>
    <t>6313200  -P1</t>
  </si>
  <si>
    <t>Mazanina vyztužená sítí, C 25/30, tl.135 mm vyztužená sítí - drát 4,0 oka 150/150 mm</t>
  </si>
  <si>
    <t>6313200  -P2</t>
  </si>
  <si>
    <t>Mazanina vyztužená sítí, C 25/30, tl.100 mm vyztužená sítí - drát 4,0 oka 150/150 mm</t>
  </si>
  <si>
    <t>6313200  -T1</t>
  </si>
  <si>
    <t>Mazanina vyztužená sítí, C 25/30, tl.56-76 mm vyztužená sítí - drát 4,0 oka 150/150 mm</t>
  </si>
  <si>
    <t>6313200  -V1</t>
  </si>
  <si>
    <t>631330   -C1</t>
  </si>
  <si>
    <t>Průmyslová samonivelační stěrka pro středně těžký provoz, hydroizolační</t>
  </si>
  <si>
    <t>631330   -C2</t>
  </si>
  <si>
    <t>2x trvale plastický polyuretanový nátěr vodotěsný, s křemičitým pískem, penetrace podkladu,</t>
  </si>
  <si>
    <t>+ vyrovnávací stěrka ve spádu na bázi cementu,plniva a speciál.přísad, vodonepropustná</t>
  </si>
  <si>
    <t>631001</t>
  </si>
  <si>
    <t xml:space="preserve">Šroubovaná přechodová lišta z eloxov. AL dl.900 mm </t>
  </si>
  <si>
    <t>631002</t>
  </si>
  <si>
    <t>Lemovací úhelník 30/30/3 mm výškový rozdíl podlah</t>
  </si>
  <si>
    <t>2*0,90+1*0,60</t>
  </si>
  <si>
    <t>95</t>
  </si>
  <si>
    <t>Dokončovací konstrukce na pozemních stavbách</t>
  </si>
  <si>
    <t>952901111R00</t>
  </si>
  <si>
    <t xml:space="preserve">Vyčištění budov o výšce podlaží do 4 m </t>
  </si>
  <si>
    <t>Hodnota:513,6288</t>
  </si>
  <si>
    <t>;1.pp!132,20+31,57+64,63+33,83+34,43+32,09+9,66+1,89+8,60+56,32+4,69+7,81+18,50+72,25+4,50</t>
  </si>
  <si>
    <t>;1.np!3,008*2,19*0,10</t>
  </si>
  <si>
    <t>;</t>
  </si>
  <si>
    <t>950</t>
  </si>
  <si>
    <t>Ostatní nepředvídatelné stavební práce které nejsou obsahem výše uvedených položek</t>
  </si>
  <si>
    <t>96</t>
  </si>
  <si>
    <t>Bourání konstrukcí</t>
  </si>
  <si>
    <t>7765118   -P</t>
  </si>
  <si>
    <t xml:space="preserve">Odstranění PVC podlah lepených </t>
  </si>
  <si>
    <t>1.pp:</t>
  </si>
  <si>
    <t>005:1,10*1,53</t>
  </si>
  <si>
    <t>016:1,56*0,90</t>
  </si>
  <si>
    <t>021:2,60*2,10*0,05+1,00*6,80</t>
  </si>
  <si>
    <t>7765119   -P</t>
  </si>
  <si>
    <t xml:space="preserve">Odstranění koberců </t>
  </si>
  <si>
    <t>007:1,295*1,00</t>
  </si>
  <si>
    <t>96504214  -P</t>
  </si>
  <si>
    <t>Bourání mazanin betonových tl. 10 cm, nad 4 m2 ručně tl. mazaniny 100 mm</t>
  </si>
  <si>
    <t>Hodnota:23,2957</t>
  </si>
  <si>
    <t>;1.pp!</t>
  </si>
  <si>
    <t>;002!33,52*3,95*0,10</t>
  </si>
  <si>
    <t>;004!1,10*1,00*0,10</t>
  </si>
  <si>
    <t>;005!1,10*1,53*0,10</t>
  </si>
  <si>
    <t>;006!3,02*1,00*0,10</t>
  </si>
  <si>
    <t>;007!1,295*1,00*0,10</t>
  </si>
  <si>
    <t>;009!2,215*4,50*0,10+2,70*0,85*0,10+1,49*3,455*0,10+1,055*0,80*0,10+1,02*2,40*0,10</t>
  </si>
  <si>
    <t>;2,60*2,40*0,10</t>
  </si>
  <si>
    <t>;010!2,44*2,10*0,10</t>
  </si>
  <si>
    <t>;013!1,665*0,90*0,10+1,665*1,135*0,10</t>
  </si>
  <si>
    <t>;015!1,245*6,97*0,10</t>
  </si>
  <si>
    <t>;016!1,56*0,90*0,10</t>
  </si>
  <si>
    <t>;018!0,93*0,90*0,10</t>
  </si>
  <si>
    <t>;019!7,81*0,10</t>
  </si>
  <si>
    <t>;020!2,67*6,90*0,10</t>
  </si>
  <si>
    <t>;021!2,60*2,10*0,10+1,00*6,80*0,10</t>
  </si>
  <si>
    <t>;023!1,45*1,38*0,10</t>
  </si>
  <si>
    <t>;1.np!</t>
  </si>
  <si>
    <t>;129!3,008*2,19*0,10</t>
  </si>
  <si>
    <t>96504332  -P</t>
  </si>
  <si>
    <t xml:space="preserve">Bourání podkladů bet., potěr, tl, 100 mm </t>
  </si>
  <si>
    <t>96508141  -P</t>
  </si>
  <si>
    <t xml:space="preserve">Bourání litého teraca </t>
  </si>
  <si>
    <t>002:33,52*3,95</t>
  </si>
  <si>
    <t>010:2,44*2,10</t>
  </si>
  <si>
    <t>015:1,245*6,97</t>
  </si>
  <si>
    <t>1.np:</t>
  </si>
  <si>
    <t>129:3,008*2,19</t>
  </si>
  <si>
    <t xml:space="preserve"> :</t>
  </si>
  <si>
    <t>965081712 -P</t>
  </si>
  <si>
    <t>Bourání dlaždic keramických ručně dlaždice keramické</t>
  </si>
  <si>
    <t>Hodnota:6,0421</t>
  </si>
  <si>
    <t>965081713 -P</t>
  </si>
  <si>
    <t>Bourání asfaltobetonové dlažby ručně</t>
  </si>
  <si>
    <t>004:1,10*1,00</t>
  </si>
  <si>
    <t>96508</t>
  </si>
  <si>
    <t xml:space="preserve">Ochrana stávajících kotlů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</si>
  <si>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</si>
  <si>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</si>
  <si>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</si>
  <si>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</si>
  <si>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</si>
  <si>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</si>
  <si>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7112120  -D3</t>
  </si>
  <si>
    <t>Stěrka hydroizolační těsnící hmotou vč.vytažení na stěnu, vyztužení v koutech a rozích</t>
  </si>
  <si>
    <t>0,81*1,30</t>
  </si>
  <si>
    <t>7112120  -D4</t>
  </si>
  <si>
    <t>7,81*1,30</t>
  </si>
  <si>
    <t>7112120  -D5</t>
  </si>
  <si>
    <t>Stěrka hydroizolační těsnící hmotou vč.vytažení na stěnu, vyztužení v koutecha rozích</t>
  </si>
  <si>
    <t>18,50*1,30</t>
  </si>
  <si>
    <t>711141   -PO</t>
  </si>
  <si>
    <t>Izolace proti vodě vodorovná přitavená, 1x 1x ALP, 1x modifikovaný asfalt.pás</t>
  </si>
  <si>
    <t>´vč.vytažení 100 mm nad podlahu</t>
  </si>
  <si>
    <t>D1:140,80*1,30</t>
  </si>
  <si>
    <t>D2:3,35*1,30</t>
  </si>
  <si>
    <t>D3:0,81*1,30</t>
  </si>
  <si>
    <t>D4:7,81*1,30</t>
  </si>
  <si>
    <t>D5:18,50*1,30</t>
  </si>
  <si>
    <t>D6:1,01*1,30</t>
  </si>
  <si>
    <t>V1:6,44*1,30</t>
  </si>
  <si>
    <t>C1:24,31*1,30</t>
  </si>
  <si>
    <t>T1:5,12*1,30</t>
  </si>
  <si>
    <t>P1:1,68*1,30</t>
  </si>
  <si>
    <t>P2:1,10*1,30</t>
  </si>
  <si>
    <t>L1:12,96*1,30</t>
  </si>
  <si>
    <t>K2:1,10*1,30</t>
  </si>
  <si>
    <t>713</t>
  </si>
  <si>
    <t>Izolace tepelné</t>
  </si>
  <si>
    <t>713191   -C1</t>
  </si>
  <si>
    <t>Polyetylenová fólie PE včetně dodávky</t>
  </si>
  <si>
    <t>24,31*1,15</t>
  </si>
  <si>
    <t>713191   -D1</t>
  </si>
  <si>
    <t>140,80*1,15</t>
  </si>
  <si>
    <t>713191   -D2</t>
  </si>
  <si>
    <t>3,35*1,15</t>
  </si>
  <si>
    <t>713191   -D3</t>
  </si>
  <si>
    <t>0,81*1,15</t>
  </si>
  <si>
    <t>713191   -D4</t>
  </si>
  <si>
    <t>7,81*1,15</t>
  </si>
  <si>
    <t>713191   -D5</t>
  </si>
  <si>
    <t>18,50*1,15</t>
  </si>
  <si>
    <t>713191   -D6</t>
  </si>
  <si>
    <t>1,01*1,15</t>
  </si>
  <si>
    <t>713191   -K1</t>
  </si>
  <si>
    <t>1,10*1,15</t>
  </si>
  <si>
    <t>713191   -L1</t>
  </si>
  <si>
    <t>12,96*1,15</t>
  </si>
  <si>
    <t>713191   -P1</t>
  </si>
  <si>
    <t>1,68*1,15</t>
  </si>
  <si>
    <t>713191   -P2</t>
  </si>
  <si>
    <t>713191   -V1</t>
  </si>
  <si>
    <t>6,44*1,15</t>
  </si>
  <si>
    <t>713132   -C1</t>
  </si>
  <si>
    <t xml:space="preserve">Izolace tepelná podlah - Styrodur 3035 CS tl.50 mm </t>
  </si>
  <si>
    <t>24,31*1,05</t>
  </si>
  <si>
    <t>713132   -D1</t>
  </si>
  <si>
    <t>140,80*1,05</t>
  </si>
  <si>
    <t>713132   -D2</t>
  </si>
  <si>
    <t xml:space="preserve">Izolace tepelná podlah - Styrodur 3035 CS tl.60 mm </t>
  </si>
  <si>
    <t>3,35*1,05</t>
  </si>
  <si>
    <t>713132   -D3</t>
  </si>
  <si>
    <t>0,81*1,05</t>
  </si>
  <si>
    <t>713132   -D4</t>
  </si>
  <si>
    <t>7,81*1,05</t>
  </si>
  <si>
    <t>713132   -D5</t>
  </si>
  <si>
    <t xml:space="preserve">Izolace tepelná podlah - Styrodur 3035 CS tl.40 mm </t>
  </si>
  <si>
    <t>18,50*1,05</t>
  </si>
  <si>
    <t>713132   -D6</t>
  </si>
  <si>
    <t>1,01*1,05</t>
  </si>
  <si>
    <t>713132   -K1</t>
  </si>
  <si>
    <t>1,10*1,05</t>
  </si>
  <si>
    <t>713132   -L1</t>
  </si>
  <si>
    <t>12,96*1,05</t>
  </si>
  <si>
    <t>713132   -P1</t>
  </si>
  <si>
    <t>1,68*1,05</t>
  </si>
  <si>
    <t>713132   -P2</t>
  </si>
  <si>
    <t>713132   -V1</t>
  </si>
  <si>
    <t>6,44*1,05</t>
  </si>
  <si>
    <t>720</t>
  </si>
  <si>
    <t>Zdravotechnická instalace</t>
  </si>
  <si>
    <t>771</t>
  </si>
  <si>
    <t>Podlahy z dlaždic a obklady</t>
  </si>
  <si>
    <t>77157001 -D1</t>
  </si>
  <si>
    <t>Dlažba z dlaždic keramických vč.soklíku vč.dodávky dlaždic 300/300/8mm</t>
  </si>
  <si>
    <t>140,80*1,20</t>
  </si>
  <si>
    <t>77157001 -D2</t>
  </si>
  <si>
    <t>Dlažba z dlaždic keramických vč.soklíku vč.dodávky dlaždic 200/200/8mm</t>
  </si>
  <si>
    <t>3,35*1,20</t>
  </si>
  <si>
    <t>77157001 -D3</t>
  </si>
  <si>
    <t>Dlažba z dlaždic keramických do hydrotm.vč.soklíku vč.dodávky dlaždic 200/200/8mm</t>
  </si>
  <si>
    <t>0,81*1,20</t>
  </si>
  <si>
    <t>77157001 -D4</t>
  </si>
  <si>
    <t>7,81*1,20</t>
  </si>
  <si>
    <t>77157001 -D5</t>
  </si>
  <si>
    <t>18,50*1,20</t>
  </si>
  <si>
    <t>77157001 -D6</t>
  </si>
  <si>
    <t>1,01*1,20</t>
  </si>
  <si>
    <t>773</t>
  </si>
  <si>
    <t>Podlahy teracové</t>
  </si>
  <si>
    <t>773530   -T1</t>
  </si>
  <si>
    <t xml:space="preserve">Podlahy z litého teraca - doplnění </t>
  </si>
  <si>
    <t>776</t>
  </si>
  <si>
    <t>Podlahy povlakové</t>
  </si>
  <si>
    <t>77653    -K1</t>
  </si>
  <si>
    <t>Podlaha K1- stáv.koberec + doplnění dřevotřískové desky tl.1x20 mm na pero a drážku +</t>
  </si>
  <si>
    <t>dřevěné trámy 120/120 mm</t>
  </si>
  <si>
    <t>77653    -L1</t>
  </si>
  <si>
    <t>Podlaha povlaková z linolea - doplnění vč.vyrovnání podkladu samonivelační stěrkou tl.2mm</t>
  </si>
  <si>
    <t>12,96*1,20</t>
  </si>
  <si>
    <t>77653    -P1</t>
  </si>
  <si>
    <t>Podlaha povlaková z PVC čtverců - doplnění vč.vyrovnání podkladu samonivelační stěrkou tl.2mm</t>
  </si>
  <si>
    <t>1,68*1,20</t>
  </si>
  <si>
    <t>77653    -P2</t>
  </si>
  <si>
    <t>Podlaha povlaková z PVC  - doplnění vč.vyrovnání podkladu samonivelační stěrkou tl.2mm</t>
  </si>
  <si>
    <t>1,10*1,20</t>
  </si>
  <si>
    <t>77657001 -V1</t>
  </si>
  <si>
    <t>Čistící koberec v Al rámu vč. spojovacího můstku vč.soklíku z keram dlažby</t>
  </si>
  <si>
    <t>6,44*1,30</t>
  </si>
  <si>
    <t>781</t>
  </si>
  <si>
    <t>Obklady keramické</t>
  </si>
  <si>
    <t>781415   -KO</t>
  </si>
  <si>
    <t>Obklad vnitřní keramický - doplnění cca vč.rohových a koutových lišt</t>
  </si>
  <si>
    <t>cca:40,00</t>
  </si>
  <si>
    <t>7VY</t>
  </si>
  <si>
    <t>Výměry</t>
  </si>
  <si>
    <t>*C1*</t>
  </si>
  <si>
    <t xml:space="preserve">Podlaha - stěrka </t>
  </si>
  <si>
    <t>1.pp:17,15+7,16</t>
  </si>
  <si>
    <t>*C2*</t>
  </si>
  <si>
    <t>1.pp:2,00</t>
  </si>
  <si>
    <t>*D1*</t>
  </si>
  <si>
    <t xml:space="preserve">Podlaha - lité teraco </t>
  </si>
  <si>
    <t>1.pp:132,20+8,60</t>
  </si>
  <si>
    <t>*D2*</t>
  </si>
  <si>
    <t xml:space="preserve">Podlaha - keramická dlažba </t>
  </si>
  <si>
    <t>1.pp:1,46+1,89</t>
  </si>
  <si>
    <t>*D3*</t>
  </si>
  <si>
    <t>1.pp:0,81</t>
  </si>
  <si>
    <t>*D4*</t>
  </si>
  <si>
    <t>1.pp:7,81</t>
  </si>
  <si>
    <t>*D5*</t>
  </si>
  <si>
    <t>1.pp:18,50</t>
  </si>
  <si>
    <t>*D6*</t>
  </si>
  <si>
    <t xml:space="preserve">Podlaha - asfaltobetonová dlažba </t>
  </si>
  <si>
    <t>1.pp:1,01</t>
  </si>
  <si>
    <t>*K1*</t>
  </si>
  <si>
    <t xml:space="preserve">Podlaha - koberec </t>
  </si>
  <si>
    <t>1.pp:1,10</t>
  </si>
  <si>
    <t>*L1*</t>
  </si>
  <si>
    <t xml:space="preserve">Podlaha - linoleum </t>
  </si>
  <si>
    <t>1.pp:12,96</t>
  </si>
  <si>
    <t>*P1*</t>
  </si>
  <si>
    <t xml:space="preserve">Podlaha - PVC čtverce </t>
  </si>
  <si>
    <t>1.pp:1,68</t>
  </si>
  <si>
    <t>*P2*</t>
  </si>
  <si>
    <t xml:space="preserve">Podlaha - PVC </t>
  </si>
  <si>
    <t>*T1*</t>
  </si>
  <si>
    <t>1.pp:5,12</t>
  </si>
  <si>
    <t>*V1*</t>
  </si>
  <si>
    <t xml:space="preserve">Podlaha - čistící koberec </t>
  </si>
  <si>
    <t>1.np:6,44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</si>
  <si>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</si>
  <si>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</si>
  <si>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</si>
  <si>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</si>
  <si>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</si>
  <si>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</si>
  <si>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</si>
  <si>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</si>
  <si>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</si>
  <si>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</si>
  <si>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979091195R00</t>
  </si>
  <si>
    <t xml:space="preserve">Příplatek za vodorovné přemíst. hmot při rekonst. </t>
  </si>
  <si>
    <t>979093111R00</t>
  </si>
  <si>
    <t xml:space="preserve">Uložení suti na skládku bez zhutnění </t>
  </si>
  <si>
    <t>979999999R00</t>
  </si>
  <si>
    <t xml:space="preserve">Poplatek za skladku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</si>
  <si>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</si>
  <si>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</si>
  <si>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</si>
  <si>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</si>
  <si>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</si>
  <si>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</si>
  <si>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</si>
  <si>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</si>
  <si>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dno:(2,10+2,10)*2*0,20</t>
  </si>
  <si>
    <t>stěny:(1,5+1,10)*2*1,35*2*2</t>
  </si>
  <si>
    <t>dno:1,20*1,10*0,20*2</t>
  </si>
  <si>
    <t>stěny:(1,10+1,50)*2*1,35*0,20*2</t>
  </si>
  <si>
    <t>šachta:22,95*0,001</t>
  </si>
  <si>
    <t>Poklop ocelový 600 x 900 mm</t>
  </si>
  <si>
    <t>VÝKAZ VÝMĚR</t>
  </si>
  <si>
    <t>132201202R00</t>
  </si>
  <si>
    <t xml:space="preserve">Hloubení rýh šířky do 200 cm v hor.3 do 1000 m3 </t>
  </si>
  <si>
    <t>132201209R00</t>
  </si>
  <si>
    <t xml:space="preserve">Příplatek za lepivost - hloubení rýh 200cm v hor.3 </t>
  </si>
  <si>
    <t>151101101R00</t>
  </si>
  <si>
    <t xml:space="preserve">Pažení a rozepření stěn rýh - příložné - hl. do 2m </t>
  </si>
  <si>
    <t>151101111R00</t>
  </si>
  <si>
    <t xml:space="preserve">Odstranění paženi stěn rýh - příložné - hl. do 2 m </t>
  </si>
  <si>
    <t>171201201R00</t>
  </si>
  <si>
    <t xml:space="preserve">Uložení sypaniny na skládku </t>
  </si>
  <si>
    <t>175101101R00</t>
  </si>
  <si>
    <t xml:space="preserve">Obsyp potrubí bez prohození sypaniny </t>
  </si>
  <si>
    <t>583329990008</t>
  </si>
  <si>
    <t>Štěrkopísek drcený frakce 0-8 mm</t>
  </si>
  <si>
    <t xml:space="preserve">Nakládání výkopku z hor.1-4 v množství do 1000m3 </t>
  </si>
  <si>
    <t>45</t>
  </si>
  <si>
    <t>Podkladní a vedlejší konstrukc</t>
  </si>
  <si>
    <t>451573111R00</t>
  </si>
  <si>
    <t xml:space="preserve">Lože pod potrubí ze štěrkopísku </t>
  </si>
  <si>
    <t>87</t>
  </si>
  <si>
    <t>Potrubí z trub z plast.hmot</t>
  </si>
  <si>
    <t>28613842</t>
  </si>
  <si>
    <t>Trubka tlaková PE HD (lPE) d  40 x 3,7 x 6000 mm</t>
  </si>
  <si>
    <t>kus</t>
  </si>
  <si>
    <t>28613850</t>
  </si>
  <si>
    <t>Trubka tlaková PE HD (lPE) d  63 x 5,8 x 6000 mm</t>
  </si>
  <si>
    <t>721</t>
  </si>
  <si>
    <t>Vnitřní kanalizace</t>
  </si>
  <si>
    <t>721140918R00</t>
  </si>
  <si>
    <t xml:space="preserve">Oprava - propojení dosavadního potrubí </t>
  </si>
  <si>
    <t>721171107RM1</t>
  </si>
  <si>
    <t>Potrubí z plastu odpadní hrdlové D 75 x 1,8 materiál HT</t>
  </si>
  <si>
    <t>721171109RM1</t>
  </si>
  <si>
    <t>Potrubí z plastu odpadní hrdlové D 110 x 2,2 materiál HT</t>
  </si>
  <si>
    <t>721171109RM2</t>
  </si>
  <si>
    <t>Potrubí z plastu odpadní hrdlové D 110 x 2,2 materiál KG</t>
  </si>
  <si>
    <t>721171111RM2</t>
  </si>
  <si>
    <t>Potrubí z plastu odpadní hrdlové D 125 x 2,8 materiál KG</t>
  </si>
  <si>
    <t>721171112RM2</t>
  </si>
  <si>
    <t>Potrubí z plastu odpadní hrdlové D 160 x 3,2 materiál KG</t>
  </si>
  <si>
    <t>721173204RM1</t>
  </si>
  <si>
    <t>Potrubí z PVC připojovací D 40 x 1,8 materiál HT</t>
  </si>
  <si>
    <t>721173205RM1</t>
  </si>
  <si>
    <t>Potrubí z PVC připojovací D 50 x 1,8 materiál HT</t>
  </si>
  <si>
    <t>721194104R00</t>
  </si>
  <si>
    <t xml:space="preserve">Vyvedení odpadních výpustek D 40 x 1,8 </t>
  </si>
  <si>
    <t>721194105R00</t>
  </si>
  <si>
    <t xml:space="preserve">Vyvedení odpadních výpustek D 50 x 1,8 </t>
  </si>
  <si>
    <t>721194109R00</t>
  </si>
  <si>
    <t xml:space="preserve">Vyvedení odpadních výpustek D 110 x 2,3 </t>
  </si>
  <si>
    <t>721223424R00</t>
  </si>
  <si>
    <t xml:space="preserve">Uzávěrky HL317 zápachové podlahové </t>
  </si>
  <si>
    <t>721234136RM1</t>
  </si>
  <si>
    <t>Vtok PP HL80 pro anglický dvorek HL 80</t>
  </si>
  <si>
    <t>721273150RT1</t>
  </si>
  <si>
    <t>Hlavice ventilační přivětrávací HL900 přivzdušňovací ventil HL900, DN 50/70/100</t>
  </si>
  <si>
    <t>721290111R00</t>
  </si>
  <si>
    <t xml:space="preserve">Zkouška těsnosti kanalizace vodou DN 125 </t>
  </si>
  <si>
    <t>721290112R00</t>
  </si>
  <si>
    <t xml:space="preserve">Zkouška těsnosti kanalizace vodou DN 200 </t>
  </si>
  <si>
    <t>721290123R00</t>
  </si>
  <si>
    <t xml:space="preserve">Zkouška těsnosti kanalizace kouřem DN 300 </t>
  </si>
  <si>
    <t>721900015T00</t>
  </si>
  <si>
    <t xml:space="preserve">Větrací mřížka 150/150 </t>
  </si>
  <si>
    <t>725980122R00</t>
  </si>
  <si>
    <t xml:space="preserve">Dvířka z PH T 3622, 15/30 </t>
  </si>
  <si>
    <t>PC</t>
  </si>
  <si>
    <t>Zpětná klapka kanalizační  DN 150</t>
  </si>
  <si>
    <t>Zpětná klapka kanalizační  DN 200</t>
  </si>
  <si>
    <t>998721201R00</t>
  </si>
  <si>
    <t xml:space="preserve">Přesun hmot pro vnitřní kanalizaci, výšky do 6 m </t>
  </si>
  <si>
    <t>Demontáž a průzkum a oprava stávajicích rozvodů</t>
  </si>
  <si>
    <t>Stavební úpravy, drážka+zapravení</t>
  </si>
  <si>
    <t>Nepředvidatelné náklady ZTI</t>
  </si>
  <si>
    <t>kpl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</si>
</sst>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centerContinuous"/>
    </xf>
    <xf numFmtId="0" fontId="6" fillId="19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1" fillId="19" borderId="16" xfId="0" applyNumberFormat="1" applyFont="1" applyFill="1" applyBorder="1" applyAlignment="1">
      <alignment/>
    </xf>
    <xf numFmtId="49" fontId="0" fillId="19" borderId="17" xfId="0" applyNumberFormat="1" applyFont="1" applyFill="1" applyBorder="1" applyAlignment="1">
      <alignment/>
    </xf>
    <xf numFmtId="0" fontId="1" fillId="19" borderId="18" xfId="0" applyFont="1" applyFill="1" applyBorder="1" applyAlignment="1">
      <alignment/>
    </xf>
    <xf numFmtId="0" fontId="0" fillId="19" borderId="18" xfId="0" applyFont="1" applyFill="1" applyBorder="1" applyAlignment="1">
      <alignment/>
    </xf>
    <xf numFmtId="0" fontId="0" fillId="19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9" borderId="21" xfId="0" applyNumberFormat="1" applyFont="1" applyFill="1" applyBorder="1" applyAlignment="1">
      <alignment/>
    </xf>
    <xf numFmtId="49" fontId="0" fillId="19" borderId="22" xfId="0" applyNumberFormat="1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9" borderId="29" xfId="0" applyFont="1" applyFill="1" applyBorder="1" applyAlignment="1">
      <alignment horizontal="left"/>
    </xf>
    <xf numFmtId="0" fontId="0" fillId="19" borderId="30" xfId="0" applyFill="1" applyBorder="1" applyAlignment="1">
      <alignment horizontal="left"/>
    </xf>
    <xf numFmtId="0" fontId="0" fillId="19" borderId="31" xfId="0" applyFill="1" applyBorder="1" applyAlignment="1">
      <alignment horizontal="centerContinuous"/>
    </xf>
    <xf numFmtId="0" fontId="1" fillId="19" borderId="30" xfId="0" applyFont="1" applyFill="1" applyBorder="1" applyAlignment="1">
      <alignment horizontal="centerContinuous"/>
    </xf>
    <xf numFmtId="0" fontId="0" fillId="19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9" borderId="11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1" fillId="19" borderId="12" xfId="0" applyFont="1" applyFill="1" applyBorder="1" applyAlignment="1">
      <alignment/>
    </xf>
    <xf numFmtId="0" fontId="1" fillId="19" borderId="40" xfId="0" applyFont="1" applyFill="1" applyBorder="1" applyAlignment="1">
      <alignment/>
    </xf>
    <xf numFmtId="0" fontId="1" fillId="19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7" fillId="19" borderId="37" xfId="0" applyFont="1" applyFill="1" applyBorder="1" applyAlignment="1">
      <alignment/>
    </xf>
    <xf numFmtId="0" fontId="7" fillId="19" borderId="38" xfId="0" applyFont="1" applyFill="1" applyBorder="1" applyAlignment="1">
      <alignment/>
    </xf>
    <xf numFmtId="0" fontId="7" fillId="19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19" borderId="29" xfId="0" applyNumberFormat="1" applyFont="1" applyFill="1" applyBorder="1" applyAlignment="1">
      <alignment horizontal="center"/>
    </xf>
    <xf numFmtId="0" fontId="1" fillId="19" borderId="30" xfId="0" applyFont="1" applyFill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1" fillId="19" borderId="53" xfId="0" applyFont="1" applyFill="1" applyBorder="1" applyAlignment="1">
      <alignment horizontal="center"/>
    </xf>
    <xf numFmtId="0" fontId="1" fillId="19" borderId="54" xfId="0" applyFont="1" applyFill="1" applyBorder="1" applyAlignment="1">
      <alignment horizontal="center"/>
    </xf>
    <xf numFmtId="0" fontId="1" fillId="19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9" borderId="29" xfId="0" applyFont="1" applyFill="1" applyBorder="1" applyAlignment="1">
      <alignment/>
    </xf>
    <xf numFmtId="0" fontId="1" fillId="19" borderId="30" xfId="0" applyFont="1" applyFill="1" applyBorder="1" applyAlignment="1">
      <alignment/>
    </xf>
    <xf numFmtId="3" fontId="1" fillId="19" borderId="31" xfId="0" applyNumberFormat="1" applyFont="1" applyFill="1" applyBorder="1" applyAlignment="1">
      <alignment/>
    </xf>
    <xf numFmtId="3" fontId="1" fillId="19" borderId="53" xfId="0" applyNumberFormat="1" applyFont="1" applyFill="1" applyBorder="1" applyAlignment="1">
      <alignment/>
    </xf>
    <xf numFmtId="3" fontId="1" fillId="19" borderId="54" xfId="0" applyNumberFormat="1" applyFont="1" applyFill="1" applyBorder="1" applyAlignment="1">
      <alignment/>
    </xf>
    <xf numFmtId="3" fontId="1" fillId="19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0" fillId="19" borderId="41" xfId="0" applyFill="1" applyBorder="1" applyAlignment="1">
      <alignment/>
    </xf>
    <xf numFmtId="0" fontId="1" fillId="19" borderId="56" xfId="0" applyFont="1" applyFill="1" applyBorder="1" applyAlignment="1">
      <alignment horizontal="right"/>
    </xf>
    <xf numFmtId="0" fontId="1" fillId="19" borderId="13" xfId="0" applyFont="1" applyFill="1" applyBorder="1" applyAlignment="1">
      <alignment horizontal="right"/>
    </xf>
    <xf numFmtId="0" fontId="1" fillId="19" borderId="12" xfId="0" applyFont="1" applyFill="1" applyBorder="1" applyAlignment="1">
      <alignment horizontal="center"/>
    </xf>
    <xf numFmtId="4" fontId="6" fillId="19" borderId="13" xfId="0" applyNumberFormat="1" applyFont="1" applyFill="1" applyBorder="1" applyAlignment="1">
      <alignment horizontal="right"/>
    </xf>
    <xf numFmtId="4" fontId="6" fillId="19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9" borderId="37" xfId="0" applyFill="1" applyBorder="1" applyAlignment="1">
      <alignment/>
    </xf>
    <xf numFmtId="0" fontId="1" fillId="19" borderId="38" xfId="0" applyFont="1" applyFill="1" applyBorder="1" applyAlignment="1">
      <alignment/>
    </xf>
    <xf numFmtId="0" fontId="0" fillId="19" borderId="38" xfId="0" applyFill="1" applyBorder="1" applyAlignment="1">
      <alignment/>
    </xf>
    <xf numFmtId="4" fontId="0" fillId="19" borderId="57" xfId="0" applyNumberFormat="1" applyFill="1" applyBorder="1" applyAlignment="1">
      <alignment/>
    </xf>
    <xf numFmtId="4" fontId="0" fillId="19" borderId="37" xfId="0" applyNumberFormat="1" applyFill="1" applyBorder="1" applyAlignment="1">
      <alignment/>
    </xf>
    <xf numFmtId="4" fontId="0" fillId="19" borderId="38" xfId="0" applyNumberFormat="1" applyFill="1" applyBorder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0" fillId="0" borderId="0" xfId="46" applyFont="1" applyAlignment="1">
      <alignment horizontal="centerContinuous"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5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5" fillId="19" borderId="19" xfId="46" applyNumberFormat="1" applyFont="1" applyFill="1" applyBorder="1">
      <alignment/>
      <protection/>
    </xf>
    <xf numFmtId="0" fontId="5" fillId="19" borderId="17" xfId="46" applyFont="1" applyFill="1" applyBorder="1" applyAlignment="1">
      <alignment horizontal="center"/>
      <protection/>
    </xf>
    <xf numFmtId="0" fontId="5" fillId="19" borderId="17" xfId="46" applyNumberFormat="1" applyFont="1" applyFill="1" applyBorder="1" applyAlignment="1">
      <alignment horizontal="center"/>
      <protection/>
    </xf>
    <xf numFmtId="0" fontId="5" fillId="19" borderId="19" xfId="46" applyFont="1" applyFill="1" applyBorder="1" applyAlignment="1">
      <alignment horizontal="center"/>
      <protection/>
    </xf>
    <xf numFmtId="0" fontId="1" fillId="0" borderId="58" xfId="46" applyFont="1" applyBorder="1" applyAlignment="1">
      <alignment horizontal="center"/>
      <protection/>
    </xf>
    <xf numFmtId="49" fontId="1" fillId="0" borderId="58" xfId="46" applyNumberFormat="1" applyFont="1" applyBorder="1" applyAlignment="1">
      <alignment horizontal="left"/>
      <protection/>
    </xf>
    <xf numFmtId="0" fontId="1" fillId="0" borderId="59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7" xfId="46" applyNumberFormat="1" applyBorder="1">
      <alignment/>
      <protection/>
    </xf>
    <xf numFmtId="0" fontId="0" fillId="0" borderId="0" xfId="46" applyNumberFormat="1">
      <alignment/>
      <protection/>
    </xf>
    <xf numFmtId="0" fontId="12" fillId="0" borderId="0" xfId="46" applyFont="1">
      <alignment/>
      <protection/>
    </xf>
    <xf numFmtId="0" fontId="8" fillId="0" borderId="60" xfId="46" applyFont="1" applyBorder="1" applyAlignment="1">
      <alignment horizontal="center" vertical="top"/>
      <protection/>
    </xf>
    <xf numFmtId="49" fontId="8" fillId="0" borderId="60" xfId="46" applyNumberFormat="1" applyFont="1" applyBorder="1" applyAlignment="1">
      <alignment horizontal="left" vertical="top"/>
      <protection/>
    </xf>
    <xf numFmtId="0" fontId="8" fillId="0" borderId="60" xfId="46" applyFont="1" applyBorder="1" applyAlignment="1">
      <alignment vertical="top" wrapText="1"/>
      <protection/>
    </xf>
    <xf numFmtId="49" fontId="8" fillId="0" borderId="60" xfId="46" applyNumberFormat="1" applyFont="1" applyBorder="1" applyAlignment="1">
      <alignment horizontal="center" shrinkToFit="1"/>
      <protection/>
    </xf>
    <xf numFmtId="4" fontId="8" fillId="0" borderId="60" xfId="46" applyNumberFormat="1" applyFont="1" applyBorder="1" applyAlignment="1">
      <alignment horizontal="right"/>
      <protection/>
    </xf>
    <xf numFmtId="4" fontId="8" fillId="0" borderId="60" xfId="46" applyNumberFormat="1" applyFont="1" applyBorder="1">
      <alignment/>
      <protection/>
    </xf>
    <xf numFmtId="0" fontId="12" fillId="0" borderId="0" xfId="46" applyFont="1">
      <alignment/>
      <protection/>
    </xf>
    <xf numFmtId="0" fontId="5" fillId="0" borderId="58" xfId="46" applyFont="1" applyBorder="1" applyAlignment="1">
      <alignment horizontal="center"/>
      <protection/>
    </xf>
    <xf numFmtId="49" fontId="5" fillId="0" borderId="58" xfId="46" applyNumberFormat="1" applyFont="1" applyBorder="1" applyAlignment="1">
      <alignment horizontal="left"/>
      <protection/>
    </xf>
    <xf numFmtId="0" fontId="15" fillId="0" borderId="0" xfId="46" applyFont="1" applyAlignment="1">
      <alignment wrapText="1"/>
      <protection/>
    </xf>
    <xf numFmtId="49" fontId="5" fillId="0" borderId="58" xfId="46" applyNumberFormat="1" applyFont="1" applyBorder="1" applyAlignment="1">
      <alignment horizontal="right"/>
      <protection/>
    </xf>
    <xf numFmtId="4" fontId="16" fillId="24" borderId="61" xfId="46" applyNumberFormat="1" applyFont="1" applyFill="1" applyBorder="1" applyAlignment="1">
      <alignment horizontal="right" wrapText="1"/>
      <protection/>
    </xf>
    <xf numFmtId="0" fontId="16" fillId="24" borderId="42" xfId="46" applyFont="1" applyFill="1" applyBorder="1" applyAlignment="1">
      <alignment horizontal="left" wrapText="1"/>
      <protection/>
    </xf>
    <xf numFmtId="0" fontId="16" fillId="0" borderId="22" xfId="0" applyFont="1" applyBorder="1" applyAlignment="1">
      <alignment horizontal="right"/>
    </xf>
    <xf numFmtId="0" fontId="0" fillId="19" borderId="19" xfId="46" applyFill="1" applyBorder="1" applyAlignment="1">
      <alignment horizontal="center"/>
      <protection/>
    </xf>
    <xf numFmtId="49" fontId="3" fillId="19" borderId="19" xfId="46" applyNumberFormat="1" applyFont="1" applyFill="1" applyBorder="1" applyAlignment="1">
      <alignment horizontal="left"/>
      <protection/>
    </xf>
    <xf numFmtId="0" fontId="3" fillId="19" borderId="59" xfId="46" applyFont="1" applyFill="1" applyBorder="1">
      <alignment/>
      <protection/>
    </xf>
    <xf numFmtId="0" fontId="0" fillId="19" borderId="18" xfId="46" applyFill="1" applyBorder="1" applyAlignment="1">
      <alignment horizontal="center"/>
      <protection/>
    </xf>
    <xf numFmtId="4" fontId="0" fillId="19" borderId="18" xfId="46" applyNumberFormat="1" applyFill="1" applyBorder="1" applyAlignment="1">
      <alignment horizontal="right"/>
      <protection/>
    </xf>
    <xf numFmtId="4" fontId="0" fillId="19" borderId="17" xfId="46" applyNumberFormat="1" applyFill="1" applyBorder="1" applyAlignment="1">
      <alignment horizontal="right"/>
      <protection/>
    </xf>
    <xf numFmtId="4" fontId="1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Border="1">
      <alignment/>
      <protection/>
    </xf>
    <xf numFmtId="3" fontId="19" fillId="0" borderId="0" xfId="46" applyNumberFormat="1" applyFont="1" applyBorder="1" applyAlignment="1">
      <alignment horizontal="right"/>
      <protection/>
    </xf>
    <xf numFmtId="4" fontId="19" fillId="0" borderId="0" xfId="46" applyNumberFormat="1" applyFont="1" applyBorder="1">
      <alignment/>
      <protection/>
    </xf>
    <xf numFmtId="0" fontId="18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7" fillId="19" borderId="63" xfId="0" applyNumberFormat="1" applyFont="1" applyFill="1" applyBorder="1" applyAlignment="1">
      <alignment horizontal="right" indent="2"/>
    </xf>
    <xf numFmtId="167" fontId="7" fillId="19" borderId="57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3" fontId="1" fillId="19" borderId="38" xfId="0" applyNumberFormat="1" applyFont="1" applyFill="1" applyBorder="1" applyAlignment="1">
      <alignment horizontal="right"/>
    </xf>
    <xf numFmtId="3" fontId="1" fillId="19" borderId="57" xfId="0" applyNumberFormat="1" applyFont="1" applyFill="1" applyBorder="1" applyAlignment="1">
      <alignment horizontal="right"/>
    </xf>
    <xf numFmtId="0" fontId="0" fillId="0" borderId="64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49" fontId="16" fillId="24" borderId="70" xfId="46" applyNumberFormat="1" applyFont="1" applyFill="1" applyBorder="1" applyAlignment="1">
      <alignment horizontal="left" wrapText="1"/>
      <protection/>
    </xf>
    <xf numFmtId="49" fontId="17" fillId="0" borderId="71" xfId="0" applyNumberFormat="1" applyFont="1" applyBorder="1" applyAlignment="1">
      <alignment horizontal="left" wrapText="1"/>
    </xf>
    <xf numFmtId="0" fontId="13" fillId="24" borderId="42" xfId="46" applyNumberFormat="1" applyFont="1" applyFill="1" applyBorder="1" applyAlignment="1">
      <alignment horizontal="left" wrapText="1" indent="1"/>
      <protection/>
    </xf>
    <xf numFmtId="0" fontId="14" fillId="0" borderId="0" xfId="0" applyNumberFormat="1" applyFont="1" applyAlignment="1">
      <alignment/>
    </xf>
    <xf numFmtId="0" fontId="14" fillId="0" borderId="22" xfId="0" applyNumberFormat="1" applyFont="1" applyBorder="1" applyAlignment="1">
      <alignment/>
    </xf>
    <xf numFmtId="0" fontId="9" fillId="0" borderId="0" xfId="46" applyFont="1" applyAlignment="1">
      <alignment horizontal="center"/>
      <protection/>
    </xf>
    <xf numFmtId="49" fontId="0" fillId="0" borderId="66" xfId="46" applyNumberFormat="1" applyFont="1" applyBorder="1" applyAlignment="1">
      <alignment horizontal="center"/>
      <protection/>
    </xf>
    <xf numFmtId="0" fontId="0" fillId="0" borderId="68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69" xfId="46" applyBorder="1" applyAlignment="1">
      <alignment horizontal="center" shrinkToFit="1"/>
      <protection/>
    </xf>
    <xf numFmtId="4" fontId="8" fillId="0" borderId="48" xfId="46" applyNumberFormat="1" applyFont="1" applyBorder="1" applyAlignment="1">
      <alignment horizontal="right"/>
      <protection/>
    </xf>
    <xf numFmtId="49" fontId="8" fillId="0" borderId="58" xfId="46" applyNumberFormat="1" applyFont="1" applyBorder="1" applyAlignment="1">
      <alignment horizontal="left" vertical="top"/>
      <protection/>
    </xf>
    <xf numFmtId="0" fontId="8" fillId="0" borderId="58" xfId="46" applyFont="1" applyBorder="1" applyAlignment="1">
      <alignment wrapText="1"/>
      <protection/>
    </xf>
    <xf numFmtId="49" fontId="8" fillId="0" borderId="58" xfId="46" applyNumberFormat="1" applyFont="1" applyBorder="1" applyAlignment="1">
      <alignment horizontal="center" shrinkToFit="1"/>
      <protection/>
    </xf>
    <xf numFmtId="4" fontId="8" fillId="0" borderId="58" xfId="46" applyNumberFormat="1" applyFont="1" applyBorder="1" applyAlignment="1">
      <alignment horizontal="right"/>
      <protection/>
    </xf>
    <xf numFmtId="49" fontId="5" fillId="0" borderId="19" xfId="46" applyNumberFormat="1" applyFont="1" applyBorder="1" applyAlignment="1">
      <alignment horizontal="right"/>
      <protection/>
    </xf>
    <xf numFmtId="49" fontId="16" fillId="24" borderId="19" xfId="46" applyNumberFormat="1" applyFont="1" applyFill="1" applyBorder="1" applyAlignment="1">
      <alignment horizontal="left" wrapText="1"/>
      <protection/>
    </xf>
    <xf numFmtId="49" fontId="17" fillId="0" borderId="19" xfId="0" applyNumberFormat="1" applyFont="1" applyBorder="1" applyAlignment="1">
      <alignment horizontal="left" wrapText="1"/>
    </xf>
    <xf numFmtId="4" fontId="16" fillId="24" borderId="19" xfId="46" applyNumberFormat="1" applyFont="1" applyFill="1" applyBorder="1" applyAlignment="1">
      <alignment horizontal="right" wrapText="1"/>
      <protection/>
    </xf>
    <xf numFmtId="49" fontId="8" fillId="0" borderId="19" xfId="46" applyNumberFormat="1" applyFont="1" applyBorder="1" applyAlignment="1">
      <alignment horizontal="left" vertical="top"/>
      <protection/>
    </xf>
    <xf numFmtId="0" fontId="8" fillId="0" borderId="19" xfId="46" applyFont="1" applyBorder="1" applyAlignment="1">
      <alignment wrapText="1"/>
      <protection/>
    </xf>
    <xf numFmtId="49" fontId="8" fillId="0" borderId="19" xfId="46" applyNumberFormat="1" applyFont="1" applyBorder="1" applyAlignment="1">
      <alignment horizontal="center" shrinkToFit="1"/>
      <protection/>
    </xf>
    <xf numFmtId="4" fontId="8" fillId="0" borderId="19" xfId="46" applyNumberFormat="1" applyFont="1" applyBorder="1" applyAlignment="1">
      <alignment horizontal="right"/>
      <protection/>
    </xf>
    <xf numFmtId="4" fontId="0" fillId="0" borderId="18" xfId="46" applyNumberFormat="1" applyFill="1" applyBorder="1" applyAlignment="1">
      <alignment horizontal="right"/>
      <protection/>
    </xf>
    <xf numFmtId="4" fontId="1" fillId="0" borderId="17" xfId="46" applyNumberFormat="1" applyFont="1" applyFill="1" applyBorder="1">
      <alignment/>
      <protection/>
    </xf>
    <xf numFmtId="0" fontId="1" fillId="0" borderId="58" xfId="46" applyFont="1" applyBorder="1">
      <alignment/>
      <protection/>
    </xf>
    <xf numFmtId="0" fontId="0" fillId="0" borderId="58" xfId="46" applyBorder="1" applyAlignment="1">
      <alignment horizontal="center"/>
      <protection/>
    </xf>
    <xf numFmtId="0" fontId="0" fillId="0" borderId="58" xfId="46" applyNumberFormat="1" applyBorder="1" applyAlignment="1">
      <alignment horizontal="right"/>
      <protection/>
    </xf>
    <xf numFmtId="0" fontId="0" fillId="0" borderId="58" xfId="46" applyNumberFormat="1" applyBorder="1">
      <alignment/>
      <protection/>
    </xf>
    <xf numFmtId="0" fontId="0" fillId="0" borderId="58" xfId="46" applyFont="1" applyBorder="1" applyAlignment="1">
      <alignment horizontal="center" vertical="top"/>
      <protection/>
    </xf>
    <xf numFmtId="4" fontId="8" fillId="0" borderId="58" xfId="46" applyNumberFormat="1" applyFont="1" applyBorder="1">
      <alignment/>
      <protection/>
    </xf>
    <xf numFmtId="0" fontId="0" fillId="19" borderId="14" xfId="46" applyFill="1" applyBorder="1" applyAlignment="1">
      <alignment horizontal="center"/>
      <protection/>
    </xf>
    <xf numFmtId="49" fontId="3" fillId="19" borderId="14" xfId="46" applyNumberFormat="1" applyFont="1" applyFill="1" applyBorder="1" applyAlignment="1">
      <alignment horizontal="left"/>
      <protection/>
    </xf>
    <xf numFmtId="0" fontId="3" fillId="19" borderId="14" xfId="46" applyFont="1" applyFill="1" applyBorder="1">
      <alignment/>
      <protection/>
    </xf>
    <xf numFmtId="4" fontId="0" fillId="19" borderId="14" xfId="46" applyNumberFormat="1" applyFill="1" applyBorder="1" applyAlignment="1">
      <alignment horizontal="right"/>
      <protection/>
    </xf>
    <xf numFmtId="4" fontId="1" fillId="19" borderId="14" xfId="46" applyNumberFormat="1" applyFont="1" applyFill="1" applyBorder="1">
      <alignment/>
      <protection/>
    </xf>
    <xf numFmtId="0" fontId="1" fillId="0" borderId="19" xfId="46" applyFont="1" applyBorder="1" applyAlignment="1">
      <alignment horizontal="center"/>
      <protection/>
    </xf>
    <xf numFmtId="49" fontId="1" fillId="0" borderId="19" xfId="46" applyNumberFormat="1" applyFont="1" applyBorder="1" applyAlignment="1">
      <alignment horizontal="left"/>
      <protection/>
    </xf>
    <xf numFmtId="0" fontId="1" fillId="0" borderId="19" xfId="46" applyFont="1" applyBorder="1">
      <alignment/>
      <protection/>
    </xf>
    <xf numFmtId="0" fontId="0" fillId="0" borderId="19" xfId="46" applyBorder="1" applyAlignment="1">
      <alignment horizontal="center"/>
      <protection/>
    </xf>
    <xf numFmtId="0" fontId="0" fillId="0" borderId="19" xfId="46" applyNumberFormat="1" applyBorder="1" applyAlignment="1">
      <alignment horizontal="right"/>
      <protection/>
    </xf>
    <xf numFmtId="49" fontId="16" fillId="24" borderId="72" xfId="46" applyNumberFormat="1" applyFont="1" applyFill="1" applyBorder="1" applyAlignment="1">
      <alignment horizontal="left" wrapText="1"/>
      <protection/>
    </xf>
    <xf numFmtId="49" fontId="16" fillId="24" borderId="73" xfId="46" applyNumberFormat="1" applyFont="1" applyFill="1" applyBorder="1" applyAlignment="1">
      <alignment horizontal="left" wrapText="1"/>
      <protection/>
    </xf>
    <xf numFmtId="0" fontId="13" fillId="24" borderId="45" xfId="46" applyNumberFormat="1" applyFont="1" applyFill="1" applyBorder="1" applyAlignment="1">
      <alignment horizontal="left" wrapText="1" indent="1"/>
      <protection/>
    </xf>
    <xf numFmtId="0" fontId="13" fillId="24" borderId="33" xfId="46" applyNumberFormat="1" applyFont="1" applyFill="1" applyBorder="1" applyAlignment="1">
      <alignment horizontal="left" wrapText="1" indent="1"/>
      <protection/>
    </xf>
    <xf numFmtId="0" fontId="13" fillId="24" borderId="44" xfId="46" applyNumberFormat="1" applyFont="1" applyFill="1" applyBorder="1" applyAlignment="1">
      <alignment horizontal="left" wrapText="1" indent="1"/>
      <protection/>
    </xf>
    <xf numFmtId="0" fontId="0" fillId="0" borderId="19" xfId="46" applyNumberFormat="1" applyBorder="1">
      <alignment/>
      <protection/>
    </xf>
    <xf numFmtId="4" fontId="8" fillId="0" borderId="19" xfId="46" applyNumberFormat="1" applyFont="1" applyBorder="1">
      <alignment/>
      <protection/>
    </xf>
    <xf numFmtId="0" fontId="3" fillId="19" borderId="19" xfId="46" applyFont="1" applyFill="1" applyBorder="1">
      <alignment/>
      <protection/>
    </xf>
    <xf numFmtId="4" fontId="0" fillId="19" borderId="19" xfId="46" applyNumberFormat="1" applyFill="1" applyBorder="1" applyAlignment="1">
      <alignment horizontal="right"/>
      <protection/>
    </xf>
    <xf numFmtId="0" fontId="8" fillId="0" borderId="19" xfId="46" applyFont="1" applyBorder="1" applyAlignment="1">
      <alignment horizontal="center" vertical="top"/>
      <protection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465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Oprava kanalizace v 1.pp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4"/>
      <c r="D8" s="204"/>
      <c r="E8" s="205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4">
        <f>Projektant</f>
        <v>0</v>
      </c>
      <c r="D9" s="204"/>
      <c r="E9" s="205"/>
      <c r="F9" s="11"/>
      <c r="G9" s="33"/>
      <c r="H9" s="34"/>
    </row>
    <row r="10" spans="1:8" ht="12.75">
      <c r="A10" s="28" t="s">
        <v>14</v>
      </c>
      <c r="B10" s="11"/>
      <c r="C10" s="204"/>
      <c r="D10" s="204"/>
      <c r="E10" s="204"/>
      <c r="F10" s="35"/>
      <c r="G10" s="36"/>
      <c r="H10" s="37"/>
    </row>
    <row r="11" spans="1:57" ht="13.5" customHeight="1">
      <c r="A11" s="28" t="s">
        <v>15</v>
      </c>
      <c r="B11" s="11"/>
      <c r="C11" s="204"/>
      <c r="D11" s="204"/>
      <c r="E11" s="204"/>
      <c r="F11" s="38" t="s">
        <v>16</v>
      </c>
      <c r="G11" s="39">
        <v>2011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6"/>
      <c r="D12" s="206"/>
      <c r="E12" s="206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 t="e">
        <f>HSV</f>
        <v>#REF!</v>
      </c>
      <c r="D15" s="56" t="str">
        <f>Rekapitulace!A30</f>
        <v>Ztížené výrobní podmínky</v>
      </c>
      <c r="E15" s="57"/>
      <c r="F15" s="58"/>
      <c r="G15" s="55" t="e">
        <f>Rekapitulace!I30</f>
        <v>#REF!</v>
      </c>
    </row>
    <row r="16" spans="1:7" ht="15.75" customHeight="1">
      <c r="A16" s="53" t="s">
        <v>23</v>
      </c>
      <c r="B16" s="54" t="s">
        <v>24</v>
      </c>
      <c r="C16" s="55" t="e">
        <f>PSV</f>
        <v>#REF!</v>
      </c>
      <c r="D16" s="59" t="str">
        <f>Rekapitulace!A31</f>
        <v>Oborová přirážka</v>
      </c>
      <c r="E16" s="60"/>
      <c r="F16" s="61"/>
      <c r="G16" s="55" t="e">
        <f>Rekapitulace!I31</f>
        <v>#REF!</v>
      </c>
    </row>
    <row r="17" spans="1:7" ht="15.75" customHeight="1">
      <c r="A17" s="53" t="s">
        <v>25</v>
      </c>
      <c r="B17" s="54" t="s">
        <v>26</v>
      </c>
      <c r="C17" s="55" t="e">
        <f>Mont</f>
        <v>#REF!</v>
      </c>
      <c r="D17" s="59" t="str">
        <f>Rekapitulace!A32</f>
        <v>Přesun stavebních kapacit</v>
      </c>
      <c r="E17" s="60"/>
      <c r="F17" s="61"/>
      <c r="G17" s="55" t="e">
        <f>Rekapitulace!I32</f>
        <v>#REF!</v>
      </c>
    </row>
    <row r="18" spans="1:7" ht="15.75" customHeight="1">
      <c r="A18" s="62" t="s">
        <v>27</v>
      </c>
      <c r="B18" s="63" t="s">
        <v>28</v>
      </c>
      <c r="C18" s="55" t="e">
        <f>Dodavka</f>
        <v>#REF!</v>
      </c>
      <c r="D18" s="59" t="str">
        <f>Rekapitulace!A33</f>
        <v>Mimostaveništní doprava</v>
      </c>
      <c r="E18" s="60"/>
      <c r="F18" s="61"/>
      <c r="G18" s="55" t="e">
        <f>Rekapitulace!I33</f>
        <v>#REF!</v>
      </c>
    </row>
    <row r="19" spans="1:7" ht="15.75" customHeight="1">
      <c r="A19" s="64" t="s">
        <v>29</v>
      </c>
      <c r="B19" s="54"/>
      <c r="C19" s="55" t="e">
        <f>SUM(C15:C18)</f>
        <v>#REF!</v>
      </c>
      <c r="D19" s="65" t="str">
        <f>Rekapitulace!A34</f>
        <v>Zařízení staveniště</v>
      </c>
      <c r="E19" s="60"/>
      <c r="F19" s="61"/>
      <c r="G19" s="55" t="e">
        <f>Rekapitulace!I34</f>
        <v>#REF!</v>
      </c>
    </row>
    <row r="20" spans="1:7" ht="15.75" customHeight="1">
      <c r="A20" s="64"/>
      <c r="B20" s="54"/>
      <c r="C20" s="55"/>
      <c r="D20" s="59" t="str">
        <f>Rekapitulace!A35</f>
        <v>Provoz investora</v>
      </c>
      <c r="E20" s="60"/>
      <c r="F20" s="61"/>
      <c r="G20" s="55" t="e">
        <f>Rekapitulace!I35</f>
        <v>#REF!</v>
      </c>
    </row>
    <row r="21" spans="1:7" ht="15.75" customHeight="1">
      <c r="A21" s="64" t="s">
        <v>30</v>
      </c>
      <c r="B21" s="54"/>
      <c r="C21" s="55" t="e">
        <f>HZS</f>
        <v>#REF!</v>
      </c>
      <c r="D21" s="59" t="str">
        <f>Rekapitulace!A36</f>
        <v>Kompletační činnost (IČD)</v>
      </c>
      <c r="E21" s="60"/>
      <c r="F21" s="61"/>
      <c r="G21" s="55" t="e">
        <f>Rekapitulace!I36</f>
        <v>#REF!</v>
      </c>
    </row>
    <row r="22" spans="1:7" ht="15.75" customHeight="1">
      <c r="A22" s="66" t="s">
        <v>31</v>
      </c>
      <c r="B22" s="34"/>
      <c r="C22" s="55" t="e">
        <f>C19+C21</f>
        <v>#REF!</v>
      </c>
      <c r="D22" s="59" t="s">
        <v>32</v>
      </c>
      <c r="E22" s="60"/>
      <c r="F22" s="61"/>
      <c r="G22" s="55" t="e">
        <f>G23-SUM(G15:G21)</f>
        <v>#REF!</v>
      </c>
    </row>
    <row r="23" spans="1:7" ht="15.75" customHeight="1" thickBot="1">
      <c r="A23" s="207" t="s">
        <v>33</v>
      </c>
      <c r="B23" s="208"/>
      <c r="C23" s="67" t="e">
        <f>C22+G23</f>
        <v>#REF!</v>
      </c>
      <c r="D23" s="68" t="s">
        <v>34</v>
      </c>
      <c r="E23" s="69"/>
      <c r="F23" s="70"/>
      <c r="G23" s="55" t="e">
        <f>VRN</f>
        <v>#REF!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6" t="s">
        <v>38</v>
      </c>
      <c r="B25" s="34"/>
      <c r="C25" s="76"/>
      <c r="D25" s="34" t="s">
        <v>38</v>
      </c>
      <c r="F25" s="77" t="s">
        <v>38</v>
      </c>
      <c r="G25" s="78"/>
    </row>
    <row r="26" spans="1:7" ht="37.5" customHeight="1">
      <c r="A26" s="66" t="s">
        <v>39</v>
      </c>
      <c r="B26" s="79"/>
      <c r="C26" s="76"/>
      <c r="D26" s="34" t="s">
        <v>39</v>
      </c>
      <c r="F26" s="77" t="s">
        <v>39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40</v>
      </c>
      <c r="B28" s="34"/>
      <c r="C28" s="76"/>
      <c r="D28" s="77" t="s">
        <v>41</v>
      </c>
      <c r="E28" s="76"/>
      <c r="F28" s="81" t="s">
        <v>41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209" t="e">
        <f>ROUND(C23-F32,0)</f>
        <v>#REF!</v>
      </c>
      <c r="G30" s="210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209" t="e">
        <f>ROUND(PRODUCT(F30,C31/100),1)</f>
        <v>#REF!</v>
      </c>
      <c r="G31" s="210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9">
        <v>0</v>
      </c>
      <c r="G32" s="210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1"/>
      <c r="F33" s="209">
        <f>ROUND(PRODUCT(F32,C33/100),1)</f>
        <v>0</v>
      </c>
      <c r="G33" s="210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1" t="e">
        <f>CEILING(SUM(F30:F33),IF(SUM(F30:F33)&gt;=0,1,-1))</f>
        <v>#REF!</v>
      </c>
      <c r="G34" s="21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3"/>
      <c r="C37" s="213"/>
      <c r="D37" s="213"/>
      <c r="E37" s="213"/>
      <c r="F37" s="213"/>
      <c r="G37" s="213"/>
      <c r="H37" t="s">
        <v>5</v>
      </c>
    </row>
    <row r="38" spans="1:8" ht="12.75" customHeight="1">
      <c r="A38" s="95"/>
      <c r="B38" s="213"/>
      <c r="C38" s="213"/>
      <c r="D38" s="213"/>
      <c r="E38" s="213"/>
      <c r="F38" s="213"/>
      <c r="G38" s="213"/>
      <c r="H38" t="s">
        <v>5</v>
      </c>
    </row>
    <row r="39" spans="1:8" ht="12.75">
      <c r="A39" s="95"/>
      <c r="B39" s="213"/>
      <c r="C39" s="213"/>
      <c r="D39" s="213"/>
      <c r="E39" s="213"/>
      <c r="F39" s="213"/>
      <c r="G39" s="213"/>
      <c r="H39" t="s">
        <v>5</v>
      </c>
    </row>
    <row r="40" spans="1:8" ht="12.75">
      <c r="A40" s="95"/>
      <c r="B40" s="213"/>
      <c r="C40" s="213"/>
      <c r="D40" s="213"/>
      <c r="E40" s="213"/>
      <c r="F40" s="213"/>
      <c r="G40" s="213"/>
      <c r="H40" t="s">
        <v>5</v>
      </c>
    </row>
    <row r="41" spans="1:8" ht="12.75">
      <c r="A41" s="95"/>
      <c r="B41" s="213"/>
      <c r="C41" s="213"/>
      <c r="D41" s="213"/>
      <c r="E41" s="213"/>
      <c r="F41" s="213"/>
      <c r="G41" s="213"/>
      <c r="H41" t="s">
        <v>5</v>
      </c>
    </row>
    <row r="42" spans="1:8" ht="12.75">
      <c r="A42" s="95"/>
      <c r="B42" s="213"/>
      <c r="C42" s="213"/>
      <c r="D42" s="213"/>
      <c r="E42" s="213"/>
      <c r="F42" s="213"/>
      <c r="G42" s="213"/>
      <c r="H42" t="s">
        <v>5</v>
      </c>
    </row>
    <row r="43" spans="1:8" ht="12.75">
      <c r="A43" s="95"/>
      <c r="B43" s="213"/>
      <c r="C43" s="213"/>
      <c r="D43" s="213"/>
      <c r="E43" s="213"/>
      <c r="F43" s="213"/>
      <c r="G43" s="213"/>
      <c r="H43" t="s">
        <v>5</v>
      </c>
    </row>
    <row r="44" spans="1:8" ht="12.75">
      <c r="A44" s="95"/>
      <c r="B44" s="213"/>
      <c r="C44" s="213"/>
      <c r="D44" s="213"/>
      <c r="E44" s="213"/>
      <c r="F44" s="213"/>
      <c r="G44" s="213"/>
      <c r="H44" t="s">
        <v>5</v>
      </c>
    </row>
    <row r="45" spans="1:8" ht="0.75" customHeight="1">
      <c r="A45" s="95"/>
      <c r="B45" s="213"/>
      <c r="C45" s="213"/>
      <c r="D45" s="213"/>
      <c r="E45" s="213"/>
      <c r="F45" s="213"/>
      <c r="G45" s="213"/>
      <c r="H45" t="s">
        <v>5</v>
      </c>
    </row>
    <row r="46" spans="2:7" ht="12.75">
      <c r="B46" s="203"/>
      <c r="C46" s="203"/>
      <c r="D46" s="203"/>
      <c r="E46" s="203"/>
      <c r="F46" s="203"/>
      <c r="G46" s="203"/>
    </row>
    <row r="47" spans="2:7" ht="12.75">
      <c r="B47" s="203"/>
      <c r="C47" s="203"/>
      <c r="D47" s="203"/>
      <c r="E47" s="203"/>
      <c r="F47" s="203"/>
      <c r="G47" s="203"/>
    </row>
    <row r="48" spans="2:7" ht="12.75">
      <c r="B48" s="203"/>
      <c r="C48" s="203"/>
      <c r="D48" s="203"/>
      <c r="E48" s="203"/>
      <c r="F48" s="203"/>
      <c r="G48" s="203"/>
    </row>
    <row r="49" spans="2:7" ht="12.75">
      <c r="B49" s="203"/>
      <c r="C49" s="203"/>
      <c r="D49" s="203"/>
      <c r="E49" s="203"/>
      <c r="F49" s="203"/>
      <c r="G49" s="203"/>
    </row>
    <row r="50" spans="2:7" ht="12.75">
      <c r="B50" s="203"/>
      <c r="C50" s="203"/>
      <c r="D50" s="203"/>
      <c r="E50" s="203"/>
      <c r="F50" s="203"/>
      <c r="G50" s="203"/>
    </row>
    <row r="51" spans="2:7" ht="12.75">
      <c r="B51" s="203"/>
      <c r="C51" s="203"/>
      <c r="D51" s="203"/>
      <c r="E51" s="203"/>
      <c r="F51" s="203"/>
      <c r="G51" s="203"/>
    </row>
    <row r="52" spans="2:7" ht="12.75">
      <c r="B52" s="203"/>
      <c r="C52" s="203"/>
      <c r="D52" s="203"/>
      <c r="E52" s="203"/>
      <c r="F52" s="203"/>
      <c r="G52" s="203"/>
    </row>
    <row r="53" spans="2:7" ht="12.75">
      <c r="B53" s="203"/>
      <c r="C53" s="203"/>
      <c r="D53" s="203"/>
      <c r="E53" s="203"/>
      <c r="F53" s="203"/>
      <c r="G53" s="203"/>
    </row>
    <row r="54" spans="2:7" ht="12.75">
      <c r="B54" s="203"/>
      <c r="C54" s="203"/>
      <c r="D54" s="203"/>
      <c r="E54" s="203"/>
      <c r="F54" s="203"/>
      <c r="G54" s="203"/>
    </row>
    <row r="55" spans="2:7" ht="12.75">
      <c r="B55" s="203"/>
      <c r="C55" s="203"/>
      <c r="D55" s="203"/>
      <c r="E55" s="203"/>
      <c r="F55" s="203"/>
      <c r="G55" s="203"/>
    </row>
  </sheetData>
  <sheetProtection/>
  <mergeCells count="22">
    <mergeCell ref="B47:G47"/>
    <mergeCell ref="B48:G48"/>
    <mergeCell ref="B37:G45"/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6" t="str">
        <f>CONCATENATE(cislostavby," ",nazevstavby)</f>
        <v>2011 Stavby 2011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8" t="s">
        <v>50</v>
      </c>
      <c r="B2" s="219"/>
      <c r="C2" s="102" t="str">
        <f>CONCATENATE(cisloobjektu," ",nazevobjektu)</f>
        <v>21 Brno, Gymnázium Elgartova 3</v>
      </c>
      <c r="D2" s="103"/>
      <c r="E2" s="104"/>
      <c r="F2" s="103"/>
      <c r="G2" s="220" t="s">
        <v>82</v>
      </c>
      <c r="H2" s="221"/>
      <c r="I2" s="222"/>
    </row>
    <row r="3" ht="13.5" thickTop="1">
      <c r="F3" s="34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9" t="str">
        <f>Položky!B7</f>
        <v>00</v>
      </c>
      <c r="B7" s="114" t="str">
        <f>Položky!C7</f>
        <v>Poznámka</v>
      </c>
      <c r="D7" s="115"/>
      <c r="E7" s="200">
        <f>Položky!BA9</f>
        <v>0</v>
      </c>
      <c r="F7" s="201">
        <f>Položky!BB9</f>
        <v>0</v>
      </c>
      <c r="G7" s="201">
        <f>Položky!BC9</f>
        <v>0</v>
      </c>
      <c r="H7" s="201">
        <f>Položky!BD9</f>
        <v>0</v>
      </c>
      <c r="I7" s="202">
        <f>Položky!BE9</f>
        <v>0</v>
      </c>
    </row>
    <row r="8" spans="1:9" s="34" customFormat="1" ht="12.75">
      <c r="A8" s="199" t="str">
        <f>Položky!B10</f>
        <v>1</v>
      </c>
      <c r="B8" s="114" t="str">
        <f>Položky!C10</f>
        <v>Zemní práce</v>
      </c>
      <c r="D8" s="115"/>
      <c r="E8" s="200">
        <f>Položky!BA40</f>
        <v>0</v>
      </c>
      <c r="F8" s="201">
        <f>Položky!BB40</f>
        <v>0</v>
      </c>
      <c r="G8" s="201">
        <f>Položky!BC40</f>
        <v>0</v>
      </c>
      <c r="H8" s="201">
        <f>Položky!BD40</f>
        <v>0</v>
      </c>
      <c r="I8" s="202">
        <f>Položky!BE40</f>
        <v>0</v>
      </c>
    </row>
    <row r="9" spans="1:9" s="34" customFormat="1" ht="12.75">
      <c r="A9" s="199" t="str">
        <f>Položky!B41</f>
        <v>27</v>
      </c>
      <c r="B9" s="114" t="str">
        <f>Položky!C41</f>
        <v>Základy</v>
      </c>
      <c r="D9" s="115"/>
      <c r="E9" s="200">
        <f>Položky!BA43</f>
        <v>0</v>
      </c>
      <c r="F9" s="201">
        <f>Položky!BB43</f>
        <v>0</v>
      </c>
      <c r="G9" s="201">
        <f>Položky!BC43</f>
        <v>0</v>
      </c>
      <c r="H9" s="201">
        <f>Položky!BD43</f>
        <v>0</v>
      </c>
      <c r="I9" s="202">
        <f>Položky!BE43</f>
        <v>0</v>
      </c>
    </row>
    <row r="10" spans="1:9" s="34" customFormat="1" ht="12.75">
      <c r="A10" s="199" t="str">
        <f>Položky!B44</f>
        <v>31</v>
      </c>
      <c r="B10" s="114" t="str">
        <f>Položky!C44</f>
        <v>Zdi podpěrné a volné</v>
      </c>
      <c r="D10" s="115"/>
      <c r="E10" s="200">
        <f>Položky!BA47</f>
        <v>0</v>
      </c>
      <c r="F10" s="201">
        <f>Položky!BB47</f>
        <v>0</v>
      </c>
      <c r="G10" s="201">
        <f>Položky!BC47</f>
        <v>0</v>
      </c>
      <c r="H10" s="201">
        <f>Položky!BD47</f>
        <v>0</v>
      </c>
      <c r="I10" s="202">
        <f>Položky!BE47</f>
        <v>0</v>
      </c>
    </row>
    <row r="11" spans="1:9" s="34" customFormat="1" ht="12.75">
      <c r="A11" s="199" t="str">
        <f>Položky!B48</f>
        <v>38</v>
      </c>
      <c r="B11" s="114" t="str">
        <f>Položky!C48</f>
        <v>Kompletní konstrukce</v>
      </c>
      <c r="D11" s="115"/>
      <c r="E11" s="200">
        <f>Položky!BA70</f>
        <v>0</v>
      </c>
      <c r="F11" s="201">
        <f>Položky!BB70</f>
        <v>0</v>
      </c>
      <c r="G11" s="201">
        <f>Položky!BC70</f>
        <v>0</v>
      </c>
      <c r="H11" s="201">
        <f>Položky!BD70</f>
        <v>0</v>
      </c>
      <c r="I11" s="202">
        <f>Položky!BE70</f>
        <v>0</v>
      </c>
    </row>
    <row r="12" spans="1:9" s="34" customFormat="1" ht="12.75">
      <c r="A12" s="199" t="str">
        <f>Položky!B74</f>
        <v>63</v>
      </c>
      <c r="B12" s="114" t="str">
        <f>Položky!C74</f>
        <v>Podlahy a podlahové konstrukce</v>
      </c>
      <c r="D12" s="115"/>
      <c r="E12" s="200">
        <f>Položky!BA107</f>
        <v>0</v>
      </c>
      <c r="F12" s="201">
        <f>Položky!BB107</f>
        <v>0</v>
      </c>
      <c r="G12" s="201">
        <f>Položky!BC107</f>
        <v>0</v>
      </c>
      <c r="H12" s="201">
        <f>Položky!BD107</f>
        <v>0</v>
      </c>
      <c r="I12" s="202">
        <f>Položky!BE107</f>
        <v>0</v>
      </c>
    </row>
    <row r="13" spans="1:9" s="34" customFormat="1" ht="12.75">
      <c r="A13" s="199" t="str">
        <f>Položky!B111</f>
        <v>95</v>
      </c>
      <c r="B13" s="114" t="str">
        <f>Položky!C111</f>
        <v>Dokončovací konstrukce na pozemních stavbách</v>
      </c>
      <c r="D13" s="115"/>
      <c r="E13" s="200">
        <f>Položky!BA118</f>
        <v>0</v>
      </c>
      <c r="F13" s="201">
        <f>Položky!BB118</f>
        <v>0</v>
      </c>
      <c r="G13" s="201">
        <f>Položky!BC118</f>
        <v>0</v>
      </c>
      <c r="H13" s="201">
        <f>Položky!BD118</f>
        <v>0</v>
      </c>
      <c r="I13" s="202">
        <f>Položky!BE118</f>
        <v>0</v>
      </c>
    </row>
    <row r="14" spans="1:9" s="34" customFormat="1" ht="12.75">
      <c r="A14" s="199" t="str">
        <f>Položky!B119</f>
        <v>96</v>
      </c>
      <c r="B14" s="114" t="str">
        <f>Položky!C119</f>
        <v>Bourání konstrukcí</v>
      </c>
      <c r="D14" s="115"/>
      <c r="E14" s="200">
        <f>Položky!BA195</f>
        <v>0</v>
      </c>
      <c r="F14" s="201">
        <f>Položky!BB195</f>
        <v>0</v>
      </c>
      <c r="G14" s="201">
        <f>Položky!BC195</f>
        <v>0</v>
      </c>
      <c r="H14" s="201">
        <f>Položky!BD195</f>
        <v>0</v>
      </c>
      <c r="I14" s="202">
        <f>Položky!BE195</f>
        <v>0</v>
      </c>
    </row>
    <row r="15" spans="1:9" s="34" customFormat="1" ht="12.75">
      <c r="A15" s="199" t="str">
        <f>Položky!B196</f>
        <v>99</v>
      </c>
      <c r="B15" s="114" t="str">
        <f>Položky!C196</f>
        <v>Staveništní přesun hmot</v>
      </c>
      <c r="D15" s="115"/>
      <c r="E15" s="200">
        <f>Položky!BA198</f>
        <v>0</v>
      </c>
      <c r="F15" s="201">
        <f>Položky!BB198</f>
        <v>0</v>
      </c>
      <c r="G15" s="201">
        <f>Položky!BC198</f>
        <v>0</v>
      </c>
      <c r="H15" s="201">
        <f>Položky!BD198</f>
        <v>0</v>
      </c>
      <c r="I15" s="202">
        <f>Položky!BE198</f>
        <v>0</v>
      </c>
    </row>
    <row r="16" spans="1:9" s="34" customFormat="1" ht="12.75">
      <c r="A16" s="199" t="str">
        <f>Položky!B199</f>
        <v>711</v>
      </c>
      <c r="B16" s="114" t="str">
        <f>Položky!C199</f>
        <v>Izolace proti vodě</v>
      </c>
      <c r="D16" s="115"/>
      <c r="E16" s="200">
        <f>Položky!BA221</f>
        <v>0</v>
      </c>
      <c r="F16" s="201">
        <f>Položky!BB221</f>
        <v>0</v>
      </c>
      <c r="G16" s="201">
        <f>Položky!BC221</f>
        <v>0</v>
      </c>
      <c r="H16" s="201">
        <f>Položky!BD221</f>
        <v>0</v>
      </c>
      <c r="I16" s="202">
        <f>Položky!BE221</f>
        <v>0</v>
      </c>
    </row>
    <row r="17" spans="1:9" s="34" customFormat="1" ht="12.75">
      <c r="A17" s="199" t="str">
        <f>Položky!B222</f>
        <v>713</v>
      </c>
      <c r="B17" s="114" t="str">
        <f>Položky!C222</f>
        <v>Izolace tepelné</v>
      </c>
      <c r="D17" s="115"/>
      <c r="E17" s="200">
        <f>Položky!BA271</f>
        <v>0</v>
      </c>
      <c r="F17" s="201">
        <f>Položky!BB271</f>
        <v>0</v>
      </c>
      <c r="G17" s="201">
        <f>Položky!BC271</f>
        <v>0</v>
      </c>
      <c r="H17" s="201">
        <f>Položky!BD271</f>
        <v>0</v>
      </c>
      <c r="I17" s="202">
        <f>Položky!BE271</f>
        <v>0</v>
      </c>
    </row>
    <row r="18" spans="1:9" s="34" customFormat="1" ht="12.75">
      <c r="A18" s="199" t="str">
        <f>Položky!B272</f>
        <v>720</v>
      </c>
      <c r="B18" s="114" t="str">
        <f>Položky!C272</f>
        <v>Zdravotechnická instalace</v>
      </c>
      <c r="D18" s="115"/>
      <c r="E18" s="200" t="e">
        <f>Položky!#REF!</f>
        <v>#REF!</v>
      </c>
      <c r="F18" s="201" t="e">
        <f>Položky!#REF!</f>
        <v>#REF!</v>
      </c>
      <c r="G18" s="201" t="e">
        <f>Položky!#REF!</f>
        <v>#REF!</v>
      </c>
      <c r="H18" s="201" t="e">
        <f>Položky!#REF!</f>
        <v>#REF!</v>
      </c>
      <c r="I18" s="202" t="e">
        <f>Položky!#REF!</f>
        <v>#REF!</v>
      </c>
    </row>
    <row r="19" spans="1:9" s="34" customFormat="1" ht="12.75">
      <c r="A19" s="199" t="str">
        <f>Položky!B301</f>
        <v>771</v>
      </c>
      <c r="B19" s="114" t="str">
        <f>Položky!C301</f>
        <v>Podlahy z dlaždic a obklady</v>
      </c>
      <c r="D19" s="115"/>
      <c r="E19" s="200">
        <f>Položky!BA314</f>
        <v>0</v>
      </c>
      <c r="F19" s="201">
        <f>Položky!BB314</f>
        <v>0</v>
      </c>
      <c r="G19" s="201">
        <f>Položky!BC314</f>
        <v>0</v>
      </c>
      <c r="H19" s="201">
        <f>Položky!BD314</f>
        <v>0</v>
      </c>
      <c r="I19" s="202">
        <f>Položky!BE314</f>
        <v>0</v>
      </c>
    </row>
    <row r="20" spans="1:9" s="34" customFormat="1" ht="12.75">
      <c r="A20" s="199" t="str">
        <f>Položky!B315</f>
        <v>773</v>
      </c>
      <c r="B20" s="114" t="str">
        <f>Položky!C315</f>
        <v>Podlahy teracové</v>
      </c>
      <c r="D20" s="115"/>
      <c r="E20" s="200">
        <f>Položky!BA317</f>
        <v>0</v>
      </c>
      <c r="F20" s="201">
        <f>Položky!BB317</f>
        <v>0</v>
      </c>
      <c r="G20" s="201">
        <f>Položky!BC317</f>
        <v>0</v>
      </c>
      <c r="H20" s="201">
        <f>Položky!BD317</f>
        <v>0</v>
      </c>
      <c r="I20" s="202">
        <f>Položky!BE317</f>
        <v>0</v>
      </c>
    </row>
    <row r="21" spans="1:9" s="34" customFormat="1" ht="12.75">
      <c r="A21" s="199" t="str">
        <f>Položky!B318</f>
        <v>776</v>
      </c>
      <c r="B21" s="114" t="str">
        <f>Položky!C318</f>
        <v>Podlahy povlakové</v>
      </c>
      <c r="D21" s="115"/>
      <c r="E21" s="200">
        <f>Položky!BA329</f>
        <v>0</v>
      </c>
      <c r="F21" s="201">
        <f>Položky!BB329</f>
        <v>0</v>
      </c>
      <c r="G21" s="201">
        <f>Položky!BC329</f>
        <v>0</v>
      </c>
      <c r="H21" s="201">
        <f>Položky!BD329</f>
        <v>0</v>
      </c>
      <c r="I21" s="202">
        <f>Položky!BE329</f>
        <v>0</v>
      </c>
    </row>
    <row r="22" spans="1:9" s="34" customFormat="1" ht="12.75">
      <c r="A22" s="199" t="str">
        <f>Položky!B330</f>
        <v>781</v>
      </c>
      <c r="B22" s="114" t="str">
        <f>Položky!C330</f>
        <v>Obklady keramické</v>
      </c>
      <c r="D22" s="115"/>
      <c r="E22" s="200">
        <f>Položky!BA333</f>
        <v>0</v>
      </c>
      <c r="F22" s="201">
        <f>Položky!BB333</f>
        <v>0</v>
      </c>
      <c r="G22" s="201">
        <f>Položky!BC333</f>
        <v>0</v>
      </c>
      <c r="H22" s="201">
        <f>Položky!BD333</f>
        <v>0</v>
      </c>
      <c r="I22" s="202">
        <f>Položky!BE333</f>
        <v>0</v>
      </c>
    </row>
    <row r="23" spans="1:9" s="34" customFormat="1" ht="12.75">
      <c r="A23" s="199" t="str">
        <f>Položky!B334</f>
        <v>7VY</v>
      </c>
      <c r="B23" s="114" t="str">
        <f>Položky!C334</f>
        <v>Výměry</v>
      </c>
      <c r="D23" s="115"/>
      <c r="E23" s="200">
        <f>Položky!BA363</f>
        <v>0</v>
      </c>
      <c r="F23" s="201">
        <f>Položky!BB363</f>
        <v>0</v>
      </c>
      <c r="G23" s="201">
        <f>Položky!BC363</f>
        <v>0</v>
      </c>
      <c r="H23" s="201">
        <f>Položky!BD363</f>
        <v>0</v>
      </c>
      <c r="I23" s="202">
        <f>Položky!BE363</f>
        <v>0</v>
      </c>
    </row>
    <row r="24" spans="1:9" s="34" customFormat="1" ht="13.5" thickBot="1">
      <c r="A24" s="199" t="str">
        <f>Položky!B364</f>
        <v>D96</v>
      </c>
      <c r="B24" s="114" t="str">
        <f>Položky!C364</f>
        <v>Přesuny suti a vybouraných hmot</v>
      </c>
      <c r="D24" s="115"/>
      <c r="E24" s="200">
        <f>Položky!BA372</f>
        <v>0</v>
      </c>
      <c r="F24" s="201">
        <f>Položky!BB372</f>
        <v>0</v>
      </c>
      <c r="G24" s="201">
        <f>Položky!BC372</f>
        <v>0</v>
      </c>
      <c r="H24" s="201">
        <f>Položky!BD372</f>
        <v>0</v>
      </c>
      <c r="I24" s="202">
        <f>Položky!BE372</f>
        <v>0</v>
      </c>
    </row>
    <row r="25" spans="1:9" s="122" customFormat="1" ht="13.5" thickBot="1">
      <c r="A25" s="116"/>
      <c r="B25" s="117" t="s">
        <v>57</v>
      </c>
      <c r="C25" s="117"/>
      <c r="D25" s="118"/>
      <c r="E25" s="119" t="e">
        <f>SUM(E7:E24)</f>
        <v>#REF!</v>
      </c>
      <c r="F25" s="120" t="e">
        <f>SUM(F7:F24)</f>
        <v>#REF!</v>
      </c>
      <c r="G25" s="120" t="e">
        <f>SUM(G7:G24)</f>
        <v>#REF!</v>
      </c>
      <c r="H25" s="120" t="e">
        <f>SUM(H7:H24)</f>
        <v>#REF!</v>
      </c>
      <c r="I25" s="121" t="e">
        <f>SUM(I7:I24)</f>
        <v>#REF!</v>
      </c>
    </row>
    <row r="26" spans="1:9" ht="12.75">
      <c r="A26" s="34"/>
      <c r="B26" s="34"/>
      <c r="C26" s="34"/>
      <c r="D26" s="34"/>
      <c r="E26" s="34"/>
      <c r="F26" s="34"/>
      <c r="G26" s="34"/>
      <c r="H26" s="34"/>
      <c r="I26" s="34"/>
    </row>
    <row r="27" spans="1:57" ht="19.5" customHeight="1">
      <c r="A27" s="106" t="s">
        <v>58</v>
      </c>
      <c r="B27" s="106"/>
      <c r="C27" s="106"/>
      <c r="D27" s="106"/>
      <c r="E27" s="106"/>
      <c r="F27" s="106"/>
      <c r="G27" s="123"/>
      <c r="H27" s="106"/>
      <c r="I27" s="106"/>
      <c r="BA27" s="40"/>
      <c r="BB27" s="40"/>
      <c r="BC27" s="40"/>
      <c r="BD27" s="40"/>
      <c r="BE27" s="40"/>
    </row>
    <row r="28" ht="13.5" thickBot="1"/>
    <row r="29" spans="1:9" ht="12.75">
      <c r="A29" s="71" t="s">
        <v>59</v>
      </c>
      <c r="B29" s="72"/>
      <c r="C29" s="72"/>
      <c r="D29" s="124"/>
      <c r="E29" s="125" t="s">
        <v>60</v>
      </c>
      <c r="F29" s="126" t="s">
        <v>61</v>
      </c>
      <c r="G29" s="127" t="s">
        <v>62</v>
      </c>
      <c r="H29" s="128"/>
      <c r="I29" s="129" t="s">
        <v>60</v>
      </c>
    </row>
    <row r="30" spans="1:53" ht="12.75">
      <c r="A30" s="130" t="s">
        <v>451</v>
      </c>
      <c r="B30" s="131"/>
      <c r="C30" s="131"/>
      <c r="D30" s="132"/>
      <c r="E30" s="133">
        <v>0</v>
      </c>
      <c r="F30" s="134">
        <v>0</v>
      </c>
      <c r="G30" s="135" t="e">
        <f aca="true" t="shared" si="0" ref="G30:G37">CHOOSE(BA30+1,HSV+PSV,HSV+PSV+Mont,HSV+PSV+Dodavka+Mont,HSV,PSV,Mont,Dodavka,Mont+Dodavka,0)</f>
        <v>#REF!</v>
      </c>
      <c r="H30" s="136"/>
      <c r="I30" s="137" t="e">
        <f aca="true" t="shared" si="1" ref="I30:I37">E30+F30*G30/100</f>
        <v>#REF!</v>
      </c>
      <c r="BA30">
        <v>0</v>
      </c>
    </row>
    <row r="31" spans="1:53" ht="12.75">
      <c r="A31" s="130" t="s">
        <v>452</v>
      </c>
      <c r="B31" s="131"/>
      <c r="C31" s="131"/>
      <c r="D31" s="132"/>
      <c r="E31" s="133">
        <v>0</v>
      </c>
      <c r="F31" s="134">
        <v>0</v>
      </c>
      <c r="G31" s="135" t="e">
        <f t="shared" si="0"/>
        <v>#REF!</v>
      </c>
      <c r="H31" s="136"/>
      <c r="I31" s="137" t="e">
        <f t="shared" si="1"/>
        <v>#REF!</v>
      </c>
      <c r="BA31">
        <v>0</v>
      </c>
    </row>
    <row r="32" spans="1:53" ht="12.75">
      <c r="A32" s="130" t="s">
        <v>453</v>
      </c>
      <c r="B32" s="131"/>
      <c r="C32" s="131"/>
      <c r="D32" s="132"/>
      <c r="E32" s="133">
        <v>0</v>
      </c>
      <c r="F32" s="134">
        <v>0</v>
      </c>
      <c r="G32" s="135" t="e">
        <f t="shared" si="0"/>
        <v>#REF!</v>
      </c>
      <c r="H32" s="136"/>
      <c r="I32" s="137" t="e">
        <f t="shared" si="1"/>
        <v>#REF!</v>
      </c>
      <c r="BA32">
        <v>0</v>
      </c>
    </row>
    <row r="33" spans="1:53" ht="12.75">
      <c r="A33" s="130" t="s">
        <v>454</v>
      </c>
      <c r="B33" s="131"/>
      <c r="C33" s="131"/>
      <c r="D33" s="132"/>
      <c r="E33" s="133">
        <v>0</v>
      </c>
      <c r="F33" s="134">
        <v>0</v>
      </c>
      <c r="G33" s="135" t="e">
        <f t="shared" si="0"/>
        <v>#REF!</v>
      </c>
      <c r="H33" s="136"/>
      <c r="I33" s="137" t="e">
        <f t="shared" si="1"/>
        <v>#REF!</v>
      </c>
      <c r="BA33">
        <v>0</v>
      </c>
    </row>
    <row r="34" spans="1:53" ht="12.75">
      <c r="A34" s="130" t="s">
        <v>455</v>
      </c>
      <c r="B34" s="131"/>
      <c r="C34" s="131"/>
      <c r="D34" s="132"/>
      <c r="E34" s="133">
        <v>0</v>
      </c>
      <c r="F34" s="134">
        <v>1</v>
      </c>
      <c r="G34" s="135" t="e">
        <f t="shared" si="0"/>
        <v>#REF!</v>
      </c>
      <c r="H34" s="136"/>
      <c r="I34" s="137" t="e">
        <f t="shared" si="1"/>
        <v>#REF!</v>
      </c>
      <c r="BA34">
        <v>1</v>
      </c>
    </row>
    <row r="35" spans="1:53" ht="12.75">
      <c r="A35" s="130" t="s">
        <v>456</v>
      </c>
      <c r="B35" s="131"/>
      <c r="C35" s="131"/>
      <c r="D35" s="132"/>
      <c r="E35" s="133">
        <v>0</v>
      </c>
      <c r="F35" s="134">
        <v>0</v>
      </c>
      <c r="G35" s="135" t="e">
        <f t="shared" si="0"/>
        <v>#REF!</v>
      </c>
      <c r="H35" s="136"/>
      <c r="I35" s="137" t="e">
        <f t="shared" si="1"/>
        <v>#REF!</v>
      </c>
      <c r="BA35">
        <v>1</v>
      </c>
    </row>
    <row r="36" spans="1:53" ht="12.75">
      <c r="A36" s="130" t="s">
        <v>457</v>
      </c>
      <c r="B36" s="131"/>
      <c r="C36" s="131"/>
      <c r="D36" s="132"/>
      <c r="E36" s="133">
        <v>0</v>
      </c>
      <c r="F36" s="134">
        <v>0</v>
      </c>
      <c r="G36" s="135" t="e">
        <f t="shared" si="0"/>
        <v>#REF!</v>
      </c>
      <c r="H36" s="136"/>
      <c r="I36" s="137" t="e">
        <f t="shared" si="1"/>
        <v>#REF!</v>
      </c>
      <c r="BA36">
        <v>2</v>
      </c>
    </row>
    <row r="37" spans="1:53" ht="12.75">
      <c r="A37" s="130" t="s">
        <v>458</v>
      </c>
      <c r="B37" s="131"/>
      <c r="C37" s="131"/>
      <c r="D37" s="132"/>
      <c r="E37" s="133">
        <v>0</v>
      </c>
      <c r="F37" s="134">
        <v>0</v>
      </c>
      <c r="G37" s="135" t="e">
        <f t="shared" si="0"/>
        <v>#REF!</v>
      </c>
      <c r="H37" s="136"/>
      <c r="I37" s="137" t="e">
        <f t="shared" si="1"/>
        <v>#REF!</v>
      </c>
      <c r="BA37">
        <v>2</v>
      </c>
    </row>
    <row r="38" spans="1:9" ht="13.5" thickBot="1">
      <c r="A38" s="138"/>
      <c r="B38" s="139" t="s">
        <v>63</v>
      </c>
      <c r="C38" s="140"/>
      <c r="D38" s="141"/>
      <c r="E38" s="142"/>
      <c r="F38" s="143"/>
      <c r="G38" s="143"/>
      <c r="H38" s="214" t="e">
        <f>SUM(I30:I37)</f>
        <v>#REF!</v>
      </c>
      <c r="I38" s="215"/>
    </row>
    <row r="40" spans="2:9" ht="12.75">
      <c r="B40" s="122"/>
      <c r="F40" s="144"/>
      <c r="G40" s="145"/>
      <c r="H40" s="145"/>
      <c r="I40" s="146"/>
    </row>
    <row r="41" spans="6:9" ht="12.75">
      <c r="F41" s="144"/>
      <c r="G41" s="145"/>
      <c r="H41" s="145"/>
      <c r="I41" s="146"/>
    </row>
    <row r="42" spans="6:9" ht="12.75">
      <c r="F42" s="144"/>
      <c r="G42" s="145"/>
      <c r="H42" s="145"/>
      <c r="I42" s="146"/>
    </row>
    <row r="43" spans="6:9" ht="12.75">
      <c r="F43" s="144"/>
      <c r="G43" s="145"/>
      <c r="H43" s="145"/>
      <c r="I43" s="146"/>
    </row>
    <row r="44" spans="6:9" ht="12.75">
      <c r="F44" s="144"/>
      <c r="G44" s="145"/>
      <c r="H44" s="145"/>
      <c r="I44" s="146"/>
    </row>
    <row r="45" spans="6:9" ht="12.75">
      <c r="F45" s="144"/>
      <c r="G45" s="145"/>
      <c r="H45" s="145"/>
      <c r="I45" s="146"/>
    </row>
    <row r="46" spans="6:9" ht="12.75">
      <c r="F46" s="144"/>
      <c r="G46" s="145"/>
      <c r="H46" s="145"/>
      <c r="I46" s="146"/>
    </row>
    <row r="47" spans="6:9" ht="12.75">
      <c r="F47" s="144"/>
      <c r="G47" s="145"/>
      <c r="H47" s="145"/>
      <c r="I47" s="146"/>
    </row>
    <row r="48" spans="6:9" ht="12.75">
      <c r="F48" s="144"/>
      <c r="G48" s="145"/>
      <c r="H48" s="145"/>
      <c r="I48" s="146"/>
    </row>
    <row r="49" spans="6:9" ht="12.75"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</sheetData>
  <sheetProtection/>
  <mergeCells count="4">
    <mergeCell ref="H38:I3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445"/>
  <sheetViews>
    <sheetView showGridLines="0" showZeros="0" tabSelected="1" zoomScalePageLayoutView="0" workbookViewId="0" topLeftCell="A1">
      <selection activeCell="A371" sqref="A37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28" t="s">
        <v>64</v>
      </c>
      <c r="B1" s="228"/>
      <c r="C1" s="228"/>
      <c r="D1" s="228"/>
      <c r="E1" s="228"/>
      <c r="F1" s="228"/>
      <c r="G1" s="228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6" t="str">
        <f>CONCATENATE(cislostavby," ",nazevstavby)</f>
        <v>2011 Stavby 2011</v>
      </c>
      <c r="D3" s="97"/>
      <c r="E3" s="151" t="s">
        <v>65</v>
      </c>
      <c r="F3" s="152">
        <f>Rekapitulace!H1</f>
        <v>1</v>
      </c>
      <c r="G3" s="153"/>
    </row>
    <row r="4" spans="1:7" ht="13.5" thickBot="1">
      <c r="A4" s="229" t="s">
        <v>50</v>
      </c>
      <c r="B4" s="219"/>
      <c r="C4" s="102" t="str">
        <f>CONCATENATE(cisloobjektu," ",nazevobjektu)</f>
        <v>21 Brno, Gymnázium Elgartova 3</v>
      </c>
      <c r="D4" s="103"/>
      <c r="E4" s="230" t="str">
        <f>Rekapitulace!G2</f>
        <v>Oprava kanalizace v 1.pp</v>
      </c>
      <c r="F4" s="231"/>
      <c r="G4" s="232"/>
    </row>
    <row r="5" spans="1:7" ht="13.5" thickTop="1">
      <c r="A5" s="154"/>
      <c r="B5" s="155"/>
      <c r="C5" s="155"/>
      <c r="G5" s="157"/>
    </row>
    <row r="6" spans="1:7" ht="12.75">
      <c r="A6" s="158" t="s">
        <v>66</v>
      </c>
      <c r="B6" s="159" t="s">
        <v>67</v>
      </c>
      <c r="C6" s="159" t="s">
        <v>68</v>
      </c>
      <c r="D6" s="159" t="s">
        <v>69</v>
      </c>
      <c r="E6" s="160" t="s">
        <v>70</v>
      </c>
      <c r="F6" s="159" t="s">
        <v>71</v>
      </c>
      <c r="G6" s="161" t="s">
        <v>72</v>
      </c>
    </row>
    <row r="7" spans="1:15" ht="12.75">
      <c r="A7" s="162" t="s">
        <v>73</v>
      </c>
      <c r="B7" s="163" t="s">
        <v>83</v>
      </c>
      <c r="C7" s="164" t="s">
        <v>84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85</v>
      </c>
      <c r="C8" s="172" t="s">
        <v>86</v>
      </c>
      <c r="D8" s="173"/>
      <c r="E8" s="174">
        <v>0</v>
      </c>
      <c r="F8" s="174">
        <v>0</v>
      </c>
      <c r="G8" s="175">
        <f>E8*F8</f>
        <v>0</v>
      </c>
      <c r="O8" s="169">
        <v>2</v>
      </c>
      <c r="AA8" s="147">
        <v>12</v>
      </c>
      <c r="AB8" s="147">
        <v>0</v>
      </c>
      <c r="AC8" s="147">
        <v>3</v>
      </c>
      <c r="AZ8" s="147">
        <v>1</v>
      </c>
      <c r="BA8" s="147">
        <f>IF(AZ8=1,G8,0)</f>
        <v>0</v>
      </c>
      <c r="BB8" s="147">
        <f>IF(AZ8=2,G8,0)</f>
        <v>0</v>
      </c>
      <c r="BC8" s="147">
        <f>IF(AZ8=3,G8,0)</f>
        <v>0</v>
      </c>
      <c r="BD8" s="147">
        <f>IF(AZ8=4,G8,0)</f>
        <v>0</v>
      </c>
      <c r="BE8" s="147">
        <f>IF(AZ8=5,G8,0)</f>
        <v>0</v>
      </c>
      <c r="CA8" s="176">
        <v>12</v>
      </c>
      <c r="CB8" s="176">
        <v>0</v>
      </c>
      <c r="CZ8" s="147">
        <v>0</v>
      </c>
    </row>
    <row r="9" spans="1:57" ht="12.75">
      <c r="A9" s="184"/>
      <c r="B9" s="185" t="s">
        <v>77</v>
      </c>
      <c r="C9" s="186" t="str">
        <f>CONCATENATE(B7," ",C7)</f>
        <v>00 Poznámka</v>
      </c>
      <c r="D9" s="187"/>
      <c r="E9" s="188"/>
      <c r="F9" s="189"/>
      <c r="G9" s="190">
        <f>SUM(G7:G8)</f>
        <v>0</v>
      </c>
      <c r="O9" s="169">
        <v>4</v>
      </c>
      <c r="BA9" s="191">
        <f>SUM(BA7:BA8)</f>
        <v>0</v>
      </c>
      <c r="BB9" s="191">
        <f>SUM(BB7:BB8)</f>
        <v>0</v>
      </c>
      <c r="BC9" s="191">
        <f>SUM(BC7:BC8)</f>
        <v>0</v>
      </c>
      <c r="BD9" s="191">
        <f>SUM(BD7:BD8)</f>
        <v>0</v>
      </c>
      <c r="BE9" s="191">
        <f>SUM(BE7:BE8)</f>
        <v>0</v>
      </c>
    </row>
    <row r="10" spans="1:15" ht="12.75">
      <c r="A10" s="162" t="s">
        <v>73</v>
      </c>
      <c r="B10" s="163" t="s">
        <v>74</v>
      </c>
      <c r="C10" s="164" t="s">
        <v>75</v>
      </c>
      <c r="D10" s="165"/>
      <c r="E10" s="166"/>
      <c r="F10" s="166"/>
      <c r="G10" s="167"/>
      <c r="H10" s="168"/>
      <c r="I10" s="168"/>
      <c r="O10" s="169">
        <v>1</v>
      </c>
    </row>
    <row r="11" spans="1:104" ht="12.75">
      <c r="A11" s="170">
        <v>2</v>
      </c>
      <c r="B11" s="171" t="s">
        <v>87</v>
      </c>
      <c r="C11" s="172" t="s">
        <v>88</v>
      </c>
      <c r="D11" s="173" t="s">
        <v>89</v>
      </c>
      <c r="E11" s="174">
        <v>45.398</v>
      </c>
      <c r="F11" s="174"/>
      <c r="G11" s="175">
        <f>E11*F11</f>
        <v>0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>IF(AZ11=1,G11,0)</f>
        <v>0</v>
      </c>
      <c r="BB11" s="147">
        <f>IF(AZ11=2,G11,0)</f>
        <v>0</v>
      </c>
      <c r="BC11" s="147">
        <f>IF(AZ11=3,G11,0)</f>
        <v>0</v>
      </c>
      <c r="BD11" s="147">
        <f>IF(AZ11=4,G11,0)</f>
        <v>0</v>
      </c>
      <c r="BE11" s="147">
        <f>IF(AZ11=5,G11,0)</f>
        <v>0</v>
      </c>
      <c r="CA11" s="176">
        <v>1</v>
      </c>
      <c r="CB11" s="176">
        <v>1</v>
      </c>
      <c r="CZ11" s="147">
        <v>0</v>
      </c>
    </row>
    <row r="12" spans="1:15" ht="12.75">
      <c r="A12" s="177"/>
      <c r="B12" s="180"/>
      <c r="C12" s="223" t="s">
        <v>90</v>
      </c>
      <c r="D12" s="224"/>
      <c r="E12" s="181">
        <v>28.16</v>
      </c>
      <c r="F12" s="182"/>
      <c r="G12" s="183"/>
      <c r="M12" s="179" t="s">
        <v>90</v>
      </c>
      <c r="O12" s="169"/>
    </row>
    <row r="13" spans="1:15" ht="12.75">
      <c r="A13" s="177"/>
      <c r="B13" s="180"/>
      <c r="C13" s="223" t="s">
        <v>91</v>
      </c>
      <c r="D13" s="224"/>
      <c r="E13" s="181">
        <v>0.67</v>
      </c>
      <c r="F13" s="182"/>
      <c r="G13" s="183"/>
      <c r="M13" s="179" t="s">
        <v>91</v>
      </c>
      <c r="O13" s="169"/>
    </row>
    <row r="14" spans="1:15" ht="12.75">
      <c r="A14" s="177"/>
      <c r="B14" s="180"/>
      <c r="C14" s="223" t="s">
        <v>92</v>
      </c>
      <c r="D14" s="224"/>
      <c r="E14" s="181">
        <v>0.162</v>
      </c>
      <c r="F14" s="182"/>
      <c r="G14" s="183"/>
      <c r="M14" s="179" t="s">
        <v>92</v>
      </c>
      <c r="O14" s="169"/>
    </row>
    <row r="15" spans="1:15" ht="12.75">
      <c r="A15" s="177"/>
      <c r="B15" s="180"/>
      <c r="C15" s="223" t="s">
        <v>93</v>
      </c>
      <c r="D15" s="224"/>
      <c r="E15" s="181">
        <v>1.562</v>
      </c>
      <c r="F15" s="182"/>
      <c r="G15" s="183"/>
      <c r="M15" s="179" t="s">
        <v>93</v>
      </c>
      <c r="O15" s="169"/>
    </row>
    <row r="16" spans="1:15" ht="12.75">
      <c r="A16" s="177"/>
      <c r="B16" s="180"/>
      <c r="C16" s="223" t="s">
        <v>94</v>
      </c>
      <c r="D16" s="224"/>
      <c r="E16" s="181">
        <v>3.7</v>
      </c>
      <c r="F16" s="182"/>
      <c r="G16" s="183"/>
      <c r="M16" s="179" t="s">
        <v>94</v>
      </c>
      <c r="O16" s="169"/>
    </row>
    <row r="17" spans="1:15" ht="12.75">
      <c r="A17" s="177"/>
      <c r="B17" s="180"/>
      <c r="C17" s="223" t="s">
        <v>95</v>
      </c>
      <c r="D17" s="224"/>
      <c r="E17" s="181">
        <v>0.202</v>
      </c>
      <c r="F17" s="182"/>
      <c r="G17" s="183"/>
      <c r="M17" s="179" t="s">
        <v>95</v>
      </c>
      <c r="O17" s="169"/>
    </row>
    <row r="18" spans="1:15" ht="12.75">
      <c r="A18" s="177"/>
      <c r="B18" s="180"/>
      <c r="C18" s="223" t="s">
        <v>96</v>
      </c>
      <c r="D18" s="224"/>
      <c r="E18" s="181">
        <v>1.288</v>
      </c>
      <c r="F18" s="182"/>
      <c r="G18" s="183"/>
      <c r="M18" s="179" t="s">
        <v>96</v>
      </c>
      <c r="O18" s="169"/>
    </row>
    <row r="19" spans="1:15" ht="12.75">
      <c r="A19" s="177"/>
      <c r="B19" s="180"/>
      <c r="C19" s="223" t="s">
        <v>97</v>
      </c>
      <c r="D19" s="224"/>
      <c r="E19" s="181">
        <v>4.862</v>
      </c>
      <c r="F19" s="182"/>
      <c r="G19" s="183"/>
      <c r="M19" s="179" t="s">
        <v>97</v>
      </c>
      <c r="O19" s="169"/>
    </row>
    <row r="20" spans="1:15" ht="12.75">
      <c r="A20" s="177"/>
      <c r="B20" s="180"/>
      <c r="C20" s="223" t="s">
        <v>98</v>
      </c>
      <c r="D20" s="224"/>
      <c r="E20" s="181">
        <v>0.4</v>
      </c>
      <c r="F20" s="182"/>
      <c r="G20" s="183"/>
      <c r="M20" s="179" t="s">
        <v>98</v>
      </c>
      <c r="O20" s="169"/>
    </row>
    <row r="21" spans="1:15" ht="12.75">
      <c r="A21" s="177"/>
      <c r="B21" s="180"/>
      <c r="C21" s="223" t="s">
        <v>99</v>
      </c>
      <c r="D21" s="224"/>
      <c r="E21" s="181">
        <v>1.024</v>
      </c>
      <c r="F21" s="182"/>
      <c r="G21" s="183"/>
      <c r="M21" s="179" t="s">
        <v>99</v>
      </c>
      <c r="O21" s="169"/>
    </row>
    <row r="22" spans="1:15" ht="12.75">
      <c r="A22" s="177"/>
      <c r="B22" s="180"/>
      <c r="C22" s="223" t="s">
        <v>100</v>
      </c>
      <c r="D22" s="224"/>
      <c r="E22" s="181">
        <v>0.336</v>
      </c>
      <c r="F22" s="182"/>
      <c r="G22" s="183"/>
      <c r="M22" s="179" t="s">
        <v>100</v>
      </c>
      <c r="O22" s="169"/>
    </row>
    <row r="23" spans="1:15" ht="12.75">
      <c r="A23" s="177"/>
      <c r="B23" s="180"/>
      <c r="C23" s="223" t="s">
        <v>101</v>
      </c>
      <c r="D23" s="224"/>
      <c r="E23" s="181">
        <v>0.22</v>
      </c>
      <c r="F23" s="182"/>
      <c r="G23" s="183"/>
      <c r="M23" s="179" t="s">
        <v>101</v>
      </c>
      <c r="O23" s="169"/>
    </row>
    <row r="24" spans="1:15" ht="12.75">
      <c r="A24" s="177"/>
      <c r="B24" s="180"/>
      <c r="C24" s="223" t="s">
        <v>102</v>
      </c>
      <c r="D24" s="224"/>
      <c r="E24" s="181">
        <v>2.592</v>
      </c>
      <c r="F24" s="182"/>
      <c r="G24" s="183"/>
      <c r="M24" s="179" t="s">
        <v>102</v>
      </c>
      <c r="O24" s="169"/>
    </row>
    <row r="25" spans="1:15" ht="12.75">
      <c r="A25" s="177"/>
      <c r="B25" s="180"/>
      <c r="C25" s="223" t="s">
        <v>103</v>
      </c>
      <c r="D25" s="224"/>
      <c r="E25" s="181">
        <v>0.22</v>
      </c>
      <c r="F25" s="182"/>
      <c r="G25" s="183"/>
      <c r="M25" s="179" t="s">
        <v>103</v>
      </c>
      <c r="O25" s="169"/>
    </row>
    <row r="26" spans="1:104" ht="12.75">
      <c r="A26" s="170">
        <v>3</v>
      </c>
      <c r="B26" s="171" t="s">
        <v>104</v>
      </c>
      <c r="C26" s="172" t="s">
        <v>105</v>
      </c>
      <c r="D26" s="173" t="s">
        <v>89</v>
      </c>
      <c r="E26" s="174">
        <v>26.5</v>
      </c>
      <c r="F26" s="174"/>
      <c r="G26" s="175">
        <f>E26*F26</f>
        <v>0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>IF(AZ26=1,G26,0)</f>
        <v>0</v>
      </c>
      <c r="BB26" s="147">
        <f>IF(AZ26=2,G26,0)</f>
        <v>0</v>
      </c>
      <c r="BC26" s="147">
        <f>IF(AZ26=3,G26,0)</f>
        <v>0</v>
      </c>
      <c r="BD26" s="147">
        <f>IF(AZ26=4,G26,0)</f>
        <v>0</v>
      </c>
      <c r="BE26" s="147">
        <f>IF(AZ26=5,G26,0)</f>
        <v>0</v>
      </c>
      <c r="CA26" s="176">
        <v>1</v>
      </c>
      <c r="CB26" s="176">
        <v>1</v>
      </c>
      <c r="CZ26" s="147">
        <v>0</v>
      </c>
    </row>
    <row r="27" spans="1:15" ht="12.75">
      <c r="A27" s="177"/>
      <c r="B27" s="180"/>
      <c r="C27" s="223" t="s">
        <v>106</v>
      </c>
      <c r="D27" s="224"/>
      <c r="E27" s="181">
        <v>26.5</v>
      </c>
      <c r="F27" s="182"/>
      <c r="G27" s="183"/>
      <c r="M27" s="179" t="s">
        <v>106</v>
      </c>
      <c r="O27" s="169"/>
    </row>
    <row r="28" spans="1:104" ht="12.75">
      <c r="A28" s="170">
        <v>4</v>
      </c>
      <c r="B28" s="171" t="s">
        <v>107</v>
      </c>
      <c r="C28" s="172" t="s">
        <v>108</v>
      </c>
      <c r="D28" s="173" t="s">
        <v>89</v>
      </c>
      <c r="E28" s="174">
        <v>13.25</v>
      </c>
      <c r="F28" s="174"/>
      <c r="G28" s="175">
        <f>E28*F28</f>
        <v>0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>IF(AZ28=1,G28,0)</f>
        <v>0</v>
      </c>
      <c r="BB28" s="147">
        <f>IF(AZ28=2,G28,0)</f>
        <v>0</v>
      </c>
      <c r="BC28" s="147">
        <f>IF(AZ28=3,G28,0)</f>
        <v>0</v>
      </c>
      <c r="BD28" s="147">
        <f>IF(AZ28=4,G28,0)</f>
        <v>0</v>
      </c>
      <c r="BE28" s="147">
        <f>IF(AZ28=5,G28,0)</f>
        <v>0</v>
      </c>
      <c r="CA28" s="176">
        <v>1</v>
      </c>
      <c r="CB28" s="176">
        <v>1</v>
      </c>
      <c r="CZ28" s="147">
        <v>0</v>
      </c>
    </row>
    <row r="29" spans="1:15" ht="12.75">
      <c r="A29" s="177"/>
      <c r="B29" s="238"/>
      <c r="C29" s="239" t="s">
        <v>109</v>
      </c>
      <c r="D29" s="240"/>
      <c r="E29" s="241">
        <v>13.25</v>
      </c>
      <c r="F29" s="182"/>
      <c r="G29" s="183"/>
      <c r="M29" s="179" t="s">
        <v>109</v>
      </c>
      <c r="O29" s="169"/>
    </row>
    <row r="30" spans="1:80" ht="12.75">
      <c r="A30" s="170">
        <v>5</v>
      </c>
      <c r="B30" s="242" t="s">
        <v>466</v>
      </c>
      <c r="C30" s="243" t="s">
        <v>467</v>
      </c>
      <c r="D30" s="244" t="s">
        <v>89</v>
      </c>
      <c r="E30" s="245">
        <v>106</v>
      </c>
      <c r="F30" s="233"/>
      <c r="G30" s="175"/>
      <c r="O30" s="169"/>
      <c r="CA30" s="176"/>
      <c r="CB30" s="176"/>
    </row>
    <row r="31" spans="1:80" ht="12.75">
      <c r="A31" s="170">
        <v>6</v>
      </c>
      <c r="B31" s="242" t="s">
        <v>468</v>
      </c>
      <c r="C31" s="243" t="s">
        <v>469</v>
      </c>
      <c r="D31" s="244" t="s">
        <v>89</v>
      </c>
      <c r="E31" s="245">
        <v>53</v>
      </c>
      <c r="F31" s="233"/>
      <c r="G31" s="175"/>
      <c r="O31" s="169"/>
      <c r="CA31" s="176"/>
      <c r="CB31" s="176"/>
    </row>
    <row r="32" spans="1:80" ht="12.75">
      <c r="A32" s="170">
        <v>7</v>
      </c>
      <c r="B32" s="242" t="s">
        <v>470</v>
      </c>
      <c r="C32" s="243" t="s">
        <v>471</v>
      </c>
      <c r="D32" s="244" t="s">
        <v>135</v>
      </c>
      <c r="E32" s="245">
        <v>212</v>
      </c>
      <c r="F32" s="233"/>
      <c r="G32" s="175"/>
      <c r="O32" s="169"/>
      <c r="CA32" s="176"/>
      <c r="CB32" s="176"/>
    </row>
    <row r="33" spans="1:80" ht="12.75">
      <c r="A33" s="170">
        <v>8</v>
      </c>
      <c r="B33" s="242" t="s">
        <v>472</v>
      </c>
      <c r="C33" s="243" t="s">
        <v>473</v>
      </c>
      <c r="D33" s="244" t="s">
        <v>135</v>
      </c>
      <c r="E33" s="245">
        <v>212</v>
      </c>
      <c r="F33" s="233"/>
      <c r="G33" s="175"/>
      <c r="O33" s="169"/>
      <c r="CA33" s="176"/>
      <c r="CB33" s="176"/>
    </row>
    <row r="34" spans="1:80" ht="12.75">
      <c r="A34" s="170">
        <v>9</v>
      </c>
      <c r="B34" s="242" t="s">
        <v>110</v>
      </c>
      <c r="C34" s="243" t="s">
        <v>111</v>
      </c>
      <c r="D34" s="244" t="s">
        <v>89</v>
      </c>
      <c r="E34" s="245">
        <f>106+26.5</f>
        <v>132.5</v>
      </c>
      <c r="F34" s="233"/>
      <c r="G34" s="175"/>
      <c r="O34" s="169"/>
      <c r="CA34" s="176"/>
      <c r="CB34" s="176"/>
    </row>
    <row r="35" spans="1:80" ht="12.75">
      <c r="A35" s="170">
        <v>10</v>
      </c>
      <c r="B35" s="242" t="s">
        <v>112</v>
      </c>
      <c r="C35" s="243" t="s">
        <v>113</v>
      </c>
      <c r="D35" s="244" t="s">
        <v>89</v>
      </c>
      <c r="E35" s="245">
        <v>132.5</v>
      </c>
      <c r="F35" s="233"/>
      <c r="G35" s="175"/>
      <c r="O35" s="169"/>
      <c r="CA35" s="176"/>
      <c r="CB35" s="176"/>
    </row>
    <row r="36" spans="1:80" ht="12.75">
      <c r="A36" s="170">
        <v>11</v>
      </c>
      <c r="B36" s="242" t="s">
        <v>114</v>
      </c>
      <c r="C36" s="243" t="s">
        <v>480</v>
      </c>
      <c r="D36" s="244" t="s">
        <v>89</v>
      </c>
      <c r="E36" s="245">
        <v>132.5</v>
      </c>
      <c r="F36" s="233"/>
      <c r="G36" s="175"/>
      <c r="O36" s="169"/>
      <c r="CA36" s="176"/>
      <c r="CB36" s="176"/>
    </row>
    <row r="37" spans="1:80" ht="12.75">
      <c r="A37" s="170">
        <v>12</v>
      </c>
      <c r="B37" s="242" t="s">
        <v>474</v>
      </c>
      <c r="C37" s="243" t="s">
        <v>475</v>
      </c>
      <c r="D37" s="244" t="s">
        <v>89</v>
      </c>
      <c r="E37" s="245">
        <v>132.5</v>
      </c>
      <c r="F37" s="233"/>
      <c r="G37" s="175"/>
      <c r="O37" s="169"/>
      <c r="CA37" s="176"/>
      <c r="CB37" s="176"/>
    </row>
    <row r="38" spans="1:80" ht="12.75">
      <c r="A38" s="170">
        <v>13</v>
      </c>
      <c r="B38" s="242" t="s">
        <v>476</v>
      </c>
      <c r="C38" s="243" t="s">
        <v>477</v>
      </c>
      <c r="D38" s="244" t="s">
        <v>89</v>
      </c>
      <c r="E38" s="245">
        <v>86</v>
      </c>
      <c r="F38" s="233"/>
      <c r="G38" s="175"/>
      <c r="O38" s="169"/>
      <c r="CA38" s="176"/>
      <c r="CB38" s="176"/>
    </row>
    <row r="39" spans="1:80" ht="12.75">
      <c r="A39" s="170">
        <v>14</v>
      </c>
      <c r="B39" s="242" t="s">
        <v>478</v>
      </c>
      <c r="C39" s="243" t="s">
        <v>479</v>
      </c>
      <c r="D39" s="244" t="s">
        <v>89</v>
      </c>
      <c r="E39" s="245">
        <v>106</v>
      </c>
      <c r="F39" s="233"/>
      <c r="G39" s="175"/>
      <c r="O39" s="169"/>
      <c r="CA39" s="176"/>
      <c r="CB39" s="176"/>
    </row>
    <row r="40" spans="1:57" ht="12.75">
      <c r="A40" s="184"/>
      <c r="B40" s="185" t="s">
        <v>77</v>
      </c>
      <c r="C40" s="186" t="str">
        <f>CONCATENATE(B10," ",C10)</f>
        <v>1 Zemní práce</v>
      </c>
      <c r="D40" s="187"/>
      <c r="E40" s="188"/>
      <c r="F40" s="189"/>
      <c r="G40" s="190">
        <f>SUM(G10:G29)</f>
        <v>0</v>
      </c>
      <c r="O40" s="169">
        <v>4</v>
      </c>
      <c r="BA40" s="191">
        <f>SUM(BA10:BA29)</f>
        <v>0</v>
      </c>
      <c r="BB40" s="191">
        <f>SUM(BB10:BB29)</f>
        <v>0</v>
      </c>
      <c r="BC40" s="191">
        <f>SUM(BC10:BC29)</f>
        <v>0</v>
      </c>
      <c r="BD40" s="191">
        <f>SUM(BD10:BD29)</f>
        <v>0</v>
      </c>
      <c r="BE40" s="191">
        <f>SUM(BE10:BE29)</f>
        <v>0</v>
      </c>
    </row>
    <row r="41" spans="1:15" ht="12.75">
      <c r="A41" s="162" t="s">
        <v>73</v>
      </c>
      <c r="B41" s="163" t="s">
        <v>115</v>
      </c>
      <c r="C41" s="164" t="s">
        <v>116</v>
      </c>
      <c r="D41" s="165"/>
      <c r="E41" s="166"/>
      <c r="F41" s="166"/>
      <c r="G41" s="167"/>
      <c r="H41" s="168"/>
      <c r="I41" s="168"/>
      <c r="O41" s="169">
        <v>1</v>
      </c>
    </row>
    <row r="42" spans="1:104" ht="12.75">
      <c r="A42" s="170">
        <v>15</v>
      </c>
      <c r="B42" s="171" t="s">
        <v>117</v>
      </c>
      <c r="C42" s="172" t="s">
        <v>118</v>
      </c>
      <c r="D42" s="173" t="s">
        <v>89</v>
      </c>
      <c r="E42" s="174">
        <v>1.5</v>
      </c>
      <c r="F42" s="174"/>
      <c r="G42" s="175">
        <f>E42*F42</f>
        <v>0</v>
      </c>
      <c r="O42" s="169">
        <v>2</v>
      </c>
      <c r="AA42" s="147">
        <v>12</v>
      </c>
      <c r="AB42" s="147">
        <v>0</v>
      </c>
      <c r="AC42" s="147">
        <v>41</v>
      </c>
      <c r="AZ42" s="147">
        <v>1</v>
      </c>
      <c r="BA42" s="147">
        <f>IF(AZ42=1,G42,0)</f>
        <v>0</v>
      </c>
      <c r="BB42" s="147">
        <f>IF(AZ42=2,G42,0)</f>
        <v>0</v>
      </c>
      <c r="BC42" s="147">
        <f>IF(AZ42=3,G42,0)</f>
        <v>0</v>
      </c>
      <c r="BD42" s="147">
        <f>IF(AZ42=4,G42,0)</f>
        <v>0</v>
      </c>
      <c r="BE42" s="147">
        <f>IF(AZ42=5,G42,0)</f>
        <v>0</v>
      </c>
      <c r="CA42" s="176">
        <v>12</v>
      </c>
      <c r="CB42" s="176">
        <v>0</v>
      </c>
      <c r="CZ42" s="147">
        <v>0</v>
      </c>
    </row>
    <row r="43" spans="1:57" ht="12.75">
      <c r="A43" s="184"/>
      <c r="B43" s="185" t="s">
        <v>77</v>
      </c>
      <c r="C43" s="186" t="str">
        <f>CONCATENATE(B41," ",C41)</f>
        <v>27 Základy</v>
      </c>
      <c r="D43" s="187"/>
      <c r="E43" s="188"/>
      <c r="F43" s="189"/>
      <c r="G43" s="190">
        <f>SUM(G41:G42)</f>
        <v>0</v>
      </c>
      <c r="O43" s="169">
        <v>4</v>
      </c>
      <c r="BA43" s="191">
        <f>SUM(BA41:BA42)</f>
        <v>0</v>
      </c>
      <c r="BB43" s="191">
        <f>SUM(BB41:BB42)</f>
        <v>0</v>
      </c>
      <c r="BC43" s="191">
        <f>SUM(BC41:BC42)</f>
        <v>0</v>
      </c>
      <c r="BD43" s="191">
        <f>SUM(BD41:BD42)</f>
        <v>0</v>
      </c>
      <c r="BE43" s="191">
        <f>SUM(BE41:BE42)</f>
        <v>0</v>
      </c>
    </row>
    <row r="44" spans="1:15" ht="12.75">
      <c r="A44" s="162" t="s">
        <v>73</v>
      </c>
      <c r="B44" s="163" t="s">
        <v>120</v>
      </c>
      <c r="C44" s="164" t="s">
        <v>121</v>
      </c>
      <c r="D44" s="165"/>
      <c r="E44" s="166"/>
      <c r="F44" s="166"/>
      <c r="G44" s="167"/>
      <c r="H44" s="168"/>
      <c r="I44" s="168"/>
      <c r="O44" s="169">
        <v>1</v>
      </c>
    </row>
    <row r="45" spans="1:104" ht="22.5">
      <c r="A45" s="170">
        <v>16</v>
      </c>
      <c r="B45" s="171" t="s">
        <v>122</v>
      </c>
      <c r="C45" s="172" t="s">
        <v>123</v>
      </c>
      <c r="D45" s="173" t="s">
        <v>124</v>
      </c>
      <c r="E45" s="174">
        <v>150</v>
      </c>
      <c r="F45" s="174"/>
      <c r="G45" s="175">
        <f>E45*F45</f>
        <v>0</v>
      </c>
      <c r="O45" s="169">
        <v>2</v>
      </c>
      <c r="AA45" s="147">
        <v>12</v>
      </c>
      <c r="AB45" s="147">
        <v>0</v>
      </c>
      <c r="AC45" s="147">
        <v>30</v>
      </c>
      <c r="AZ45" s="147">
        <v>1</v>
      </c>
      <c r="BA45" s="147">
        <f>IF(AZ45=1,G45,0)</f>
        <v>0</v>
      </c>
      <c r="BB45" s="147">
        <f>IF(AZ45=2,G45,0)</f>
        <v>0</v>
      </c>
      <c r="BC45" s="147">
        <f>IF(AZ45=3,G45,0)</f>
        <v>0</v>
      </c>
      <c r="BD45" s="147">
        <f>IF(AZ45=4,G45,0)</f>
        <v>0</v>
      </c>
      <c r="BE45" s="147">
        <f>IF(AZ45=5,G45,0)</f>
        <v>0</v>
      </c>
      <c r="CA45" s="176">
        <v>12</v>
      </c>
      <c r="CB45" s="176">
        <v>0</v>
      </c>
      <c r="CZ45" s="147">
        <v>0</v>
      </c>
    </row>
    <row r="46" spans="1:15" ht="12.75">
      <c r="A46" s="177"/>
      <c r="B46" s="178"/>
      <c r="C46" s="225" t="s">
        <v>125</v>
      </c>
      <c r="D46" s="226"/>
      <c r="E46" s="226"/>
      <c r="F46" s="226"/>
      <c r="G46" s="227"/>
      <c r="L46" s="179" t="s">
        <v>125</v>
      </c>
      <c r="O46" s="169">
        <v>3</v>
      </c>
    </row>
    <row r="47" spans="1:57" ht="12.75">
      <c r="A47" s="184"/>
      <c r="B47" s="185" t="s">
        <v>77</v>
      </c>
      <c r="C47" s="186" t="str">
        <f>CONCATENATE(B44," ",C44)</f>
        <v>31 Zdi podpěrné a volné</v>
      </c>
      <c r="D47" s="187"/>
      <c r="E47" s="188"/>
      <c r="F47" s="189"/>
      <c r="G47" s="190">
        <f>SUM(G44:G46)</f>
        <v>0</v>
      </c>
      <c r="O47" s="169">
        <v>4</v>
      </c>
      <c r="BA47" s="191">
        <f>SUM(BA44:BA46)</f>
        <v>0</v>
      </c>
      <c r="BB47" s="191">
        <f>SUM(BB44:BB46)</f>
        <v>0</v>
      </c>
      <c r="BC47" s="191">
        <f>SUM(BC44:BC46)</f>
        <v>0</v>
      </c>
      <c r="BD47" s="191">
        <f>SUM(BD44:BD46)</f>
        <v>0</v>
      </c>
      <c r="BE47" s="191">
        <f>SUM(BE44:BE46)</f>
        <v>0</v>
      </c>
    </row>
    <row r="48" spans="1:15" ht="12.75">
      <c r="A48" s="162" t="s">
        <v>73</v>
      </c>
      <c r="B48" s="163" t="s">
        <v>126</v>
      </c>
      <c r="C48" s="164" t="s">
        <v>127</v>
      </c>
      <c r="D48" s="165"/>
      <c r="E48" s="166"/>
      <c r="F48" s="166"/>
      <c r="G48" s="167"/>
      <c r="H48" s="168"/>
      <c r="I48" s="168"/>
      <c r="O48" s="169">
        <v>1</v>
      </c>
    </row>
    <row r="49" spans="1:104" ht="12.75">
      <c r="A49" s="170">
        <v>17</v>
      </c>
      <c r="B49" s="171" t="s">
        <v>128</v>
      </c>
      <c r="C49" s="172" t="s">
        <v>129</v>
      </c>
      <c r="D49" s="173" t="s">
        <v>89</v>
      </c>
      <c r="E49" s="174">
        <v>4.54</v>
      </c>
      <c r="F49" s="174"/>
      <c r="G49" s="175">
        <f>E49*F49</f>
        <v>0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>IF(AZ49=1,G49,0)</f>
        <v>0</v>
      </c>
      <c r="BB49" s="147">
        <f>IF(AZ49=2,G49,0)</f>
        <v>0</v>
      </c>
      <c r="BC49" s="147">
        <f>IF(AZ49=3,G49,0)</f>
        <v>0</v>
      </c>
      <c r="BD49" s="147">
        <f>IF(AZ49=4,G49,0)</f>
        <v>0</v>
      </c>
      <c r="BE49" s="147">
        <f>IF(AZ49=5,G49,0)</f>
        <v>0</v>
      </c>
      <c r="CA49" s="176">
        <v>1</v>
      </c>
      <c r="CB49" s="176">
        <v>1</v>
      </c>
      <c r="CZ49" s="147">
        <v>2.51800000000003</v>
      </c>
    </row>
    <row r="50" spans="1:15" ht="12.75">
      <c r="A50" s="177"/>
      <c r="B50" s="180"/>
      <c r="C50" s="223" t="s">
        <v>130</v>
      </c>
      <c r="D50" s="224"/>
      <c r="E50" s="181">
        <v>0</v>
      </c>
      <c r="F50" s="182"/>
      <c r="G50" s="183"/>
      <c r="M50" s="179" t="s">
        <v>130</v>
      </c>
      <c r="O50" s="169"/>
    </row>
    <row r="51" spans="1:15" ht="12.75">
      <c r="A51" s="177"/>
      <c r="B51" s="180"/>
      <c r="C51" s="223" t="s">
        <v>461</v>
      </c>
      <c r="D51" s="224"/>
      <c r="E51" s="181">
        <v>1.73</v>
      </c>
      <c r="F51" s="182"/>
      <c r="G51" s="183"/>
      <c r="M51" s="179" t="s">
        <v>131</v>
      </c>
      <c r="O51" s="169"/>
    </row>
    <row r="52" spans="1:15" ht="12.75">
      <c r="A52" s="177"/>
      <c r="B52" s="180"/>
      <c r="C52" s="223" t="s">
        <v>462</v>
      </c>
      <c r="D52" s="224"/>
      <c r="E52" s="181">
        <v>2.81</v>
      </c>
      <c r="F52" s="182"/>
      <c r="G52" s="183"/>
      <c r="M52" s="179" t="s">
        <v>132</v>
      </c>
      <c r="O52" s="169"/>
    </row>
    <row r="53" spans="1:104" ht="12.75">
      <c r="A53" s="170">
        <v>18</v>
      </c>
      <c r="B53" s="171" t="s">
        <v>133</v>
      </c>
      <c r="C53" s="172" t="s">
        <v>134</v>
      </c>
      <c r="D53" s="173" t="s">
        <v>135</v>
      </c>
      <c r="E53" s="174">
        <v>18.41</v>
      </c>
      <c r="F53" s="174"/>
      <c r="G53" s="175">
        <f>E53*F53</f>
        <v>0</v>
      </c>
      <c r="O53" s="169">
        <v>2</v>
      </c>
      <c r="AA53" s="147">
        <v>1</v>
      </c>
      <c r="AB53" s="147">
        <v>1</v>
      </c>
      <c r="AC53" s="147">
        <v>1</v>
      </c>
      <c r="AZ53" s="147">
        <v>1</v>
      </c>
      <c r="BA53" s="147">
        <f>IF(AZ53=1,G53,0)</f>
        <v>0</v>
      </c>
      <c r="BB53" s="147">
        <f>IF(AZ53=2,G53,0)</f>
        <v>0</v>
      </c>
      <c r="BC53" s="147">
        <f>IF(AZ53=3,G53,0)</f>
        <v>0</v>
      </c>
      <c r="BD53" s="147">
        <f>IF(AZ53=4,G53,0)</f>
        <v>0</v>
      </c>
      <c r="BE53" s="147">
        <f>IF(AZ53=5,G53,0)</f>
        <v>0</v>
      </c>
      <c r="CA53" s="176">
        <v>1</v>
      </c>
      <c r="CB53" s="176">
        <v>1</v>
      </c>
      <c r="CZ53" s="147">
        <v>0.0393500000000131</v>
      </c>
    </row>
    <row r="54" spans="1:15" ht="12.75">
      <c r="A54" s="177"/>
      <c r="B54" s="180"/>
      <c r="C54" s="223" t="s">
        <v>130</v>
      </c>
      <c r="D54" s="224"/>
      <c r="E54" s="181">
        <v>0</v>
      </c>
      <c r="F54" s="182"/>
      <c r="G54" s="183"/>
      <c r="M54" s="179" t="s">
        <v>130</v>
      </c>
      <c r="O54" s="169"/>
    </row>
    <row r="55" spans="1:15" ht="12.75">
      <c r="A55" s="177"/>
      <c r="B55" s="180"/>
      <c r="C55" s="223" t="s">
        <v>459</v>
      </c>
      <c r="D55" s="224"/>
      <c r="E55" s="181">
        <v>0.53</v>
      </c>
      <c r="F55" s="182"/>
      <c r="G55" s="183"/>
      <c r="M55" s="179" t="s">
        <v>136</v>
      </c>
      <c r="O55" s="169"/>
    </row>
    <row r="56" spans="1:15" ht="12.75">
      <c r="A56" s="177"/>
      <c r="B56" s="180"/>
      <c r="C56" s="223" t="s">
        <v>460</v>
      </c>
      <c r="D56" s="224"/>
      <c r="E56" s="181">
        <v>17.9</v>
      </c>
      <c r="F56" s="182"/>
      <c r="G56" s="183"/>
      <c r="M56" s="179" t="s">
        <v>137</v>
      </c>
      <c r="O56" s="169"/>
    </row>
    <row r="57" spans="1:104" ht="12.75">
      <c r="A57" s="170">
        <v>19</v>
      </c>
      <c r="B57" s="171" t="s">
        <v>138</v>
      </c>
      <c r="C57" s="172" t="s">
        <v>139</v>
      </c>
      <c r="D57" s="173" t="s">
        <v>135</v>
      </c>
      <c r="E57" s="174">
        <v>18.41</v>
      </c>
      <c r="F57" s="174"/>
      <c r="G57" s="175">
        <f>E57*F57</f>
        <v>0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>IF(AZ57=1,G57,0)</f>
        <v>0</v>
      </c>
      <c r="BB57" s="147">
        <f>IF(AZ57=2,G57,0)</f>
        <v>0</v>
      </c>
      <c r="BC57" s="147">
        <f>IF(AZ57=3,G57,0)</f>
        <v>0</v>
      </c>
      <c r="BD57" s="147">
        <f>IF(AZ57=4,G57,0)</f>
        <v>0</v>
      </c>
      <c r="BE57" s="147">
        <f>IF(AZ57=5,G57,0)</f>
        <v>0</v>
      </c>
      <c r="CA57" s="176">
        <v>1</v>
      </c>
      <c r="CB57" s="176">
        <v>1</v>
      </c>
      <c r="CZ57" s="147">
        <v>0</v>
      </c>
    </row>
    <row r="58" spans="1:15" ht="12.75">
      <c r="A58" s="177"/>
      <c r="B58" s="180"/>
      <c r="C58" s="223" t="s">
        <v>130</v>
      </c>
      <c r="D58" s="224"/>
      <c r="E58" s="181">
        <v>0</v>
      </c>
      <c r="F58" s="182"/>
      <c r="G58" s="183"/>
      <c r="M58" s="179" t="s">
        <v>130</v>
      </c>
      <c r="O58" s="169"/>
    </row>
    <row r="59" spans="1:15" ht="12.75">
      <c r="A59" s="177"/>
      <c r="B59" s="180"/>
      <c r="C59" s="223" t="s">
        <v>459</v>
      </c>
      <c r="D59" s="224"/>
      <c r="E59" s="181">
        <v>0.53</v>
      </c>
      <c r="F59" s="182"/>
      <c r="G59" s="183"/>
      <c r="M59" s="179" t="s">
        <v>136</v>
      </c>
      <c r="O59" s="169"/>
    </row>
    <row r="60" spans="1:15" ht="12.75">
      <c r="A60" s="177"/>
      <c r="B60" s="180"/>
      <c r="C60" s="223" t="s">
        <v>460</v>
      </c>
      <c r="D60" s="224"/>
      <c r="E60" s="181">
        <v>17.9</v>
      </c>
      <c r="F60" s="182"/>
      <c r="G60" s="183"/>
      <c r="M60" s="179" t="s">
        <v>137</v>
      </c>
      <c r="O60" s="169"/>
    </row>
    <row r="61" spans="1:104" ht="12.75">
      <c r="A61" s="170">
        <v>20</v>
      </c>
      <c r="B61" s="171" t="s">
        <v>140</v>
      </c>
      <c r="C61" s="172" t="s">
        <v>141</v>
      </c>
      <c r="D61" s="173" t="s">
        <v>142</v>
      </c>
      <c r="E61" s="174">
        <v>0.02</v>
      </c>
      <c r="F61" s="174"/>
      <c r="G61" s="175">
        <f>E61*F61</f>
        <v>0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>IF(AZ61=1,G61,0)</f>
        <v>0</v>
      </c>
      <c r="BB61" s="147">
        <f>IF(AZ61=2,G61,0)</f>
        <v>0</v>
      </c>
      <c r="BC61" s="147">
        <f>IF(AZ61=3,G61,0)</f>
        <v>0</v>
      </c>
      <c r="BD61" s="147">
        <f>IF(AZ61=4,G61,0)</f>
        <v>0</v>
      </c>
      <c r="BE61" s="147">
        <f>IF(AZ61=5,G61,0)</f>
        <v>0</v>
      </c>
      <c r="CA61" s="176">
        <v>1</v>
      </c>
      <c r="CB61" s="176">
        <v>1</v>
      </c>
      <c r="CZ61" s="147">
        <v>1.01301000000058</v>
      </c>
    </row>
    <row r="62" spans="1:15" ht="12.75">
      <c r="A62" s="177"/>
      <c r="B62" s="180"/>
      <c r="C62" s="223" t="s">
        <v>463</v>
      </c>
      <c r="D62" s="224"/>
      <c r="E62" s="181">
        <v>0.02</v>
      </c>
      <c r="F62" s="182"/>
      <c r="G62" s="183"/>
      <c r="M62" s="179" t="s">
        <v>143</v>
      </c>
      <c r="O62" s="169"/>
    </row>
    <row r="63" spans="1:104" ht="12.75">
      <c r="A63" s="170">
        <v>21</v>
      </c>
      <c r="B63" s="171" t="s">
        <v>144</v>
      </c>
      <c r="C63" s="172" t="s">
        <v>145</v>
      </c>
      <c r="D63" s="173" t="s">
        <v>142</v>
      </c>
      <c r="E63" s="174">
        <v>0.1821</v>
      </c>
      <c r="F63" s="174"/>
      <c r="G63" s="175">
        <f>E63*F63</f>
        <v>0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>IF(AZ63=1,G63,0)</f>
        <v>0</v>
      </c>
      <c r="BB63" s="147">
        <f>IF(AZ63=2,G63,0)</f>
        <v>0</v>
      </c>
      <c r="BC63" s="147">
        <f>IF(AZ63=3,G63,0)</f>
        <v>0</v>
      </c>
      <c r="BD63" s="147">
        <f>IF(AZ63=4,G63,0)</f>
        <v>0</v>
      </c>
      <c r="BE63" s="147">
        <f>IF(AZ63=5,G63,0)</f>
        <v>0</v>
      </c>
      <c r="CA63" s="176">
        <v>1</v>
      </c>
      <c r="CB63" s="176">
        <v>1</v>
      </c>
      <c r="CZ63" s="147">
        <v>1.05299999999988</v>
      </c>
    </row>
    <row r="64" spans="1:15" ht="12.75">
      <c r="A64" s="177"/>
      <c r="B64" s="180"/>
      <c r="C64" s="223" t="s">
        <v>146</v>
      </c>
      <c r="D64" s="224"/>
      <c r="E64" s="181">
        <v>0.1821</v>
      </c>
      <c r="F64" s="182"/>
      <c r="G64" s="183"/>
      <c r="M64" s="179" t="s">
        <v>146</v>
      </c>
      <c r="O64" s="169"/>
    </row>
    <row r="65" spans="1:104" ht="12.75">
      <c r="A65" s="170">
        <v>22</v>
      </c>
      <c r="B65" s="171" t="s">
        <v>147</v>
      </c>
      <c r="C65" s="172" t="s">
        <v>148</v>
      </c>
      <c r="D65" s="173" t="s">
        <v>89</v>
      </c>
      <c r="E65" s="174">
        <v>0.585</v>
      </c>
      <c r="F65" s="174"/>
      <c r="G65" s="175">
        <f>E65*F65</f>
        <v>0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>IF(AZ65=1,G65,0)</f>
        <v>0</v>
      </c>
      <c r="BB65" s="147">
        <f>IF(AZ65=2,G65,0)</f>
        <v>0</v>
      </c>
      <c r="BC65" s="147">
        <f>IF(AZ65=3,G65,0)</f>
        <v>0</v>
      </c>
      <c r="BD65" s="147">
        <f>IF(AZ65=4,G65,0)</f>
        <v>0</v>
      </c>
      <c r="BE65" s="147">
        <f>IF(AZ65=5,G65,0)</f>
        <v>0</v>
      </c>
      <c r="CA65" s="176">
        <v>1</v>
      </c>
      <c r="CB65" s="176">
        <v>1</v>
      </c>
      <c r="CZ65" s="147">
        <v>2.50984999999855</v>
      </c>
    </row>
    <row r="66" spans="1:104" ht="12.75">
      <c r="A66" s="170">
        <v>23</v>
      </c>
      <c r="B66" s="171" t="s">
        <v>149</v>
      </c>
      <c r="C66" s="172" t="s">
        <v>150</v>
      </c>
      <c r="D66" s="173" t="s">
        <v>151</v>
      </c>
      <c r="E66" s="174">
        <v>84</v>
      </c>
      <c r="F66" s="174"/>
      <c r="G66" s="175">
        <f>E66*F66</f>
        <v>0</v>
      </c>
      <c r="O66" s="169">
        <v>2</v>
      </c>
      <c r="AA66" s="147">
        <v>12</v>
      </c>
      <c r="AB66" s="147">
        <v>0</v>
      </c>
      <c r="AC66" s="147">
        <v>27</v>
      </c>
      <c r="AZ66" s="147">
        <v>1</v>
      </c>
      <c r="BA66" s="147">
        <f>IF(AZ66=1,G66,0)</f>
        <v>0</v>
      </c>
      <c r="BB66" s="147">
        <f>IF(AZ66=2,G66,0)</f>
        <v>0</v>
      </c>
      <c r="BC66" s="147">
        <f>IF(AZ66=3,G66,0)</f>
        <v>0</v>
      </c>
      <c r="BD66" s="147">
        <f>IF(AZ66=4,G66,0)</f>
        <v>0</v>
      </c>
      <c r="BE66" s="147">
        <f>IF(AZ66=5,G66,0)</f>
        <v>0</v>
      </c>
      <c r="CA66" s="176">
        <v>12</v>
      </c>
      <c r="CB66" s="176">
        <v>0</v>
      </c>
      <c r="CZ66" s="147">
        <v>1.05299999999988</v>
      </c>
    </row>
    <row r="67" spans="1:15" ht="12.75">
      <c r="A67" s="177"/>
      <c r="B67" s="180"/>
      <c r="C67" s="223" t="s">
        <v>152</v>
      </c>
      <c r="D67" s="224"/>
      <c r="E67" s="181">
        <v>84</v>
      </c>
      <c r="F67" s="182"/>
      <c r="G67" s="183"/>
      <c r="M67" s="179" t="s">
        <v>152</v>
      </c>
      <c r="O67" s="169"/>
    </row>
    <row r="68" spans="1:104" ht="12.75">
      <c r="A68" s="170">
        <v>24</v>
      </c>
      <c r="B68" s="171" t="s">
        <v>153</v>
      </c>
      <c r="C68" s="172" t="s">
        <v>154</v>
      </c>
      <c r="D68" s="173" t="s">
        <v>155</v>
      </c>
      <c r="E68" s="174">
        <v>10.4</v>
      </c>
      <c r="F68" s="174"/>
      <c r="G68" s="175">
        <f>E68*F68</f>
        <v>0</v>
      </c>
      <c r="O68" s="169">
        <v>2</v>
      </c>
      <c r="AA68" s="147">
        <v>12</v>
      </c>
      <c r="AB68" s="147">
        <v>0</v>
      </c>
      <c r="AC68" s="147">
        <v>28</v>
      </c>
      <c r="AZ68" s="147">
        <v>1</v>
      </c>
      <c r="BA68" s="147">
        <f>IF(AZ68=1,G68,0)</f>
        <v>0</v>
      </c>
      <c r="BB68" s="147">
        <f>IF(AZ68=2,G68,0)</f>
        <v>0</v>
      </c>
      <c r="BC68" s="147">
        <f>IF(AZ68=3,G68,0)</f>
        <v>0</v>
      </c>
      <c r="BD68" s="147">
        <f>IF(AZ68=4,G68,0)</f>
        <v>0</v>
      </c>
      <c r="BE68" s="147">
        <f>IF(AZ68=5,G68,0)</f>
        <v>0</v>
      </c>
      <c r="CA68" s="176">
        <v>12</v>
      </c>
      <c r="CB68" s="176">
        <v>0</v>
      </c>
      <c r="CZ68" s="147">
        <v>1.05299999999988</v>
      </c>
    </row>
    <row r="69" spans="1:104" ht="12.75">
      <c r="A69" s="170">
        <v>25</v>
      </c>
      <c r="B69" s="171" t="s">
        <v>156</v>
      </c>
      <c r="C69" s="172" t="s">
        <v>464</v>
      </c>
      <c r="D69" s="173" t="s">
        <v>76</v>
      </c>
      <c r="E69" s="174">
        <v>2</v>
      </c>
      <c r="F69" s="174"/>
      <c r="G69" s="175">
        <f>E69*F69</f>
        <v>0</v>
      </c>
      <c r="O69" s="169">
        <v>2</v>
      </c>
      <c r="AA69" s="147">
        <v>12</v>
      </c>
      <c r="AB69" s="147">
        <v>0</v>
      </c>
      <c r="AC69" s="147">
        <v>29</v>
      </c>
      <c r="AZ69" s="147">
        <v>1</v>
      </c>
      <c r="BA69" s="147">
        <f>IF(AZ69=1,G69,0)</f>
        <v>0</v>
      </c>
      <c r="BB69" s="147">
        <f>IF(AZ69=2,G69,0)</f>
        <v>0</v>
      </c>
      <c r="BC69" s="147">
        <f>IF(AZ69=3,G69,0)</f>
        <v>0</v>
      </c>
      <c r="BD69" s="147">
        <f>IF(AZ69=4,G69,0)</f>
        <v>0</v>
      </c>
      <c r="BE69" s="147">
        <f>IF(AZ69=5,G69,0)</f>
        <v>0</v>
      </c>
      <c r="CA69" s="176">
        <v>12</v>
      </c>
      <c r="CB69" s="176">
        <v>0</v>
      </c>
      <c r="CZ69" s="147">
        <v>1.05299999999988</v>
      </c>
    </row>
    <row r="70" spans="1:57" ht="12.75">
      <c r="A70" s="184"/>
      <c r="B70" s="185" t="s">
        <v>77</v>
      </c>
      <c r="C70" s="186" t="str">
        <f>CONCATENATE(B48," ",C48)</f>
        <v>38 Kompletní konstrukce</v>
      </c>
      <c r="D70" s="187"/>
      <c r="E70" s="188"/>
      <c r="F70" s="189"/>
      <c r="G70" s="190">
        <f>SUM(G48:G69)</f>
        <v>0</v>
      </c>
      <c r="O70" s="169">
        <v>4</v>
      </c>
      <c r="BA70" s="191">
        <f>SUM(BA48:BA69)</f>
        <v>0</v>
      </c>
      <c r="BB70" s="191">
        <f>SUM(BB48:BB69)</f>
        <v>0</v>
      </c>
      <c r="BC70" s="191">
        <f>SUM(BC48:BC69)</f>
        <v>0</v>
      </c>
      <c r="BD70" s="191">
        <f>SUM(BD48:BD69)</f>
        <v>0</v>
      </c>
      <c r="BE70" s="191">
        <f>SUM(BE48:BE69)</f>
        <v>0</v>
      </c>
    </row>
    <row r="71" spans="1:57" ht="12.75">
      <c r="A71" s="162" t="s">
        <v>73</v>
      </c>
      <c r="B71" s="163" t="s">
        <v>481</v>
      </c>
      <c r="C71" s="248" t="s">
        <v>482</v>
      </c>
      <c r="D71" s="249"/>
      <c r="E71" s="250"/>
      <c r="F71" s="250"/>
      <c r="G71" s="251"/>
      <c r="O71" s="169"/>
      <c r="BA71" s="191"/>
      <c r="BB71" s="191"/>
      <c r="BC71" s="191"/>
      <c r="BD71" s="191"/>
      <c r="BE71" s="191"/>
    </row>
    <row r="72" spans="1:57" ht="12.75">
      <c r="A72" s="252">
        <v>26</v>
      </c>
      <c r="B72" s="234" t="s">
        <v>483</v>
      </c>
      <c r="C72" s="235" t="s">
        <v>484</v>
      </c>
      <c r="D72" s="236" t="s">
        <v>89</v>
      </c>
      <c r="E72" s="237">
        <v>20</v>
      </c>
      <c r="F72" s="237"/>
      <c r="G72" s="253">
        <f>E72*F72</f>
        <v>0</v>
      </c>
      <c r="O72" s="169"/>
      <c r="BA72" s="191"/>
      <c r="BB72" s="191"/>
      <c r="BC72" s="191"/>
      <c r="BD72" s="191"/>
      <c r="BE72" s="191"/>
    </row>
    <row r="73" spans="1:57" ht="12.75">
      <c r="A73" s="254"/>
      <c r="B73" s="255" t="s">
        <v>77</v>
      </c>
      <c r="C73" s="256" t="str">
        <f>CONCATENATE(B71," ",C71)</f>
        <v>45 Podkladní a vedlejší konstrukc</v>
      </c>
      <c r="D73" s="254"/>
      <c r="E73" s="257"/>
      <c r="F73" s="257"/>
      <c r="G73" s="258">
        <f>SUM(G71:G72)</f>
        <v>0</v>
      </c>
      <c r="O73" s="169"/>
      <c r="BA73" s="191"/>
      <c r="BB73" s="191"/>
      <c r="BC73" s="191"/>
      <c r="BD73" s="191"/>
      <c r="BE73" s="191"/>
    </row>
    <row r="74" spans="1:15" ht="12.75">
      <c r="A74" s="162" t="s">
        <v>73</v>
      </c>
      <c r="B74" s="163" t="s">
        <v>157</v>
      </c>
      <c r="C74" s="164" t="s">
        <v>158</v>
      </c>
      <c r="D74" s="165"/>
      <c r="E74" s="166"/>
      <c r="F74" s="166"/>
      <c r="G74" s="167"/>
      <c r="H74" s="168"/>
      <c r="I74" s="168"/>
      <c r="O74" s="169">
        <v>1</v>
      </c>
    </row>
    <row r="75" spans="1:104" ht="12.75">
      <c r="A75" s="170">
        <v>27</v>
      </c>
      <c r="B75" s="171" t="s">
        <v>159</v>
      </c>
      <c r="C75" s="172" t="s">
        <v>160</v>
      </c>
      <c r="D75" s="173" t="s">
        <v>135</v>
      </c>
      <c r="E75" s="174">
        <v>24.31</v>
      </c>
      <c r="F75" s="174"/>
      <c r="G75" s="175">
        <f aca="true" t="shared" si="0" ref="G75:G102">E75*F75</f>
        <v>0</v>
      </c>
      <c r="O75" s="169">
        <v>2</v>
      </c>
      <c r="AA75" s="147">
        <v>2</v>
      </c>
      <c r="AB75" s="147">
        <v>1</v>
      </c>
      <c r="AC75" s="147">
        <v>1</v>
      </c>
      <c r="AZ75" s="147">
        <v>1</v>
      </c>
      <c r="BA75" s="147">
        <f aca="true" t="shared" si="1" ref="BA75:BA102">IF(AZ75=1,G75,0)</f>
        <v>0</v>
      </c>
      <c r="BB75" s="147">
        <f aca="true" t="shared" si="2" ref="BB75:BB102">IF(AZ75=2,G75,0)</f>
        <v>0</v>
      </c>
      <c r="BC75" s="147">
        <f aca="true" t="shared" si="3" ref="BC75:BC102">IF(AZ75=3,G75,0)</f>
        <v>0</v>
      </c>
      <c r="BD75" s="147">
        <f aca="true" t="shared" si="4" ref="BD75:BD102">IF(AZ75=4,G75,0)</f>
        <v>0</v>
      </c>
      <c r="BE75" s="147">
        <f aca="true" t="shared" si="5" ref="BE75:BE102">IF(AZ75=5,G75,0)</f>
        <v>0</v>
      </c>
      <c r="CA75" s="176">
        <v>2</v>
      </c>
      <c r="CB75" s="176">
        <v>1</v>
      </c>
      <c r="CZ75" s="147">
        <v>0.421049999999923</v>
      </c>
    </row>
    <row r="76" spans="1:104" ht="12.75">
      <c r="A76" s="170">
        <v>28</v>
      </c>
      <c r="B76" s="171" t="s">
        <v>161</v>
      </c>
      <c r="C76" s="172" t="s">
        <v>160</v>
      </c>
      <c r="D76" s="173" t="s">
        <v>135</v>
      </c>
      <c r="E76" s="174">
        <v>140.8</v>
      </c>
      <c r="F76" s="174"/>
      <c r="G76" s="175">
        <f t="shared" si="0"/>
        <v>0</v>
      </c>
      <c r="O76" s="169">
        <v>2</v>
      </c>
      <c r="AA76" s="147">
        <v>2</v>
      </c>
      <c r="AB76" s="147">
        <v>1</v>
      </c>
      <c r="AC76" s="147">
        <v>1</v>
      </c>
      <c r="AZ76" s="147">
        <v>1</v>
      </c>
      <c r="BA76" s="147">
        <f t="shared" si="1"/>
        <v>0</v>
      </c>
      <c r="BB76" s="147">
        <f t="shared" si="2"/>
        <v>0</v>
      </c>
      <c r="BC76" s="147">
        <f t="shared" si="3"/>
        <v>0</v>
      </c>
      <c r="BD76" s="147">
        <f t="shared" si="4"/>
        <v>0</v>
      </c>
      <c r="BE76" s="147">
        <f t="shared" si="5"/>
        <v>0</v>
      </c>
      <c r="CA76" s="176">
        <v>2</v>
      </c>
      <c r="CB76" s="176">
        <v>1</v>
      </c>
      <c r="CZ76" s="147">
        <v>0.421049999999923</v>
      </c>
    </row>
    <row r="77" spans="1:104" ht="12.75">
      <c r="A77" s="170">
        <v>29</v>
      </c>
      <c r="B77" s="171" t="s">
        <v>162</v>
      </c>
      <c r="C77" s="172" t="s">
        <v>163</v>
      </c>
      <c r="D77" s="173" t="s">
        <v>135</v>
      </c>
      <c r="E77" s="174">
        <v>3.35</v>
      </c>
      <c r="F77" s="174"/>
      <c r="G77" s="175">
        <f t="shared" si="0"/>
        <v>0</v>
      </c>
      <c r="O77" s="169">
        <v>2</v>
      </c>
      <c r="AA77" s="147">
        <v>2</v>
      </c>
      <c r="AB77" s="147">
        <v>1</v>
      </c>
      <c r="AC77" s="147">
        <v>1</v>
      </c>
      <c r="AZ77" s="147">
        <v>1</v>
      </c>
      <c r="BA77" s="147">
        <f t="shared" si="1"/>
        <v>0</v>
      </c>
      <c r="BB77" s="147">
        <f t="shared" si="2"/>
        <v>0</v>
      </c>
      <c r="BC77" s="147">
        <f t="shared" si="3"/>
        <v>0</v>
      </c>
      <c r="BD77" s="147">
        <f t="shared" si="4"/>
        <v>0</v>
      </c>
      <c r="BE77" s="147">
        <f t="shared" si="5"/>
        <v>0</v>
      </c>
      <c r="CA77" s="176">
        <v>2</v>
      </c>
      <c r="CB77" s="176">
        <v>1</v>
      </c>
      <c r="CZ77" s="147">
        <v>0.421049999999923</v>
      </c>
    </row>
    <row r="78" spans="1:104" ht="12.75">
      <c r="A78" s="170">
        <v>30</v>
      </c>
      <c r="B78" s="171" t="s">
        <v>164</v>
      </c>
      <c r="C78" s="172" t="s">
        <v>163</v>
      </c>
      <c r="D78" s="173" t="s">
        <v>135</v>
      </c>
      <c r="E78" s="174">
        <v>0.81</v>
      </c>
      <c r="F78" s="174"/>
      <c r="G78" s="175">
        <f t="shared" si="0"/>
        <v>0</v>
      </c>
      <c r="O78" s="169">
        <v>2</v>
      </c>
      <c r="AA78" s="147">
        <v>2</v>
      </c>
      <c r="AB78" s="147">
        <v>1</v>
      </c>
      <c r="AC78" s="147">
        <v>1</v>
      </c>
      <c r="AZ78" s="147">
        <v>1</v>
      </c>
      <c r="BA78" s="147">
        <f t="shared" si="1"/>
        <v>0</v>
      </c>
      <c r="BB78" s="147">
        <f t="shared" si="2"/>
        <v>0</v>
      </c>
      <c r="BC78" s="147">
        <f t="shared" si="3"/>
        <v>0</v>
      </c>
      <c r="BD78" s="147">
        <f t="shared" si="4"/>
        <v>0</v>
      </c>
      <c r="BE78" s="147">
        <f t="shared" si="5"/>
        <v>0</v>
      </c>
      <c r="CA78" s="176">
        <v>2</v>
      </c>
      <c r="CB78" s="176">
        <v>1</v>
      </c>
      <c r="CZ78" s="147">
        <v>0.421049999999923</v>
      </c>
    </row>
    <row r="79" spans="1:104" ht="12.75">
      <c r="A79" s="170">
        <v>31</v>
      </c>
      <c r="B79" s="171" t="s">
        <v>165</v>
      </c>
      <c r="C79" s="172" t="s">
        <v>160</v>
      </c>
      <c r="D79" s="173" t="s">
        <v>135</v>
      </c>
      <c r="E79" s="174">
        <v>7.81</v>
      </c>
      <c r="F79" s="174"/>
      <c r="G79" s="175">
        <f t="shared" si="0"/>
        <v>0</v>
      </c>
      <c r="O79" s="169">
        <v>2</v>
      </c>
      <c r="AA79" s="147">
        <v>2</v>
      </c>
      <c r="AB79" s="147">
        <v>1</v>
      </c>
      <c r="AC79" s="147">
        <v>1</v>
      </c>
      <c r="AZ79" s="147">
        <v>1</v>
      </c>
      <c r="BA79" s="147">
        <f t="shared" si="1"/>
        <v>0</v>
      </c>
      <c r="BB79" s="147">
        <f t="shared" si="2"/>
        <v>0</v>
      </c>
      <c r="BC79" s="147">
        <f t="shared" si="3"/>
        <v>0</v>
      </c>
      <c r="BD79" s="147">
        <f t="shared" si="4"/>
        <v>0</v>
      </c>
      <c r="BE79" s="147">
        <f t="shared" si="5"/>
        <v>0</v>
      </c>
      <c r="CA79" s="176">
        <v>2</v>
      </c>
      <c r="CB79" s="176">
        <v>1</v>
      </c>
      <c r="CZ79" s="147">
        <v>0.421049999999923</v>
      </c>
    </row>
    <row r="80" spans="1:104" ht="12.75">
      <c r="A80" s="170">
        <v>32</v>
      </c>
      <c r="B80" s="171" t="s">
        <v>166</v>
      </c>
      <c r="C80" s="172" t="s">
        <v>160</v>
      </c>
      <c r="D80" s="173" t="s">
        <v>135</v>
      </c>
      <c r="E80" s="174">
        <v>18.5</v>
      </c>
      <c r="F80" s="174"/>
      <c r="G80" s="175">
        <f t="shared" si="0"/>
        <v>0</v>
      </c>
      <c r="O80" s="169">
        <v>2</v>
      </c>
      <c r="AA80" s="147">
        <v>2</v>
      </c>
      <c r="AB80" s="147">
        <v>1</v>
      </c>
      <c r="AC80" s="147">
        <v>1</v>
      </c>
      <c r="AZ80" s="147">
        <v>1</v>
      </c>
      <c r="BA80" s="147">
        <f t="shared" si="1"/>
        <v>0</v>
      </c>
      <c r="BB80" s="147">
        <f t="shared" si="2"/>
        <v>0</v>
      </c>
      <c r="BC80" s="147">
        <f t="shared" si="3"/>
        <v>0</v>
      </c>
      <c r="BD80" s="147">
        <f t="shared" si="4"/>
        <v>0</v>
      </c>
      <c r="BE80" s="147">
        <f t="shared" si="5"/>
        <v>0</v>
      </c>
      <c r="CA80" s="176">
        <v>2</v>
      </c>
      <c r="CB80" s="176">
        <v>1</v>
      </c>
      <c r="CZ80" s="147">
        <v>0.421049999999923</v>
      </c>
    </row>
    <row r="81" spans="1:104" ht="12.75">
      <c r="A81" s="170">
        <v>33</v>
      </c>
      <c r="B81" s="171" t="s">
        <v>167</v>
      </c>
      <c r="C81" s="172" t="s">
        <v>160</v>
      </c>
      <c r="D81" s="173" t="s">
        <v>135</v>
      </c>
      <c r="E81" s="174">
        <v>1.01</v>
      </c>
      <c r="F81" s="174"/>
      <c r="G81" s="175">
        <f t="shared" si="0"/>
        <v>0</v>
      </c>
      <c r="O81" s="169">
        <v>2</v>
      </c>
      <c r="AA81" s="147">
        <v>2</v>
      </c>
      <c r="AB81" s="147">
        <v>1</v>
      </c>
      <c r="AC81" s="147">
        <v>1</v>
      </c>
      <c r="AZ81" s="147">
        <v>1</v>
      </c>
      <c r="BA81" s="147">
        <f t="shared" si="1"/>
        <v>0</v>
      </c>
      <c r="BB81" s="147">
        <f t="shared" si="2"/>
        <v>0</v>
      </c>
      <c r="BC81" s="147">
        <f t="shared" si="3"/>
        <v>0</v>
      </c>
      <c r="BD81" s="147">
        <f t="shared" si="4"/>
        <v>0</v>
      </c>
      <c r="BE81" s="147">
        <f t="shared" si="5"/>
        <v>0</v>
      </c>
      <c r="CA81" s="176">
        <v>2</v>
      </c>
      <c r="CB81" s="176">
        <v>1</v>
      </c>
      <c r="CZ81" s="147">
        <v>0.421049999999923</v>
      </c>
    </row>
    <row r="82" spans="1:104" ht="12.75">
      <c r="A82" s="170">
        <v>34</v>
      </c>
      <c r="B82" s="171" t="s">
        <v>168</v>
      </c>
      <c r="C82" s="172" t="s">
        <v>160</v>
      </c>
      <c r="D82" s="173" t="s">
        <v>135</v>
      </c>
      <c r="E82" s="174">
        <v>1.1</v>
      </c>
      <c r="F82" s="174"/>
      <c r="G82" s="175">
        <f t="shared" si="0"/>
        <v>0</v>
      </c>
      <c r="O82" s="169">
        <v>2</v>
      </c>
      <c r="AA82" s="147">
        <v>2</v>
      </c>
      <c r="AB82" s="147">
        <v>1</v>
      </c>
      <c r="AC82" s="147">
        <v>1</v>
      </c>
      <c r="AZ82" s="147">
        <v>1</v>
      </c>
      <c r="BA82" s="147">
        <f t="shared" si="1"/>
        <v>0</v>
      </c>
      <c r="BB82" s="147">
        <f t="shared" si="2"/>
        <v>0</v>
      </c>
      <c r="BC82" s="147">
        <f t="shared" si="3"/>
        <v>0</v>
      </c>
      <c r="BD82" s="147">
        <f t="shared" si="4"/>
        <v>0</v>
      </c>
      <c r="BE82" s="147">
        <f t="shared" si="5"/>
        <v>0</v>
      </c>
      <c r="CA82" s="176">
        <v>2</v>
      </c>
      <c r="CB82" s="176">
        <v>1</v>
      </c>
      <c r="CZ82" s="147">
        <v>0.421049999999923</v>
      </c>
    </row>
    <row r="83" spans="1:104" ht="12.75">
      <c r="A83" s="170">
        <v>35</v>
      </c>
      <c r="B83" s="171" t="s">
        <v>169</v>
      </c>
      <c r="C83" s="172" t="s">
        <v>160</v>
      </c>
      <c r="D83" s="173" t="s">
        <v>135</v>
      </c>
      <c r="E83" s="174">
        <v>12.86</v>
      </c>
      <c r="F83" s="174"/>
      <c r="G83" s="175">
        <f t="shared" si="0"/>
        <v>0</v>
      </c>
      <c r="O83" s="169">
        <v>2</v>
      </c>
      <c r="AA83" s="147">
        <v>2</v>
      </c>
      <c r="AB83" s="147">
        <v>1</v>
      </c>
      <c r="AC83" s="147">
        <v>1</v>
      </c>
      <c r="AZ83" s="147">
        <v>1</v>
      </c>
      <c r="BA83" s="147">
        <f t="shared" si="1"/>
        <v>0</v>
      </c>
      <c r="BB83" s="147">
        <f t="shared" si="2"/>
        <v>0</v>
      </c>
      <c r="BC83" s="147">
        <f t="shared" si="3"/>
        <v>0</v>
      </c>
      <c r="BD83" s="147">
        <f t="shared" si="4"/>
        <v>0</v>
      </c>
      <c r="BE83" s="147">
        <f t="shared" si="5"/>
        <v>0</v>
      </c>
      <c r="CA83" s="176">
        <v>2</v>
      </c>
      <c r="CB83" s="176">
        <v>1</v>
      </c>
      <c r="CZ83" s="147">
        <v>0.421049999999923</v>
      </c>
    </row>
    <row r="84" spans="1:104" ht="12.75">
      <c r="A84" s="170">
        <v>36</v>
      </c>
      <c r="B84" s="171" t="s">
        <v>170</v>
      </c>
      <c r="C84" s="172" t="s">
        <v>160</v>
      </c>
      <c r="D84" s="173" t="s">
        <v>135</v>
      </c>
      <c r="E84" s="174">
        <v>1.68</v>
      </c>
      <c r="F84" s="174"/>
      <c r="G84" s="175">
        <f t="shared" si="0"/>
        <v>0</v>
      </c>
      <c r="O84" s="169">
        <v>2</v>
      </c>
      <c r="AA84" s="147">
        <v>2</v>
      </c>
      <c r="AB84" s="147">
        <v>1</v>
      </c>
      <c r="AC84" s="147">
        <v>1</v>
      </c>
      <c r="AZ84" s="147">
        <v>1</v>
      </c>
      <c r="BA84" s="147">
        <f t="shared" si="1"/>
        <v>0</v>
      </c>
      <c r="BB84" s="147">
        <f t="shared" si="2"/>
        <v>0</v>
      </c>
      <c r="BC84" s="147">
        <f t="shared" si="3"/>
        <v>0</v>
      </c>
      <c r="BD84" s="147">
        <f t="shared" si="4"/>
        <v>0</v>
      </c>
      <c r="BE84" s="147">
        <f t="shared" si="5"/>
        <v>0</v>
      </c>
      <c r="CA84" s="176">
        <v>2</v>
      </c>
      <c r="CB84" s="176">
        <v>1</v>
      </c>
      <c r="CZ84" s="147">
        <v>0.421049999999923</v>
      </c>
    </row>
    <row r="85" spans="1:104" ht="12.75">
      <c r="A85" s="170">
        <v>37</v>
      </c>
      <c r="B85" s="171" t="s">
        <v>171</v>
      </c>
      <c r="C85" s="172" t="s">
        <v>160</v>
      </c>
      <c r="D85" s="173" t="s">
        <v>135</v>
      </c>
      <c r="E85" s="174">
        <v>1.1</v>
      </c>
      <c r="F85" s="174"/>
      <c r="G85" s="175">
        <f t="shared" si="0"/>
        <v>0</v>
      </c>
      <c r="O85" s="169">
        <v>2</v>
      </c>
      <c r="AA85" s="147">
        <v>2</v>
      </c>
      <c r="AB85" s="147">
        <v>1</v>
      </c>
      <c r="AC85" s="147">
        <v>1</v>
      </c>
      <c r="AZ85" s="147">
        <v>1</v>
      </c>
      <c r="BA85" s="147">
        <f t="shared" si="1"/>
        <v>0</v>
      </c>
      <c r="BB85" s="147">
        <f t="shared" si="2"/>
        <v>0</v>
      </c>
      <c r="BC85" s="147">
        <f t="shared" si="3"/>
        <v>0</v>
      </c>
      <c r="BD85" s="147">
        <f t="shared" si="4"/>
        <v>0</v>
      </c>
      <c r="BE85" s="147">
        <f t="shared" si="5"/>
        <v>0</v>
      </c>
      <c r="CA85" s="176">
        <v>2</v>
      </c>
      <c r="CB85" s="176">
        <v>1</v>
      </c>
      <c r="CZ85" s="147">
        <v>0.421049999999923</v>
      </c>
    </row>
    <row r="86" spans="1:104" ht="12.75">
      <c r="A86" s="170">
        <v>38</v>
      </c>
      <c r="B86" s="171" t="s">
        <v>172</v>
      </c>
      <c r="C86" s="172" t="s">
        <v>160</v>
      </c>
      <c r="D86" s="173" t="s">
        <v>135</v>
      </c>
      <c r="E86" s="174">
        <v>5.12</v>
      </c>
      <c r="F86" s="174"/>
      <c r="G86" s="175">
        <f t="shared" si="0"/>
        <v>0</v>
      </c>
      <c r="O86" s="169">
        <v>2</v>
      </c>
      <c r="AA86" s="147">
        <v>2</v>
      </c>
      <c r="AB86" s="147">
        <v>1</v>
      </c>
      <c r="AC86" s="147">
        <v>1</v>
      </c>
      <c r="AZ86" s="147">
        <v>1</v>
      </c>
      <c r="BA86" s="147">
        <f t="shared" si="1"/>
        <v>0</v>
      </c>
      <c r="BB86" s="147">
        <f t="shared" si="2"/>
        <v>0</v>
      </c>
      <c r="BC86" s="147">
        <f t="shared" si="3"/>
        <v>0</v>
      </c>
      <c r="BD86" s="147">
        <f t="shared" si="4"/>
        <v>0</v>
      </c>
      <c r="BE86" s="147">
        <f t="shared" si="5"/>
        <v>0</v>
      </c>
      <c r="CA86" s="176">
        <v>2</v>
      </c>
      <c r="CB86" s="176">
        <v>1</v>
      </c>
      <c r="CZ86" s="147">
        <v>0.421049999999923</v>
      </c>
    </row>
    <row r="87" spans="1:104" ht="22.5">
      <c r="A87" s="170">
        <v>39</v>
      </c>
      <c r="B87" s="171" t="s">
        <v>173</v>
      </c>
      <c r="C87" s="172" t="s">
        <v>174</v>
      </c>
      <c r="D87" s="173" t="s">
        <v>135</v>
      </c>
      <c r="E87" s="174">
        <v>24.31</v>
      </c>
      <c r="F87" s="174"/>
      <c r="G87" s="175">
        <f t="shared" si="0"/>
        <v>0</v>
      </c>
      <c r="O87" s="169">
        <v>2</v>
      </c>
      <c r="AA87" s="147">
        <v>2</v>
      </c>
      <c r="AB87" s="147">
        <v>1</v>
      </c>
      <c r="AC87" s="147">
        <v>1</v>
      </c>
      <c r="AZ87" s="147">
        <v>1</v>
      </c>
      <c r="BA87" s="147">
        <f t="shared" si="1"/>
        <v>0</v>
      </c>
      <c r="BB87" s="147">
        <f t="shared" si="2"/>
        <v>0</v>
      </c>
      <c r="BC87" s="147">
        <f t="shared" si="3"/>
        <v>0</v>
      </c>
      <c r="BD87" s="147">
        <f t="shared" si="4"/>
        <v>0</v>
      </c>
      <c r="BE87" s="147">
        <f t="shared" si="5"/>
        <v>0</v>
      </c>
      <c r="CA87" s="176">
        <v>2</v>
      </c>
      <c r="CB87" s="176">
        <v>1</v>
      </c>
      <c r="CZ87" s="147">
        <v>0.489369999999781</v>
      </c>
    </row>
    <row r="88" spans="1:104" ht="22.5">
      <c r="A88" s="170">
        <v>40</v>
      </c>
      <c r="B88" s="171" t="s">
        <v>175</v>
      </c>
      <c r="C88" s="172" t="s">
        <v>176</v>
      </c>
      <c r="D88" s="173" t="s">
        <v>135</v>
      </c>
      <c r="E88" s="174">
        <v>2</v>
      </c>
      <c r="F88" s="174"/>
      <c r="G88" s="175">
        <f t="shared" si="0"/>
        <v>0</v>
      </c>
      <c r="O88" s="169">
        <v>2</v>
      </c>
      <c r="AA88" s="147">
        <v>2</v>
      </c>
      <c r="AB88" s="147">
        <v>1</v>
      </c>
      <c r="AC88" s="147">
        <v>1</v>
      </c>
      <c r="AZ88" s="147">
        <v>1</v>
      </c>
      <c r="BA88" s="147">
        <f t="shared" si="1"/>
        <v>0</v>
      </c>
      <c r="BB88" s="147">
        <f t="shared" si="2"/>
        <v>0</v>
      </c>
      <c r="BC88" s="147">
        <f t="shared" si="3"/>
        <v>0</v>
      </c>
      <c r="BD88" s="147">
        <f t="shared" si="4"/>
        <v>0</v>
      </c>
      <c r="BE88" s="147">
        <f t="shared" si="5"/>
        <v>0</v>
      </c>
      <c r="CA88" s="176">
        <v>2</v>
      </c>
      <c r="CB88" s="176">
        <v>1</v>
      </c>
      <c r="CZ88" s="147">
        <v>0.489369999999781</v>
      </c>
    </row>
    <row r="89" spans="1:104" ht="22.5">
      <c r="A89" s="170">
        <v>41</v>
      </c>
      <c r="B89" s="171" t="s">
        <v>177</v>
      </c>
      <c r="C89" s="172" t="s">
        <v>178</v>
      </c>
      <c r="D89" s="173" t="s">
        <v>135</v>
      </c>
      <c r="E89" s="174">
        <v>140.8</v>
      </c>
      <c r="F89" s="174"/>
      <c r="G89" s="175">
        <f t="shared" si="0"/>
        <v>0</v>
      </c>
      <c r="O89" s="169">
        <v>2</v>
      </c>
      <c r="AA89" s="147">
        <v>2</v>
      </c>
      <c r="AB89" s="147">
        <v>1</v>
      </c>
      <c r="AC89" s="147">
        <v>1</v>
      </c>
      <c r="AZ89" s="147">
        <v>1</v>
      </c>
      <c r="BA89" s="147">
        <f t="shared" si="1"/>
        <v>0</v>
      </c>
      <c r="BB89" s="147">
        <f t="shared" si="2"/>
        <v>0</v>
      </c>
      <c r="BC89" s="147">
        <f t="shared" si="3"/>
        <v>0</v>
      </c>
      <c r="BD89" s="147">
        <f t="shared" si="4"/>
        <v>0</v>
      </c>
      <c r="BE89" s="147">
        <f t="shared" si="5"/>
        <v>0</v>
      </c>
      <c r="CA89" s="176">
        <v>2</v>
      </c>
      <c r="CB89" s="176">
        <v>1</v>
      </c>
      <c r="CZ89" s="147">
        <v>0.489369999999781</v>
      </c>
    </row>
    <row r="90" spans="1:104" ht="22.5">
      <c r="A90" s="170">
        <v>42</v>
      </c>
      <c r="B90" s="171" t="s">
        <v>179</v>
      </c>
      <c r="C90" s="172" t="s">
        <v>178</v>
      </c>
      <c r="D90" s="173" t="s">
        <v>135</v>
      </c>
      <c r="E90" s="174">
        <v>3.35</v>
      </c>
      <c r="F90" s="174"/>
      <c r="G90" s="175">
        <f t="shared" si="0"/>
        <v>0</v>
      </c>
      <c r="O90" s="169">
        <v>2</v>
      </c>
      <c r="AA90" s="147">
        <v>2</v>
      </c>
      <c r="AB90" s="147">
        <v>1</v>
      </c>
      <c r="AC90" s="147">
        <v>1</v>
      </c>
      <c r="AZ90" s="147">
        <v>1</v>
      </c>
      <c r="BA90" s="147">
        <f t="shared" si="1"/>
        <v>0</v>
      </c>
      <c r="BB90" s="147">
        <f t="shared" si="2"/>
        <v>0</v>
      </c>
      <c r="BC90" s="147">
        <f t="shared" si="3"/>
        <v>0</v>
      </c>
      <c r="BD90" s="147">
        <f t="shared" si="4"/>
        <v>0</v>
      </c>
      <c r="BE90" s="147">
        <f t="shared" si="5"/>
        <v>0</v>
      </c>
      <c r="CA90" s="176">
        <v>2</v>
      </c>
      <c r="CB90" s="176">
        <v>1</v>
      </c>
      <c r="CZ90" s="147">
        <v>0.489369999999781</v>
      </c>
    </row>
    <row r="91" spans="1:104" ht="22.5">
      <c r="A91" s="170">
        <v>43</v>
      </c>
      <c r="B91" s="171" t="s">
        <v>180</v>
      </c>
      <c r="C91" s="172" t="s">
        <v>181</v>
      </c>
      <c r="D91" s="173" t="s">
        <v>135</v>
      </c>
      <c r="E91" s="174">
        <v>0.81</v>
      </c>
      <c r="F91" s="174"/>
      <c r="G91" s="175">
        <f t="shared" si="0"/>
        <v>0</v>
      </c>
      <c r="O91" s="169">
        <v>2</v>
      </c>
      <c r="AA91" s="147">
        <v>2</v>
      </c>
      <c r="AB91" s="147">
        <v>1</v>
      </c>
      <c r="AC91" s="147">
        <v>1</v>
      </c>
      <c r="AZ91" s="147">
        <v>1</v>
      </c>
      <c r="BA91" s="147">
        <f t="shared" si="1"/>
        <v>0</v>
      </c>
      <c r="BB91" s="147">
        <f t="shared" si="2"/>
        <v>0</v>
      </c>
      <c r="BC91" s="147">
        <f t="shared" si="3"/>
        <v>0</v>
      </c>
      <c r="BD91" s="147">
        <f t="shared" si="4"/>
        <v>0</v>
      </c>
      <c r="BE91" s="147">
        <f t="shared" si="5"/>
        <v>0</v>
      </c>
      <c r="CA91" s="176">
        <v>2</v>
      </c>
      <c r="CB91" s="176">
        <v>1</v>
      </c>
      <c r="CZ91" s="147">
        <v>0.489369999999781</v>
      </c>
    </row>
    <row r="92" spans="1:104" ht="22.5">
      <c r="A92" s="170">
        <v>44</v>
      </c>
      <c r="B92" s="171" t="s">
        <v>182</v>
      </c>
      <c r="C92" s="172" t="s">
        <v>183</v>
      </c>
      <c r="D92" s="173" t="s">
        <v>135</v>
      </c>
      <c r="E92" s="174">
        <v>7.81</v>
      </c>
      <c r="F92" s="174"/>
      <c r="G92" s="175">
        <f t="shared" si="0"/>
        <v>0</v>
      </c>
      <c r="O92" s="169">
        <v>2</v>
      </c>
      <c r="AA92" s="147">
        <v>2</v>
      </c>
      <c r="AB92" s="147">
        <v>1</v>
      </c>
      <c r="AC92" s="147">
        <v>1</v>
      </c>
      <c r="AZ92" s="147">
        <v>1</v>
      </c>
      <c r="BA92" s="147">
        <f t="shared" si="1"/>
        <v>0</v>
      </c>
      <c r="BB92" s="147">
        <f t="shared" si="2"/>
        <v>0</v>
      </c>
      <c r="BC92" s="147">
        <f t="shared" si="3"/>
        <v>0</v>
      </c>
      <c r="BD92" s="147">
        <f t="shared" si="4"/>
        <v>0</v>
      </c>
      <c r="BE92" s="147">
        <f t="shared" si="5"/>
        <v>0</v>
      </c>
      <c r="CA92" s="176">
        <v>2</v>
      </c>
      <c r="CB92" s="176">
        <v>1</v>
      </c>
      <c r="CZ92" s="147">
        <v>0.489369999999781</v>
      </c>
    </row>
    <row r="93" spans="1:104" ht="22.5">
      <c r="A93" s="170">
        <v>45</v>
      </c>
      <c r="B93" s="171" t="s">
        <v>184</v>
      </c>
      <c r="C93" s="172" t="s">
        <v>185</v>
      </c>
      <c r="D93" s="173" t="s">
        <v>135</v>
      </c>
      <c r="E93" s="174">
        <v>18.5</v>
      </c>
      <c r="F93" s="174"/>
      <c r="G93" s="175">
        <f t="shared" si="0"/>
        <v>0</v>
      </c>
      <c r="O93" s="169">
        <v>2</v>
      </c>
      <c r="AA93" s="147">
        <v>2</v>
      </c>
      <c r="AB93" s="147">
        <v>1</v>
      </c>
      <c r="AC93" s="147">
        <v>1</v>
      </c>
      <c r="AZ93" s="147">
        <v>1</v>
      </c>
      <c r="BA93" s="147">
        <f t="shared" si="1"/>
        <v>0</v>
      </c>
      <c r="BB93" s="147">
        <f t="shared" si="2"/>
        <v>0</v>
      </c>
      <c r="BC93" s="147">
        <f t="shared" si="3"/>
        <v>0</v>
      </c>
      <c r="BD93" s="147">
        <f t="shared" si="4"/>
        <v>0</v>
      </c>
      <c r="BE93" s="147">
        <f t="shared" si="5"/>
        <v>0</v>
      </c>
      <c r="CA93" s="176">
        <v>2</v>
      </c>
      <c r="CB93" s="176">
        <v>1</v>
      </c>
      <c r="CZ93" s="147">
        <v>0.489369999999781</v>
      </c>
    </row>
    <row r="94" spans="1:104" ht="22.5">
      <c r="A94" s="170">
        <v>46</v>
      </c>
      <c r="B94" s="171" t="s">
        <v>186</v>
      </c>
      <c r="C94" s="172" t="s">
        <v>187</v>
      </c>
      <c r="D94" s="173" t="s">
        <v>135</v>
      </c>
      <c r="E94" s="174">
        <v>1.01</v>
      </c>
      <c r="F94" s="174"/>
      <c r="G94" s="175">
        <f t="shared" si="0"/>
        <v>0</v>
      </c>
      <c r="O94" s="169">
        <v>2</v>
      </c>
      <c r="AA94" s="147">
        <v>2</v>
      </c>
      <c r="AB94" s="147">
        <v>1</v>
      </c>
      <c r="AC94" s="147">
        <v>1</v>
      </c>
      <c r="AZ94" s="147">
        <v>1</v>
      </c>
      <c r="BA94" s="147">
        <f t="shared" si="1"/>
        <v>0</v>
      </c>
      <c r="BB94" s="147">
        <f t="shared" si="2"/>
        <v>0</v>
      </c>
      <c r="BC94" s="147">
        <f t="shared" si="3"/>
        <v>0</v>
      </c>
      <c r="BD94" s="147">
        <f t="shared" si="4"/>
        <v>0</v>
      </c>
      <c r="BE94" s="147">
        <f t="shared" si="5"/>
        <v>0</v>
      </c>
      <c r="CA94" s="176">
        <v>2</v>
      </c>
      <c r="CB94" s="176">
        <v>1</v>
      </c>
      <c r="CZ94" s="147">
        <v>0.489369999999781</v>
      </c>
    </row>
    <row r="95" spans="1:104" ht="22.5">
      <c r="A95" s="170">
        <v>47</v>
      </c>
      <c r="B95" s="171" t="s">
        <v>188</v>
      </c>
      <c r="C95" s="172" t="s">
        <v>189</v>
      </c>
      <c r="D95" s="173" t="s">
        <v>135</v>
      </c>
      <c r="E95" s="174">
        <v>1.1</v>
      </c>
      <c r="F95" s="174"/>
      <c r="G95" s="175">
        <f t="shared" si="0"/>
        <v>0</v>
      </c>
      <c r="O95" s="169">
        <v>2</v>
      </c>
      <c r="AA95" s="147">
        <v>2</v>
      </c>
      <c r="AB95" s="147">
        <v>1</v>
      </c>
      <c r="AC95" s="147">
        <v>1</v>
      </c>
      <c r="AZ95" s="147">
        <v>1</v>
      </c>
      <c r="BA95" s="147">
        <f t="shared" si="1"/>
        <v>0</v>
      </c>
      <c r="BB95" s="147">
        <f t="shared" si="2"/>
        <v>0</v>
      </c>
      <c r="BC95" s="147">
        <f t="shared" si="3"/>
        <v>0</v>
      </c>
      <c r="BD95" s="147">
        <f t="shared" si="4"/>
        <v>0</v>
      </c>
      <c r="BE95" s="147">
        <f t="shared" si="5"/>
        <v>0</v>
      </c>
      <c r="CA95" s="176">
        <v>2</v>
      </c>
      <c r="CB95" s="176">
        <v>1</v>
      </c>
      <c r="CZ95" s="147">
        <v>0.489369999999781</v>
      </c>
    </row>
    <row r="96" spans="1:104" ht="22.5">
      <c r="A96" s="170">
        <v>48</v>
      </c>
      <c r="B96" s="171" t="s">
        <v>190</v>
      </c>
      <c r="C96" s="172" t="s">
        <v>191</v>
      </c>
      <c r="D96" s="173" t="s">
        <v>135</v>
      </c>
      <c r="E96" s="174">
        <v>12.96</v>
      </c>
      <c r="F96" s="174"/>
      <c r="G96" s="175">
        <f t="shared" si="0"/>
        <v>0</v>
      </c>
      <c r="O96" s="169">
        <v>2</v>
      </c>
      <c r="AA96" s="147">
        <v>2</v>
      </c>
      <c r="AB96" s="147">
        <v>1</v>
      </c>
      <c r="AC96" s="147">
        <v>1</v>
      </c>
      <c r="AZ96" s="147">
        <v>1</v>
      </c>
      <c r="BA96" s="147">
        <f t="shared" si="1"/>
        <v>0</v>
      </c>
      <c r="BB96" s="147">
        <f t="shared" si="2"/>
        <v>0</v>
      </c>
      <c r="BC96" s="147">
        <f t="shared" si="3"/>
        <v>0</v>
      </c>
      <c r="BD96" s="147">
        <f t="shared" si="4"/>
        <v>0</v>
      </c>
      <c r="BE96" s="147">
        <f t="shared" si="5"/>
        <v>0</v>
      </c>
      <c r="CA96" s="176">
        <v>2</v>
      </c>
      <c r="CB96" s="176">
        <v>1</v>
      </c>
      <c r="CZ96" s="147">
        <v>0.489369999999781</v>
      </c>
    </row>
    <row r="97" spans="1:104" ht="22.5">
      <c r="A97" s="170">
        <v>49</v>
      </c>
      <c r="B97" s="171" t="s">
        <v>192</v>
      </c>
      <c r="C97" s="172" t="s">
        <v>193</v>
      </c>
      <c r="D97" s="173" t="s">
        <v>135</v>
      </c>
      <c r="E97" s="174">
        <v>1.68</v>
      </c>
      <c r="F97" s="174"/>
      <c r="G97" s="175">
        <f t="shared" si="0"/>
        <v>0</v>
      </c>
      <c r="O97" s="169">
        <v>2</v>
      </c>
      <c r="AA97" s="147">
        <v>2</v>
      </c>
      <c r="AB97" s="147">
        <v>1</v>
      </c>
      <c r="AC97" s="147">
        <v>1</v>
      </c>
      <c r="AZ97" s="147">
        <v>1</v>
      </c>
      <c r="BA97" s="147">
        <f t="shared" si="1"/>
        <v>0</v>
      </c>
      <c r="BB97" s="147">
        <f t="shared" si="2"/>
        <v>0</v>
      </c>
      <c r="BC97" s="147">
        <f t="shared" si="3"/>
        <v>0</v>
      </c>
      <c r="BD97" s="147">
        <f t="shared" si="4"/>
        <v>0</v>
      </c>
      <c r="BE97" s="147">
        <f t="shared" si="5"/>
        <v>0</v>
      </c>
      <c r="CA97" s="176">
        <v>2</v>
      </c>
      <c r="CB97" s="176">
        <v>1</v>
      </c>
      <c r="CZ97" s="147">
        <v>0.489369999999781</v>
      </c>
    </row>
    <row r="98" spans="1:104" ht="22.5">
      <c r="A98" s="170">
        <v>50</v>
      </c>
      <c r="B98" s="171" t="s">
        <v>194</v>
      </c>
      <c r="C98" s="172" t="s">
        <v>195</v>
      </c>
      <c r="D98" s="173" t="s">
        <v>135</v>
      </c>
      <c r="E98" s="174">
        <v>1.1</v>
      </c>
      <c r="F98" s="174"/>
      <c r="G98" s="175">
        <f t="shared" si="0"/>
        <v>0</v>
      </c>
      <c r="O98" s="169">
        <v>2</v>
      </c>
      <c r="AA98" s="147">
        <v>2</v>
      </c>
      <c r="AB98" s="147">
        <v>1</v>
      </c>
      <c r="AC98" s="147">
        <v>1</v>
      </c>
      <c r="AZ98" s="147">
        <v>1</v>
      </c>
      <c r="BA98" s="147">
        <f t="shared" si="1"/>
        <v>0</v>
      </c>
      <c r="BB98" s="147">
        <f t="shared" si="2"/>
        <v>0</v>
      </c>
      <c r="BC98" s="147">
        <f t="shared" si="3"/>
        <v>0</v>
      </c>
      <c r="BD98" s="147">
        <f t="shared" si="4"/>
        <v>0</v>
      </c>
      <c r="BE98" s="147">
        <f t="shared" si="5"/>
        <v>0</v>
      </c>
      <c r="CA98" s="176">
        <v>2</v>
      </c>
      <c r="CB98" s="176">
        <v>1</v>
      </c>
      <c r="CZ98" s="147">
        <v>0.489369999999781</v>
      </c>
    </row>
    <row r="99" spans="1:104" ht="22.5">
      <c r="A99" s="170">
        <v>51</v>
      </c>
      <c r="B99" s="171" t="s">
        <v>196</v>
      </c>
      <c r="C99" s="172" t="s">
        <v>197</v>
      </c>
      <c r="D99" s="173" t="s">
        <v>135</v>
      </c>
      <c r="E99" s="174">
        <v>5.12</v>
      </c>
      <c r="F99" s="174"/>
      <c r="G99" s="175">
        <f t="shared" si="0"/>
        <v>0</v>
      </c>
      <c r="O99" s="169">
        <v>2</v>
      </c>
      <c r="AA99" s="147">
        <v>2</v>
      </c>
      <c r="AB99" s="147">
        <v>1</v>
      </c>
      <c r="AC99" s="147">
        <v>1</v>
      </c>
      <c r="AZ99" s="147">
        <v>1</v>
      </c>
      <c r="BA99" s="147">
        <f t="shared" si="1"/>
        <v>0</v>
      </c>
      <c r="BB99" s="147">
        <f t="shared" si="2"/>
        <v>0</v>
      </c>
      <c r="BC99" s="147">
        <f t="shared" si="3"/>
        <v>0</v>
      </c>
      <c r="BD99" s="147">
        <f t="shared" si="4"/>
        <v>0</v>
      </c>
      <c r="BE99" s="147">
        <f t="shared" si="5"/>
        <v>0</v>
      </c>
      <c r="CA99" s="176">
        <v>2</v>
      </c>
      <c r="CB99" s="176">
        <v>1</v>
      </c>
      <c r="CZ99" s="147">
        <v>0.489369999999781</v>
      </c>
    </row>
    <row r="100" spans="1:104" ht="22.5">
      <c r="A100" s="170">
        <v>52</v>
      </c>
      <c r="B100" s="171" t="s">
        <v>198</v>
      </c>
      <c r="C100" s="172" t="s">
        <v>197</v>
      </c>
      <c r="D100" s="173" t="s">
        <v>135</v>
      </c>
      <c r="E100" s="174">
        <v>6.44</v>
      </c>
      <c r="F100" s="174"/>
      <c r="G100" s="175">
        <f t="shared" si="0"/>
        <v>0</v>
      </c>
      <c r="O100" s="169">
        <v>2</v>
      </c>
      <c r="AA100" s="147">
        <v>2</v>
      </c>
      <c r="AB100" s="147">
        <v>1</v>
      </c>
      <c r="AC100" s="147">
        <v>1</v>
      </c>
      <c r="AZ100" s="147">
        <v>1</v>
      </c>
      <c r="BA100" s="147">
        <f t="shared" si="1"/>
        <v>0</v>
      </c>
      <c r="BB100" s="147">
        <f t="shared" si="2"/>
        <v>0</v>
      </c>
      <c r="BC100" s="147">
        <f t="shared" si="3"/>
        <v>0</v>
      </c>
      <c r="BD100" s="147">
        <f t="shared" si="4"/>
        <v>0</v>
      </c>
      <c r="BE100" s="147">
        <f t="shared" si="5"/>
        <v>0</v>
      </c>
      <c r="CA100" s="176">
        <v>2</v>
      </c>
      <c r="CB100" s="176">
        <v>1</v>
      </c>
      <c r="CZ100" s="147">
        <v>0.489369999999781</v>
      </c>
    </row>
    <row r="101" spans="1:104" ht="22.5">
      <c r="A101" s="170">
        <v>53</v>
      </c>
      <c r="B101" s="171" t="s">
        <v>199</v>
      </c>
      <c r="C101" s="172" t="s">
        <v>200</v>
      </c>
      <c r="D101" s="173" t="s">
        <v>135</v>
      </c>
      <c r="E101" s="174">
        <v>24.31</v>
      </c>
      <c r="F101" s="174"/>
      <c r="G101" s="175">
        <f t="shared" si="0"/>
        <v>0</v>
      </c>
      <c r="O101" s="169">
        <v>2</v>
      </c>
      <c r="AA101" s="147">
        <v>2</v>
      </c>
      <c r="AB101" s="147">
        <v>1</v>
      </c>
      <c r="AC101" s="147">
        <v>1</v>
      </c>
      <c r="AZ101" s="147">
        <v>1</v>
      </c>
      <c r="BA101" s="147">
        <f t="shared" si="1"/>
        <v>0</v>
      </c>
      <c r="BB101" s="147">
        <f t="shared" si="2"/>
        <v>0</v>
      </c>
      <c r="BC101" s="147">
        <f t="shared" si="3"/>
        <v>0</v>
      </c>
      <c r="BD101" s="147">
        <f t="shared" si="4"/>
        <v>0</v>
      </c>
      <c r="BE101" s="147">
        <f t="shared" si="5"/>
        <v>0</v>
      </c>
      <c r="CA101" s="176">
        <v>2</v>
      </c>
      <c r="CB101" s="176">
        <v>1</v>
      </c>
      <c r="CZ101" s="147">
        <v>0.315549999999803</v>
      </c>
    </row>
    <row r="102" spans="1:104" ht="22.5">
      <c r="A102" s="170">
        <v>54</v>
      </c>
      <c r="B102" s="171" t="s">
        <v>201</v>
      </c>
      <c r="C102" s="172" t="s">
        <v>202</v>
      </c>
      <c r="D102" s="173" t="s">
        <v>135</v>
      </c>
      <c r="E102" s="174">
        <v>2</v>
      </c>
      <c r="F102" s="174"/>
      <c r="G102" s="175">
        <f t="shared" si="0"/>
        <v>0</v>
      </c>
      <c r="O102" s="169">
        <v>2</v>
      </c>
      <c r="AA102" s="147">
        <v>2</v>
      </c>
      <c r="AB102" s="147">
        <v>1</v>
      </c>
      <c r="AC102" s="147">
        <v>1</v>
      </c>
      <c r="AZ102" s="147">
        <v>1</v>
      </c>
      <c r="BA102" s="147">
        <f t="shared" si="1"/>
        <v>0</v>
      </c>
      <c r="BB102" s="147">
        <f t="shared" si="2"/>
        <v>0</v>
      </c>
      <c r="BC102" s="147">
        <f t="shared" si="3"/>
        <v>0</v>
      </c>
      <c r="BD102" s="147">
        <f t="shared" si="4"/>
        <v>0</v>
      </c>
      <c r="BE102" s="147">
        <f t="shared" si="5"/>
        <v>0</v>
      </c>
      <c r="CA102" s="176">
        <v>2</v>
      </c>
      <c r="CB102" s="176">
        <v>1</v>
      </c>
      <c r="CZ102" s="147">
        <v>0.315549999999803</v>
      </c>
    </row>
    <row r="103" spans="1:15" ht="12.75">
      <c r="A103" s="177"/>
      <c r="B103" s="178"/>
      <c r="C103" s="225" t="s">
        <v>203</v>
      </c>
      <c r="D103" s="226"/>
      <c r="E103" s="226"/>
      <c r="F103" s="226"/>
      <c r="G103" s="227"/>
      <c r="L103" s="179" t="s">
        <v>203</v>
      </c>
      <c r="O103" s="169">
        <v>3</v>
      </c>
    </row>
    <row r="104" spans="1:104" ht="12.75">
      <c r="A104" s="170">
        <v>55</v>
      </c>
      <c r="B104" s="171" t="s">
        <v>204</v>
      </c>
      <c r="C104" s="172" t="s">
        <v>205</v>
      </c>
      <c r="D104" s="173" t="s">
        <v>76</v>
      </c>
      <c r="E104" s="174">
        <v>4</v>
      </c>
      <c r="F104" s="174"/>
      <c r="G104" s="175">
        <f>E104*F104</f>
        <v>0</v>
      </c>
      <c r="O104" s="169">
        <v>2</v>
      </c>
      <c r="AA104" s="147">
        <v>12</v>
      </c>
      <c r="AB104" s="147">
        <v>0</v>
      </c>
      <c r="AC104" s="147">
        <v>106</v>
      </c>
      <c r="AZ104" s="147">
        <v>1</v>
      </c>
      <c r="BA104" s="147">
        <f>IF(AZ104=1,G104,0)</f>
        <v>0</v>
      </c>
      <c r="BB104" s="147">
        <f>IF(AZ104=2,G104,0)</f>
        <v>0</v>
      </c>
      <c r="BC104" s="147">
        <f>IF(AZ104=3,G104,0)</f>
        <v>0</v>
      </c>
      <c r="BD104" s="147">
        <f>IF(AZ104=4,G104,0)</f>
        <v>0</v>
      </c>
      <c r="BE104" s="147">
        <f>IF(AZ104=5,G104,0)</f>
        <v>0</v>
      </c>
      <c r="CA104" s="176">
        <v>12</v>
      </c>
      <c r="CB104" s="176">
        <v>0</v>
      </c>
      <c r="CZ104" s="147">
        <v>0</v>
      </c>
    </row>
    <row r="105" spans="1:104" ht="12.75">
      <c r="A105" s="170">
        <v>56</v>
      </c>
      <c r="B105" s="171" t="s">
        <v>206</v>
      </c>
      <c r="C105" s="172" t="s">
        <v>207</v>
      </c>
      <c r="D105" s="173" t="s">
        <v>155</v>
      </c>
      <c r="E105" s="174">
        <v>2.4</v>
      </c>
      <c r="F105" s="174"/>
      <c r="G105" s="175">
        <f>E105*F105</f>
        <v>0</v>
      </c>
      <c r="O105" s="169">
        <v>2</v>
      </c>
      <c r="AA105" s="147">
        <v>12</v>
      </c>
      <c r="AB105" s="147">
        <v>0</v>
      </c>
      <c r="AC105" s="147">
        <v>107</v>
      </c>
      <c r="AZ105" s="147">
        <v>1</v>
      </c>
      <c r="BA105" s="147">
        <f>IF(AZ105=1,G105,0)</f>
        <v>0</v>
      </c>
      <c r="BB105" s="147">
        <f>IF(AZ105=2,G105,0)</f>
        <v>0</v>
      </c>
      <c r="BC105" s="147">
        <f>IF(AZ105=3,G105,0)</f>
        <v>0</v>
      </c>
      <c r="BD105" s="147">
        <f>IF(AZ105=4,G105,0)</f>
        <v>0</v>
      </c>
      <c r="BE105" s="147">
        <f>IF(AZ105=5,G105,0)</f>
        <v>0</v>
      </c>
      <c r="CA105" s="176">
        <v>12</v>
      </c>
      <c r="CB105" s="176">
        <v>0</v>
      </c>
      <c r="CZ105" s="147">
        <v>0</v>
      </c>
    </row>
    <row r="106" spans="1:15" ht="12.75">
      <c r="A106" s="177"/>
      <c r="B106" s="180"/>
      <c r="C106" s="223" t="s">
        <v>208</v>
      </c>
      <c r="D106" s="224"/>
      <c r="E106" s="181">
        <v>2.4</v>
      </c>
      <c r="F106" s="182"/>
      <c r="G106" s="183"/>
      <c r="M106" s="179" t="s">
        <v>208</v>
      </c>
      <c r="O106" s="169"/>
    </row>
    <row r="107" spans="1:57" ht="12.75">
      <c r="A107" s="184"/>
      <c r="B107" s="185" t="s">
        <v>77</v>
      </c>
      <c r="C107" s="186" t="str">
        <f>CONCATENATE(B74," ",C74)</f>
        <v>63 Podlahy a podlahové konstrukce</v>
      </c>
      <c r="D107" s="187"/>
      <c r="E107" s="188"/>
      <c r="F107" s="189"/>
      <c r="G107" s="190">
        <f>SUM(G74:G106)</f>
        <v>0</v>
      </c>
      <c r="O107" s="169">
        <v>4</v>
      </c>
      <c r="BA107" s="191">
        <f>SUM(BA74:BA106)</f>
        <v>0</v>
      </c>
      <c r="BB107" s="191">
        <f>SUM(BB74:BB106)</f>
        <v>0</v>
      </c>
      <c r="BC107" s="191">
        <f>SUM(BC74:BC106)</f>
        <v>0</v>
      </c>
      <c r="BD107" s="191">
        <f>SUM(BD74:BD106)</f>
        <v>0</v>
      </c>
      <c r="BE107" s="191">
        <f>SUM(BE74:BE106)</f>
        <v>0</v>
      </c>
    </row>
    <row r="108" spans="1:57" ht="12.75">
      <c r="A108" s="162" t="s">
        <v>73</v>
      </c>
      <c r="B108" s="163" t="s">
        <v>485</v>
      </c>
      <c r="C108" s="248" t="s">
        <v>486</v>
      </c>
      <c r="D108" s="249"/>
      <c r="E108" s="250"/>
      <c r="F108" s="246"/>
      <c r="G108" s="247"/>
      <c r="O108" s="169"/>
      <c r="BA108" s="191"/>
      <c r="BB108" s="191"/>
      <c r="BC108" s="191"/>
      <c r="BD108" s="191"/>
      <c r="BE108" s="191"/>
    </row>
    <row r="109" spans="1:57" ht="12.75">
      <c r="A109" s="252">
        <v>57</v>
      </c>
      <c r="B109" s="234" t="s">
        <v>487</v>
      </c>
      <c r="C109" s="235" t="s">
        <v>488</v>
      </c>
      <c r="D109" s="236" t="s">
        <v>489</v>
      </c>
      <c r="E109" s="237">
        <v>3</v>
      </c>
      <c r="F109" s="246"/>
      <c r="G109" s="247"/>
      <c r="O109" s="169"/>
      <c r="BA109" s="191"/>
      <c r="BB109" s="191"/>
      <c r="BC109" s="191"/>
      <c r="BD109" s="191"/>
      <c r="BE109" s="191"/>
    </row>
    <row r="110" spans="1:57" ht="12.75">
      <c r="A110" s="252">
        <v>58</v>
      </c>
      <c r="B110" s="234" t="s">
        <v>490</v>
      </c>
      <c r="C110" s="235" t="s">
        <v>491</v>
      </c>
      <c r="D110" s="236" t="s">
        <v>489</v>
      </c>
      <c r="E110" s="237">
        <v>3</v>
      </c>
      <c r="F110" s="246"/>
      <c r="G110" s="247"/>
      <c r="O110" s="169"/>
      <c r="BA110" s="191"/>
      <c r="BB110" s="191"/>
      <c r="BC110" s="191"/>
      <c r="BD110" s="191"/>
      <c r="BE110" s="191"/>
    </row>
    <row r="111" spans="1:15" ht="12.75">
      <c r="A111" s="162" t="s">
        <v>73</v>
      </c>
      <c r="B111" s="163" t="s">
        <v>209</v>
      </c>
      <c r="C111" s="164" t="s">
        <v>210</v>
      </c>
      <c r="D111" s="165"/>
      <c r="E111" s="166"/>
      <c r="F111" s="166"/>
      <c r="G111" s="167"/>
      <c r="H111" s="168"/>
      <c r="I111" s="168"/>
      <c r="O111" s="169">
        <v>1</v>
      </c>
    </row>
    <row r="112" spans="1:104" ht="12.75">
      <c r="A112" s="170">
        <v>59</v>
      </c>
      <c r="B112" s="171" t="s">
        <v>211</v>
      </c>
      <c r="C112" s="172" t="s">
        <v>212</v>
      </c>
      <c r="D112" s="173" t="s">
        <v>135</v>
      </c>
      <c r="E112" s="174">
        <v>513.6288</v>
      </c>
      <c r="F112" s="174"/>
      <c r="G112" s="175">
        <f>E112*F112</f>
        <v>0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3.99999999999845E-05</v>
      </c>
    </row>
    <row r="113" spans="1:15" ht="12.75">
      <c r="A113" s="177"/>
      <c r="B113" s="180"/>
      <c r="C113" s="223" t="s">
        <v>213</v>
      </c>
      <c r="D113" s="224"/>
      <c r="E113" s="181">
        <v>0</v>
      </c>
      <c r="F113" s="182"/>
      <c r="G113" s="183"/>
      <c r="M113" s="179" t="s">
        <v>213</v>
      </c>
      <c r="O113" s="169"/>
    </row>
    <row r="114" spans="1:15" ht="22.5">
      <c r="A114" s="177"/>
      <c r="B114" s="180"/>
      <c r="C114" s="223" t="s">
        <v>214</v>
      </c>
      <c r="D114" s="224"/>
      <c r="E114" s="181">
        <v>512.97</v>
      </c>
      <c r="F114" s="182"/>
      <c r="G114" s="183"/>
      <c r="M114" s="179" t="s">
        <v>214</v>
      </c>
      <c r="O114" s="169"/>
    </row>
    <row r="115" spans="1:15" ht="12.75">
      <c r="A115" s="177"/>
      <c r="B115" s="180"/>
      <c r="C115" s="223" t="s">
        <v>215</v>
      </c>
      <c r="D115" s="224"/>
      <c r="E115" s="181">
        <v>0.6588</v>
      </c>
      <c r="F115" s="182"/>
      <c r="G115" s="183"/>
      <c r="M115" s="179" t="s">
        <v>215</v>
      </c>
      <c r="O115" s="169"/>
    </row>
    <row r="116" spans="1:15" ht="12.75">
      <c r="A116" s="177"/>
      <c r="B116" s="180"/>
      <c r="C116" s="223" t="s">
        <v>216</v>
      </c>
      <c r="D116" s="224"/>
      <c r="E116" s="181">
        <v>0</v>
      </c>
      <c r="F116" s="182"/>
      <c r="G116" s="183"/>
      <c r="M116" s="179" t="s">
        <v>216</v>
      </c>
      <c r="O116" s="169"/>
    </row>
    <row r="117" spans="1:104" ht="22.5">
      <c r="A117" s="170">
        <v>60</v>
      </c>
      <c r="B117" s="171" t="s">
        <v>217</v>
      </c>
      <c r="C117" s="172" t="s">
        <v>218</v>
      </c>
      <c r="D117" s="173" t="s">
        <v>119</v>
      </c>
      <c r="E117" s="174">
        <v>1</v>
      </c>
      <c r="F117" s="174"/>
      <c r="G117" s="175">
        <f>E117*F117</f>
        <v>0</v>
      </c>
      <c r="O117" s="169">
        <v>2</v>
      </c>
      <c r="AA117" s="147">
        <v>12</v>
      </c>
      <c r="AB117" s="147">
        <v>0</v>
      </c>
      <c r="AC117" s="147">
        <v>42</v>
      </c>
      <c r="AZ117" s="147">
        <v>1</v>
      </c>
      <c r="BA117" s="147">
        <f>IF(AZ117=1,G117,0)</f>
        <v>0</v>
      </c>
      <c r="BB117" s="147">
        <f>IF(AZ117=2,G117,0)</f>
        <v>0</v>
      </c>
      <c r="BC117" s="147">
        <f>IF(AZ117=3,G117,0)</f>
        <v>0</v>
      </c>
      <c r="BD117" s="147">
        <f>IF(AZ117=4,G117,0)</f>
        <v>0</v>
      </c>
      <c r="BE117" s="147">
        <f>IF(AZ117=5,G117,0)</f>
        <v>0</v>
      </c>
      <c r="CA117" s="176">
        <v>12</v>
      </c>
      <c r="CB117" s="176">
        <v>0</v>
      </c>
      <c r="CZ117" s="147">
        <v>0</v>
      </c>
    </row>
    <row r="118" spans="1:57" ht="12.75">
      <c r="A118" s="184"/>
      <c r="B118" s="185" t="s">
        <v>77</v>
      </c>
      <c r="C118" s="186" t="str">
        <f>CONCATENATE(B111," ",C111)</f>
        <v>95 Dokončovací konstrukce na pozemních stavbách</v>
      </c>
      <c r="D118" s="187"/>
      <c r="E118" s="188"/>
      <c r="F118" s="189"/>
      <c r="G118" s="190">
        <f>SUM(G111:G117)</f>
        <v>0</v>
      </c>
      <c r="O118" s="169">
        <v>4</v>
      </c>
      <c r="BA118" s="191">
        <f>SUM(BA111:BA117)</f>
        <v>0</v>
      </c>
      <c r="BB118" s="191">
        <f>SUM(BB111:BB117)</f>
        <v>0</v>
      </c>
      <c r="BC118" s="191">
        <f>SUM(BC111:BC117)</f>
        <v>0</v>
      </c>
      <c r="BD118" s="191">
        <f>SUM(BD111:BD117)</f>
        <v>0</v>
      </c>
      <c r="BE118" s="191">
        <f>SUM(BE111:BE117)</f>
        <v>0</v>
      </c>
    </row>
    <row r="119" spans="1:15" ht="12.75">
      <c r="A119" s="162" t="s">
        <v>73</v>
      </c>
      <c r="B119" s="163" t="s">
        <v>219</v>
      </c>
      <c r="C119" s="164" t="s">
        <v>220</v>
      </c>
      <c r="D119" s="165"/>
      <c r="E119" s="166"/>
      <c r="F119" s="166"/>
      <c r="G119" s="167"/>
      <c r="H119" s="168"/>
      <c r="I119" s="168"/>
      <c r="O119" s="169">
        <v>1</v>
      </c>
    </row>
    <row r="120" spans="1:104" ht="12.75">
      <c r="A120" s="170">
        <v>61</v>
      </c>
      <c r="B120" s="171" t="s">
        <v>221</v>
      </c>
      <c r="C120" s="172" t="s">
        <v>222</v>
      </c>
      <c r="D120" s="173" t="s">
        <v>135</v>
      </c>
      <c r="E120" s="174">
        <v>10.16</v>
      </c>
      <c r="F120" s="174"/>
      <c r="G120" s="175">
        <f>E120*F120</f>
        <v>0</v>
      </c>
      <c r="O120" s="169">
        <v>2</v>
      </c>
      <c r="AA120" s="147">
        <v>1</v>
      </c>
      <c r="AB120" s="147">
        <v>7</v>
      </c>
      <c r="AC120" s="147">
        <v>7</v>
      </c>
      <c r="AZ120" s="147">
        <v>1</v>
      </c>
      <c r="BA120" s="147">
        <f>IF(AZ120=1,G120,0)</f>
        <v>0</v>
      </c>
      <c r="BB120" s="147">
        <f>IF(AZ120=2,G120,0)</f>
        <v>0</v>
      </c>
      <c r="BC120" s="147">
        <f>IF(AZ120=3,G120,0)</f>
        <v>0</v>
      </c>
      <c r="BD120" s="147">
        <f>IF(AZ120=4,G120,0)</f>
        <v>0</v>
      </c>
      <c r="BE120" s="147">
        <f>IF(AZ120=5,G120,0)</f>
        <v>0</v>
      </c>
      <c r="CA120" s="176">
        <v>1</v>
      </c>
      <c r="CB120" s="176">
        <v>7</v>
      </c>
      <c r="CZ120" s="147">
        <v>0</v>
      </c>
    </row>
    <row r="121" spans="1:15" ht="12.75">
      <c r="A121" s="177"/>
      <c r="B121" s="180"/>
      <c r="C121" s="223" t="s">
        <v>223</v>
      </c>
      <c r="D121" s="224"/>
      <c r="E121" s="181">
        <v>0</v>
      </c>
      <c r="F121" s="182"/>
      <c r="G121" s="183"/>
      <c r="M121" s="179" t="s">
        <v>223</v>
      </c>
      <c r="O121" s="169"/>
    </row>
    <row r="122" spans="1:15" ht="12.75">
      <c r="A122" s="177"/>
      <c r="B122" s="180"/>
      <c r="C122" s="223" t="s">
        <v>224</v>
      </c>
      <c r="D122" s="224"/>
      <c r="E122" s="181">
        <v>1.683</v>
      </c>
      <c r="F122" s="182"/>
      <c r="G122" s="183"/>
      <c r="M122" s="179" t="s">
        <v>224</v>
      </c>
      <c r="O122" s="169"/>
    </row>
    <row r="123" spans="1:15" ht="12.75">
      <c r="A123" s="177"/>
      <c r="B123" s="180"/>
      <c r="C123" s="223" t="s">
        <v>225</v>
      </c>
      <c r="D123" s="224"/>
      <c r="E123" s="181">
        <v>1.404</v>
      </c>
      <c r="F123" s="182"/>
      <c r="G123" s="183"/>
      <c r="M123" s="179" t="s">
        <v>225</v>
      </c>
      <c r="O123" s="169"/>
    </row>
    <row r="124" spans="1:15" ht="12.75">
      <c r="A124" s="177"/>
      <c r="B124" s="180"/>
      <c r="C124" s="223" t="s">
        <v>226</v>
      </c>
      <c r="D124" s="224"/>
      <c r="E124" s="181">
        <v>7.073</v>
      </c>
      <c r="F124" s="182"/>
      <c r="G124" s="183"/>
      <c r="M124" s="179" t="s">
        <v>226</v>
      </c>
      <c r="O124" s="169"/>
    </row>
    <row r="125" spans="1:104" ht="12.75">
      <c r="A125" s="170">
        <v>62</v>
      </c>
      <c r="B125" s="171" t="s">
        <v>227</v>
      </c>
      <c r="C125" s="172" t="s">
        <v>228</v>
      </c>
      <c r="D125" s="173" t="s">
        <v>135</v>
      </c>
      <c r="E125" s="174">
        <v>1.295</v>
      </c>
      <c r="F125" s="174"/>
      <c r="G125" s="175">
        <f>E125*F125</f>
        <v>0</v>
      </c>
      <c r="O125" s="169">
        <v>2</v>
      </c>
      <c r="AA125" s="147">
        <v>1</v>
      </c>
      <c r="AB125" s="147">
        <v>7</v>
      </c>
      <c r="AC125" s="147">
        <v>7</v>
      </c>
      <c r="AZ125" s="147">
        <v>1</v>
      </c>
      <c r="BA125" s="147">
        <f>IF(AZ125=1,G125,0)</f>
        <v>0</v>
      </c>
      <c r="BB125" s="147">
        <f>IF(AZ125=2,G125,0)</f>
        <v>0</v>
      </c>
      <c r="BC125" s="147">
        <f>IF(AZ125=3,G125,0)</f>
        <v>0</v>
      </c>
      <c r="BD125" s="147">
        <f>IF(AZ125=4,G125,0)</f>
        <v>0</v>
      </c>
      <c r="BE125" s="147">
        <f>IF(AZ125=5,G125,0)</f>
        <v>0</v>
      </c>
      <c r="CA125" s="176">
        <v>1</v>
      </c>
      <c r="CB125" s="176">
        <v>7</v>
      </c>
      <c r="CZ125" s="147">
        <v>0</v>
      </c>
    </row>
    <row r="126" spans="1:15" ht="12.75">
      <c r="A126" s="177"/>
      <c r="B126" s="180"/>
      <c r="C126" s="223" t="s">
        <v>223</v>
      </c>
      <c r="D126" s="224"/>
      <c r="E126" s="181">
        <v>0</v>
      </c>
      <c r="F126" s="182"/>
      <c r="G126" s="183"/>
      <c r="M126" s="179" t="s">
        <v>223</v>
      </c>
      <c r="O126" s="169"/>
    </row>
    <row r="127" spans="1:15" ht="12.75">
      <c r="A127" s="177"/>
      <c r="B127" s="180"/>
      <c r="C127" s="223" t="s">
        <v>229</v>
      </c>
      <c r="D127" s="224"/>
      <c r="E127" s="181">
        <v>1.295</v>
      </c>
      <c r="F127" s="182"/>
      <c r="G127" s="183"/>
      <c r="M127" s="179" t="s">
        <v>229</v>
      </c>
      <c r="O127" s="169"/>
    </row>
    <row r="128" spans="1:104" ht="22.5">
      <c r="A128" s="170">
        <v>63</v>
      </c>
      <c r="B128" s="171" t="s">
        <v>230</v>
      </c>
      <c r="C128" s="172" t="s">
        <v>231</v>
      </c>
      <c r="D128" s="173" t="s">
        <v>89</v>
      </c>
      <c r="E128" s="174">
        <v>23.2957</v>
      </c>
      <c r="F128" s="174"/>
      <c r="G128" s="175">
        <f>E128*F128</f>
        <v>0</v>
      </c>
      <c r="O128" s="169">
        <v>2</v>
      </c>
      <c r="AA128" s="147">
        <v>1</v>
      </c>
      <c r="AB128" s="147">
        <v>1</v>
      </c>
      <c r="AC128" s="147">
        <v>1</v>
      </c>
      <c r="AZ128" s="147">
        <v>1</v>
      </c>
      <c r="BA128" s="147">
        <f>IF(AZ128=1,G128,0)</f>
        <v>0</v>
      </c>
      <c r="BB128" s="147">
        <f>IF(AZ128=2,G128,0)</f>
        <v>0</v>
      </c>
      <c r="BC128" s="147">
        <f>IF(AZ128=3,G128,0)</f>
        <v>0</v>
      </c>
      <c r="BD128" s="147">
        <f>IF(AZ128=4,G128,0)</f>
        <v>0</v>
      </c>
      <c r="BE128" s="147">
        <f>IF(AZ128=5,G128,0)</f>
        <v>0</v>
      </c>
      <c r="CA128" s="176">
        <v>1</v>
      </c>
      <c r="CB128" s="176">
        <v>1</v>
      </c>
      <c r="CZ128" s="147">
        <v>0</v>
      </c>
    </row>
    <row r="129" spans="1:15" ht="12.75">
      <c r="A129" s="177"/>
      <c r="B129" s="180"/>
      <c r="C129" s="223" t="s">
        <v>232</v>
      </c>
      <c r="D129" s="224"/>
      <c r="E129" s="181">
        <v>0</v>
      </c>
      <c r="F129" s="182"/>
      <c r="G129" s="183"/>
      <c r="M129" s="179" t="s">
        <v>232</v>
      </c>
      <c r="O129" s="169"/>
    </row>
    <row r="130" spans="1:15" ht="12.75">
      <c r="A130" s="177"/>
      <c r="B130" s="180"/>
      <c r="C130" s="223" t="s">
        <v>233</v>
      </c>
      <c r="D130" s="224"/>
      <c r="E130" s="181">
        <v>0</v>
      </c>
      <c r="F130" s="182"/>
      <c r="G130" s="183"/>
      <c r="M130" s="179" t="s">
        <v>233</v>
      </c>
      <c r="O130" s="169"/>
    </row>
    <row r="131" spans="1:15" ht="12.75">
      <c r="A131" s="177"/>
      <c r="B131" s="180"/>
      <c r="C131" s="223" t="s">
        <v>234</v>
      </c>
      <c r="D131" s="224"/>
      <c r="E131" s="181">
        <v>13.2404</v>
      </c>
      <c r="F131" s="182"/>
      <c r="G131" s="183"/>
      <c r="M131" s="179" t="s">
        <v>234</v>
      </c>
      <c r="O131" s="169"/>
    </row>
    <row r="132" spans="1:15" ht="12.75">
      <c r="A132" s="177"/>
      <c r="B132" s="180"/>
      <c r="C132" s="223" t="s">
        <v>235</v>
      </c>
      <c r="D132" s="224"/>
      <c r="E132" s="181">
        <v>0.11</v>
      </c>
      <c r="F132" s="182"/>
      <c r="G132" s="183"/>
      <c r="M132" s="179" t="s">
        <v>235</v>
      </c>
      <c r="O132" s="169"/>
    </row>
    <row r="133" spans="1:15" ht="12.75">
      <c r="A133" s="177"/>
      <c r="B133" s="180"/>
      <c r="C133" s="223" t="s">
        <v>236</v>
      </c>
      <c r="D133" s="224"/>
      <c r="E133" s="181">
        <v>0.1683</v>
      </c>
      <c r="F133" s="182"/>
      <c r="G133" s="183"/>
      <c r="M133" s="179" t="s">
        <v>236</v>
      </c>
      <c r="O133" s="169"/>
    </row>
    <row r="134" spans="1:15" ht="12.75">
      <c r="A134" s="177"/>
      <c r="B134" s="180"/>
      <c r="C134" s="223" t="s">
        <v>237</v>
      </c>
      <c r="D134" s="224"/>
      <c r="E134" s="181">
        <v>0.302</v>
      </c>
      <c r="F134" s="182"/>
      <c r="G134" s="183"/>
      <c r="M134" s="179" t="s">
        <v>237</v>
      </c>
      <c r="O134" s="169"/>
    </row>
    <row r="135" spans="1:15" ht="12.75">
      <c r="A135" s="177"/>
      <c r="B135" s="180"/>
      <c r="C135" s="223" t="s">
        <v>238</v>
      </c>
      <c r="D135" s="224"/>
      <c r="E135" s="181">
        <v>0.1295</v>
      </c>
      <c r="F135" s="182"/>
      <c r="G135" s="183"/>
      <c r="M135" s="179" t="s">
        <v>238</v>
      </c>
      <c r="O135" s="169"/>
    </row>
    <row r="136" spans="1:15" ht="22.5">
      <c r="A136" s="177"/>
      <c r="B136" s="180"/>
      <c r="C136" s="223" t="s">
        <v>239</v>
      </c>
      <c r="D136" s="224"/>
      <c r="E136" s="181">
        <v>2.0702</v>
      </c>
      <c r="F136" s="182"/>
      <c r="G136" s="183"/>
      <c r="M136" s="179" t="s">
        <v>239</v>
      </c>
      <c r="O136" s="169"/>
    </row>
    <row r="137" spans="1:15" ht="12.75">
      <c r="A137" s="177"/>
      <c r="B137" s="180"/>
      <c r="C137" s="223" t="s">
        <v>240</v>
      </c>
      <c r="D137" s="224"/>
      <c r="E137" s="181">
        <v>0.624</v>
      </c>
      <c r="F137" s="182"/>
      <c r="G137" s="183"/>
      <c r="M137" s="179" t="s">
        <v>240</v>
      </c>
      <c r="O137" s="169"/>
    </row>
    <row r="138" spans="1:15" ht="12.75">
      <c r="A138" s="177"/>
      <c r="B138" s="180"/>
      <c r="C138" s="223" t="s">
        <v>241</v>
      </c>
      <c r="D138" s="224"/>
      <c r="E138" s="181">
        <v>0.5124</v>
      </c>
      <c r="F138" s="182"/>
      <c r="G138" s="183"/>
      <c r="M138" s="179" t="s">
        <v>241</v>
      </c>
      <c r="O138" s="169"/>
    </row>
    <row r="139" spans="1:15" ht="12.75">
      <c r="A139" s="177"/>
      <c r="B139" s="180"/>
      <c r="C139" s="223" t="s">
        <v>242</v>
      </c>
      <c r="D139" s="224"/>
      <c r="E139" s="181">
        <v>0.3388</v>
      </c>
      <c r="F139" s="182"/>
      <c r="G139" s="183"/>
      <c r="M139" s="179" t="s">
        <v>242</v>
      </c>
      <c r="O139" s="169"/>
    </row>
    <row r="140" spans="1:15" ht="12.75">
      <c r="A140" s="177"/>
      <c r="B140" s="180"/>
      <c r="C140" s="223" t="s">
        <v>243</v>
      </c>
      <c r="D140" s="224"/>
      <c r="E140" s="181">
        <v>0.8678</v>
      </c>
      <c r="F140" s="182"/>
      <c r="G140" s="183"/>
      <c r="M140" s="179" t="s">
        <v>243</v>
      </c>
      <c r="O140" s="169"/>
    </row>
    <row r="141" spans="1:15" ht="12.75">
      <c r="A141" s="177"/>
      <c r="B141" s="180"/>
      <c r="C141" s="223" t="s">
        <v>244</v>
      </c>
      <c r="D141" s="224"/>
      <c r="E141" s="181">
        <v>0.1404</v>
      </c>
      <c r="F141" s="182"/>
      <c r="G141" s="183"/>
      <c r="M141" s="179" t="s">
        <v>244</v>
      </c>
      <c r="O141" s="169"/>
    </row>
    <row r="142" spans="1:15" ht="12.75">
      <c r="A142" s="177"/>
      <c r="B142" s="180"/>
      <c r="C142" s="223" t="s">
        <v>245</v>
      </c>
      <c r="D142" s="224"/>
      <c r="E142" s="181">
        <v>0.0837</v>
      </c>
      <c r="F142" s="182"/>
      <c r="G142" s="183"/>
      <c r="M142" s="179" t="s">
        <v>245</v>
      </c>
      <c r="O142" s="169"/>
    </row>
    <row r="143" spans="1:15" ht="12.75">
      <c r="A143" s="177"/>
      <c r="B143" s="180"/>
      <c r="C143" s="223" t="s">
        <v>246</v>
      </c>
      <c r="D143" s="224"/>
      <c r="E143" s="181">
        <v>0.781</v>
      </c>
      <c r="F143" s="182"/>
      <c r="G143" s="183"/>
      <c r="M143" s="179" t="s">
        <v>246</v>
      </c>
      <c r="O143" s="169"/>
    </row>
    <row r="144" spans="1:15" ht="12.75">
      <c r="A144" s="177"/>
      <c r="B144" s="180"/>
      <c r="C144" s="223" t="s">
        <v>247</v>
      </c>
      <c r="D144" s="224"/>
      <c r="E144" s="181">
        <v>1.8423</v>
      </c>
      <c r="F144" s="182"/>
      <c r="G144" s="183"/>
      <c r="M144" s="179" t="s">
        <v>247</v>
      </c>
      <c r="O144" s="169"/>
    </row>
    <row r="145" spans="1:15" ht="12.75">
      <c r="A145" s="177"/>
      <c r="B145" s="180"/>
      <c r="C145" s="223" t="s">
        <v>248</v>
      </c>
      <c r="D145" s="224"/>
      <c r="E145" s="181">
        <v>1.226</v>
      </c>
      <c r="F145" s="182"/>
      <c r="G145" s="183"/>
      <c r="M145" s="179" t="s">
        <v>248</v>
      </c>
      <c r="O145" s="169"/>
    </row>
    <row r="146" spans="1:15" ht="12.75">
      <c r="A146" s="177"/>
      <c r="B146" s="180"/>
      <c r="C146" s="223" t="s">
        <v>249</v>
      </c>
      <c r="D146" s="224"/>
      <c r="E146" s="181">
        <v>0.2001</v>
      </c>
      <c r="F146" s="182"/>
      <c r="G146" s="183"/>
      <c r="M146" s="179" t="s">
        <v>249</v>
      </c>
      <c r="O146" s="169"/>
    </row>
    <row r="147" spans="1:15" ht="12.75">
      <c r="A147" s="177"/>
      <c r="B147" s="180"/>
      <c r="C147" s="223" t="s">
        <v>250</v>
      </c>
      <c r="D147" s="224"/>
      <c r="E147" s="181">
        <v>0</v>
      </c>
      <c r="F147" s="182"/>
      <c r="G147" s="183"/>
      <c r="M147" s="179" t="s">
        <v>250</v>
      </c>
      <c r="O147" s="169"/>
    </row>
    <row r="148" spans="1:15" ht="12.75">
      <c r="A148" s="177"/>
      <c r="B148" s="180"/>
      <c r="C148" s="223" t="s">
        <v>251</v>
      </c>
      <c r="D148" s="224"/>
      <c r="E148" s="181">
        <v>0.6588</v>
      </c>
      <c r="F148" s="182"/>
      <c r="G148" s="183"/>
      <c r="M148" s="179" t="s">
        <v>251</v>
      </c>
      <c r="O148" s="169"/>
    </row>
    <row r="149" spans="1:15" ht="12.75">
      <c r="A149" s="177"/>
      <c r="B149" s="180"/>
      <c r="C149" s="223" t="s">
        <v>216</v>
      </c>
      <c r="D149" s="224"/>
      <c r="E149" s="181">
        <v>0</v>
      </c>
      <c r="F149" s="182"/>
      <c r="G149" s="183"/>
      <c r="M149" s="179" t="s">
        <v>216</v>
      </c>
      <c r="O149" s="169"/>
    </row>
    <row r="150" spans="1:104" ht="12.75">
      <c r="A150" s="170">
        <v>64</v>
      </c>
      <c r="B150" s="171" t="s">
        <v>252</v>
      </c>
      <c r="C150" s="172" t="s">
        <v>253</v>
      </c>
      <c r="D150" s="173" t="s">
        <v>89</v>
      </c>
      <c r="E150" s="174">
        <v>23.2957</v>
      </c>
      <c r="F150" s="174"/>
      <c r="G150" s="175">
        <f>E150*F150</f>
        <v>0</v>
      </c>
      <c r="O150" s="169">
        <v>2</v>
      </c>
      <c r="AA150" s="147">
        <v>1</v>
      </c>
      <c r="AB150" s="147">
        <v>1</v>
      </c>
      <c r="AC150" s="147">
        <v>1</v>
      </c>
      <c r="AZ150" s="147">
        <v>1</v>
      </c>
      <c r="BA150" s="147">
        <f>IF(AZ150=1,G150,0)</f>
        <v>0</v>
      </c>
      <c r="BB150" s="147">
        <f>IF(AZ150=2,G150,0)</f>
        <v>0</v>
      </c>
      <c r="BC150" s="147">
        <f>IF(AZ150=3,G150,0)</f>
        <v>0</v>
      </c>
      <c r="BD150" s="147">
        <f>IF(AZ150=4,G150,0)</f>
        <v>0</v>
      </c>
      <c r="BE150" s="147">
        <f>IF(AZ150=5,G150,0)</f>
        <v>0</v>
      </c>
      <c r="CA150" s="176">
        <v>1</v>
      </c>
      <c r="CB150" s="176">
        <v>1</v>
      </c>
      <c r="CZ150" s="147">
        <v>0</v>
      </c>
    </row>
    <row r="151" spans="1:15" ht="12.75">
      <c r="A151" s="177"/>
      <c r="B151" s="180"/>
      <c r="C151" s="223" t="s">
        <v>232</v>
      </c>
      <c r="D151" s="224"/>
      <c r="E151" s="181">
        <v>0</v>
      </c>
      <c r="F151" s="182"/>
      <c r="G151" s="183"/>
      <c r="M151" s="179" t="s">
        <v>232</v>
      </c>
      <c r="O151" s="169"/>
    </row>
    <row r="152" spans="1:15" ht="12.75">
      <c r="A152" s="177"/>
      <c r="B152" s="180"/>
      <c r="C152" s="223" t="s">
        <v>233</v>
      </c>
      <c r="D152" s="224"/>
      <c r="E152" s="181">
        <v>0</v>
      </c>
      <c r="F152" s="182"/>
      <c r="G152" s="183"/>
      <c r="M152" s="179" t="s">
        <v>233</v>
      </c>
      <c r="O152" s="169"/>
    </row>
    <row r="153" spans="1:15" ht="12.75">
      <c r="A153" s="177"/>
      <c r="B153" s="180"/>
      <c r="C153" s="223" t="s">
        <v>234</v>
      </c>
      <c r="D153" s="224"/>
      <c r="E153" s="181">
        <v>13.2404</v>
      </c>
      <c r="F153" s="182"/>
      <c r="G153" s="183"/>
      <c r="M153" s="179" t="s">
        <v>234</v>
      </c>
      <c r="O153" s="169"/>
    </row>
    <row r="154" spans="1:15" ht="12.75">
      <c r="A154" s="177"/>
      <c r="B154" s="180"/>
      <c r="C154" s="223" t="s">
        <v>235</v>
      </c>
      <c r="D154" s="224"/>
      <c r="E154" s="181">
        <v>0.11</v>
      </c>
      <c r="F154" s="182"/>
      <c r="G154" s="183"/>
      <c r="M154" s="179" t="s">
        <v>235</v>
      </c>
      <c r="O154" s="169"/>
    </row>
    <row r="155" spans="1:15" ht="12.75">
      <c r="A155" s="177"/>
      <c r="B155" s="180"/>
      <c r="C155" s="223" t="s">
        <v>236</v>
      </c>
      <c r="D155" s="224"/>
      <c r="E155" s="181">
        <v>0.1683</v>
      </c>
      <c r="F155" s="182"/>
      <c r="G155" s="183"/>
      <c r="M155" s="179" t="s">
        <v>236</v>
      </c>
      <c r="O155" s="169"/>
    </row>
    <row r="156" spans="1:15" ht="12.75">
      <c r="A156" s="177"/>
      <c r="B156" s="180"/>
      <c r="C156" s="223" t="s">
        <v>237</v>
      </c>
      <c r="D156" s="224"/>
      <c r="E156" s="181">
        <v>0.302</v>
      </c>
      <c r="F156" s="182"/>
      <c r="G156" s="183"/>
      <c r="M156" s="179" t="s">
        <v>237</v>
      </c>
      <c r="O156" s="169"/>
    </row>
    <row r="157" spans="1:15" ht="12.75">
      <c r="A157" s="177"/>
      <c r="B157" s="180"/>
      <c r="C157" s="223" t="s">
        <v>238</v>
      </c>
      <c r="D157" s="224"/>
      <c r="E157" s="181">
        <v>0.1295</v>
      </c>
      <c r="F157" s="182"/>
      <c r="G157" s="183"/>
      <c r="M157" s="179" t="s">
        <v>238</v>
      </c>
      <c r="O157" s="169"/>
    </row>
    <row r="158" spans="1:15" ht="22.5">
      <c r="A158" s="177"/>
      <c r="B158" s="180"/>
      <c r="C158" s="223" t="s">
        <v>239</v>
      </c>
      <c r="D158" s="224"/>
      <c r="E158" s="181">
        <v>2.0702</v>
      </c>
      <c r="F158" s="182"/>
      <c r="G158" s="183"/>
      <c r="M158" s="179" t="s">
        <v>239</v>
      </c>
      <c r="O158" s="169"/>
    </row>
    <row r="159" spans="1:15" ht="12.75">
      <c r="A159" s="177"/>
      <c r="B159" s="180"/>
      <c r="C159" s="223" t="s">
        <v>240</v>
      </c>
      <c r="D159" s="224"/>
      <c r="E159" s="181">
        <v>0.624</v>
      </c>
      <c r="F159" s="182"/>
      <c r="G159" s="183"/>
      <c r="M159" s="179" t="s">
        <v>240</v>
      </c>
      <c r="O159" s="169"/>
    </row>
    <row r="160" spans="1:15" ht="12.75">
      <c r="A160" s="177"/>
      <c r="B160" s="180"/>
      <c r="C160" s="223" t="s">
        <v>241</v>
      </c>
      <c r="D160" s="224"/>
      <c r="E160" s="181">
        <v>0.5124</v>
      </c>
      <c r="F160" s="182"/>
      <c r="G160" s="183"/>
      <c r="M160" s="179" t="s">
        <v>241</v>
      </c>
      <c r="O160" s="169"/>
    </row>
    <row r="161" spans="1:15" ht="12.75">
      <c r="A161" s="177"/>
      <c r="B161" s="180"/>
      <c r="C161" s="223" t="s">
        <v>242</v>
      </c>
      <c r="D161" s="224"/>
      <c r="E161" s="181">
        <v>0.3388</v>
      </c>
      <c r="F161" s="182"/>
      <c r="G161" s="183"/>
      <c r="M161" s="179" t="s">
        <v>242</v>
      </c>
      <c r="O161" s="169"/>
    </row>
    <row r="162" spans="1:15" ht="12.75">
      <c r="A162" s="177"/>
      <c r="B162" s="180"/>
      <c r="C162" s="223" t="s">
        <v>243</v>
      </c>
      <c r="D162" s="224"/>
      <c r="E162" s="181">
        <v>0.8678</v>
      </c>
      <c r="F162" s="182"/>
      <c r="G162" s="183"/>
      <c r="M162" s="179" t="s">
        <v>243</v>
      </c>
      <c r="O162" s="169"/>
    </row>
    <row r="163" spans="1:15" ht="12.75">
      <c r="A163" s="177"/>
      <c r="B163" s="180"/>
      <c r="C163" s="223" t="s">
        <v>244</v>
      </c>
      <c r="D163" s="224"/>
      <c r="E163" s="181">
        <v>0.1404</v>
      </c>
      <c r="F163" s="182"/>
      <c r="G163" s="183"/>
      <c r="M163" s="179" t="s">
        <v>244</v>
      </c>
      <c r="O163" s="169"/>
    </row>
    <row r="164" spans="1:15" ht="12.75">
      <c r="A164" s="177"/>
      <c r="B164" s="180"/>
      <c r="C164" s="223" t="s">
        <v>245</v>
      </c>
      <c r="D164" s="224"/>
      <c r="E164" s="181">
        <v>0.0837</v>
      </c>
      <c r="F164" s="182"/>
      <c r="G164" s="183"/>
      <c r="M164" s="179" t="s">
        <v>245</v>
      </c>
      <c r="O164" s="169"/>
    </row>
    <row r="165" spans="1:15" ht="12.75">
      <c r="A165" s="177"/>
      <c r="B165" s="180"/>
      <c r="C165" s="223" t="s">
        <v>246</v>
      </c>
      <c r="D165" s="224"/>
      <c r="E165" s="181">
        <v>0.781</v>
      </c>
      <c r="F165" s="182"/>
      <c r="G165" s="183"/>
      <c r="M165" s="179" t="s">
        <v>246</v>
      </c>
      <c r="O165" s="169"/>
    </row>
    <row r="166" spans="1:15" ht="12.75">
      <c r="A166" s="177"/>
      <c r="B166" s="180"/>
      <c r="C166" s="223" t="s">
        <v>247</v>
      </c>
      <c r="D166" s="224"/>
      <c r="E166" s="181">
        <v>1.8423</v>
      </c>
      <c r="F166" s="182"/>
      <c r="G166" s="183"/>
      <c r="M166" s="179" t="s">
        <v>247</v>
      </c>
      <c r="O166" s="169"/>
    </row>
    <row r="167" spans="1:15" ht="12.75">
      <c r="A167" s="177"/>
      <c r="B167" s="180"/>
      <c r="C167" s="223" t="s">
        <v>248</v>
      </c>
      <c r="D167" s="224"/>
      <c r="E167" s="181">
        <v>1.226</v>
      </c>
      <c r="F167" s="182"/>
      <c r="G167" s="183"/>
      <c r="M167" s="179" t="s">
        <v>248</v>
      </c>
      <c r="O167" s="169"/>
    </row>
    <row r="168" spans="1:15" ht="12.75">
      <c r="A168" s="177"/>
      <c r="B168" s="180"/>
      <c r="C168" s="223" t="s">
        <v>249</v>
      </c>
      <c r="D168" s="224"/>
      <c r="E168" s="181">
        <v>0.2001</v>
      </c>
      <c r="F168" s="182"/>
      <c r="G168" s="183"/>
      <c r="M168" s="179" t="s">
        <v>249</v>
      </c>
      <c r="O168" s="169"/>
    </row>
    <row r="169" spans="1:15" ht="12.75">
      <c r="A169" s="177"/>
      <c r="B169" s="180"/>
      <c r="C169" s="223" t="s">
        <v>250</v>
      </c>
      <c r="D169" s="224"/>
      <c r="E169" s="181">
        <v>0</v>
      </c>
      <c r="F169" s="182"/>
      <c r="G169" s="183"/>
      <c r="M169" s="179" t="s">
        <v>250</v>
      </c>
      <c r="O169" s="169"/>
    </row>
    <row r="170" spans="1:15" ht="12.75">
      <c r="A170" s="177"/>
      <c r="B170" s="180"/>
      <c r="C170" s="223" t="s">
        <v>251</v>
      </c>
      <c r="D170" s="224"/>
      <c r="E170" s="181">
        <v>0.6588</v>
      </c>
      <c r="F170" s="182"/>
      <c r="G170" s="183"/>
      <c r="M170" s="179" t="s">
        <v>251</v>
      </c>
      <c r="O170" s="169"/>
    </row>
    <row r="171" spans="1:15" ht="12.75">
      <c r="A171" s="177"/>
      <c r="B171" s="180"/>
      <c r="C171" s="223" t="s">
        <v>216</v>
      </c>
      <c r="D171" s="224"/>
      <c r="E171" s="181">
        <v>0</v>
      </c>
      <c r="F171" s="182"/>
      <c r="G171" s="183"/>
      <c r="M171" s="179" t="s">
        <v>216</v>
      </c>
      <c r="O171" s="169"/>
    </row>
    <row r="172" spans="1:104" ht="12.75">
      <c r="A172" s="170">
        <v>65</v>
      </c>
      <c r="B172" s="171" t="s">
        <v>254</v>
      </c>
      <c r="C172" s="172" t="s">
        <v>255</v>
      </c>
      <c r="D172" s="173" t="s">
        <v>135</v>
      </c>
      <c r="E172" s="174">
        <v>152.7932</v>
      </c>
      <c r="F172" s="174"/>
      <c r="G172" s="175">
        <f>E172*F172</f>
        <v>0</v>
      </c>
      <c r="O172" s="169">
        <v>2</v>
      </c>
      <c r="AA172" s="147">
        <v>1</v>
      </c>
      <c r="AB172" s="147">
        <v>1</v>
      </c>
      <c r="AC172" s="147">
        <v>1</v>
      </c>
      <c r="AZ172" s="147">
        <v>1</v>
      </c>
      <c r="BA172" s="147">
        <f>IF(AZ172=1,G172,0)</f>
        <v>0</v>
      </c>
      <c r="BB172" s="147">
        <f>IF(AZ172=2,G172,0)</f>
        <v>0</v>
      </c>
      <c r="BC172" s="147">
        <f>IF(AZ172=3,G172,0)</f>
        <v>0</v>
      </c>
      <c r="BD172" s="147">
        <f>IF(AZ172=4,G172,0)</f>
        <v>0</v>
      </c>
      <c r="BE172" s="147">
        <f>IF(AZ172=5,G172,0)</f>
        <v>0</v>
      </c>
      <c r="CA172" s="176">
        <v>1</v>
      </c>
      <c r="CB172" s="176">
        <v>1</v>
      </c>
      <c r="CZ172" s="147">
        <v>0</v>
      </c>
    </row>
    <row r="173" spans="1:15" ht="12.75">
      <c r="A173" s="177"/>
      <c r="B173" s="180"/>
      <c r="C173" s="223" t="s">
        <v>223</v>
      </c>
      <c r="D173" s="224"/>
      <c r="E173" s="181">
        <v>0</v>
      </c>
      <c r="F173" s="182"/>
      <c r="G173" s="183"/>
      <c r="M173" s="179" t="s">
        <v>223</v>
      </c>
      <c r="O173" s="169"/>
    </row>
    <row r="174" spans="1:15" ht="12.75">
      <c r="A174" s="177"/>
      <c r="B174" s="180"/>
      <c r="C174" s="223" t="s">
        <v>256</v>
      </c>
      <c r="D174" s="224"/>
      <c r="E174" s="181">
        <v>132.404</v>
      </c>
      <c r="F174" s="182"/>
      <c r="G174" s="183"/>
      <c r="M174" s="179" t="s">
        <v>256</v>
      </c>
      <c r="O174" s="169"/>
    </row>
    <row r="175" spans="1:15" ht="12.75">
      <c r="A175" s="177"/>
      <c r="B175" s="180"/>
      <c r="C175" s="223" t="s">
        <v>257</v>
      </c>
      <c r="D175" s="224"/>
      <c r="E175" s="181">
        <v>5.124</v>
      </c>
      <c r="F175" s="182"/>
      <c r="G175" s="183"/>
      <c r="M175" s="179" t="s">
        <v>257</v>
      </c>
      <c r="O175" s="169"/>
    </row>
    <row r="176" spans="1:15" ht="12.75">
      <c r="A176" s="177"/>
      <c r="B176" s="180"/>
      <c r="C176" s="223" t="s">
        <v>258</v>
      </c>
      <c r="D176" s="224"/>
      <c r="E176" s="181">
        <v>8.6776</v>
      </c>
      <c r="F176" s="182"/>
      <c r="G176" s="183"/>
      <c r="M176" s="179" t="s">
        <v>258</v>
      </c>
      <c r="O176" s="169"/>
    </row>
    <row r="177" spans="1:15" ht="12.75">
      <c r="A177" s="177"/>
      <c r="B177" s="180"/>
      <c r="C177" s="223" t="s">
        <v>259</v>
      </c>
      <c r="D177" s="224"/>
      <c r="E177" s="181">
        <v>0</v>
      </c>
      <c r="F177" s="182"/>
      <c r="G177" s="183"/>
      <c r="M177" s="179" t="s">
        <v>259</v>
      </c>
      <c r="O177" s="169"/>
    </row>
    <row r="178" spans="1:15" ht="12.75">
      <c r="A178" s="177"/>
      <c r="B178" s="180"/>
      <c r="C178" s="223" t="s">
        <v>260</v>
      </c>
      <c r="D178" s="224"/>
      <c r="E178" s="181">
        <v>6.5875</v>
      </c>
      <c r="F178" s="182"/>
      <c r="G178" s="183"/>
      <c r="M178" s="179" t="s">
        <v>260</v>
      </c>
      <c r="O178" s="169"/>
    </row>
    <row r="179" spans="1:15" ht="12.75">
      <c r="A179" s="177"/>
      <c r="B179" s="180"/>
      <c r="C179" s="223" t="s">
        <v>261</v>
      </c>
      <c r="D179" s="224"/>
      <c r="E179" s="181">
        <v>0</v>
      </c>
      <c r="F179" s="182"/>
      <c r="G179" s="183"/>
      <c r="M179" s="179" t="s">
        <v>261</v>
      </c>
      <c r="O179" s="169"/>
    </row>
    <row r="180" spans="1:104" ht="12.75">
      <c r="A180" s="170">
        <v>66</v>
      </c>
      <c r="B180" s="171" t="s">
        <v>262</v>
      </c>
      <c r="C180" s="172" t="s">
        <v>263</v>
      </c>
      <c r="D180" s="173" t="s">
        <v>135</v>
      </c>
      <c r="E180" s="174">
        <v>6.0421</v>
      </c>
      <c r="F180" s="174"/>
      <c r="G180" s="175">
        <f>E180*F180</f>
        <v>0</v>
      </c>
      <c r="O180" s="169">
        <v>2</v>
      </c>
      <c r="AA180" s="147">
        <v>1</v>
      </c>
      <c r="AB180" s="147">
        <v>1</v>
      </c>
      <c r="AC180" s="147">
        <v>1</v>
      </c>
      <c r="AZ180" s="147">
        <v>1</v>
      </c>
      <c r="BA180" s="147">
        <f>IF(AZ180=1,G180,0)</f>
        <v>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</v>
      </c>
      <c r="CB180" s="176">
        <v>1</v>
      </c>
      <c r="CZ180" s="147">
        <v>0</v>
      </c>
    </row>
    <row r="181" spans="1:15" ht="12.75">
      <c r="A181" s="177"/>
      <c r="B181" s="180"/>
      <c r="C181" s="223" t="s">
        <v>264</v>
      </c>
      <c r="D181" s="224"/>
      <c r="E181" s="181">
        <v>0</v>
      </c>
      <c r="F181" s="182"/>
      <c r="G181" s="183"/>
      <c r="M181" s="179" t="s">
        <v>264</v>
      </c>
      <c r="O181" s="169"/>
    </row>
    <row r="182" spans="1:15" ht="12.75">
      <c r="A182" s="177"/>
      <c r="B182" s="180"/>
      <c r="C182" s="223" t="s">
        <v>233</v>
      </c>
      <c r="D182" s="224"/>
      <c r="E182" s="181">
        <v>0</v>
      </c>
      <c r="F182" s="182"/>
      <c r="G182" s="183"/>
      <c r="M182" s="179" t="s">
        <v>233</v>
      </c>
      <c r="O182" s="169"/>
    </row>
    <row r="183" spans="1:15" ht="12.75">
      <c r="A183" s="177"/>
      <c r="B183" s="180"/>
      <c r="C183" s="223" t="s">
        <v>237</v>
      </c>
      <c r="D183" s="224"/>
      <c r="E183" s="181">
        <v>0.302</v>
      </c>
      <c r="F183" s="182"/>
      <c r="G183" s="183"/>
      <c r="M183" s="179" t="s">
        <v>237</v>
      </c>
      <c r="O183" s="169"/>
    </row>
    <row r="184" spans="1:15" ht="22.5">
      <c r="A184" s="177"/>
      <c r="B184" s="180"/>
      <c r="C184" s="223" t="s">
        <v>239</v>
      </c>
      <c r="D184" s="224"/>
      <c r="E184" s="181">
        <v>2.0702</v>
      </c>
      <c r="F184" s="182"/>
      <c r="G184" s="183"/>
      <c r="M184" s="179" t="s">
        <v>239</v>
      </c>
      <c r="O184" s="169"/>
    </row>
    <row r="185" spans="1:15" ht="12.75">
      <c r="A185" s="177"/>
      <c r="B185" s="180"/>
      <c r="C185" s="223" t="s">
        <v>240</v>
      </c>
      <c r="D185" s="224"/>
      <c r="E185" s="181">
        <v>0.624</v>
      </c>
      <c r="F185" s="182"/>
      <c r="G185" s="183"/>
      <c r="M185" s="179" t="s">
        <v>240</v>
      </c>
      <c r="O185" s="169"/>
    </row>
    <row r="186" spans="1:15" ht="12.75">
      <c r="A186" s="177"/>
      <c r="B186" s="180"/>
      <c r="C186" s="223" t="s">
        <v>242</v>
      </c>
      <c r="D186" s="224"/>
      <c r="E186" s="181">
        <v>0.3388</v>
      </c>
      <c r="F186" s="182"/>
      <c r="G186" s="183"/>
      <c r="M186" s="179" t="s">
        <v>242</v>
      </c>
      <c r="O186" s="169"/>
    </row>
    <row r="187" spans="1:15" ht="12.75">
      <c r="A187" s="177"/>
      <c r="B187" s="180"/>
      <c r="C187" s="223" t="s">
        <v>245</v>
      </c>
      <c r="D187" s="224"/>
      <c r="E187" s="181">
        <v>0.0837</v>
      </c>
      <c r="F187" s="182"/>
      <c r="G187" s="183"/>
      <c r="M187" s="179" t="s">
        <v>245</v>
      </c>
      <c r="O187" s="169"/>
    </row>
    <row r="188" spans="1:15" ht="12.75">
      <c r="A188" s="177"/>
      <c r="B188" s="180"/>
      <c r="C188" s="223" t="s">
        <v>246</v>
      </c>
      <c r="D188" s="224"/>
      <c r="E188" s="181">
        <v>0.781</v>
      </c>
      <c r="F188" s="182"/>
      <c r="G188" s="183"/>
      <c r="M188" s="179" t="s">
        <v>246</v>
      </c>
      <c r="O188" s="169"/>
    </row>
    <row r="189" spans="1:15" ht="12.75">
      <c r="A189" s="177"/>
      <c r="B189" s="180"/>
      <c r="C189" s="223" t="s">
        <v>247</v>
      </c>
      <c r="D189" s="224"/>
      <c r="E189" s="181">
        <v>1.8423</v>
      </c>
      <c r="F189" s="182"/>
      <c r="G189" s="183"/>
      <c r="M189" s="179" t="s">
        <v>247</v>
      </c>
      <c r="O189" s="169"/>
    </row>
    <row r="190" spans="1:15" ht="12.75">
      <c r="A190" s="177"/>
      <c r="B190" s="180"/>
      <c r="C190" s="223" t="s">
        <v>216</v>
      </c>
      <c r="D190" s="224"/>
      <c r="E190" s="181">
        <v>0</v>
      </c>
      <c r="F190" s="182"/>
      <c r="G190" s="183"/>
      <c r="M190" s="179" t="s">
        <v>216</v>
      </c>
      <c r="O190" s="169"/>
    </row>
    <row r="191" spans="1:104" ht="12.75">
      <c r="A191" s="170">
        <v>67</v>
      </c>
      <c r="B191" s="171" t="s">
        <v>265</v>
      </c>
      <c r="C191" s="172" t="s">
        <v>266</v>
      </c>
      <c r="D191" s="173" t="s">
        <v>135</v>
      </c>
      <c r="E191" s="174">
        <v>1.1</v>
      </c>
      <c r="F191" s="174"/>
      <c r="G191" s="175">
        <f>E191*F191</f>
        <v>0</v>
      </c>
      <c r="O191" s="169">
        <v>2</v>
      </c>
      <c r="AA191" s="147">
        <v>1</v>
      </c>
      <c r="AB191" s="147">
        <v>1</v>
      </c>
      <c r="AC191" s="147">
        <v>1</v>
      </c>
      <c r="AZ191" s="147">
        <v>1</v>
      </c>
      <c r="BA191" s="147">
        <f>IF(AZ191=1,G191,0)</f>
        <v>0</v>
      </c>
      <c r="BB191" s="147">
        <f>IF(AZ191=2,G191,0)</f>
        <v>0</v>
      </c>
      <c r="BC191" s="147">
        <f>IF(AZ191=3,G191,0)</f>
        <v>0</v>
      </c>
      <c r="BD191" s="147">
        <f>IF(AZ191=4,G191,0)</f>
        <v>0</v>
      </c>
      <c r="BE191" s="147">
        <f>IF(AZ191=5,G191,0)</f>
        <v>0</v>
      </c>
      <c r="CA191" s="176">
        <v>1</v>
      </c>
      <c r="CB191" s="176">
        <v>1</v>
      </c>
      <c r="CZ191" s="147">
        <v>0</v>
      </c>
    </row>
    <row r="192" spans="1:15" ht="12.75">
      <c r="A192" s="177"/>
      <c r="B192" s="180"/>
      <c r="C192" s="223" t="s">
        <v>223</v>
      </c>
      <c r="D192" s="224"/>
      <c r="E192" s="181">
        <v>0</v>
      </c>
      <c r="F192" s="182"/>
      <c r="G192" s="183"/>
      <c r="M192" s="179" t="s">
        <v>223</v>
      </c>
      <c r="O192" s="169"/>
    </row>
    <row r="193" spans="1:15" ht="12.75">
      <c r="A193" s="177"/>
      <c r="B193" s="180"/>
      <c r="C193" s="223" t="s">
        <v>267</v>
      </c>
      <c r="D193" s="224"/>
      <c r="E193" s="181">
        <v>1.1</v>
      </c>
      <c r="F193" s="182"/>
      <c r="G193" s="183"/>
      <c r="M193" s="179" t="s">
        <v>267</v>
      </c>
      <c r="O193" s="169"/>
    </row>
    <row r="194" spans="1:104" ht="12.75">
      <c r="A194" s="170">
        <v>68</v>
      </c>
      <c r="B194" s="171" t="s">
        <v>268</v>
      </c>
      <c r="C194" s="172" t="s">
        <v>269</v>
      </c>
      <c r="D194" s="173" t="s">
        <v>76</v>
      </c>
      <c r="E194" s="174">
        <v>2</v>
      </c>
      <c r="F194" s="174"/>
      <c r="G194" s="175">
        <f>E194*F194</f>
        <v>0</v>
      </c>
      <c r="O194" s="169">
        <v>2</v>
      </c>
      <c r="AA194" s="147">
        <v>12</v>
      </c>
      <c r="AB194" s="147">
        <v>0</v>
      </c>
      <c r="AC194" s="147">
        <v>31</v>
      </c>
      <c r="AZ194" s="147">
        <v>1</v>
      </c>
      <c r="BA194" s="147">
        <f>IF(AZ194=1,G194,0)</f>
        <v>0</v>
      </c>
      <c r="BB194" s="147">
        <f>IF(AZ194=2,G194,0)</f>
        <v>0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12</v>
      </c>
      <c r="CB194" s="176">
        <v>0</v>
      </c>
      <c r="CZ194" s="147">
        <v>0</v>
      </c>
    </row>
    <row r="195" spans="1:57" ht="12.75">
      <c r="A195" s="184"/>
      <c r="B195" s="185" t="s">
        <v>77</v>
      </c>
      <c r="C195" s="186" t="str">
        <f>CONCATENATE(B119," ",C119)</f>
        <v>96 Bourání konstrukcí</v>
      </c>
      <c r="D195" s="187"/>
      <c r="E195" s="188"/>
      <c r="F195" s="189"/>
      <c r="G195" s="190">
        <f>SUM(G119:G194)</f>
        <v>0</v>
      </c>
      <c r="O195" s="169">
        <v>4</v>
      </c>
      <c r="BA195" s="191">
        <f>SUM(BA119:BA194)</f>
        <v>0</v>
      </c>
      <c r="BB195" s="191">
        <f>SUM(BB119:BB194)</f>
        <v>0</v>
      </c>
      <c r="BC195" s="191">
        <f>SUM(BC119:BC194)</f>
        <v>0</v>
      </c>
      <c r="BD195" s="191">
        <f>SUM(BD119:BD194)</f>
        <v>0</v>
      </c>
      <c r="BE195" s="191">
        <f>SUM(BE119:BE194)</f>
        <v>0</v>
      </c>
    </row>
    <row r="196" spans="1:15" ht="12.75">
      <c r="A196" s="162" t="s">
        <v>73</v>
      </c>
      <c r="B196" s="163" t="s">
        <v>270</v>
      </c>
      <c r="C196" s="164" t="s">
        <v>271</v>
      </c>
      <c r="D196" s="165"/>
      <c r="E196" s="166"/>
      <c r="F196" s="166"/>
      <c r="G196" s="167"/>
      <c r="H196" s="168"/>
      <c r="I196" s="168"/>
      <c r="O196" s="169">
        <v>1</v>
      </c>
    </row>
    <row r="197" spans="1:104" ht="12.75">
      <c r="A197" s="170">
        <v>69</v>
      </c>
      <c r="B197" s="171" t="s">
        <v>272</v>
      </c>
      <c r="C197" s="172" t="s">
        <v>273</v>
      </c>
      <c r="D197" s="173" t="s">
        <v>142</v>
      </c>
      <c r="E197" s="174">
        <v>196.422533166979</v>
      </c>
      <c r="F197" s="174"/>
      <c r="G197" s="175">
        <f>E197*F197</f>
        <v>0</v>
      </c>
      <c r="O197" s="169">
        <v>2</v>
      </c>
      <c r="AA197" s="147">
        <v>7</v>
      </c>
      <c r="AB197" s="147">
        <v>1</v>
      </c>
      <c r="AC197" s="147">
        <v>2</v>
      </c>
      <c r="AZ197" s="147">
        <v>1</v>
      </c>
      <c r="BA197" s="147">
        <f>IF(AZ197=1,G197,0)</f>
        <v>0</v>
      </c>
      <c r="BB197" s="147">
        <f>IF(AZ197=2,G197,0)</f>
        <v>0</v>
      </c>
      <c r="BC197" s="147">
        <f>IF(AZ197=3,G197,0)</f>
        <v>0</v>
      </c>
      <c r="BD197" s="147">
        <f>IF(AZ197=4,G197,0)</f>
        <v>0</v>
      </c>
      <c r="BE197" s="147">
        <f>IF(AZ197=5,G197,0)</f>
        <v>0</v>
      </c>
      <c r="CA197" s="176">
        <v>7</v>
      </c>
      <c r="CB197" s="176">
        <v>1</v>
      </c>
      <c r="CZ197" s="147">
        <v>0</v>
      </c>
    </row>
    <row r="198" spans="1:57" ht="12.75">
      <c r="A198" s="184"/>
      <c r="B198" s="185" t="s">
        <v>77</v>
      </c>
      <c r="C198" s="186" t="str">
        <f>CONCATENATE(B196," ",C196)</f>
        <v>99 Staveništní přesun hmot</v>
      </c>
      <c r="D198" s="187"/>
      <c r="E198" s="188"/>
      <c r="F198" s="189"/>
      <c r="G198" s="190">
        <f>SUM(G196:G197)</f>
        <v>0</v>
      </c>
      <c r="O198" s="169">
        <v>4</v>
      </c>
      <c r="BA198" s="191">
        <f>SUM(BA196:BA197)</f>
        <v>0</v>
      </c>
      <c r="BB198" s="191">
        <f>SUM(BB196:BB197)</f>
        <v>0</v>
      </c>
      <c r="BC198" s="191">
        <f>SUM(BC196:BC197)</f>
        <v>0</v>
      </c>
      <c r="BD198" s="191">
        <f>SUM(BD196:BD197)</f>
        <v>0</v>
      </c>
      <c r="BE198" s="191">
        <f>SUM(BE196:BE197)</f>
        <v>0</v>
      </c>
    </row>
    <row r="199" spans="1:15" ht="12.75">
      <c r="A199" s="162" t="s">
        <v>73</v>
      </c>
      <c r="B199" s="163" t="s">
        <v>274</v>
      </c>
      <c r="C199" s="164" t="s">
        <v>275</v>
      </c>
      <c r="D199" s="165"/>
      <c r="E199" s="166"/>
      <c r="F199" s="166"/>
      <c r="G199" s="167"/>
      <c r="H199" s="168"/>
      <c r="I199" s="168"/>
      <c r="O199" s="169">
        <v>1</v>
      </c>
    </row>
    <row r="200" spans="1:104" ht="22.5">
      <c r="A200" s="170">
        <v>70</v>
      </c>
      <c r="B200" s="171" t="s">
        <v>276</v>
      </c>
      <c r="C200" s="172" t="s">
        <v>277</v>
      </c>
      <c r="D200" s="173" t="s">
        <v>135</v>
      </c>
      <c r="E200" s="174">
        <v>1.053</v>
      </c>
      <c r="F200" s="174"/>
      <c r="G200" s="175">
        <f>E200*F200</f>
        <v>0</v>
      </c>
      <c r="O200" s="169">
        <v>2</v>
      </c>
      <c r="AA200" s="147">
        <v>1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0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1</v>
      </c>
      <c r="CB200" s="176">
        <v>7</v>
      </c>
      <c r="CZ200" s="147">
        <v>0.00500000000000256</v>
      </c>
    </row>
    <row r="201" spans="1:15" ht="12.75">
      <c r="A201" s="177"/>
      <c r="B201" s="180"/>
      <c r="C201" s="223" t="s">
        <v>278</v>
      </c>
      <c r="D201" s="224"/>
      <c r="E201" s="181">
        <v>1.053</v>
      </c>
      <c r="F201" s="182"/>
      <c r="G201" s="183"/>
      <c r="M201" s="179" t="s">
        <v>278</v>
      </c>
      <c r="O201" s="169"/>
    </row>
    <row r="202" spans="1:104" ht="22.5">
      <c r="A202" s="170">
        <v>71</v>
      </c>
      <c r="B202" s="171" t="s">
        <v>279</v>
      </c>
      <c r="C202" s="172" t="s">
        <v>277</v>
      </c>
      <c r="D202" s="173" t="s">
        <v>135</v>
      </c>
      <c r="E202" s="174">
        <v>10.153</v>
      </c>
      <c r="F202" s="174"/>
      <c r="G202" s="175">
        <f>E202*F202</f>
        <v>0</v>
      </c>
      <c r="O202" s="169">
        <v>2</v>
      </c>
      <c r="AA202" s="147">
        <v>1</v>
      </c>
      <c r="AB202" s="147">
        <v>7</v>
      </c>
      <c r="AC202" s="147">
        <v>7</v>
      </c>
      <c r="AZ202" s="147">
        <v>2</v>
      </c>
      <c r="BA202" s="147">
        <f>IF(AZ202=1,G202,0)</f>
        <v>0</v>
      </c>
      <c r="BB202" s="147">
        <f>IF(AZ202=2,G202,0)</f>
        <v>0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7</v>
      </c>
      <c r="CZ202" s="147">
        <v>0.00500000000000256</v>
      </c>
    </row>
    <row r="203" spans="1:15" ht="12.75">
      <c r="A203" s="177"/>
      <c r="B203" s="180"/>
      <c r="C203" s="223" t="s">
        <v>280</v>
      </c>
      <c r="D203" s="224"/>
      <c r="E203" s="181">
        <v>10.153</v>
      </c>
      <c r="F203" s="182"/>
      <c r="G203" s="183"/>
      <c r="M203" s="179" t="s">
        <v>280</v>
      </c>
      <c r="O203" s="169"/>
    </row>
    <row r="204" spans="1:104" ht="22.5">
      <c r="A204" s="170">
        <v>72</v>
      </c>
      <c r="B204" s="171" t="s">
        <v>281</v>
      </c>
      <c r="C204" s="172" t="s">
        <v>282</v>
      </c>
      <c r="D204" s="173" t="s">
        <v>135</v>
      </c>
      <c r="E204" s="174">
        <v>24.05</v>
      </c>
      <c r="F204" s="174"/>
      <c r="G204" s="175">
        <f>E204*F204</f>
        <v>0</v>
      </c>
      <c r="O204" s="169">
        <v>2</v>
      </c>
      <c r="AA204" s="147">
        <v>1</v>
      </c>
      <c r="AB204" s="147">
        <v>7</v>
      </c>
      <c r="AC204" s="147">
        <v>7</v>
      </c>
      <c r="AZ204" s="147">
        <v>2</v>
      </c>
      <c r="BA204" s="147">
        <f>IF(AZ204=1,G204,0)</f>
        <v>0</v>
      </c>
      <c r="BB204" s="147">
        <f>IF(AZ204=2,G204,0)</f>
        <v>0</v>
      </c>
      <c r="BC204" s="147">
        <f>IF(AZ204=3,G204,0)</f>
        <v>0</v>
      </c>
      <c r="BD204" s="147">
        <f>IF(AZ204=4,G204,0)</f>
        <v>0</v>
      </c>
      <c r="BE204" s="147">
        <f>IF(AZ204=5,G204,0)</f>
        <v>0</v>
      </c>
      <c r="CA204" s="176">
        <v>1</v>
      </c>
      <c r="CB204" s="176">
        <v>7</v>
      </c>
      <c r="CZ204" s="147">
        <v>0.00500000000000256</v>
      </c>
    </row>
    <row r="205" spans="1:15" ht="12.75">
      <c r="A205" s="177"/>
      <c r="B205" s="180"/>
      <c r="C205" s="223" t="s">
        <v>283</v>
      </c>
      <c r="D205" s="224"/>
      <c r="E205" s="181">
        <v>24.05</v>
      </c>
      <c r="F205" s="182"/>
      <c r="G205" s="183"/>
      <c r="M205" s="179" t="s">
        <v>283</v>
      </c>
      <c r="O205" s="169"/>
    </row>
    <row r="206" spans="1:104" ht="22.5">
      <c r="A206" s="170">
        <v>73</v>
      </c>
      <c r="B206" s="171" t="s">
        <v>284</v>
      </c>
      <c r="C206" s="172" t="s">
        <v>285</v>
      </c>
      <c r="D206" s="173" t="s">
        <v>135</v>
      </c>
      <c r="E206" s="174">
        <v>292.487</v>
      </c>
      <c r="F206" s="174"/>
      <c r="G206" s="175">
        <f>E206*F206</f>
        <v>0</v>
      </c>
      <c r="O206" s="169">
        <v>2</v>
      </c>
      <c r="AA206" s="147">
        <v>2</v>
      </c>
      <c r="AB206" s="147">
        <v>7</v>
      </c>
      <c r="AC206" s="147">
        <v>7</v>
      </c>
      <c r="AZ206" s="147">
        <v>2</v>
      </c>
      <c r="BA206" s="147">
        <f>IF(AZ206=1,G206,0)</f>
        <v>0</v>
      </c>
      <c r="BB206" s="147">
        <f>IF(AZ206=2,G206,0)</f>
        <v>0</v>
      </c>
      <c r="BC206" s="147">
        <f>IF(AZ206=3,G206,0)</f>
        <v>0</v>
      </c>
      <c r="BD206" s="147">
        <f>IF(AZ206=4,G206,0)</f>
        <v>0</v>
      </c>
      <c r="BE206" s="147">
        <f>IF(AZ206=5,G206,0)</f>
        <v>0</v>
      </c>
      <c r="CA206" s="176">
        <v>2</v>
      </c>
      <c r="CB206" s="176">
        <v>7</v>
      </c>
      <c r="CZ206" s="147">
        <v>0.00715999999999894</v>
      </c>
    </row>
    <row r="207" spans="1:15" ht="12.75">
      <c r="A207" s="177"/>
      <c r="B207" s="178"/>
      <c r="C207" s="225" t="s">
        <v>286</v>
      </c>
      <c r="D207" s="226"/>
      <c r="E207" s="226"/>
      <c r="F207" s="226"/>
      <c r="G207" s="227"/>
      <c r="L207" s="179" t="s">
        <v>286</v>
      </c>
      <c r="O207" s="169">
        <v>3</v>
      </c>
    </row>
    <row r="208" spans="1:15" ht="12.75">
      <c r="A208" s="177"/>
      <c r="B208" s="180"/>
      <c r="C208" s="223" t="s">
        <v>287</v>
      </c>
      <c r="D208" s="224"/>
      <c r="E208" s="181">
        <v>183.04</v>
      </c>
      <c r="F208" s="182"/>
      <c r="G208" s="183"/>
      <c r="M208" s="179" t="s">
        <v>287</v>
      </c>
      <c r="O208" s="169"/>
    </row>
    <row r="209" spans="1:15" ht="12.75">
      <c r="A209" s="177"/>
      <c r="B209" s="180"/>
      <c r="C209" s="223" t="s">
        <v>288</v>
      </c>
      <c r="D209" s="224"/>
      <c r="E209" s="181">
        <v>4.355</v>
      </c>
      <c r="F209" s="182"/>
      <c r="G209" s="183"/>
      <c r="M209" s="179" t="s">
        <v>288</v>
      </c>
      <c r="O209" s="169"/>
    </row>
    <row r="210" spans="1:15" ht="12.75">
      <c r="A210" s="177"/>
      <c r="B210" s="180"/>
      <c r="C210" s="223" t="s">
        <v>289</v>
      </c>
      <c r="D210" s="224"/>
      <c r="E210" s="181">
        <v>1.053</v>
      </c>
      <c r="F210" s="182"/>
      <c r="G210" s="183"/>
      <c r="M210" s="179" t="s">
        <v>289</v>
      </c>
      <c r="O210" s="169"/>
    </row>
    <row r="211" spans="1:15" ht="12.75">
      <c r="A211" s="177"/>
      <c r="B211" s="180"/>
      <c r="C211" s="223" t="s">
        <v>290</v>
      </c>
      <c r="D211" s="224"/>
      <c r="E211" s="181">
        <v>10.153</v>
      </c>
      <c r="F211" s="182"/>
      <c r="G211" s="183"/>
      <c r="M211" s="179" t="s">
        <v>290</v>
      </c>
      <c r="O211" s="169"/>
    </row>
    <row r="212" spans="1:15" ht="12.75">
      <c r="A212" s="177"/>
      <c r="B212" s="180"/>
      <c r="C212" s="223" t="s">
        <v>291</v>
      </c>
      <c r="D212" s="224"/>
      <c r="E212" s="181">
        <v>24.05</v>
      </c>
      <c r="F212" s="182"/>
      <c r="G212" s="183"/>
      <c r="M212" s="179" t="s">
        <v>291</v>
      </c>
      <c r="O212" s="169"/>
    </row>
    <row r="213" spans="1:15" ht="12.75">
      <c r="A213" s="177"/>
      <c r="B213" s="180"/>
      <c r="C213" s="223" t="s">
        <v>292</v>
      </c>
      <c r="D213" s="224"/>
      <c r="E213" s="181">
        <v>1.313</v>
      </c>
      <c r="F213" s="182"/>
      <c r="G213" s="183"/>
      <c r="M213" s="179" t="s">
        <v>292</v>
      </c>
      <c r="O213" s="169"/>
    </row>
    <row r="214" spans="1:15" ht="12.75">
      <c r="A214" s="177"/>
      <c r="B214" s="180"/>
      <c r="C214" s="223" t="s">
        <v>293</v>
      </c>
      <c r="D214" s="224"/>
      <c r="E214" s="181">
        <v>8.372</v>
      </c>
      <c r="F214" s="182"/>
      <c r="G214" s="183"/>
      <c r="M214" s="179" t="s">
        <v>293</v>
      </c>
      <c r="O214" s="169"/>
    </row>
    <row r="215" spans="1:15" ht="12.75">
      <c r="A215" s="177"/>
      <c r="B215" s="180"/>
      <c r="C215" s="223" t="s">
        <v>294</v>
      </c>
      <c r="D215" s="224"/>
      <c r="E215" s="181">
        <v>31.603</v>
      </c>
      <c r="F215" s="182"/>
      <c r="G215" s="183"/>
      <c r="M215" s="179" t="s">
        <v>294</v>
      </c>
      <c r="O215" s="169"/>
    </row>
    <row r="216" spans="1:15" ht="12.75">
      <c r="A216" s="177"/>
      <c r="B216" s="180"/>
      <c r="C216" s="223" t="s">
        <v>295</v>
      </c>
      <c r="D216" s="224"/>
      <c r="E216" s="181">
        <v>6.656</v>
      </c>
      <c r="F216" s="182"/>
      <c r="G216" s="183"/>
      <c r="M216" s="179" t="s">
        <v>295</v>
      </c>
      <c r="O216" s="169"/>
    </row>
    <row r="217" spans="1:15" ht="12.75">
      <c r="A217" s="177"/>
      <c r="B217" s="180"/>
      <c r="C217" s="223" t="s">
        <v>296</v>
      </c>
      <c r="D217" s="224"/>
      <c r="E217" s="181">
        <v>2.184</v>
      </c>
      <c r="F217" s="182"/>
      <c r="G217" s="183"/>
      <c r="M217" s="179" t="s">
        <v>296</v>
      </c>
      <c r="O217" s="169"/>
    </row>
    <row r="218" spans="1:15" ht="12.75">
      <c r="A218" s="177"/>
      <c r="B218" s="180"/>
      <c r="C218" s="223" t="s">
        <v>297</v>
      </c>
      <c r="D218" s="224"/>
      <c r="E218" s="181">
        <v>1.43</v>
      </c>
      <c r="F218" s="182"/>
      <c r="G218" s="183"/>
      <c r="M218" s="179" t="s">
        <v>297</v>
      </c>
      <c r="O218" s="169"/>
    </row>
    <row r="219" spans="1:15" ht="12.75">
      <c r="A219" s="177"/>
      <c r="B219" s="180"/>
      <c r="C219" s="223" t="s">
        <v>298</v>
      </c>
      <c r="D219" s="224"/>
      <c r="E219" s="181">
        <v>16.848</v>
      </c>
      <c r="F219" s="182"/>
      <c r="G219" s="183"/>
      <c r="M219" s="179" t="s">
        <v>298</v>
      </c>
      <c r="O219" s="169"/>
    </row>
    <row r="220" spans="1:15" ht="12.75">
      <c r="A220" s="177"/>
      <c r="B220" s="180"/>
      <c r="C220" s="223" t="s">
        <v>299</v>
      </c>
      <c r="D220" s="224"/>
      <c r="E220" s="181">
        <v>1.43</v>
      </c>
      <c r="F220" s="182"/>
      <c r="G220" s="183"/>
      <c r="M220" s="179" t="s">
        <v>299</v>
      </c>
      <c r="O220" s="169"/>
    </row>
    <row r="221" spans="1:57" ht="12.75">
      <c r="A221" s="184"/>
      <c r="B221" s="185" t="s">
        <v>77</v>
      </c>
      <c r="C221" s="186" t="str">
        <f>CONCATENATE(B199," ",C199)</f>
        <v>711 Izolace proti vodě</v>
      </c>
      <c r="D221" s="187"/>
      <c r="E221" s="188"/>
      <c r="F221" s="189"/>
      <c r="G221" s="190">
        <f>SUM(G199:G220)</f>
        <v>0</v>
      </c>
      <c r="O221" s="169">
        <v>4</v>
      </c>
      <c r="BA221" s="191">
        <f>SUM(BA199:BA220)</f>
        <v>0</v>
      </c>
      <c r="BB221" s="191">
        <f>SUM(BB199:BB220)</f>
        <v>0</v>
      </c>
      <c r="BC221" s="191">
        <f>SUM(BC199:BC220)</f>
        <v>0</v>
      </c>
      <c r="BD221" s="191">
        <f>SUM(BD199:BD220)</f>
        <v>0</v>
      </c>
      <c r="BE221" s="191">
        <f>SUM(BE199:BE220)</f>
        <v>0</v>
      </c>
    </row>
    <row r="222" spans="1:15" ht="12.75">
      <c r="A222" s="162" t="s">
        <v>73</v>
      </c>
      <c r="B222" s="163" t="s">
        <v>300</v>
      </c>
      <c r="C222" s="164" t="s">
        <v>301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74</v>
      </c>
      <c r="B223" s="171" t="s">
        <v>302</v>
      </c>
      <c r="C223" s="172" t="s">
        <v>303</v>
      </c>
      <c r="D223" s="173" t="s">
        <v>135</v>
      </c>
      <c r="E223" s="174">
        <v>27.9565</v>
      </c>
      <c r="F223" s="174"/>
      <c r="G223" s="175">
        <f>E223*F223</f>
        <v>0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>IF(AZ223=1,G223,0)</f>
        <v>0</v>
      </c>
      <c r="BB223" s="147">
        <f>IF(AZ223=2,G223,0)</f>
        <v>0</v>
      </c>
      <c r="BC223" s="147">
        <f>IF(AZ223=3,G223,0)</f>
        <v>0</v>
      </c>
      <c r="BD223" s="147">
        <f>IF(AZ223=4,G223,0)</f>
        <v>0</v>
      </c>
      <c r="BE223" s="147">
        <f>IF(AZ223=5,G223,0)</f>
        <v>0</v>
      </c>
      <c r="CA223" s="176">
        <v>1</v>
      </c>
      <c r="CB223" s="176">
        <v>7</v>
      </c>
      <c r="CZ223" s="147">
        <v>0.00659999999999883</v>
      </c>
    </row>
    <row r="224" spans="1:15" ht="12.75">
      <c r="A224" s="177"/>
      <c r="B224" s="180"/>
      <c r="C224" s="223" t="s">
        <v>304</v>
      </c>
      <c r="D224" s="224"/>
      <c r="E224" s="181">
        <v>27.9565</v>
      </c>
      <c r="F224" s="182"/>
      <c r="G224" s="183"/>
      <c r="M224" s="179" t="s">
        <v>304</v>
      </c>
      <c r="O224" s="169"/>
    </row>
    <row r="225" spans="1:104" ht="12.75">
      <c r="A225" s="170">
        <v>75</v>
      </c>
      <c r="B225" s="171" t="s">
        <v>305</v>
      </c>
      <c r="C225" s="172" t="s">
        <v>303</v>
      </c>
      <c r="D225" s="173" t="s">
        <v>135</v>
      </c>
      <c r="E225" s="174">
        <v>161.92</v>
      </c>
      <c r="F225" s="174"/>
      <c r="G225" s="175">
        <f>E225*F225</f>
        <v>0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>IF(AZ225=1,G225,0)</f>
        <v>0</v>
      </c>
      <c r="BB225" s="147">
        <f>IF(AZ225=2,G225,0)</f>
        <v>0</v>
      </c>
      <c r="BC225" s="147">
        <f>IF(AZ225=3,G225,0)</f>
        <v>0</v>
      </c>
      <c r="BD225" s="147">
        <f>IF(AZ225=4,G225,0)</f>
        <v>0</v>
      </c>
      <c r="BE225" s="147">
        <f>IF(AZ225=5,G225,0)</f>
        <v>0</v>
      </c>
      <c r="CA225" s="176">
        <v>1</v>
      </c>
      <c r="CB225" s="176">
        <v>7</v>
      </c>
      <c r="CZ225" s="147">
        <v>0.00659999999999883</v>
      </c>
    </row>
    <row r="226" spans="1:15" ht="12.75">
      <c r="A226" s="177"/>
      <c r="B226" s="180"/>
      <c r="C226" s="223" t="s">
        <v>306</v>
      </c>
      <c r="D226" s="224"/>
      <c r="E226" s="181">
        <v>161.92</v>
      </c>
      <c r="F226" s="182"/>
      <c r="G226" s="183"/>
      <c r="M226" s="179" t="s">
        <v>306</v>
      </c>
      <c r="O226" s="169"/>
    </row>
    <row r="227" spans="1:104" ht="12.75">
      <c r="A227" s="170">
        <v>76</v>
      </c>
      <c r="B227" s="171" t="s">
        <v>307</v>
      </c>
      <c r="C227" s="172" t="s">
        <v>303</v>
      </c>
      <c r="D227" s="173" t="s">
        <v>135</v>
      </c>
      <c r="E227" s="174">
        <v>3.8525</v>
      </c>
      <c r="F227" s="174"/>
      <c r="G227" s="175">
        <f>E227*F227</f>
        <v>0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>IF(AZ227=1,G227,0)</f>
        <v>0</v>
      </c>
      <c r="BB227" s="147">
        <f>IF(AZ227=2,G227,0)</f>
        <v>0</v>
      </c>
      <c r="BC227" s="147">
        <f>IF(AZ227=3,G227,0)</f>
        <v>0</v>
      </c>
      <c r="BD227" s="147">
        <f>IF(AZ227=4,G227,0)</f>
        <v>0</v>
      </c>
      <c r="BE227" s="147">
        <f>IF(AZ227=5,G227,0)</f>
        <v>0</v>
      </c>
      <c r="CA227" s="176">
        <v>1</v>
      </c>
      <c r="CB227" s="176">
        <v>7</v>
      </c>
      <c r="CZ227" s="147">
        <v>0.00659999999999883</v>
      </c>
    </row>
    <row r="228" spans="1:15" ht="12.75">
      <c r="A228" s="177"/>
      <c r="B228" s="180"/>
      <c r="C228" s="223" t="s">
        <v>308</v>
      </c>
      <c r="D228" s="224"/>
      <c r="E228" s="181">
        <v>3.8525</v>
      </c>
      <c r="F228" s="182"/>
      <c r="G228" s="183"/>
      <c r="M228" s="179" t="s">
        <v>308</v>
      </c>
      <c r="O228" s="169"/>
    </row>
    <row r="229" spans="1:104" ht="12.75">
      <c r="A229" s="170">
        <v>77</v>
      </c>
      <c r="B229" s="171" t="s">
        <v>309</v>
      </c>
      <c r="C229" s="172" t="s">
        <v>303</v>
      </c>
      <c r="D229" s="173" t="s">
        <v>135</v>
      </c>
      <c r="E229" s="174">
        <v>0.9315</v>
      </c>
      <c r="F229" s="174"/>
      <c r="G229" s="175">
        <f>E229*F229</f>
        <v>0</v>
      </c>
      <c r="O229" s="169">
        <v>2</v>
      </c>
      <c r="AA229" s="147">
        <v>1</v>
      </c>
      <c r="AB229" s="147">
        <v>7</v>
      </c>
      <c r="AC229" s="147">
        <v>7</v>
      </c>
      <c r="AZ229" s="147">
        <v>2</v>
      </c>
      <c r="BA229" s="147">
        <f>IF(AZ229=1,G229,0)</f>
        <v>0</v>
      </c>
      <c r="BB229" s="147">
        <f>IF(AZ229=2,G229,0)</f>
        <v>0</v>
      </c>
      <c r="BC229" s="147">
        <f>IF(AZ229=3,G229,0)</f>
        <v>0</v>
      </c>
      <c r="BD229" s="147">
        <f>IF(AZ229=4,G229,0)</f>
        <v>0</v>
      </c>
      <c r="BE229" s="147">
        <f>IF(AZ229=5,G229,0)</f>
        <v>0</v>
      </c>
      <c r="CA229" s="176">
        <v>1</v>
      </c>
      <c r="CB229" s="176">
        <v>7</v>
      </c>
      <c r="CZ229" s="147">
        <v>0.00659999999999883</v>
      </c>
    </row>
    <row r="230" spans="1:15" ht="12.75">
      <c r="A230" s="177"/>
      <c r="B230" s="180"/>
      <c r="C230" s="223" t="s">
        <v>310</v>
      </c>
      <c r="D230" s="224"/>
      <c r="E230" s="181">
        <v>0.9315</v>
      </c>
      <c r="F230" s="182"/>
      <c r="G230" s="183"/>
      <c r="M230" s="179" t="s">
        <v>310</v>
      </c>
      <c r="O230" s="169"/>
    </row>
    <row r="231" spans="1:104" ht="12.75">
      <c r="A231" s="170">
        <v>78</v>
      </c>
      <c r="B231" s="171" t="s">
        <v>311</v>
      </c>
      <c r="C231" s="172" t="s">
        <v>303</v>
      </c>
      <c r="D231" s="173" t="s">
        <v>135</v>
      </c>
      <c r="E231" s="174">
        <v>8.9815</v>
      </c>
      <c r="F231" s="174"/>
      <c r="G231" s="175">
        <f>E231*F231</f>
        <v>0</v>
      </c>
      <c r="O231" s="169">
        <v>2</v>
      </c>
      <c r="AA231" s="147">
        <v>1</v>
      </c>
      <c r="AB231" s="147">
        <v>7</v>
      </c>
      <c r="AC231" s="147">
        <v>7</v>
      </c>
      <c r="AZ231" s="147">
        <v>2</v>
      </c>
      <c r="BA231" s="147">
        <f>IF(AZ231=1,G231,0)</f>
        <v>0</v>
      </c>
      <c r="BB231" s="147">
        <f>IF(AZ231=2,G231,0)</f>
        <v>0</v>
      </c>
      <c r="BC231" s="147">
        <f>IF(AZ231=3,G231,0)</f>
        <v>0</v>
      </c>
      <c r="BD231" s="147">
        <f>IF(AZ231=4,G231,0)</f>
        <v>0</v>
      </c>
      <c r="BE231" s="147">
        <f>IF(AZ231=5,G231,0)</f>
        <v>0</v>
      </c>
      <c r="CA231" s="176">
        <v>1</v>
      </c>
      <c r="CB231" s="176">
        <v>7</v>
      </c>
      <c r="CZ231" s="147">
        <v>0.00659999999999883</v>
      </c>
    </row>
    <row r="232" spans="1:15" ht="12.75">
      <c r="A232" s="177"/>
      <c r="B232" s="180"/>
      <c r="C232" s="223" t="s">
        <v>312</v>
      </c>
      <c r="D232" s="224"/>
      <c r="E232" s="181">
        <v>8.9815</v>
      </c>
      <c r="F232" s="182"/>
      <c r="G232" s="183"/>
      <c r="M232" s="179" t="s">
        <v>312</v>
      </c>
      <c r="O232" s="169"/>
    </row>
    <row r="233" spans="1:104" ht="12.75">
      <c r="A233" s="170">
        <v>79</v>
      </c>
      <c r="B233" s="171" t="s">
        <v>313</v>
      </c>
      <c r="C233" s="172" t="s">
        <v>303</v>
      </c>
      <c r="D233" s="173" t="s">
        <v>135</v>
      </c>
      <c r="E233" s="174">
        <v>21.275</v>
      </c>
      <c r="F233" s="174"/>
      <c r="G233" s="175">
        <f>E233*F233</f>
        <v>0</v>
      </c>
      <c r="O233" s="169">
        <v>2</v>
      </c>
      <c r="AA233" s="147">
        <v>1</v>
      </c>
      <c r="AB233" s="147">
        <v>7</v>
      </c>
      <c r="AC233" s="147">
        <v>7</v>
      </c>
      <c r="AZ233" s="147">
        <v>2</v>
      </c>
      <c r="BA233" s="147">
        <f>IF(AZ233=1,G233,0)</f>
        <v>0</v>
      </c>
      <c r="BB233" s="147">
        <f>IF(AZ233=2,G233,0)</f>
        <v>0</v>
      </c>
      <c r="BC233" s="147">
        <f>IF(AZ233=3,G233,0)</f>
        <v>0</v>
      </c>
      <c r="BD233" s="147">
        <f>IF(AZ233=4,G233,0)</f>
        <v>0</v>
      </c>
      <c r="BE233" s="147">
        <f>IF(AZ233=5,G233,0)</f>
        <v>0</v>
      </c>
      <c r="CA233" s="176">
        <v>1</v>
      </c>
      <c r="CB233" s="176">
        <v>7</v>
      </c>
      <c r="CZ233" s="147">
        <v>0.00659999999999883</v>
      </c>
    </row>
    <row r="234" spans="1:15" ht="12.75">
      <c r="A234" s="177"/>
      <c r="B234" s="180"/>
      <c r="C234" s="223" t="s">
        <v>314</v>
      </c>
      <c r="D234" s="224"/>
      <c r="E234" s="181">
        <v>21.275</v>
      </c>
      <c r="F234" s="182"/>
      <c r="G234" s="183"/>
      <c r="M234" s="179" t="s">
        <v>314</v>
      </c>
      <c r="O234" s="169"/>
    </row>
    <row r="235" spans="1:104" ht="12.75">
      <c r="A235" s="170">
        <v>80</v>
      </c>
      <c r="B235" s="171" t="s">
        <v>315</v>
      </c>
      <c r="C235" s="172" t="s">
        <v>303</v>
      </c>
      <c r="D235" s="173" t="s">
        <v>135</v>
      </c>
      <c r="E235" s="174">
        <v>1.1615</v>
      </c>
      <c r="F235" s="174"/>
      <c r="G235" s="175">
        <f>E235*F235</f>
        <v>0</v>
      </c>
      <c r="O235" s="169">
        <v>2</v>
      </c>
      <c r="AA235" s="147">
        <v>1</v>
      </c>
      <c r="AB235" s="147">
        <v>7</v>
      </c>
      <c r="AC235" s="147">
        <v>7</v>
      </c>
      <c r="AZ235" s="147">
        <v>2</v>
      </c>
      <c r="BA235" s="147">
        <f>IF(AZ235=1,G235,0)</f>
        <v>0</v>
      </c>
      <c r="BB235" s="147">
        <f>IF(AZ235=2,G235,0)</f>
        <v>0</v>
      </c>
      <c r="BC235" s="147">
        <f>IF(AZ235=3,G235,0)</f>
        <v>0</v>
      </c>
      <c r="BD235" s="147">
        <f>IF(AZ235=4,G235,0)</f>
        <v>0</v>
      </c>
      <c r="BE235" s="147">
        <f>IF(AZ235=5,G235,0)</f>
        <v>0</v>
      </c>
      <c r="CA235" s="176">
        <v>1</v>
      </c>
      <c r="CB235" s="176">
        <v>7</v>
      </c>
      <c r="CZ235" s="147">
        <v>0.00659999999999883</v>
      </c>
    </row>
    <row r="236" spans="1:15" ht="12.75">
      <c r="A236" s="177"/>
      <c r="B236" s="180"/>
      <c r="C236" s="223" t="s">
        <v>316</v>
      </c>
      <c r="D236" s="224"/>
      <c r="E236" s="181">
        <v>1.1615</v>
      </c>
      <c r="F236" s="182"/>
      <c r="G236" s="183"/>
      <c r="M236" s="179" t="s">
        <v>316</v>
      </c>
      <c r="O236" s="169"/>
    </row>
    <row r="237" spans="1:104" ht="12.75">
      <c r="A237" s="170">
        <v>81</v>
      </c>
      <c r="B237" s="171" t="s">
        <v>317</v>
      </c>
      <c r="C237" s="172" t="s">
        <v>303</v>
      </c>
      <c r="D237" s="173" t="s">
        <v>135</v>
      </c>
      <c r="E237" s="174">
        <v>1.265</v>
      </c>
      <c r="F237" s="174"/>
      <c r="G237" s="175">
        <f>E237*F237</f>
        <v>0</v>
      </c>
      <c r="O237" s="169">
        <v>2</v>
      </c>
      <c r="AA237" s="147">
        <v>1</v>
      </c>
      <c r="AB237" s="147">
        <v>7</v>
      </c>
      <c r="AC237" s="147">
        <v>7</v>
      </c>
      <c r="AZ237" s="147">
        <v>2</v>
      </c>
      <c r="BA237" s="147">
        <f>IF(AZ237=1,G237,0)</f>
        <v>0</v>
      </c>
      <c r="BB237" s="147">
        <f>IF(AZ237=2,G237,0)</f>
        <v>0</v>
      </c>
      <c r="BC237" s="147">
        <f>IF(AZ237=3,G237,0)</f>
        <v>0</v>
      </c>
      <c r="BD237" s="147">
        <f>IF(AZ237=4,G237,0)</f>
        <v>0</v>
      </c>
      <c r="BE237" s="147">
        <f>IF(AZ237=5,G237,0)</f>
        <v>0</v>
      </c>
      <c r="CA237" s="176">
        <v>1</v>
      </c>
      <c r="CB237" s="176">
        <v>7</v>
      </c>
      <c r="CZ237" s="147">
        <v>0.00659999999999883</v>
      </c>
    </row>
    <row r="238" spans="1:15" ht="12.75">
      <c r="A238" s="177"/>
      <c r="B238" s="180"/>
      <c r="C238" s="223" t="s">
        <v>318</v>
      </c>
      <c r="D238" s="224"/>
      <c r="E238" s="181">
        <v>1.265</v>
      </c>
      <c r="F238" s="182"/>
      <c r="G238" s="183"/>
      <c r="M238" s="179" t="s">
        <v>318</v>
      </c>
      <c r="O238" s="169"/>
    </row>
    <row r="239" spans="1:104" ht="12.75">
      <c r="A239" s="170">
        <v>82</v>
      </c>
      <c r="B239" s="171" t="s">
        <v>319</v>
      </c>
      <c r="C239" s="172" t="s">
        <v>303</v>
      </c>
      <c r="D239" s="173" t="s">
        <v>135</v>
      </c>
      <c r="E239" s="174">
        <v>14.904</v>
      </c>
      <c r="F239" s="174"/>
      <c r="G239" s="175">
        <f>E239*F239</f>
        <v>0</v>
      </c>
      <c r="O239" s="169">
        <v>2</v>
      </c>
      <c r="AA239" s="147">
        <v>1</v>
      </c>
      <c r="AB239" s="147">
        <v>7</v>
      </c>
      <c r="AC239" s="147">
        <v>7</v>
      </c>
      <c r="AZ239" s="147">
        <v>2</v>
      </c>
      <c r="BA239" s="147">
        <f>IF(AZ239=1,G239,0)</f>
        <v>0</v>
      </c>
      <c r="BB239" s="147">
        <f>IF(AZ239=2,G239,0)</f>
        <v>0</v>
      </c>
      <c r="BC239" s="147">
        <f>IF(AZ239=3,G239,0)</f>
        <v>0</v>
      </c>
      <c r="BD239" s="147">
        <f>IF(AZ239=4,G239,0)</f>
        <v>0</v>
      </c>
      <c r="BE239" s="147">
        <f>IF(AZ239=5,G239,0)</f>
        <v>0</v>
      </c>
      <c r="CA239" s="176">
        <v>1</v>
      </c>
      <c r="CB239" s="176">
        <v>7</v>
      </c>
      <c r="CZ239" s="147">
        <v>0.00659999999999883</v>
      </c>
    </row>
    <row r="240" spans="1:15" ht="12.75">
      <c r="A240" s="177"/>
      <c r="B240" s="180"/>
      <c r="C240" s="223" t="s">
        <v>320</v>
      </c>
      <c r="D240" s="224"/>
      <c r="E240" s="181">
        <v>14.904</v>
      </c>
      <c r="F240" s="182"/>
      <c r="G240" s="183"/>
      <c r="M240" s="179" t="s">
        <v>320</v>
      </c>
      <c r="O240" s="169"/>
    </row>
    <row r="241" spans="1:104" ht="12.75">
      <c r="A241" s="170">
        <v>83</v>
      </c>
      <c r="B241" s="171" t="s">
        <v>321</v>
      </c>
      <c r="C241" s="172" t="s">
        <v>303</v>
      </c>
      <c r="D241" s="173" t="s">
        <v>135</v>
      </c>
      <c r="E241" s="174">
        <v>1.932</v>
      </c>
      <c r="F241" s="174"/>
      <c r="G241" s="175">
        <f>E241*F241</f>
        <v>0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>IF(AZ241=1,G241,0)</f>
        <v>0</v>
      </c>
      <c r="BB241" s="147">
        <f>IF(AZ241=2,G241,0)</f>
        <v>0</v>
      </c>
      <c r="BC241" s="147">
        <f>IF(AZ241=3,G241,0)</f>
        <v>0</v>
      </c>
      <c r="BD241" s="147">
        <f>IF(AZ241=4,G241,0)</f>
        <v>0</v>
      </c>
      <c r="BE241" s="147">
        <f>IF(AZ241=5,G241,0)</f>
        <v>0</v>
      </c>
      <c r="CA241" s="176">
        <v>1</v>
      </c>
      <c r="CB241" s="176">
        <v>7</v>
      </c>
      <c r="CZ241" s="147">
        <v>0.00659999999999883</v>
      </c>
    </row>
    <row r="242" spans="1:15" ht="12.75">
      <c r="A242" s="177"/>
      <c r="B242" s="180"/>
      <c r="C242" s="223" t="s">
        <v>322</v>
      </c>
      <c r="D242" s="224"/>
      <c r="E242" s="181">
        <v>1.932</v>
      </c>
      <c r="F242" s="182"/>
      <c r="G242" s="183"/>
      <c r="M242" s="179" t="s">
        <v>322</v>
      </c>
      <c r="O242" s="169"/>
    </row>
    <row r="243" spans="1:104" ht="12.75">
      <c r="A243" s="170">
        <v>84</v>
      </c>
      <c r="B243" s="171" t="s">
        <v>323</v>
      </c>
      <c r="C243" s="172" t="s">
        <v>303</v>
      </c>
      <c r="D243" s="173" t="s">
        <v>135</v>
      </c>
      <c r="E243" s="174">
        <v>1.265</v>
      </c>
      <c r="F243" s="174"/>
      <c r="G243" s="175">
        <f>E243*F243</f>
        <v>0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>IF(AZ243=1,G243,0)</f>
        <v>0</v>
      </c>
      <c r="BB243" s="147">
        <f>IF(AZ243=2,G243,0)</f>
        <v>0</v>
      </c>
      <c r="BC243" s="147">
        <f>IF(AZ243=3,G243,0)</f>
        <v>0</v>
      </c>
      <c r="BD243" s="147">
        <f>IF(AZ243=4,G243,0)</f>
        <v>0</v>
      </c>
      <c r="BE243" s="147">
        <f>IF(AZ243=5,G243,0)</f>
        <v>0</v>
      </c>
      <c r="CA243" s="176">
        <v>1</v>
      </c>
      <c r="CB243" s="176">
        <v>7</v>
      </c>
      <c r="CZ243" s="147">
        <v>0.00659999999999883</v>
      </c>
    </row>
    <row r="244" spans="1:15" ht="12.75">
      <c r="A244" s="177"/>
      <c r="B244" s="180"/>
      <c r="C244" s="223" t="s">
        <v>318</v>
      </c>
      <c r="D244" s="224"/>
      <c r="E244" s="181">
        <v>1.265</v>
      </c>
      <c r="F244" s="182"/>
      <c r="G244" s="183"/>
      <c r="M244" s="179" t="s">
        <v>318</v>
      </c>
      <c r="O244" s="169"/>
    </row>
    <row r="245" spans="1:104" ht="12.75">
      <c r="A245" s="170">
        <v>85</v>
      </c>
      <c r="B245" s="171" t="s">
        <v>324</v>
      </c>
      <c r="C245" s="172" t="s">
        <v>303</v>
      </c>
      <c r="D245" s="173" t="s">
        <v>135</v>
      </c>
      <c r="E245" s="174">
        <v>7.406</v>
      </c>
      <c r="F245" s="174"/>
      <c r="G245" s="175">
        <f>E245*F245</f>
        <v>0</v>
      </c>
      <c r="O245" s="169">
        <v>2</v>
      </c>
      <c r="AA245" s="147">
        <v>1</v>
      </c>
      <c r="AB245" s="147">
        <v>7</v>
      </c>
      <c r="AC245" s="147">
        <v>7</v>
      </c>
      <c r="AZ245" s="147">
        <v>2</v>
      </c>
      <c r="BA245" s="147">
        <f>IF(AZ245=1,G245,0)</f>
        <v>0</v>
      </c>
      <c r="BB245" s="147">
        <f>IF(AZ245=2,G245,0)</f>
        <v>0</v>
      </c>
      <c r="BC245" s="147">
        <f>IF(AZ245=3,G245,0)</f>
        <v>0</v>
      </c>
      <c r="BD245" s="147">
        <f>IF(AZ245=4,G245,0)</f>
        <v>0</v>
      </c>
      <c r="BE245" s="147">
        <f>IF(AZ245=5,G245,0)</f>
        <v>0</v>
      </c>
      <c r="CA245" s="176">
        <v>1</v>
      </c>
      <c r="CB245" s="176">
        <v>7</v>
      </c>
      <c r="CZ245" s="147">
        <v>0.00659999999999883</v>
      </c>
    </row>
    <row r="246" spans="1:15" ht="12.75">
      <c r="A246" s="177"/>
      <c r="B246" s="180"/>
      <c r="C246" s="223" t="s">
        <v>325</v>
      </c>
      <c r="D246" s="224"/>
      <c r="E246" s="181">
        <v>7.406</v>
      </c>
      <c r="F246" s="182"/>
      <c r="G246" s="183"/>
      <c r="M246" s="179" t="s">
        <v>325</v>
      </c>
      <c r="O246" s="169"/>
    </row>
    <row r="247" spans="1:104" ht="12.75">
      <c r="A247" s="170">
        <v>86</v>
      </c>
      <c r="B247" s="171" t="s">
        <v>326</v>
      </c>
      <c r="C247" s="172" t="s">
        <v>327</v>
      </c>
      <c r="D247" s="173" t="s">
        <v>135</v>
      </c>
      <c r="E247" s="174">
        <v>25.5255</v>
      </c>
      <c r="F247" s="174"/>
      <c r="G247" s="175">
        <f>E247*F247</f>
        <v>0</v>
      </c>
      <c r="O247" s="169">
        <v>2</v>
      </c>
      <c r="AA247" s="147">
        <v>2</v>
      </c>
      <c r="AB247" s="147">
        <v>7</v>
      </c>
      <c r="AC247" s="147">
        <v>7</v>
      </c>
      <c r="AZ247" s="147">
        <v>2</v>
      </c>
      <c r="BA247" s="147">
        <f>IF(AZ247=1,G247,0)</f>
        <v>0</v>
      </c>
      <c r="BB247" s="147">
        <f>IF(AZ247=2,G247,0)</f>
        <v>0</v>
      </c>
      <c r="BC247" s="147">
        <f>IF(AZ247=3,G247,0)</f>
        <v>0</v>
      </c>
      <c r="BD247" s="147">
        <f>IF(AZ247=4,G247,0)</f>
        <v>0</v>
      </c>
      <c r="BE247" s="147">
        <f>IF(AZ247=5,G247,0)</f>
        <v>0</v>
      </c>
      <c r="CA247" s="176">
        <v>2</v>
      </c>
      <c r="CB247" s="176">
        <v>7</v>
      </c>
      <c r="CZ247" s="147">
        <v>0.00513000000000119</v>
      </c>
    </row>
    <row r="248" spans="1:15" ht="12.75">
      <c r="A248" s="177"/>
      <c r="B248" s="180"/>
      <c r="C248" s="223" t="s">
        <v>328</v>
      </c>
      <c r="D248" s="224"/>
      <c r="E248" s="181">
        <v>25.5255</v>
      </c>
      <c r="F248" s="182"/>
      <c r="G248" s="183"/>
      <c r="M248" s="179" t="s">
        <v>328</v>
      </c>
      <c r="O248" s="169"/>
    </row>
    <row r="249" spans="1:104" ht="12.75">
      <c r="A249" s="170">
        <v>87</v>
      </c>
      <c r="B249" s="171" t="s">
        <v>329</v>
      </c>
      <c r="C249" s="172" t="s">
        <v>327</v>
      </c>
      <c r="D249" s="173" t="s">
        <v>135</v>
      </c>
      <c r="E249" s="174">
        <v>147.84</v>
      </c>
      <c r="F249" s="174"/>
      <c r="G249" s="175">
        <f>E249*F249</f>
        <v>0</v>
      </c>
      <c r="O249" s="169">
        <v>2</v>
      </c>
      <c r="AA249" s="147">
        <v>2</v>
      </c>
      <c r="AB249" s="147">
        <v>7</v>
      </c>
      <c r="AC249" s="147">
        <v>7</v>
      </c>
      <c r="AZ249" s="147">
        <v>2</v>
      </c>
      <c r="BA249" s="147">
        <f>IF(AZ249=1,G249,0)</f>
        <v>0</v>
      </c>
      <c r="BB249" s="147">
        <f>IF(AZ249=2,G249,0)</f>
        <v>0</v>
      </c>
      <c r="BC249" s="147">
        <f>IF(AZ249=3,G249,0)</f>
        <v>0</v>
      </c>
      <c r="BD249" s="147">
        <f>IF(AZ249=4,G249,0)</f>
        <v>0</v>
      </c>
      <c r="BE249" s="147">
        <f>IF(AZ249=5,G249,0)</f>
        <v>0</v>
      </c>
      <c r="CA249" s="176">
        <v>2</v>
      </c>
      <c r="CB249" s="176">
        <v>7</v>
      </c>
      <c r="CZ249" s="147">
        <v>0.00513000000000119</v>
      </c>
    </row>
    <row r="250" spans="1:15" ht="12.75">
      <c r="A250" s="177"/>
      <c r="B250" s="180"/>
      <c r="C250" s="223" t="s">
        <v>330</v>
      </c>
      <c r="D250" s="224"/>
      <c r="E250" s="181">
        <v>147.84</v>
      </c>
      <c r="F250" s="182"/>
      <c r="G250" s="183"/>
      <c r="M250" s="179" t="s">
        <v>330</v>
      </c>
      <c r="O250" s="169"/>
    </row>
    <row r="251" spans="1:104" ht="12.75">
      <c r="A251" s="170">
        <v>88</v>
      </c>
      <c r="B251" s="171" t="s">
        <v>331</v>
      </c>
      <c r="C251" s="172" t="s">
        <v>332</v>
      </c>
      <c r="D251" s="173" t="s">
        <v>135</v>
      </c>
      <c r="E251" s="174">
        <v>3.5175</v>
      </c>
      <c r="F251" s="174"/>
      <c r="G251" s="175">
        <f>E251*F251</f>
        <v>0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0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0.00513000000000119</v>
      </c>
    </row>
    <row r="252" spans="1:15" ht="12.75">
      <c r="A252" s="177"/>
      <c r="B252" s="180"/>
      <c r="C252" s="223" t="s">
        <v>333</v>
      </c>
      <c r="D252" s="224"/>
      <c r="E252" s="181">
        <v>3.5175</v>
      </c>
      <c r="F252" s="182"/>
      <c r="G252" s="183"/>
      <c r="M252" s="179" t="s">
        <v>333</v>
      </c>
      <c r="O252" s="169"/>
    </row>
    <row r="253" spans="1:104" ht="12.75">
      <c r="A253" s="170">
        <v>89</v>
      </c>
      <c r="B253" s="171" t="s">
        <v>334</v>
      </c>
      <c r="C253" s="172" t="s">
        <v>332</v>
      </c>
      <c r="D253" s="173" t="s">
        <v>135</v>
      </c>
      <c r="E253" s="174">
        <v>0.8505</v>
      </c>
      <c r="F253" s="174"/>
      <c r="G253" s="175">
        <f>E253*F253</f>
        <v>0</v>
      </c>
      <c r="O253" s="169">
        <v>2</v>
      </c>
      <c r="AA253" s="147">
        <v>2</v>
      </c>
      <c r="AB253" s="147">
        <v>7</v>
      </c>
      <c r="AC253" s="147">
        <v>7</v>
      </c>
      <c r="AZ253" s="147">
        <v>2</v>
      </c>
      <c r="BA253" s="147">
        <f>IF(AZ253=1,G253,0)</f>
        <v>0</v>
      </c>
      <c r="BB253" s="147">
        <f>IF(AZ253=2,G253,0)</f>
        <v>0</v>
      </c>
      <c r="BC253" s="147">
        <f>IF(AZ253=3,G253,0)</f>
        <v>0</v>
      </c>
      <c r="BD253" s="147">
        <f>IF(AZ253=4,G253,0)</f>
        <v>0</v>
      </c>
      <c r="BE253" s="147">
        <f>IF(AZ253=5,G253,0)</f>
        <v>0</v>
      </c>
      <c r="CA253" s="176">
        <v>2</v>
      </c>
      <c r="CB253" s="176">
        <v>7</v>
      </c>
      <c r="CZ253" s="147">
        <v>0.00513000000000119</v>
      </c>
    </row>
    <row r="254" spans="1:15" ht="12.75">
      <c r="A254" s="177"/>
      <c r="B254" s="180"/>
      <c r="C254" s="223" t="s">
        <v>335</v>
      </c>
      <c r="D254" s="224"/>
      <c r="E254" s="181">
        <v>0.8505</v>
      </c>
      <c r="F254" s="182"/>
      <c r="G254" s="183"/>
      <c r="M254" s="179" t="s">
        <v>335</v>
      </c>
      <c r="O254" s="169"/>
    </row>
    <row r="255" spans="1:104" ht="12.75">
      <c r="A255" s="170">
        <v>90</v>
      </c>
      <c r="B255" s="171" t="s">
        <v>336</v>
      </c>
      <c r="C255" s="172" t="s">
        <v>327</v>
      </c>
      <c r="D255" s="173" t="s">
        <v>135</v>
      </c>
      <c r="E255" s="174">
        <v>8.2005</v>
      </c>
      <c r="F255" s="174"/>
      <c r="G255" s="175">
        <f>E255*F255</f>
        <v>0</v>
      </c>
      <c r="O255" s="169">
        <v>2</v>
      </c>
      <c r="AA255" s="147">
        <v>2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0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2</v>
      </c>
      <c r="CB255" s="176">
        <v>7</v>
      </c>
      <c r="CZ255" s="147">
        <v>0.00513000000000119</v>
      </c>
    </row>
    <row r="256" spans="1:15" ht="12.75">
      <c r="A256" s="177"/>
      <c r="B256" s="180"/>
      <c r="C256" s="223" t="s">
        <v>337</v>
      </c>
      <c r="D256" s="224"/>
      <c r="E256" s="181">
        <v>8.2005</v>
      </c>
      <c r="F256" s="182"/>
      <c r="G256" s="183"/>
      <c r="M256" s="179" t="s">
        <v>337</v>
      </c>
      <c r="O256" s="169"/>
    </row>
    <row r="257" spans="1:104" ht="12.75">
      <c r="A257" s="170">
        <v>91</v>
      </c>
      <c r="B257" s="171" t="s">
        <v>338</v>
      </c>
      <c r="C257" s="172" t="s">
        <v>339</v>
      </c>
      <c r="D257" s="173" t="s">
        <v>135</v>
      </c>
      <c r="E257" s="174">
        <v>19.425</v>
      </c>
      <c r="F257" s="174"/>
      <c r="G257" s="175">
        <f>E257*F257</f>
        <v>0</v>
      </c>
      <c r="O257" s="169">
        <v>2</v>
      </c>
      <c r="AA257" s="147">
        <v>2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0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2</v>
      </c>
      <c r="CB257" s="176">
        <v>7</v>
      </c>
      <c r="CZ257" s="147">
        <v>0.00513000000000119</v>
      </c>
    </row>
    <row r="258" spans="1:15" ht="12.75">
      <c r="A258" s="177"/>
      <c r="B258" s="180"/>
      <c r="C258" s="223" t="s">
        <v>340</v>
      </c>
      <c r="D258" s="224"/>
      <c r="E258" s="181">
        <v>19.425</v>
      </c>
      <c r="F258" s="182"/>
      <c r="G258" s="183"/>
      <c r="M258" s="179" t="s">
        <v>340</v>
      </c>
      <c r="O258" s="169"/>
    </row>
    <row r="259" spans="1:104" ht="12.75">
      <c r="A259" s="170">
        <v>92</v>
      </c>
      <c r="B259" s="171" t="s">
        <v>341</v>
      </c>
      <c r="C259" s="172" t="s">
        <v>327</v>
      </c>
      <c r="D259" s="173" t="s">
        <v>135</v>
      </c>
      <c r="E259" s="174">
        <v>1.0605</v>
      </c>
      <c r="F259" s="174"/>
      <c r="G259" s="175">
        <f>E259*F259</f>
        <v>0</v>
      </c>
      <c r="O259" s="169">
        <v>2</v>
      </c>
      <c r="AA259" s="147">
        <v>2</v>
      </c>
      <c r="AB259" s="147">
        <v>7</v>
      </c>
      <c r="AC259" s="147">
        <v>7</v>
      </c>
      <c r="AZ259" s="147">
        <v>2</v>
      </c>
      <c r="BA259" s="147">
        <f>IF(AZ259=1,G259,0)</f>
        <v>0</v>
      </c>
      <c r="BB259" s="147">
        <f>IF(AZ259=2,G259,0)</f>
        <v>0</v>
      </c>
      <c r="BC259" s="147">
        <f>IF(AZ259=3,G259,0)</f>
        <v>0</v>
      </c>
      <c r="BD259" s="147">
        <f>IF(AZ259=4,G259,0)</f>
        <v>0</v>
      </c>
      <c r="BE259" s="147">
        <f>IF(AZ259=5,G259,0)</f>
        <v>0</v>
      </c>
      <c r="CA259" s="176">
        <v>2</v>
      </c>
      <c r="CB259" s="176">
        <v>7</v>
      </c>
      <c r="CZ259" s="147">
        <v>0.00513000000000119</v>
      </c>
    </row>
    <row r="260" spans="1:15" ht="12.75">
      <c r="A260" s="177"/>
      <c r="B260" s="180"/>
      <c r="C260" s="223" t="s">
        <v>342</v>
      </c>
      <c r="D260" s="224"/>
      <c r="E260" s="181">
        <v>1.0605</v>
      </c>
      <c r="F260" s="182"/>
      <c r="G260" s="183"/>
      <c r="M260" s="179" t="s">
        <v>342</v>
      </c>
      <c r="O260" s="169"/>
    </row>
    <row r="261" spans="1:104" ht="12.75">
      <c r="A261" s="170">
        <v>93</v>
      </c>
      <c r="B261" s="171" t="s">
        <v>343</v>
      </c>
      <c r="C261" s="172" t="s">
        <v>327</v>
      </c>
      <c r="D261" s="173" t="s">
        <v>135</v>
      </c>
      <c r="E261" s="174">
        <v>1.155</v>
      </c>
      <c r="F261" s="174"/>
      <c r="G261" s="175">
        <f>E261*F261</f>
        <v>0</v>
      </c>
      <c r="O261" s="169">
        <v>2</v>
      </c>
      <c r="AA261" s="147">
        <v>2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0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2</v>
      </c>
      <c r="CB261" s="176">
        <v>7</v>
      </c>
      <c r="CZ261" s="147">
        <v>0.00513000000000119</v>
      </c>
    </row>
    <row r="262" spans="1:15" ht="12.75">
      <c r="A262" s="177"/>
      <c r="B262" s="180"/>
      <c r="C262" s="223" t="s">
        <v>344</v>
      </c>
      <c r="D262" s="224"/>
      <c r="E262" s="181">
        <v>1.155</v>
      </c>
      <c r="F262" s="182"/>
      <c r="G262" s="183"/>
      <c r="M262" s="179" t="s">
        <v>344</v>
      </c>
      <c r="O262" s="169"/>
    </row>
    <row r="263" spans="1:104" ht="12.75">
      <c r="A263" s="170">
        <v>94</v>
      </c>
      <c r="B263" s="171" t="s">
        <v>345</v>
      </c>
      <c r="C263" s="172" t="s">
        <v>332</v>
      </c>
      <c r="D263" s="173" t="s">
        <v>135</v>
      </c>
      <c r="E263" s="174">
        <v>13.608</v>
      </c>
      <c r="F263" s="174"/>
      <c r="G263" s="175">
        <f>E263*F263</f>
        <v>0</v>
      </c>
      <c r="O263" s="169">
        <v>2</v>
      </c>
      <c r="AA263" s="147">
        <v>2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0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2</v>
      </c>
      <c r="CB263" s="176">
        <v>7</v>
      </c>
      <c r="CZ263" s="147">
        <v>0.00513000000000119</v>
      </c>
    </row>
    <row r="264" spans="1:15" ht="12.75">
      <c r="A264" s="177"/>
      <c r="B264" s="180"/>
      <c r="C264" s="223" t="s">
        <v>346</v>
      </c>
      <c r="D264" s="224"/>
      <c r="E264" s="181">
        <v>13.608</v>
      </c>
      <c r="F264" s="182"/>
      <c r="G264" s="183"/>
      <c r="M264" s="179" t="s">
        <v>346</v>
      </c>
      <c r="O264" s="169"/>
    </row>
    <row r="265" spans="1:104" ht="12.75">
      <c r="A265" s="170">
        <v>95</v>
      </c>
      <c r="B265" s="171" t="s">
        <v>347</v>
      </c>
      <c r="C265" s="172" t="s">
        <v>332</v>
      </c>
      <c r="D265" s="173" t="s">
        <v>135</v>
      </c>
      <c r="E265" s="174">
        <v>1.764</v>
      </c>
      <c r="F265" s="174"/>
      <c r="G265" s="175">
        <f>E265*F265</f>
        <v>0</v>
      </c>
      <c r="O265" s="169">
        <v>2</v>
      </c>
      <c r="AA265" s="147">
        <v>2</v>
      </c>
      <c r="AB265" s="147">
        <v>7</v>
      </c>
      <c r="AC265" s="147">
        <v>7</v>
      </c>
      <c r="AZ265" s="147">
        <v>2</v>
      </c>
      <c r="BA265" s="147">
        <f>IF(AZ265=1,G265,0)</f>
        <v>0</v>
      </c>
      <c r="BB265" s="147">
        <f>IF(AZ265=2,G265,0)</f>
        <v>0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2</v>
      </c>
      <c r="CB265" s="176">
        <v>7</v>
      </c>
      <c r="CZ265" s="147">
        <v>0.00513000000000119</v>
      </c>
    </row>
    <row r="266" spans="1:15" ht="12.75">
      <c r="A266" s="177"/>
      <c r="B266" s="180"/>
      <c r="C266" s="223" t="s">
        <v>348</v>
      </c>
      <c r="D266" s="224"/>
      <c r="E266" s="181">
        <v>1.764</v>
      </c>
      <c r="F266" s="182"/>
      <c r="G266" s="183"/>
      <c r="M266" s="179" t="s">
        <v>348</v>
      </c>
      <c r="O266" s="169"/>
    </row>
    <row r="267" spans="1:104" ht="12.75">
      <c r="A267" s="170">
        <v>96</v>
      </c>
      <c r="B267" s="171" t="s">
        <v>349</v>
      </c>
      <c r="C267" s="172" t="s">
        <v>332</v>
      </c>
      <c r="D267" s="173" t="s">
        <v>135</v>
      </c>
      <c r="E267" s="174">
        <v>1.155</v>
      </c>
      <c r="F267" s="174"/>
      <c r="G267" s="175">
        <f>E267*F267</f>
        <v>0</v>
      </c>
      <c r="O267" s="169">
        <v>2</v>
      </c>
      <c r="AA267" s="147">
        <v>2</v>
      </c>
      <c r="AB267" s="147">
        <v>7</v>
      </c>
      <c r="AC267" s="147">
        <v>7</v>
      </c>
      <c r="AZ267" s="147">
        <v>2</v>
      </c>
      <c r="BA267" s="147">
        <f>IF(AZ267=1,G267,0)</f>
        <v>0</v>
      </c>
      <c r="BB267" s="147">
        <f>IF(AZ267=2,G267,0)</f>
        <v>0</v>
      </c>
      <c r="BC267" s="147">
        <f>IF(AZ267=3,G267,0)</f>
        <v>0</v>
      </c>
      <c r="BD267" s="147">
        <f>IF(AZ267=4,G267,0)</f>
        <v>0</v>
      </c>
      <c r="BE267" s="147">
        <f>IF(AZ267=5,G267,0)</f>
        <v>0</v>
      </c>
      <c r="CA267" s="176">
        <v>2</v>
      </c>
      <c r="CB267" s="176">
        <v>7</v>
      </c>
      <c r="CZ267" s="147">
        <v>0.00513000000000119</v>
      </c>
    </row>
    <row r="268" spans="1:15" ht="12.75">
      <c r="A268" s="177"/>
      <c r="B268" s="180"/>
      <c r="C268" s="223" t="s">
        <v>344</v>
      </c>
      <c r="D268" s="224"/>
      <c r="E268" s="181">
        <v>1.155</v>
      </c>
      <c r="F268" s="182"/>
      <c r="G268" s="183"/>
      <c r="M268" s="179" t="s">
        <v>344</v>
      </c>
      <c r="O268" s="169"/>
    </row>
    <row r="269" spans="1:104" ht="12.75">
      <c r="A269" s="170">
        <v>97</v>
      </c>
      <c r="B269" s="171" t="s">
        <v>350</v>
      </c>
      <c r="C269" s="172" t="s">
        <v>327</v>
      </c>
      <c r="D269" s="173" t="s">
        <v>135</v>
      </c>
      <c r="E269" s="174">
        <v>6.762</v>
      </c>
      <c r="F269" s="174"/>
      <c r="G269" s="175">
        <f>E269*F269</f>
        <v>0</v>
      </c>
      <c r="O269" s="169">
        <v>2</v>
      </c>
      <c r="AA269" s="147">
        <v>2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0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2</v>
      </c>
      <c r="CB269" s="176">
        <v>7</v>
      </c>
      <c r="CZ269" s="147">
        <v>0.00513000000000119</v>
      </c>
    </row>
    <row r="270" spans="1:15" ht="12.75">
      <c r="A270" s="177"/>
      <c r="B270" s="180"/>
      <c r="C270" s="223" t="s">
        <v>351</v>
      </c>
      <c r="D270" s="224"/>
      <c r="E270" s="181">
        <v>6.762</v>
      </c>
      <c r="F270" s="182"/>
      <c r="G270" s="183"/>
      <c r="M270" s="179" t="s">
        <v>351</v>
      </c>
      <c r="O270" s="169"/>
    </row>
    <row r="271" spans="1:57" ht="12.75">
      <c r="A271" s="184"/>
      <c r="B271" s="185" t="s">
        <v>77</v>
      </c>
      <c r="C271" s="186" t="str">
        <f>CONCATENATE(B222," ",C222)</f>
        <v>713 Izolace tepelné</v>
      </c>
      <c r="D271" s="187"/>
      <c r="E271" s="188"/>
      <c r="F271" s="189"/>
      <c r="G271" s="190">
        <f>SUM(G222:G270)</f>
        <v>0</v>
      </c>
      <c r="O271" s="169">
        <v>4</v>
      </c>
      <c r="BA271" s="191">
        <f>SUM(BA222:BA270)</f>
        <v>0</v>
      </c>
      <c r="BB271" s="191">
        <f>SUM(BB222:BB270)</f>
        <v>0</v>
      </c>
      <c r="BC271" s="191">
        <f>SUM(BC222:BC270)</f>
        <v>0</v>
      </c>
      <c r="BD271" s="191">
        <f>SUM(BD222:BD270)</f>
        <v>0</v>
      </c>
      <c r="BE271" s="191">
        <f>SUM(BE222:BE270)</f>
        <v>0</v>
      </c>
    </row>
    <row r="272" spans="1:15" ht="12.75">
      <c r="A272" s="259" t="s">
        <v>73</v>
      </c>
      <c r="B272" s="260" t="s">
        <v>352</v>
      </c>
      <c r="C272" s="261" t="s">
        <v>353</v>
      </c>
      <c r="D272" s="262"/>
      <c r="E272" s="263"/>
      <c r="F272" s="263"/>
      <c r="G272" s="269"/>
      <c r="H272" s="168"/>
      <c r="I272" s="168"/>
      <c r="O272" s="169">
        <v>1</v>
      </c>
    </row>
    <row r="273" spans="1:15" ht="12.75">
      <c r="A273" s="273">
        <v>98</v>
      </c>
      <c r="B273" s="242" t="s">
        <v>532</v>
      </c>
      <c r="C273" s="243" t="s">
        <v>537</v>
      </c>
      <c r="D273" s="244" t="s">
        <v>124</v>
      </c>
      <c r="E273" s="245">
        <v>24</v>
      </c>
      <c r="F273" s="245"/>
      <c r="G273" s="270">
        <f>E273*F273</f>
        <v>0</v>
      </c>
      <c r="H273" s="168"/>
      <c r="I273" s="168"/>
      <c r="O273" s="169"/>
    </row>
    <row r="274" spans="1:15" ht="12.75">
      <c r="A274" s="273">
        <v>99</v>
      </c>
      <c r="B274" s="242" t="s">
        <v>532</v>
      </c>
      <c r="C274" s="243" t="s">
        <v>538</v>
      </c>
      <c r="D274" s="244" t="s">
        <v>155</v>
      </c>
      <c r="E274" s="245">
        <v>52</v>
      </c>
      <c r="F274" s="245"/>
      <c r="G274" s="270">
        <f>E274*F274</f>
        <v>0</v>
      </c>
      <c r="H274" s="168"/>
      <c r="I274" s="168"/>
      <c r="O274" s="169"/>
    </row>
    <row r="275" spans="1:15" ht="12.75">
      <c r="A275" s="273">
        <v>100</v>
      </c>
      <c r="B275" s="242" t="s">
        <v>532</v>
      </c>
      <c r="C275" s="243" t="s">
        <v>539</v>
      </c>
      <c r="D275" s="244" t="s">
        <v>540</v>
      </c>
      <c r="E275" s="245">
        <v>1</v>
      </c>
      <c r="F275" s="245"/>
      <c r="G275" s="270">
        <f>E275*F275</f>
        <v>0</v>
      </c>
      <c r="H275" s="168"/>
      <c r="I275" s="168"/>
      <c r="O275" s="169"/>
    </row>
    <row r="276" spans="1:15" ht="12.75">
      <c r="A276" s="254"/>
      <c r="B276" s="255" t="s">
        <v>77</v>
      </c>
      <c r="C276" s="256" t="str">
        <f>CONCATENATE(B272," ",C272)</f>
        <v>720 Zdravotechnická instalace</v>
      </c>
      <c r="D276" s="254"/>
      <c r="E276" s="257"/>
      <c r="F276" s="257"/>
      <c r="G276" s="258">
        <f>SUM(G272:G275)</f>
        <v>0</v>
      </c>
      <c r="H276" s="168"/>
      <c r="I276" s="168"/>
      <c r="O276" s="169"/>
    </row>
    <row r="277" spans="1:15" ht="12.75">
      <c r="A277" s="259" t="s">
        <v>73</v>
      </c>
      <c r="B277" s="260" t="s">
        <v>492</v>
      </c>
      <c r="C277" s="261" t="s">
        <v>493</v>
      </c>
      <c r="D277" s="262"/>
      <c r="E277" s="263"/>
      <c r="F277" s="263"/>
      <c r="G277" s="269"/>
      <c r="H277" s="168"/>
      <c r="I277" s="168"/>
      <c r="O277" s="169"/>
    </row>
    <row r="278" spans="1:15" ht="12.75">
      <c r="A278" s="273">
        <v>101</v>
      </c>
      <c r="B278" s="242" t="s">
        <v>494</v>
      </c>
      <c r="C278" s="243" t="s">
        <v>495</v>
      </c>
      <c r="D278" s="244" t="s">
        <v>489</v>
      </c>
      <c r="E278" s="245">
        <v>18</v>
      </c>
      <c r="F278" s="245"/>
      <c r="G278" s="270">
        <f aca="true" t="shared" si="6" ref="G278:G299">E278*F278</f>
        <v>0</v>
      </c>
      <c r="H278" s="168"/>
      <c r="I278" s="168"/>
      <c r="O278" s="169"/>
    </row>
    <row r="279" spans="1:15" ht="12.75">
      <c r="A279" s="273">
        <v>102</v>
      </c>
      <c r="B279" s="242" t="s">
        <v>496</v>
      </c>
      <c r="C279" s="243" t="s">
        <v>497</v>
      </c>
      <c r="D279" s="244" t="s">
        <v>155</v>
      </c>
      <c r="E279" s="245">
        <v>35</v>
      </c>
      <c r="F279" s="245"/>
      <c r="G279" s="270">
        <f t="shared" si="6"/>
        <v>0</v>
      </c>
      <c r="H279" s="168"/>
      <c r="I279" s="168"/>
      <c r="O279" s="169"/>
    </row>
    <row r="280" spans="1:15" ht="12.75">
      <c r="A280" s="273">
        <v>103</v>
      </c>
      <c r="B280" s="242" t="s">
        <v>498</v>
      </c>
      <c r="C280" s="243" t="s">
        <v>499</v>
      </c>
      <c r="D280" s="244" t="s">
        <v>155</v>
      </c>
      <c r="E280" s="245">
        <v>7</v>
      </c>
      <c r="F280" s="245"/>
      <c r="G280" s="270">
        <f t="shared" si="6"/>
        <v>0</v>
      </c>
      <c r="H280" s="168"/>
      <c r="I280" s="168"/>
      <c r="O280" s="169"/>
    </row>
    <row r="281" spans="1:15" ht="12.75">
      <c r="A281" s="273">
        <v>104</v>
      </c>
      <c r="B281" s="242" t="s">
        <v>500</v>
      </c>
      <c r="C281" s="243" t="s">
        <v>501</v>
      </c>
      <c r="D281" s="244" t="s">
        <v>155</v>
      </c>
      <c r="E281" s="245">
        <v>120</v>
      </c>
      <c r="F281" s="245"/>
      <c r="G281" s="270">
        <f t="shared" si="6"/>
        <v>0</v>
      </c>
      <c r="H281" s="168"/>
      <c r="I281" s="168"/>
      <c r="O281" s="169"/>
    </row>
    <row r="282" spans="1:15" ht="12.75">
      <c r="A282" s="273">
        <v>105</v>
      </c>
      <c r="B282" s="242" t="s">
        <v>502</v>
      </c>
      <c r="C282" s="243" t="s">
        <v>503</v>
      </c>
      <c r="D282" s="244" t="s">
        <v>155</v>
      </c>
      <c r="E282" s="245">
        <v>89</v>
      </c>
      <c r="F282" s="245"/>
      <c r="G282" s="270">
        <f t="shared" si="6"/>
        <v>0</v>
      </c>
      <c r="H282" s="168"/>
      <c r="I282" s="168"/>
      <c r="O282" s="169"/>
    </row>
    <row r="283" spans="1:15" ht="12.75">
      <c r="A283" s="273">
        <v>106</v>
      </c>
      <c r="B283" s="242" t="s">
        <v>504</v>
      </c>
      <c r="C283" s="243" t="s">
        <v>505</v>
      </c>
      <c r="D283" s="244" t="s">
        <v>155</v>
      </c>
      <c r="E283" s="245">
        <v>4</v>
      </c>
      <c r="F283" s="245"/>
      <c r="G283" s="270">
        <f t="shared" si="6"/>
        <v>0</v>
      </c>
      <c r="H283" s="168"/>
      <c r="I283" s="168"/>
      <c r="O283" s="169"/>
    </row>
    <row r="284" spans="1:15" ht="12.75">
      <c r="A284" s="273">
        <v>107</v>
      </c>
      <c r="B284" s="242" t="s">
        <v>506</v>
      </c>
      <c r="C284" s="243" t="s">
        <v>507</v>
      </c>
      <c r="D284" s="244" t="s">
        <v>155</v>
      </c>
      <c r="E284" s="245">
        <v>20</v>
      </c>
      <c r="F284" s="245"/>
      <c r="G284" s="270">
        <f t="shared" si="6"/>
        <v>0</v>
      </c>
      <c r="H284" s="168"/>
      <c r="I284" s="168"/>
      <c r="O284" s="169"/>
    </row>
    <row r="285" spans="1:15" ht="12.75">
      <c r="A285" s="273">
        <v>108</v>
      </c>
      <c r="B285" s="242" t="s">
        <v>508</v>
      </c>
      <c r="C285" s="243" t="s">
        <v>509</v>
      </c>
      <c r="D285" s="244" t="s">
        <v>155</v>
      </c>
      <c r="E285" s="245">
        <v>2</v>
      </c>
      <c r="F285" s="245"/>
      <c r="G285" s="270">
        <f t="shared" si="6"/>
        <v>0</v>
      </c>
      <c r="H285" s="168"/>
      <c r="I285" s="168"/>
      <c r="O285" s="169"/>
    </row>
    <row r="286" spans="1:15" ht="12.75">
      <c r="A286" s="273">
        <v>109</v>
      </c>
      <c r="B286" s="242" t="s">
        <v>510</v>
      </c>
      <c r="C286" s="243" t="s">
        <v>511</v>
      </c>
      <c r="D286" s="244" t="s">
        <v>489</v>
      </c>
      <c r="E286" s="245">
        <v>12</v>
      </c>
      <c r="F286" s="245"/>
      <c r="G286" s="270">
        <f t="shared" si="6"/>
        <v>0</v>
      </c>
      <c r="H286" s="168"/>
      <c r="I286" s="168"/>
      <c r="O286" s="169"/>
    </row>
    <row r="287" spans="1:15" ht="12.75">
      <c r="A287" s="273">
        <v>110</v>
      </c>
      <c r="B287" s="242" t="s">
        <v>512</v>
      </c>
      <c r="C287" s="243" t="s">
        <v>513</v>
      </c>
      <c r="D287" s="244" t="s">
        <v>489</v>
      </c>
      <c r="E287" s="245">
        <v>2</v>
      </c>
      <c r="F287" s="245"/>
      <c r="G287" s="270">
        <f t="shared" si="6"/>
        <v>0</v>
      </c>
      <c r="H287" s="168"/>
      <c r="I287" s="168"/>
      <c r="O287" s="169"/>
    </row>
    <row r="288" spans="1:15" ht="12.75">
      <c r="A288" s="273">
        <v>111</v>
      </c>
      <c r="B288" s="242" t="s">
        <v>514</v>
      </c>
      <c r="C288" s="243" t="s">
        <v>515</v>
      </c>
      <c r="D288" s="244" t="s">
        <v>489</v>
      </c>
      <c r="E288" s="245">
        <v>1</v>
      </c>
      <c r="F288" s="245"/>
      <c r="G288" s="270">
        <f t="shared" si="6"/>
        <v>0</v>
      </c>
      <c r="H288" s="168"/>
      <c r="I288" s="168"/>
      <c r="O288" s="169"/>
    </row>
    <row r="289" spans="1:15" ht="12.75">
      <c r="A289" s="273">
        <v>112</v>
      </c>
      <c r="B289" s="242" t="s">
        <v>516</v>
      </c>
      <c r="C289" s="243" t="s">
        <v>517</v>
      </c>
      <c r="D289" s="244" t="s">
        <v>489</v>
      </c>
      <c r="E289" s="245">
        <v>6</v>
      </c>
      <c r="F289" s="245"/>
      <c r="G289" s="270">
        <f t="shared" si="6"/>
        <v>0</v>
      </c>
      <c r="H289" s="168"/>
      <c r="I289" s="168"/>
      <c r="O289" s="169"/>
    </row>
    <row r="290" spans="1:15" ht="12.75">
      <c r="A290" s="273">
        <v>113</v>
      </c>
      <c r="B290" s="242" t="s">
        <v>518</v>
      </c>
      <c r="C290" s="243" t="s">
        <v>519</v>
      </c>
      <c r="D290" s="244" t="s">
        <v>489</v>
      </c>
      <c r="E290" s="245">
        <v>1</v>
      </c>
      <c r="F290" s="245"/>
      <c r="G290" s="270">
        <f t="shared" si="6"/>
        <v>0</v>
      </c>
      <c r="H290" s="168"/>
      <c r="I290" s="168"/>
      <c r="O290" s="169"/>
    </row>
    <row r="291" spans="1:15" ht="22.5">
      <c r="A291" s="273">
        <v>114</v>
      </c>
      <c r="B291" s="242" t="s">
        <v>520</v>
      </c>
      <c r="C291" s="243" t="s">
        <v>521</v>
      </c>
      <c r="D291" s="244" t="s">
        <v>489</v>
      </c>
      <c r="E291" s="245">
        <v>5</v>
      </c>
      <c r="F291" s="245"/>
      <c r="G291" s="270">
        <f t="shared" si="6"/>
        <v>0</v>
      </c>
      <c r="H291" s="168"/>
      <c r="I291" s="168"/>
      <c r="O291" s="169"/>
    </row>
    <row r="292" spans="1:15" ht="12.75">
      <c r="A292" s="273">
        <v>115</v>
      </c>
      <c r="B292" s="242" t="s">
        <v>522</v>
      </c>
      <c r="C292" s="243" t="s">
        <v>523</v>
      </c>
      <c r="D292" s="244" t="s">
        <v>155</v>
      </c>
      <c r="E292" s="245">
        <v>211</v>
      </c>
      <c r="F292" s="245"/>
      <c r="G292" s="270">
        <f t="shared" si="6"/>
        <v>0</v>
      </c>
      <c r="H292" s="168"/>
      <c r="I292" s="168"/>
      <c r="O292" s="169"/>
    </row>
    <row r="293" spans="1:15" ht="12.75">
      <c r="A293" s="273">
        <v>116</v>
      </c>
      <c r="B293" s="242" t="s">
        <v>524</v>
      </c>
      <c r="C293" s="243" t="s">
        <v>525</v>
      </c>
      <c r="D293" s="244" t="s">
        <v>155</v>
      </c>
      <c r="E293" s="245">
        <v>4</v>
      </c>
      <c r="F293" s="245"/>
      <c r="G293" s="270">
        <f t="shared" si="6"/>
        <v>0</v>
      </c>
      <c r="H293" s="168"/>
      <c r="I293" s="168"/>
      <c r="O293" s="169"/>
    </row>
    <row r="294" spans="1:15" ht="12.75">
      <c r="A294" s="273">
        <v>117</v>
      </c>
      <c r="B294" s="242" t="s">
        <v>526</v>
      </c>
      <c r="C294" s="243" t="s">
        <v>527</v>
      </c>
      <c r="D294" s="244" t="s">
        <v>155</v>
      </c>
      <c r="E294" s="245">
        <v>63</v>
      </c>
      <c r="F294" s="245"/>
      <c r="G294" s="270">
        <f t="shared" si="6"/>
        <v>0</v>
      </c>
      <c r="H294" s="168"/>
      <c r="I294" s="168"/>
      <c r="O294" s="169"/>
    </row>
    <row r="295" spans="1:15" ht="12.75">
      <c r="A295" s="273">
        <v>118</v>
      </c>
      <c r="B295" s="242" t="s">
        <v>528</v>
      </c>
      <c r="C295" s="243" t="s">
        <v>529</v>
      </c>
      <c r="D295" s="244" t="s">
        <v>155</v>
      </c>
      <c r="E295" s="245">
        <v>5</v>
      </c>
      <c r="F295" s="245"/>
      <c r="G295" s="270">
        <f t="shared" si="6"/>
        <v>0</v>
      </c>
      <c r="H295" s="168"/>
      <c r="I295" s="168"/>
      <c r="O295" s="169"/>
    </row>
    <row r="296" spans="1:15" ht="12.75">
      <c r="A296" s="273">
        <v>119</v>
      </c>
      <c r="B296" s="242" t="s">
        <v>530</v>
      </c>
      <c r="C296" s="243" t="s">
        <v>531</v>
      </c>
      <c r="D296" s="244" t="s">
        <v>489</v>
      </c>
      <c r="E296" s="245">
        <v>2</v>
      </c>
      <c r="F296" s="245"/>
      <c r="G296" s="270">
        <f t="shared" si="6"/>
        <v>0</v>
      </c>
      <c r="H296" s="168"/>
      <c r="I296" s="168"/>
      <c r="O296" s="169"/>
    </row>
    <row r="297" spans="1:15" ht="12.75">
      <c r="A297" s="273">
        <v>120</v>
      </c>
      <c r="B297" s="242" t="s">
        <v>532</v>
      </c>
      <c r="C297" s="243" t="s">
        <v>533</v>
      </c>
      <c r="D297" s="244" t="s">
        <v>76</v>
      </c>
      <c r="E297" s="245">
        <v>1</v>
      </c>
      <c r="F297" s="245"/>
      <c r="G297" s="270">
        <f t="shared" si="6"/>
        <v>0</v>
      </c>
      <c r="H297" s="168"/>
      <c r="I297" s="168"/>
      <c r="O297" s="169"/>
    </row>
    <row r="298" spans="1:15" ht="12.75">
      <c r="A298" s="273">
        <v>121</v>
      </c>
      <c r="B298" s="242" t="s">
        <v>532</v>
      </c>
      <c r="C298" s="243" t="s">
        <v>534</v>
      </c>
      <c r="D298" s="244" t="s">
        <v>76</v>
      </c>
      <c r="E298" s="245">
        <v>1</v>
      </c>
      <c r="F298" s="245"/>
      <c r="G298" s="270">
        <f t="shared" si="6"/>
        <v>0</v>
      </c>
      <c r="H298" s="168"/>
      <c r="I298" s="168"/>
      <c r="O298" s="169"/>
    </row>
    <row r="299" spans="1:15" ht="12.75">
      <c r="A299" s="273">
        <v>122</v>
      </c>
      <c r="B299" s="242" t="s">
        <v>535</v>
      </c>
      <c r="C299" s="243" t="s">
        <v>536</v>
      </c>
      <c r="D299" s="244" t="s">
        <v>61</v>
      </c>
      <c r="E299" s="245">
        <v>2374.175</v>
      </c>
      <c r="F299" s="245"/>
      <c r="G299" s="270">
        <f t="shared" si="6"/>
        <v>0</v>
      </c>
      <c r="H299" s="168"/>
      <c r="I299" s="168"/>
      <c r="O299" s="169"/>
    </row>
    <row r="300" spans="1:15" ht="12.75">
      <c r="A300" s="184"/>
      <c r="B300" s="185" t="s">
        <v>77</v>
      </c>
      <c r="C300" s="271" t="str">
        <f>CONCATENATE(B277," ",C277)</f>
        <v>721 Vnitřní kanalizace</v>
      </c>
      <c r="D300" s="184"/>
      <c r="E300" s="272"/>
      <c r="F300" s="272"/>
      <c r="G300" s="190">
        <f>SUM(G277:G299)</f>
        <v>0</v>
      </c>
      <c r="H300" s="168"/>
      <c r="I300" s="168"/>
      <c r="O300" s="169"/>
    </row>
    <row r="301" spans="1:15" ht="12.75">
      <c r="A301" s="162" t="s">
        <v>73</v>
      </c>
      <c r="B301" s="163" t="s">
        <v>354</v>
      </c>
      <c r="C301" s="164" t="s">
        <v>355</v>
      </c>
      <c r="D301" s="165"/>
      <c r="E301" s="166"/>
      <c r="F301" s="166"/>
      <c r="G301" s="167"/>
      <c r="H301" s="168"/>
      <c r="I301" s="168"/>
      <c r="O301" s="169">
        <v>1</v>
      </c>
    </row>
    <row r="302" spans="1:104" ht="22.5">
      <c r="A302" s="170">
        <v>123</v>
      </c>
      <c r="B302" s="171" t="s">
        <v>356</v>
      </c>
      <c r="C302" s="172" t="s">
        <v>357</v>
      </c>
      <c r="D302" s="173" t="s">
        <v>135</v>
      </c>
      <c r="E302" s="174">
        <v>168.96</v>
      </c>
      <c r="F302" s="174"/>
      <c r="G302" s="175">
        <f>E302*F302</f>
        <v>0</v>
      </c>
      <c r="O302" s="169">
        <v>2</v>
      </c>
      <c r="AA302" s="147">
        <v>2</v>
      </c>
      <c r="AB302" s="147">
        <v>7</v>
      </c>
      <c r="AC302" s="147">
        <v>7</v>
      </c>
      <c r="AZ302" s="147">
        <v>2</v>
      </c>
      <c r="BA302" s="147">
        <f>IF(AZ302=1,G302,0)</f>
        <v>0</v>
      </c>
      <c r="BB302" s="147">
        <f>IF(AZ302=2,G302,0)</f>
        <v>0</v>
      </c>
      <c r="BC302" s="147">
        <f>IF(AZ302=3,G302,0)</f>
        <v>0</v>
      </c>
      <c r="BD302" s="147">
        <f>IF(AZ302=4,G302,0)</f>
        <v>0</v>
      </c>
      <c r="BE302" s="147">
        <f>IF(AZ302=5,G302,0)</f>
        <v>0</v>
      </c>
      <c r="CA302" s="176">
        <v>2</v>
      </c>
      <c r="CB302" s="176">
        <v>7</v>
      </c>
      <c r="CZ302" s="147">
        <v>0.0743800000000192</v>
      </c>
    </row>
    <row r="303" spans="1:15" ht="12.75">
      <c r="A303" s="177"/>
      <c r="B303" s="180"/>
      <c r="C303" s="264" t="s">
        <v>358</v>
      </c>
      <c r="D303" s="265"/>
      <c r="E303" s="181">
        <v>168.96</v>
      </c>
      <c r="F303" s="182"/>
      <c r="G303" s="183"/>
      <c r="M303" s="179" t="s">
        <v>358</v>
      </c>
      <c r="O303" s="169"/>
    </row>
    <row r="304" spans="1:104" ht="22.5">
      <c r="A304" s="170">
        <v>124</v>
      </c>
      <c r="B304" s="171" t="s">
        <v>359</v>
      </c>
      <c r="C304" s="172" t="s">
        <v>360</v>
      </c>
      <c r="D304" s="173" t="s">
        <v>135</v>
      </c>
      <c r="E304" s="174">
        <v>4.02</v>
      </c>
      <c r="F304" s="174"/>
      <c r="G304" s="175">
        <f>E304*F304</f>
        <v>0</v>
      </c>
      <c r="O304" s="169">
        <v>2</v>
      </c>
      <c r="AA304" s="147">
        <v>2</v>
      </c>
      <c r="AB304" s="147">
        <v>7</v>
      </c>
      <c r="AC304" s="147">
        <v>7</v>
      </c>
      <c r="AZ304" s="147">
        <v>2</v>
      </c>
      <c r="BA304" s="147">
        <f>IF(AZ304=1,G304,0)</f>
        <v>0</v>
      </c>
      <c r="BB304" s="147">
        <f>IF(AZ304=2,G304,0)</f>
        <v>0</v>
      </c>
      <c r="BC304" s="147">
        <f>IF(AZ304=3,G304,0)</f>
        <v>0</v>
      </c>
      <c r="BD304" s="147">
        <f>IF(AZ304=4,G304,0)</f>
        <v>0</v>
      </c>
      <c r="BE304" s="147">
        <f>IF(AZ304=5,G304,0)</f>
        <v>0</v>
      </c>
      <c r="CA304" s="176">
        <v>2</v>
      </c>
      <c r="CB304" s="176">
        <v>7</v>
      </c>
      <c r="CZ304" s="147">
        <v>0.0743800000000192</v>
      </c>
    </row>
    <row r="305" spans="1:15" ht="12.75">
      <c r="A305" s="177"/>
      <c r="B305" s="180"/>
      <c r="C305" s="264" t="s">
        <v>361</v>
      </c>
      <c r="D305" s="265"/>
      <c r="E305" s="181">
        <v>4.02</v>
      </c>
      <c r="F305" s="182"/>
      <c r="G305" s="183"/>
      <c r="M305" s="179" t="s">
        <v>361</v>
      </c>
      <c r="O305" s="169"/>
    </row>
    <row r="306" spans="1:104" ht="22.5">
      <c r="A306" s="170">
        <v>125</v>
      </c>
      <c r="B306" s="171" t="s">
        <v>362</v>
      </c>
      <c r="C306" s="172" t="s">
        <v>363</v>
      </c>
      <c r="D306" s="173" t="s">
        <v>135</v>
      </c>
      <c r="E306" s="174">
        <v>0.972</v>
      </c>
      <c r="F306" s="174"/>
      <c r="G306" s="175">
        <f>E306*F306</f>
        <v>0</v>
      </c>
      <c r="O306" s="169">
        <v>2</v>
      </c>
      <c r="AA306" s="147">
        <v>2</v>
      </c>
      <c r="AB306" s="147">
        <v>7</v>
      </c>
      <c r="AC306" s="147">
        <v>7</v>
      </c>
      <c r="AZ306" s="147">
        <v>2</v>
      </c>
      <c r="BA306" s="147">
        <f>IF(AZ306=1,G306,0)</f>
        <v>0</v>
      </c>
      <c r="BB306" s="147">
        <f>IF(AZ306=2,G306,0)</f>
        <v>0</v>
      </c>
      <c r="BC306" s="147">
        <f>IF(AZ306=3,G306,0)</f>
        <v>0</v>
      </c>
      <c r="BD306" s="147">
        <f>IF(AZ306=4,G306,0)</f>
        <v>0</v>
      </c>
      <c r="BE306" s="147">
        <f>IF(AZ306=5,G306,0)</f>
        <v>0</v>
      </c>
      <c r="CA306" s="176">
        <v>2</v>
      </c>
      <c r="CB306" s="176">
        <v>7</v>
      </c>
      <c r="CZ306" s="147">
        <v>0.0743800000000192</v>
      </c>
    </row>
    <row r="307" spans="1:15" ht="12.75">
      <c r="A307" s="177"/>
      <c r="B307" s="180"/>
      <c r="C307" s="264" t="s">
        <v>364</v>
      </c>
      <c r="D307" s="265"/>
      <c r="E307" s="181">
        <v>0.972</v>
      </c>
      <c r="F307" s="182"/>
      <c r="G307" s="183"/>
      <c r="M307" s="179" t="s">
        <v>364</v>
      </c>
      <c r="O307" s="169"/>
    </row>
    <row r="308" spans="1:104" ht="22.5">
      <c r="A308" s="170">
        <v>126</v>
      </c>
      <c r="B308" s="171" t="s">
        <v>365</v>
      </c>
      <c r="C308" s="172" t="s">
        <v>363</v>
      </c>
      <c r="D308" s="173" t="s">
        <v>135</v>
      </c>
      <c r="E308" s="174">
        <v>9.372</v>
      </c>
      <c r="F308" s="174"/>
      <c r="G308" s="175">
        <f>E308*F308</f>
        <v>0</v>
      </c>
      <c r="O308" s="169">
        <v>2</v>
      </c>
      <c r="AA308" s="147">
        <v>2</v>
      </c>
      <c r="AB308" s="147">
        <v>7</v>
      </c>
      <c r="AC308" s="147">
        <v>7</v>
      </c>
      <c r="AZ308" s="147">
        <v>2</v>
      </c>
      <c r="BA308" s="147">
        <f>IF(AZ308=1,G308,0)</f>
        <v>0</v>
      </c>
      <c r="BB308" s="147">
        <f>IF(AZ308=2,G308,0)</f>
        <v>0</v>
      </c>
      <c r="BC308" s="147">
        <f>IF(AZ308=3,G308,0)</f>
        <v>0</v>
      </c>
      <c r="BD308" s="147">
        <f>IF(AZ308=4,G308,0)</f>
        <v>0</v>
      </c>
      <c r="BE308" s="147">
        <f>IF(AZ308=5,G308,0)</f>
        <v>0</v>
      </c>
      <c r="CA308" s="176">
        <v>2</v>
      </c>
      <c r="CB308" s="176">
        <v>7</v>
      </c>
      <c r="CZ308" s="147">
        <v>0.0743800000000192</v>
      </c>
    </row>
    <row r="309" spans="1:15" ht="12.75">
      <c r="A309" s="177"/>
      <c r="B309" s="180"/>
      <c r="C309" s="264" t="s">
        <v>366</v>
      </c>
      <c r="D309" s="265"/>
      <c r="E309" s="181">
        <v>9.372</v>
      </c>
      <c r="F309" s="182"/>
      <c r="G309" s="183"/>
      <c r="M309" s="179" t="s">
        <v>366</v>
      </c>
      <c r="O309" s="169"/>
    </row>
    <row r="310" spans="1:104" ht="22.5">
      <c r="A310" s="170">
        <v>127</v>
      </c>
      <c r="B310" s="171" t="s">
        <v>367</v>
      </c>
      <c r="C310" s="172" t="s">
        <v>363</v>
      </c>
      <c r="D310" s="173" t="s">
        <v>135</v>
      </c>
      <c r="E310" s="174">
        <v>22.2</v>
      </c>
      <c r="F310" s="174"/>
      <c r="G310" s="175">
        <f>E310*F310</f>
        <v>0</v>
      </c>
      <c r="O310" s="169">
        <v>2</v>
      </c>
      <c r="AA310" s="147">
        <v>2</v>
      </c>
      <c r="AB310" s="147">
        <v>7</v>
      </c>
      <c r="AC310" s="147">
        <v>7</v>
      </c>
      <c r="AZ310" s="147">
        <v>2</v>
      </c>
      <c r="BA310" s="147">
        <f>IF(AZ310=1,G310,0)</f>
        <v>0</v>
      </c>
      <c r="BB310" s="147">
        <f>IF(AZ310=2,G310,0)</f>
        <v>0</v>
      </c>
      <c r="BC310" s="147">
        <f>IF(AZ310=3,G310,0)</f>
        <v>0</v>
      </c>
      <c r="BD310" s="147">
        <f>IF(AZ310=4,G310,0)</f>
        <v>0</v>
      </c>
      <c r="BE310" s="147">
        <f>IF(AZ310=5,G310,0)</f>
        <v>0</v>
      </c>
      <c r="CA310" s="176">
        <v>2</v>
      </c>
      <c r="CB310" s="176">
        <v>7</v>
      </c>
      <c r="CZ310" s="147">
        <v>0.0743800000000192</v>
      </c>
    </row>
    <row r="311" spans="1:15" ht="12.75">
      <c r="A311" s="177"/>
      <c r="B311" s="180"/>
      <c r="C311" s="264" t="s">
        <v>368</v>
      </c>
      <c r="D311" s="265"/>
      <c r="E311" s="181">
        <v>22.2</v>
      </c>
      <c r="F311" s="182"/>
      <c r="G311" s="183"/>
      <c r="M311" s="179" t="s">
        <v>368</v>
      </c>
      <c r="O311" s="169"/>
    </row>
    <row r="312" spans="1:104" ht="22.5">
      <c r="A312" s="170">
        <v>128</v>
      </c>
      <c r="B312" s="171" t="s">
        <v>369</v>
      </c>
      <c r="C312" s="172" t="s">
        <v>357</v>
      </c>
      <c r="D312" s="173" t="s">
        <v>135</v>
      </c>
      <c r="E312" s="174">
        <v>1.212</v>
      </c>
      <c r="F312" s="174"/>
      <c r="G312" s="175">
        <f>E312*F312</f>
        <v>0</v>
      </c>
      <c r="O312" s="169">
        <v>2</v>
      </c>
      <c r="AA312" s="147">
        <v>2</v>
      </c>
      <c r="AB312" s="147">
        <v>7</v>
      </c>
      <c r="AC312" s="147">
        <v>7</v>
      </c>
      <c r="AZ312" s="147">
        <v>2</v>
      </c>
      <c r="BA312" s="147">
        <f>IF(AZ312=1,G312,0)</f>
        <v>0</v>
      </c>
      <c r="BB312" s="147">
        <f>IF(AZ312=2,G312,0)</f>
        <v>0</v>
      </c>
      <c r="BC312" s="147">
        <f>IF(AZ312=3,G312,0)</f>
        <v>0</v>
      </c>
      <c r="BD312" s="147">
        <f>IF(AZ312=4,G312,0)</f>
        <v>0</v>
      </c>
      <c r="BE312" s="147">
        <f>IF(AZ312=5,G312,0)</f>
        <v>0</v>
      </c>
      <c r="CA312" s="176">
        <v>2</v>
      </c>
      <c r="CB312" s="176">
        <v>7</v>
      </c>
      <c r="CZ312" s="147">
        <v>0.0743800000000192</v>
      </c>
    </row>
    <row r="313" spans="1:15" ht="12.75">
      <c r="A313" s="177"/>
      <c r="B313" s="180"/>
      <c r="C313" s="264" t="s">
        <v>370</v>
      </c>
      <c r="D313" s="265"/>
      <c r="E313" s="181">
        <v>1.212</v>
      </c>
      <c r="F313" s="182"/>
      <c r="G313" s="183"/>
      <c r="M313" s="179" t="s">
        <v>370</v>
      </c>
      <c r="O313" s="169"/>
    </row>
    <row r="314" spans="1:57" ht="12.75">
      <c r="A314" s="184"/>
      <c r="B314" s="185" t="s">
        <v>77</v>
      </c>
      <c r="C314" s="186" t="str">
        <f>CONCATENATE(B301," ",C301)</f>
        <v>771 Podlahy z dlaždic a obklady</v>
      </c>
      <c r="D314" s="187"/>
      <c r="E314" s="188"/>
      <c r="F314" s="189"/>
      <c r="G314" s="190">
        <f>SUM(G301:G313)</f>
        <v>0</v>
      </c>
      <c r="O314" s="169">
        <v>4</v>
      </c>
      <c r="BA314" s="191">
        <f>SUM(BA301:BA313)</f>
        <v>0</v>
      </c>
      <c r="BB314" s="191">
        <f>SUM(BB301:BB313)</f>
        <v>0</v>
      </c>
      <c r="BC314" s="191">
        <f>SUM(BC301:BC313)</f>
        <v>0</v>
      </c>
      <c r="BD314" s="191">
        <f>SUM(BD301:BD313)</f>
        <v>0</v>
      </c>
      <c r="BE314" s="191">
        <f>SUM(BE301:BE313)</f>
        <v>0</v>
      </c>
    </row>
    <row r="315" spans="1:15" ht="12.75">
      <c r="A315" s="162" t="s">
        <v>73</v>
      </c>
      <c r="B315" s="163" t="s">
        <v>371</v>
      </c>
      <c r="C315" s="164" t="s">
        <v>372</v>
      </c>
      <c r="D315" s="165"/>
      <c r="E315" s="166"/>
      <c r="F315" s="166"/>
      <c r="G315" s="167"/>
      <c r="H315" s="168"/>
      <c r="I315" s="168"/>
      <c r="O315" s="169">
        <v>1</v>
      </c>
    </row>
    <row r="316" spans="1:104" ht="12.75">
      <c r="A316" s="170">
        <v>129</v>
      </c>
      <c r="B316" s="171" t="s">
        <v>373</v>
      </c>
      <c r="C316" s="172" t="s">
        <v>374</v>
      </c>
      <c r="D316" s="173" t="s">
        <v>135</v>
      </c>
      <c r="E316" s="174">
        <v>5.12</v>
      </c>
      <c r="F316" s="174"/>
      <c r="G316" s="175">
        <f>E316*F316</f>
        <v>0</v>
      </c>
      <c r="O316" s="169">
        <v>2</v>
      </c>
      <c r="AA316" s="147">
        <v>2</v>
      </c>
      <c r="AB316" s="147">
        <v>7</v>
      </c>
      <c r="AC316" s="147">
        <v>7</v>
      </c>
      <c r="AZ316" s="147">
        <v>2</v>
      </c>
      <c r="BA316" s="147">
        <f>IF(AZ316=1,G316,0)</f>
        <v>0</v>
      </c>
      <c r="BB316" s="147">
        <f>IF(AZ316=2,G316,0)</f>
        <v>0</v>
      </c>
      <c r="BC316" s="147">
        <f>IF(AZ316=3,G316,0)</f>
        <v>0</v>
      </c>
      <c r="BD316" s="147">
        <f>IF(AZ316=4,G316,0)</f>
        <v>0</v>
      </c>
      <c r="BE316" s="147">
        <f>IF(AZ316=5,G316,0)</f>
        <v>0</v>
      </c>
      <c r="CA316" s="176">
        <v>2</v>
      </c>
      <c r="CB316" s="176">
        <v>7</v>
      </c>
      <c r="CZ316" s="147">
        <v>0.0617300000000114</v>
      </c>
    </row>
    <row r="317" spans="1:57" ht="12.75">
      <c r="A317" s="184"/>
      <c r="B317" s="185" t="s">
        <v>77</v>
      </c>
      <c r="C317" s="186" t="str">
        <f>CONCATENATE(B315," ",C315)</f>
        <v>773 Podlahy teracové</v>
      </c>
      <c r="D317" s="187"/>
      <c r="E317" s="188"/>
      <c r="F317" s="189"/>
      <c r="G317" s="190">
        <f>SUM(G315:G316)</f>
        <v>0</v>
      </c>
      <c r="O317" s="169">
        <v>4</v>
      </c>
      <c r="BA317" s="191">
        <f>SUM(BA315:BA316)</f>
        <v>0</v>
      </c>
      <c r="BB317" s="191">
        <f>SUM(BB315:BB316)</f>
        <v>0</v>
      </c>
      <c r="BC317" s="191">
        <f>SUM(BC315:BC316)</f>
        <v>0</v>
      </c>
      <c r="BD317" s="191">
        <f>SUM(BD315:BD316)</f>
        <v>0</v>
      </c>
      <c r="BE317" s="191">
        <f>SUM(BE315:BE316)</f>
        <v>0</v>
      </c>
    </row>
    <row r="318" spans="1:15" ht="12.75">
      <c r="A318" s="162" t="s">
        <v>73</v>
      </c>
      <c r="B318" s="163" t="s">
        <v>375</v>
      </c>
      <c r="C318" s="164" t="s">
        <v>376</v>
      </c>
      <c r="D318" s="165"/>
      <c r="E318" s="166"/>
      <c r="F318" s="166"/>
      <c r="G318" s="167"/>
      <c r="H318" s="168"/>
      <c r="I318" s="168"/>
      <c r="O318" s="169">
        <v>1</v>
      </c>
    </row>
    <row r="319" spans="1:104" ht="22.5">
      <c r="A319" s="170">
        <v>130</v>
      </c>
      <c r="B319" s="171" t="s">
        <v>377</v>
      </c>
      <c r="C319" s="172" t="s">
        <v>378</v>
      </c>
      <c r="D319" s="173" t="s">
        <v>135</v>
      </c>
      <c r="E319" s="174">
        <v>1.1</v>
      </c>
      <c r="F319" s="174"/>
      <c r="G319" s="175">
        <f>E319*F319</f>
        <v>0</v>
      </c>
      <c r="O319" s="169">
        <v>2</v>
      </c>
      <c r="AA319" s="147">
        <v>2</v>
      </c>
      <c r="AB319" s="147">
        <v>7</v>
      </c>
      <c r="AC319" s="147">
        <v>7</v>
      </c>
      <c r="AZ319" s="147">
        <v>2</v>
      </c>
      <c r="BA319" s="147">
        <f>IF(AZ319=1,G319,0)</f>
        <v>0</v>
      </c>
      <c r="BB319" s="147">
        <f>IF(AZ319=2,G319,0)</f>
        <v>0</v>
      </c>
      <c r="BC319" s="147">
        <f>IF(AZ319=3,G319,0)</f>
        <v>0</v>
      </c>
      <c r="BD319" s="147">
        <f>IF(AZ319=4,G319,0)</f>
        <v>0</v>
      </c>
      <c r="BE319" s="147">
        <f>IF(AZ319=5,G319,0)</f>
        <v>0</v>
      </c>
      <c r="CA319" s="176">
        <v>2</v>
      </c>
      <c r="CB319" s="176">
        <v>7</v>
      </c>
      <c r="CZ319" s="147">
        <v>0.00392999999999688</v>
      </c>
    </row>
    <row r="320" spans="1:15" ht="12.75">
      <c r="A320" s="177"/>
      <c r="B320" s="178"/>
      <c r="C320" s="266" t="s">
        <v>379</v>
      </c>
      <c r="D320" s="267"/>
      <c r="E320" s="267"/>
      <c r="F320" s="267"/>
      <c r="G320" s="268"/>
      <c r="L320" s="179" t="s">
        <v>379</v>
      </c>
      <c r="O320" s="169">
        <v>3</v>
      </c>
    </row>
    <row r="321" spans="1:104" ht="22.5">
      <c r="A321" s="170">
        <v>131</v>
      </c>
      <c r="B321" s="171" t="s">
        <v>380</v>
      </c>
      <c r="C321" s="172" t="s">
        <v>381</v>
      </c>
      <c r="D321" s="173" t="s">
        <v>135</v>
      </c>
      <c r="E321" s="174">
        <v>15.552</v>
      </c>
      <c r="F321" s="174"/>
      <c r="G321" s="175">
        <f>E321*F321</f>
        <v>0</v>
      </c>
      <c r="O321" s="169">
        <v>2</v>
      </c>
      <c r="AA321" s="147">
        <v>2</v>
      </c>
      <c r="AB321" s="147">
        <v>7</v>
      </c>
      <c r="AC321" s="147">
        <v>7</v>
      </c>
      <c r="AZ321" s="147">
        <v>2</v>
      </c>
      <c r="BA321" s="147">
        <f>IF(AZ321=1,G321,0)</f>
        <v>0</v>
      </c>
      <c r="BB321" s="147">
        <f>IF(AZ321=2,G321,0)</f>
        <v>0</v>
      </c>
      <c r="BC321" s="147">
        <f>IF(AZ321=3,G321,0)</f>
        <v>0</v>
      </c>
      <c r="BD321" s="147">
        <f>IF(AZ321=4,G321,0)</f>
        <v>0</v>
      </c>
      <c r="BE321" s="147">
        <f>IF(AZ321=5,G321,0)</f>
        <v>0</v>
      </c>
      <c r="CA321" s="176">
        <v>2</v>
      </c>
      <c r="CB321" s="176">
        <v>7</v>
      </c>
      <c r="CZ321" s="147">
        <v>0.00392999999999688</v>
      </c>
    </row>
    <row r="322" spans="1:15" ht="12.75">
      <c r="A322" s="177"/>
      <c r="B322" s="180"/>
      <c r="C322" s="264" t="s">
        <v>382</v>
      </c>
      <c r="D322" s="265"/>
      <c r="E322" s="181">
        <v>15.552</v>
      </c>
      <c r="F322" s="182"/>
      <c r="G322" s="183"/>
      <c r="M322" s="179" t="s">
        <v>382</v>
      </c>
      <c r="O322" s="169"/>
    </row>
    <row r="323" spans="1:104" ht="22.5">
      <c r="A323" s="170">
        <v>132</v>
      </c>
      <c r="B323" s="171" t="s">
        <v>383</v>
      </c>
      <c r="C323" s="172" t="s">
        <v>384</v>
      </c>
      <c r="D323" s="173" t="s">
        <v>135</v>
      </c>
      <c r="E323" s="174">
        <v>2.016</v>
      </c>
      <c r="F323" s="174"/>
      <c r="G323" s="175">
        <f>E323*F323</f>
        <v>0</v>
      </c>
      <c r="O323" s="169">
        <v>2</v>
      </c>
      <c r="AA323" s="147">
        <v>2</v>
      </c>
      <c r="AB323" s="147">
        <v>7</v>
      </c>
      <c r="AC323" s="147">
        <v>7</v>
      </c>
      <c r="AZ323" s="147">
        <v>2</v>
      </c>
      <c r="BA323" s="147">
        <f>IF(AZ323=1,G323,0)</f>
        <v>0</v>
      </c>
      <c r="BB323" s="147">
        <f>IF(AZ323=2,G323,0)</f>
        <v>0</v>
      </c>
      <c r="BC323" s="147">
        <f>IF(AZ323=3,G323,0)</f>
        <v>0</v>
      </c>
      <c r="BD323" s="147">
        <f>IF(AZ323=4,G323,0)</f>
        <v>0</v>
      </c>
      <c r="BE323" s="147">
        <f>IF(AZ323=5,G323,0)</f>
        <v>0</v>
      </c>
      <c r="CA323" s="176">
        <v>2</v>
      </c>
      <c r="CB323" s="176">
        <v>7</v>
      </c>
      <c r="CZ323" s="147">
        <v>0.00392999999999688</v>
      </c>
    </row>
    <row r="324" spans="1:15" ht="12.75">
      <c r="A324" s="177"/>
      <c r="B324" s="180"/>
      <c r="C324" s="223" t="s">
        <v>385</v>
      </c>
      <c r="D324" s="224"/>
      <c r="E324" s="181">
        <v>2.016</v>
      </c>
      <c r="F324" s="182"/>
      <c r="G324" s="183"/>
      <c r="M324" s="179" t="s">
        <v>385</v>
      </c>
      <c r="O324" s="169"/>
    </row>
    <row r="325" spans="1:104" ht="22.5">
      <c r="A325" s="170">
        <v>133</v>
      </c>
      <c r="B325" s="171" t="s">
        <v>386</v>
      </c>
      <c r="C325" s="172" t="s">
        <v>387</v>
      </c>
      <c r="D325" s="173" t="s">
        <v>135</v>
      </c>
      <c r="E325" s="174">
        <v>1.32</v>
      </c>
      <c r="F325" s="174"/>
      <c r="G325" s="175">
        <f>E325*F325</f>
        <v>0</v>
      </c>
      <c r="O325" s="169">
        <v>2</v>
      </c>
      <c r="AA325" s="147">
        <v>2</v>
      </c>
      <c r="AB325" s="147">
        <v>7</v>
      </c>
      <c r="AC325" s="147">
        <v>7</v>
      </c>
      <c r="AZ325" s="147">
        <v>2</v>
      </c>
      <c r="BA325" s="147">
        <f>IF(AZ325=1,G325,0)</f>
        <v>0</v>
      </c>
      <c r="BB325" s="147">
        <f>IF(AZ325=2,G325,0)</f>
        <v>0</v>
      </c>
      <c r="BC325" s="147">
        <f>IF(AZ325=3,G325,0)</f>
        <v>0</v>
      </c>
      <c r="BD325" s="147">
        <f>IF(AZ325=4,G325,0)</f>
        <v>0</v>
      </c>
      <c r="BE325" s="147">
        <f>IF(AZ325=5,G325,0)</f>
        <v>0</v>
      </c>
      <c r="CA325" s="176">
        <v>2</v>
      </c>
      <c r="CB325" s="176">
        <v>7</v>
      </c>
      <c r="CZ325" s="147">
        <v>0.00392999999999688</v>
      </c>
    </row>
    <row r="326" spans="1:15" ht="12.75">
      <c r="A326" s="177"/>
      <c r="B326" s="180"/>
      <c r="C326" s="223" t="s">
        <v>388</v>
      </c>
      <c r="D326" s="224"/>
      <c r="E326" s="181">
        <v>1.32</v>
      </c>
      <c r="F326" s="182"/>
      <c r="G326" s="183"/>
      <c r="M326" s="179" t="s">
        <v>388</v>
      </c>
      <c r="O326" s="169"/>
    </row>
    <row r="327" spans="1:104" ht="22.5">
      <c r="A327" s="170">
        <v>134</v>
      </c>
      <c r="B327" s="171" t="s">
        <v>389</v>
      </c>
      <c r="C327" s="172" t="s">
        <v>390</v>
      </c>
      <c r="D327" s="173" t="s">
        <v>135</v>
      </c>
      <c r="E327" s="174">
        <v>8.372</v>
      </c>
      <c r="F327" s="174"/>
      <c r="G327" s="175">
        <f>E327*F327</f>
        <v>0</v>
      </c>
      <c r="O327" s="169">
        <v>2</v>
      </c>
      <c r="AA327" s="147">
        <v>2</v>
      </c>
      <c r="AB327" s="147">
        <v>7</v>
      </c>
      <c r="AC327" s="147">
        <v>7</v>
      </c>
      <c r="AZ327" s="147">
        <v>2</v>
      </c>
      <c r="BA327" s="147">
        <f>IF(AZ327=1,G327,0)</f>
        <v>0</v>
      </c>
      <c r="BB327" s="147">
        <f>IF(AZ327=2,G327,0)</f>
        <v>0</v>
      </c>
      <c r="BC327" s="147">
        <f>IF(AZ327=3,G327,0)</f>
        <v>0</v>
      </c>
      <c r="BD327" s="147">
        <f>IF(AZ327=4,G327,0)</f>
        <v>0</v>
      </c>
      <c r="BE327" s="147">
        <f>IF(AZ327=5,G327,0)</f>
        <v>0</v>
      </c>
      <c r="CA327" s="176">
        <v>2</v>
      </c>
      <c r="CB327" s="176">
        <v>7</v>
      </c>
      <c r="CZ327" s="147">
        <v>0.00131999999999977</v>
      </c>
    </row>
    <row r="328" spans="1:15" ht="12.75">
      <c r="A328" s="177"/>
      <c r="B328" s="180"/>
      <c r="C328" s="223" t="s">
        <v>391</v>
      </c>
      <c r="D328" s="224"/>
      <c r="E328" s="181">
        <v>8.372</v>
      </c>
      <c r="F328" s="182"/>
      <c r="G328" s="183"/>
      <c r="M328" s="179" t="s">
        <v>391</v>
      </c>
      <c r="O328" s="169"/>
    </row>
    <row r="329" spans="1:57" ht="12.75">
      <c r="A329" s="184"/>
      <c r="B329" s="185" t="s">
        <v>77</v>
      </c>
      <c r="C329" s="186" t="str">
        <f>CONCATENATE(B318," ",C318)</f>
        <v>776 Podlahy povlakové</v>
      </c>
      <c r="D329" s="187"/>
      <c r="E329" s="188"/>
      <c r="F329" s="189"/>
      <c r="G329" s="190">
        <f>SUM(G318:G328)</f>
        <v>0</v>
      </c>
      <c r="O329" s="169">
        <v>4</v>
      </c>
      <c r="BA329" s="191">
        <f>SUM(BA318:BA328)</f>
        <v>0</v>
      </c>
      <c r="BB329" s="191">
        <f>SUM(BB318:BB328)</f>
        <v>0</v>
      </c>
      <c r="BC329" s="191">
        <f>SUM(BC318:BC328)</f>
        <v>0</v>
      </c>
      <c r="BD329" s="191">
        <f>SUM(BD318:BD328)</f>
        <v>0</v>
      </c>
      <c r="BE329" s="191">
        <f>SUM(BE318:BE328)</f>
        <v>0</v>
      </c>
    </row>
    <row r="330" spans="1:15" ht="12.75">
      <c r="A330" s="162" t="s">
        <v>73</v>
      </c>
      <c r="B330" s="163" t="s">
        <v>392</v>
      </c>
      <c r="C330" s="164" t="s">
        <v>393</v>
      </c>
      <c r="D330" s="165"/>
      <c r="E330" s="166"/>
      <c r="F330" s="166"/>
      <c r="G330" s="167"/>
      <c r="H330" s="168"/>
      <c r="I330" s="168"/>
      <c r="O330" s="169">
        <v>1</v>
      </c>
    </row>
    <row r="331" spans="1:104" ht="22.5">
      <c r="A331" s="170">
        <v>135</v>
      </c>
      <c r="B331" s="171" t="s">
        <v>394</v>
      </c>
      <c r="C331" s="172" t="s">
        <v>395</v>
      </c>
      <c r="D331" s="173" t="s">
        <v>135</v>
      </c>
      <c r="E331" s="174">
        <v>40</v>
      </c>
      <c r="F331" s="174"/>
      <c r="G331" s="175">
        <f>E331*F331</f>
        <v>0</v>
      </c>
      <c r="O331" s="169">
        <v>2</v>
      </c>
      <c r="AA331" s="147">
        <v>2</v>
      </c>
      <c r="AB331" s="147">
        <v>7</v>
      </c>
      <c r="AC331" s="147">
        <v>7</v>
      </c>
      <c r="AZ331" s="147">
        <v>2</v>
      </c>
      <c r="BA331" s="147">
        <f>IF(AZ331=1,G331,0)</f>
        <v>0</v>
      </c>
      <c r="BB331" s="147">
        <f>IF(AZ331=2,G331,0)</f>
        <v>0</v>
      </c>
      <c r="BC331" s="147">
        <f>IF(AZ331=3,G331,0)</f>
        <v>0</v>
      </c>
      <c r="BD331" s="147">
        <f>IF(AZ331=4,G331,0)</f>
        <v>0</v>
      </c>
      <c r="BE331" s="147">
        <f>IF(AZ331=5,G331,0)</f>
        <v>0</v>
      </c>
      <c r="CA331" s="176">
        <v>2</v>
      </c>
      <c r="CB331" s="176">
        <v>7</v>
      </c>
      <c r="CZ331" s="147">
        <v>0.0168500000000051</v>
      </c>
    </row>
    <row r="332" spans="1:15" ht="12.75">
      <c r="A332" s="177"/>
      <c r="B332" s="180"/>
      <c r="C332" s="223" t="s">
        <v>396</v>
      </c>
      <c r="D332" s="224"/>
      <c r="E332" s="181">
        <v>40</v>
      </c>
      <c r="F332" s="182"/>
      <c r="G332" s="183"/>
      <c r="M332" s="179" t="s">
        <v>396</v>
      </c>
      <c r="O332" s="169"/>
    </row>
    <row r="333" spans="1:57" ht="12.75">
      <c r="A333" s="184"/>
      <c r="B333" s="185" t="s">
        <v>77</v>
      </c>
      <c r="C333" s="186" t="str">
        <f>CONCATENATE(B330," ",C330)</f>
        <v>781 Obklady keramické</v>
      </c>
      <c r="D333" s="187"/>
      <c r="E333" s="188"/>
      <c r="F333" s="189"/>
      <c r="G333" s="190">
        <f>SUM(G330:G332)</f>
        <v>0</v>
      </c>
      <c r="O333" s="169">
        <v>4</v>
      </c>
      <c r="BA333" s="191">
        <f>SUM(BA330:BA332)</f>
        <v>0</v>
      </c>
      <c r="BB333" s="191">
        <f>SUM(BB330:BB332)</f>
        <v>0</v>
      </c>
      <c r="BC333" s="191">
        <f>SUM(BC330:BC332)</f>
        <v>0</v>
      </c>
      <c r="BD333" s="191">
        <f>SUM(BD330:BD332)</f>
        <v>0</v>
      </c>
      <c r="BE333" s="191">
        <f>SUM(BE330:BE332)</f>
        <v>0</v>
      </c>
    </row>
    <row r="334" spans="1:15" ht="12.75">
      <c r="A334" s="162" t="s">
        <v>73</v>
      </c>
      <c r="B334" s="163" t="s">
        <v>397</v>
      </c>
      <c r="C334" s="164" t="s">
        <v>398</v>
      </c>
      <c r="D334" s="165"/>
      <c r="E334" s="166"/>
      <c r="F334" s="166"/>
      <c r="G334" s="167"/>
      <c r="H334" s="168"/>
      <c r="I334" s="168"/>
      <c r="O334" s="169">
        <v>1</v>
      </c>
    </row>
    <row r="335" spans="1:104" ht="12.75">
      <c r="A335" s="170">
        <v>136</v>
      </c>
      <c r="B335" s="171" t="s">
        <v>399</v>
      </c>
      <c r="C335" s="172" t="s">
        <v>400</v>
      </c>
      <c r="D335" s="173" t="s">
        <v>135</v>
      </c>
      <c r="E335" s="174">
        <v>24.31</v>
      </c>
      <c r="F335" s="174">
        <v>0</v>
      </c>
      <c r="G335" s="175">
        <f>E335*F335</f>
        <v>0</v>
      </c>
      <c r="O335" s="169">
        <v>2</v>
      </c>
      <c r="AA335" s="147">
        <v>12</v>
      </c>
      <c r="AB335" s="147">
        <v>0</v>
      </c>
      <c r="AC335" s="147">
        <v>45</v>
      </c>
      <c r="AZ335" s="147">
        <v>2</v>
      </c>
      <c r="BA335" s="147">
        <f>IF(AZ335=1,G335,0)</f>
        <v>0</v>
      </c>
      <c r="BB335" s="147">
        <f>IF(AZ335=2,G335,0)</f>
        <v>0</v>
      </c>
      <c r="BC335" s="147">
        <f>IF(AZ335=3,G335,0)</f>
        <v>0</v>
      </c>
      <c r="BD335" s="147">
        <f>IF(AZ335=4,G335,0)</f>
        <v>0</v>
      </c>
      <c r="BE335" s="147">
        <f>IF(AZ335=5,G335,0)</f>
        <v>0</v>
      </c>
      <c r="CA335" s="176">
        <v>12</v>
      </c>
      <c r="CB335" s="176">
        <v>0</v>
      </c>
      <c r="CZ335" s="147">
        <v>0</v>
      </c>
    </row>
    <row r="336" spans="1:15" ht="12.75">
      <c r="A336" s="177"/>
      <c r="B336" s="180"/>
      <c r="C336" s="223" t="s">
        <v>401</v>
      </c>
      <c r="D336" s="224"/>
      <c r="E336" s="181">
        <v>24.31</v>
      </c>
      <c r="F336" s="182"/>
      <c r="G336" s="183"/>
      <c r="M336" s="179" t="s">
        <v>401</v>
      </c>
      <c r="O336" s="169"/>
    </row>
    <row r="337" spans="1:104" ht="12.75">
      <c r="A337" s="170">
        <v>137</v>
      </c>
      <c r="B337" s="171" t="s">
        <v>402</v>
      </c>
      <c r="C337" s="172" t="s">
        <v>400</v>
      </c>
      <c r="D337" s="173" t="s">
        <v>135</v>
      </c>
      <c r="E337" s="174">
        <v>2</v>
      </c>
      <c r="F337" s="174">
        <v>0</v>
      </c>
      <c r="G337" s="175">
        <f>E337*F337</f>
        <v>0</v>
      </c>
      <c r="O337" s="169">
        <v>2</v>
      </c>
      <c r="AA337" s="147">
        <v>12</v>
      </c>
      <c r="AB337" s="147">
        <v>0</v>
      </c>
      <c r="AC337" s="147">
        <v>53</v>
      </c>
      <c r="AZ337" s="147">
        <v>2</v>
      </c>
      <c r="BA337" s="147">
        <f>IF(AZ337=1,G337,0)</f>
        <v>0</v>
      </c>
      <c r="BB337" s="147">
        <f>IF(AZ337=2,G337,0)</f>
        <v>0</v>
      </c>
      <c r="BC337" s="147">
        <f>IF(AZ337=3,G337,0)</f>
        <v>0</v>
      </c>
      <c r="BD337" s="147">
        <f>IF(AZ337=4,G337,0)</f>
        <v>0</v>
      </c>
      <c r="BE337" s="147">
        <f>IF(AZ337=5,G337,0)</f>
        <v>0</v>
      </c>
      <c r="CA337" s="176">
        <v>12</v>
      </c>
      <c r="CB337" s="176">
        <v>0</v>
      </c>
      <c r="CZ337" s="147">
        <v>0</v>
      </c>
    </row>
    <row r="338" spans="1:15" ht="12.75">
      <c r="A338" s="177"/>
      <c r="B338" s="180"/>
      <c r="C338" s="223" t="s">
        <v>403</v>
      </c>
      <c r="D338" s="224"/>
      <c r="E338" s="181">
        <v>2</v>
      </c>
      <c r="F338" s="182"/>
      <c r="G338" s="183"/>
      <c r="M338" s="179" t="s">
        <v>403</v>
      </c>
      <c r="O338" s="169"/>
    </row>
    <row r="339" spans="1:104" ht="12.75">
      <c r="A339" s="170">
        <v>138</v>
      </c>
      <c r="B339" s="171" t="s">
        <v>404</v>
      </c>
      <c r="C339" s="172" t="s">
        <v>405</v>
      </c>
      <c r="D339" s="173" t="s">
        <v>135</v>
      </c>
      <c r="E339" s="174">
        <v>140.8</v>
      </c>
      <c r="F339" s="174">
        <v>0</v>
      </c>
      <c r="G339" s="175">
        <f>E339*F339</f>
        <v>0</v>
      </c>
      <c r="O339" s="169">
        <v>2</v>
      </c>
      <c r="AA339" s="147">
        <v>12</v>
      </c>
      <c r="AB339" s="147">
        <v>0</v>
      </c>
      <c r="AC339" s="147">
        <v>39</v>
      </c>
      <c r="AZ339" s="147">
        <v>2</v>
      </c>
      <c r="BA339" s="147">
        <f>IF(AZ339=1,G339,0)</f>
        <v>0</v>
      </c>
      <c r="BB339" s="147">
        <f>IF(AZ339=2,G339,0)</f>
        <v>0</v>
      </c>
      <c r="BC339" s="147">
        <f>IF(AZ339=3,G339,0)</f>
        <v>0</v>
      </c>
      <c r="BD339" s="147">
        <f>IF(AZ339=4,G339,0)</f>
        <v>0</v>
      </c>
      <c r="BE339" s="147">
        <f>IF(AZ339=5,G339,0)</f>
        <v>0</v>
      </c>
      <c r="CA339" s="176">
        <v>12</v>
      </c>
      <c r="CB339" s="176">
        <v>0</v>
      </c>
      <c r="CZ339" s="147">
        <v>0</v>
      </c>
    </row>
    <row r="340" spans="1:15" ht="12.75">
      <c r="A340" s="177"/>
      <c r="B340" s="180"/>
      <c r="C340" s="223" t="s">
        <v>406</v>
      </c>
      <c r="D340" s="224"/>
      <c r="E340" s="181">
        <v>140.8</v>
      </c>
      <c r="F340" s="182"/>
      <c r="G340" s="183"/>
      <c r="M340" s="179" t="s">
        <v>406</v>
      </c>
      <c r="O340" s="169"/>
    </row>
    <row r="341" spans="1:104" ht="12.75">
      <c r="A341" s="170">
        <v>139</v>
      </c>
      <c r="B341" s="171" t="s">
        <v>407</v>
      </c>
      <c r="C341" s="172" t="s">
        <v>408</v>
      </c>
      <c r="D341" s="173" t="s">
        <v>135</v>
      </c>
      <c r="E341" s="174">
        <v>3.35</v>
      </c>
      <c r="F341" s="174">
        <v>0</v>
      </c>
      <c r="G341" s="175">
        <f>E341*F341</f>
        <v>0</v>
      </c>
      <c r="O341" s="169">
        <v>2</v>
      </c>
      <c r="AA341" s="147">
        <v>12</v>
      </c>
      <c r="AB341" s="147">
        <v>0</v>
      </c>
      <c r="AC341" s="147">
        <v>47</v>
      </c>
      <c r="AZ341" s="147">
        <v>2</v>
      </c>
      <c r="BA341" s="147">
        <f>IF(AZ341=1,G341,0)</f>
        <v>0</v>
      </c>
      <c r="BB341" s="147">
        <f>IF(AZ341=2,G341,0)</f>
        <v>0</v>
      </c>
      <c r="BC341" s="147">
        <f>IF(AZ341=3,G341,0)</f>
        <v>0</v>
      </c>
      <c r="BD341" s="147">
        <f>IF(AZ341=4,G341,0)</f>
        <v>0</v>
      </c>
      <c r="BE341" s="147">
        <f>IF(AZ341=5,G341,0)</f>
        <v>0</v>
      </c>
      <c r="CA341" s="176">
        <v>12</v>
      </c>
      <c r="CB341" s="176">
        <v>0</v>
      </c>
      <c r="CZ341" s="147">
        <v>0</v>
      </c>
    </row>
    <row r="342" spans="1:15" ht="12.75">
      <c r="A342" s="177"/>
      <c r="B342" s="180"/>
      <c r="C342" s="223" t="s">
        <v>409</v>
      </c>
      <c r="D342" s="224"/>
      <c r="E342" s="181">
        <v>3.35</v>
      </c>
      <c r="F342" s="182"/>
      <c r="G342" s="183"/>
      <c r="M342" s="179" t="s">
        <v>409</v>
      </c>
      <c r="O342" s="169"/>
    </row>
    <row r="343" spans="1:104" ht="12.75">
      <c r="A343" s="170">
        <v>140</v>
      </c>
      <c r="B343" s="171" t="s">
        <v>410</v>
      </c>
      <c r="C343" s="172" t="s">
        <v>408</v>
      </c>
      <c r="D343" s="173" t="s">
        <v>135</v>
      </c>
      <c r="E343" s="174">
        <v>0.81</v>
      </c>
      <c r="F343" s="174">
        <v>0</v>
      </c>
      <c r="G343" s="175">
        <f>E343*F343</f>
        <v>0</v>
      </c>
      <c r="O343" s="169">
        <v>2</v>
      </c>
      <c r="AA343" s="147">
        <v>12</v>
      </c>
      <c r="AB343" s="147">
        <v>0</v>
      </c>
      <c r="AC343" s="147">
        <v>49</v>
      </c>
      <c r="AZ343" s="147">
        <v>2</v>
      </c>
      <c r="BA343" s="147">
        <f>IF(AZ343=1,G343,0)</f>
        <v>0</v>
      </c>
      <c r="BB343" s="147">
        <f>IF(AZ343=2,G343,0)</f>
        <v>0</v>
      </c>
      <c r="BC343" s="147">
        <f>IF(AZ343=3,G343,0)</f>
        <v>0</v>
      </c>
      <c r="BD343" s="147">
        <f>IF(AZ343=4,G343,0)</f>
        <v>0</v>
      </c>
      <c r="BE343" s="147">
        <f>IF(AZ343=5,G343,0)</f>
        <v>0</v>
      </c>
      <c r="CA343" s="176">
        <v>12</v>
      </c>
      <c r="CB343" s="176">
        <v>0</v>
      </c>
      <c r="CZ343" s="147">
        <v>0</v>
      </c>
    </row>
    <row r="344" spans="1:15" ht="12.75">
      <c r="A344" s="177"/>
      <c r="B344" s="180"/>
      <c r="C344" s="223" t="s">
        <v>411</v>
      </c>
      <c r="D344" s="224"/>
      <c r="E344" s="181">
        <v>0.81</v>
      </c>
      <c r="F344" s="182"/>
      <c r="G344" s="183"/>
      <c r="M344" s="179" t="s">
        <v>411</v>
      </c>
      <c r="O344" s="169"/>
    </row>
    <row r="345" spans="1:104" ht="12.75">
      <c r="A345" s="170">
        <v>141</v>
      </c>
      <c r="B345" s="171" t="s">
        <v>412</v>
      </c>
      <c r="C345" s="172" t="s">
        <v>408</v>
      </c>
      <c r="D345" s="173" t="s">
        <v>135</v>
      </c>
      <c r="E345" s="174">
        <v>7.81</v>
      </c>
      <c r="F345" s="174">
        <v>0</v>
      </c>
      <c r="G345" s="175">
        <f>E345*F345</f>
        <v>0</v>
      </c>
      <c r="O345" s="169">
        <v>2</v>
      </c>
      <c r="AA345" s="147">
        <v>12</v>
      </c>
      <c r="AB345" s="147">
        <v>0</v>
      </c>
      <c r="AC345" s="147">
        <v>50</v>
      </c>
      <c r="AZ345" s="147">
        <v>2</v>
      </c>
      <c r="BA345" s="147">
        <f>IF(AZ345=1,G345,0)</f>
        <v>0</v>
      </c>
      <c r="BB345" s="147">
        <f>IF(AZ345=2,G345,0)</f>
        <v>0</v>
      </c>
      <c r="BC345" s="147">
        <f>IF(AZ345=3,G345,0)</f>
        <v>0</v>
      </c>
      <c r="BD345" s="147">
        <f>IF(AZ345=4,G345,0)</f>
        <v>0</v>
      </c>
      <c r="BE345" s="147">
        <f>IF(AZ345=5,G345,0)</f>
        <v>0</v>
      </c>
      <c r="CA345" s="176">
        <v>12</v>
      </c>
      <c r="CB345" s="176">
        <v>0</v>
      </c>
      <c r="CZ345" s="147">
        <v>0</v>
      </c>
    </row>
    <row r="346" spans="1:15" ht="12.75">
      <c r="A346" s="177"/>
      <c r="B346" s="180"/>
      <c r="C346" s="223" t="s">
        <v>413</v>
      </c>
      <c r="D346" s="224"/>
      <c r="E346" s="181">
        <v>7.81</v>
      </c>
      <c r="F346" s="182"/>
      <c r="G346" s="183"/>
      <c r="M346" s="179" t="s">
        <v>413</v>
      </c>
      <c r="O346" s="169"/>
    </row>
    <row r="347" spans="1:104" ht="12.75">
      <c r="A347" s="170">
        <v>142</v>
      </c>
      <c r="B347" s="171" t="s">
        <v>414</v>
      </c>
      <c r="C347" s="172" t="s">
        <v>408</v>
      </c>
      <c r="D347" s="173" t="s">
        <v>135</v>
      </c>
      <c r="E347" s="174">
        <v>18.5</v>
      </c>
      <c r="F347" s="174">
        <v>0</v>
      </c>
      <c r="G347" s="175">
        <f>E347*F347</f>
        <v>0</v>
      </c>
      <c r="O347" s="169">
        <v>2</v>
      </c>
      <c r="AA347" s="147">
        <v>12</v>
      </c>
      <c r="AB347" s="147">
        <v>0</v>
      </c>
      <c r="AC347" s="147">
        <v>51</v>
      </c>
      <c r="AZ347" s="147">
        <v>2</v>
      </c>
      <c r="BA347" s="147">
        <f>IF(AZ347=1,G347,0)</f>
        <v>0</v>
      </c>
      <c r="BB347" s="147">
        <f>IF(AZ347=2,G347,0)</f>
        <v>0</v>
      </c>
      <c r="BC347" s="147">
        <f>IF(AZ347=3,G347,0)</f>
        <v>0</v>
      </c>
      <c r="BD347" s="147">
        <f>IF(AZ347=4,G347,0)</f>
        <v>0</v>
      </c>
      <c r="BE347" s="147">
        <f>IF(AZ347=5,G347,0)</f>
        <v>0</v>
      </c>
      <c r="CA347" s="176">
        <v>12</v>
      </c>
      <c r="CB347" s="176">
        <v>0</v>
      </c>
      <c r="CZ347" s="147">
        <v>0</v>
      </c>
    </row>
    <row r="348" spans="1:15" ht="12.75">
      <c r="A348" s="177"/>
      <c r="B348" s="180"/>
      <c r="C348" s="223" t="s">
        <v>415</v>
      </c>
      <c r="D348" s="224"/>
      <c r="E348" s="181">
        <v>18.5</v>
      </c>
      <c r="F348" s="182"/>
      <c r="G348" s="183"/>
      <c r="M348" s="179" t="s">
        <v>415</v>
      </c>
      <c r="O348" s="169"/>
    </row>
    <row r="349" spans="1:104" ht="12.75">
      <c r="A349" s="170">
        <v>143</v>
      </c>
      <c r="B349" s="171" t="s">
        <v>416</v>
      </c>
      <c r="C349" s="172" t="s">
        <v>417</v>
      </c>
      <c r="D349" s="173" t="s">
        <v>135</v>
      </c>
      <c r="E349" s="174">
        <v>1.01</v>
      </c>
      <c r="F349" s="174">
        <v>0</v>
      </c>
      <c r="G349" s="175">
        <f>E349*F349</f>
        <v>0</v>
      </c>
      <c r="O349" s="169">
        <v>2</v>
      </c>
      <c r="AA349" s="147">
        <v>12</v>
      </c>
      <c r="AB349" s="147">
        <v>0</v>
      </c>
      <c r="AC349" s="147">
        <v>40</v>
      </c>
      <c r="AZ349" s="147">
        <v>2</v>
      </c>
      <c r="BA349" s="147">
        <f>IF(AZ349=1,G349,0)</f>
        <v>0</v>
      </c>
      <c r="BB349" s="147">
        <f>IF(AZ349=2,G349,0)</f>
        <v>0</v>
      </c>
      <c r="BC349" s="147">
        <f>IF(AZ349=3,G349,0)</f>
        <v>0</v>
      </c>
      <c r="BD349" s="147">
        <f>IF(AZ349=4,G349,0)</f>
        <v>0</v>
      </c>
      <c r="BE349" s="147">
        <f>IF(AZ349=5,G349,0)</f>
        <v>0</v>
      </c>
      <c r="CA349" s="176">
        <v>12</v>
      </c>
      <c r="CB349" s="176">
        <v>0</v>
      </c>
      <c r="CZ349" s="147">
        <v>0</v>
      </c>
    </row>
    <row r="350" spans="1:15" ht="12.75">
      <c r="A350" s="177"/>
      <c r="B350" s="180"/>
      <c r="C350" s="223" t="s">
        <v>418</v>
      </c>
      <c r="D350" s="224"/>
      <c r="E350" s="181">
        <v>1.01</v>
      </c>
      <c r="F350" s="182"/>
      <c r="G350" s="183"/>
      <c r="M350" s="179" t="s">
        <v>418</v>
      </c>
      <c r="O350" s="169"/>
    </row>
    <row r="351" spans="1:104" ht="12.75">
      <c r="A351" s="170">
        <v>144</v>
      </c>
      <c r="B351" s="171" t="s">
        <v>419</v>
      </c>
      <c r="C351" s="172" t="s">
        <v>420</v>
      </c>
      <c r="D351" s="173" t="s">
        <v>135</v>
      </c>
      <c r="E351" s="174">
        <v>1.1</v>
      </c>
      <c r="F351" s="174">
        <v>0</v>
      </c>
      <c r="G351" s="175">
        <f>E351*F351</f>
        <v>0</v>
      </c>
      <c r="O351" s="169">
        <v>2</v>
      </c>
      <c r="AA351" s="147">
        <v>12</v>
      </c>
      <c r="AB351" s="147">
        <v>0</v>
      </c>
      <c r="AC351" s="147">
        <v>44</v>
      </c>
      <c r="AZ351" s="147">
        <v>2</v>
      </c>
      <c r="BA351" s="147">
        <f>IF(AZ351=1,G351,0)</f>
        <v>0</v>
      </c>
      <c r="BB351" s="147">
        <f>IF(AZ351=2,G351,0)</f>
        <v>0</v>
      </c>
      <c r="BC351" s="147">
        <f>IF(AZ351=3,G351,0)</f>
        <v>0</v>
      </c>
      <c r="BD351" s="147">
        <f>IF(AZ351=4,G351,0)</f>
        <v>0</v>
      </c>
      <c r="BE351" s="147">
        <f>IF(AZ351=5,G351,0)</f>
        <v>0</v>
      </c>
      <c r="CA351" s="176">
        <v>12</v>
      </c>
      <c r="CB351" s="176">
        <v>0</v>
      </c>
      <c r="CZ351" s="147">
        <v>0</v>
      </c>
    </row>
    <row r="352" spans="1:15" ht="12.75">
      <c r="A352" s="177"/>
      <c r="B352" s="180"/>
      <c r="C352" s="223" t="s">
        <v>421</v>
      </c>
      <c r="D352" s="224"/>
      <c r="E352" s="181">
        <v>1.1</v>
      </c>
      <c r="F352" s="182"/>
      <c r="G352" s="183"/>
      <c r="M352" s="179" t="s">
        <v>421</v>
      </c>
      <c r="O352" s="169"/>
    </row>
    <row r="353" spans="1:104" ht="12.75">
      <c r="A353" s="170">
        <v>145</v>
      </c>
      <c r="B353" s="171" t="s">
        <v>422</v>
      </c>
      <c r="C353" s="172" t="s">
        <v>423</v>
      </c>
      <c r="D353" s="173" t="s">
        <v>135</v>
      </c>
      <c r="E353" s="174">
        <v>12.96</v>
      </c>
      <c r="F353" s="174">
        <v>0</v>
      </c>
      <c r="G353" s="175">
        <f>E353*F353</f>
        <v>0</v>
      </c>
      <c r="O353" s="169">
        <v>2</v>
      </c>
      <c r="AA353" s="147">
        <v>12</v>
      </c>
      <c r="AB353" s="147">
        <v>0</v>
      </c>
      <c r="AC353" s="147">
        <v>52</v>
      </c>
      <c r="AZ353" s="147">
        <v>2</v>
      </c>
      <c r="BA353" s="147">
        <f>IF(AZ353=1,G353,0)</f>
        <v>0</v>
      </c>
      <c r="BB353" s="147">
        <f>IF(AZ353=2,G353,0)</f>
        <v>0</v>
      </c>
      <c r="BC353" s="147">
        <f>IF(AZ353=3,G353,0)</f>
        <v>0</v>
      </c>
      <c r="BD353" s="147">
        <f>IF(AZ353=4,G353,0)</f>
        <v>0</v>
      </c>
      <c r="BE353" s="147">
        <f>IF(AZ353=5,G353,0)</f>
        <v>0</v>
      </c>
      <c r="CA353" s="176">
        <v>12</v>
      </c>
      <c r="CB353" s="176">
        <v>0</v>
      </c>
      <c r="CZ353" s="147">
        <v>0</v>
      </c>
    </row>
    <row r="354" spans="1:15" ht="12.75">
      <c r="A354" s="177"/>
      <c r="B354" s="180"/>
      <c r="C354" s="223" t="s">
        <v>424</v>
      </c>
      <c r="D354" s="224"/>
      <c r="E354" s="181">
        <v>12.96</v>
      </c>
      <c r="F354" s="182"/>
      <c r="G354" s="183"/>
      <c r="M354" s="179" t="s">
        <v>424</v>
      </c>
      <c r="O354" s="169"/>
    </row>
    <row r="355" spans="1:104" ht="12.75">
      <c r="A355" s="170">
        <v>146</v>
      </c>
      <c r="B355" s="171" t="s">
        <v>425</v>
      </c>
      <c r="C355" s="172" t="s">
        <v>426</v>
      </c>
      <c r="D355" s="173" t="s">
        <v>135</v>
      </c>
      <c r="E355" s="174">
        <v>1.68</v>
      </c>
      <c r="F355" s="174">
        <v>0</v>
      </c>
      <c r="G355" s="175">
        <f>E355*F355</f>
        <v>0</v>
      </c>
      <c r="O355" s="169">
        <v>2</v>
      </c>
      <c r="AA355" s="147">
        <v>12</v>
      </c>
      <c r="AB355" s="147">
        <v>0</v>
      </c>
      <c r="AC355" s="147">
        <v>43</v>
      </c>
      <c r="AZ355" s="147">
        <v>2</v>
      </c>
      <c r="BA355" s="147">
        <f>IF(AZ355=1,G355,0)</f>
        <v>0</v>
      </c>
      <c r="BB355" s="147">
        <f>IF(AZ355=2,G355,0)</f>
        <v>0</v>
      </c>
      <c r="BC355" s="147">
        <f>IF(AZ355=3,G355,0)</f>
        <v>0</v>
      </c>
      <c r="BD355" s="147">
        <f>IF(AZ355=4,G355,0)</f>
        <v>0</v>
      </c>
      <c r="BE355" s="147">
        <f>IF(AZ355=5,G355,0)</f>
        <v>0</v>
      </c>
      <c r="CA355" s="176">
        <v>12</v>
      </c>
      <c r="CB355" s="176">
        <v>0</v>
      </c>
      <c r="CZ355" s="147">
        <v>0</v>
      </c>
    </row>
    <row r="356" spans="1:15" ht="12.75">
      <c r="A356" s="177"/>
      <c r="B356" s="180"/>
      <c r="C356" s="223" t="s">
        <v>427</v>
      </c>
      <c r="D356" s="224"/>
      <c r="E356" s="181">
        <v>1.68</v>
      </c>
      <c r="F356" s="182"/>
      <c r="G356" s="183"/>
      <c r="M356" s="179" t="s">
        <v>427</v>
      </c>
      <c r="O356" s="169"/>
    </row>
    <row r="357" spans="1:104" ht="12.75">
      <c r="A357" s="170">
        <v>147</v>
      </c>
      <c r="B357" s="171" t="s">
        <v>428</v>
      </c>
      <c r="C357" s="172" t="s">
        <v>429</v>
      </c>
      <c r="D357" s="173" t="s">
        <v>135</v>
      </c>
      <c r="E357" s="174">
        <v>1.1</v>
      </c>
      <c r="F357" s="174">
        <v>0</v>
      </c>
      <c r="G357" s="175">
        <f>E357*F357</f>
        <v>0</v>
      </c>
      <c r="O357" s="169">
        <v>2</v>
      </c>
      <c r="AA357" s="147">
        <v>12</v>
      </c>
      <c r="AB357" s="147">
        <v>0</v>
      </c>
      <c r="AC357" s="147">
        <v>48</v>
      </c>
      <c r="AZ357" s="147">
        <v>2</v>
      </c>
      <c r="BA357" s="147">
        <f>IF(AZ357=1,G357,0)</f>
        <v>0</v>
      </c>
      <c r="BB357" s="147">
        <f>IF(AZ357=2,G357,0)</f>
        <v>0</v>
      </c>
      <c r="BC357" s="147">
        <f>IF(AZ357=3,G357,0)</f>
        <v>0</v>
      </c>
      <c r="BD357" s="147">
        <f>IF(AZ357=4,G357,0)</f>
        <v>0</v>
      </c>
      <c r="BE357" s="147">
        <f>IF(AZ357=5,G357,0)</f>
        <v>0</v>
      </c>
      <c r="CA357" s="176">
        <v>12</v>
      </c>
      <c r="CB357" s="176">
        <v>0</v>
      </c>
      <c r="CZ357" s="147">
        <v>0</v>
      </c>
    </row>
    <row r="358" spans="1:15" ht="12.75">
      <c r="A358" s="177"/>
      <c r="B358" s="180"/>
      <c r="C358" s="223" t="s">
        <v>421</v>
      </c>
      <c r="D358" s="224"/>
      <c r="E358" s="181">
        <v>1.1</v>
      </c>
      <c r="F358" s="182"/>
      <c r="G358" s="183"/>
      <c r="M358" s="179" t="s">
        <v>421</v>
      </c>
      <c r="O358" s="169"/>
    </row>
    <row r="359" spans="1:104" ht="12.75">
      <c r="A359" s="170">
        <v>148</v>
      </c>
      <c r="B359" s="171" t="s">
        <v>430</v>
      </c>
      <c r="C359" s="172" t="s">
        <v>405</v>
      </c>
      <c r="D359" s="173" t="s">
        <v>135</v>
      </c>
      <c r="E359" s="174">
        <v>5.12</v>
      </c>
      <c r="F359" s="174">
        <v>0</v>
      </c>
      <c r="G359" s="175">
        <f>E359*F359</f>
        <v>0</v>
      </c>
      <c r="O359" s="169">
        <v>2</v>
      </c>
      <c r="AA359" s="147">
        <v>12</v>
      </c>
      <c r="AB359" s="147">
        <v>0</v>
      </c>
      <c r="AC359" s="147">
        <v>46</v>
      </c>
      <c r="AZ359" s="147">
        <v>2</v>
      </c>
      <c r="BA359" s="147">
        <f>IF(AZ359=1,G359,0)</f>
        <v>0</v>
      </c>
      <c r="BB359" s="147">
        <f>IF(AZ359=2,G359,0)</f>
        <v>0</v>
      </c>
      <c r="BC359" s="147">
        <f>IF(AZ359=3,G359,0)</f>
        <v>0</v>
      </c>
      <c r="BD359" s="147">
        <f>IF(AZ359=4,G359,0)</f>
        <v>0</v>
      </c>
      <c r="BE359" s="147">
        <f>IF(AZ359=5,G359,0)</f>
        <v>0</v>
      </c>
      <c r="CA359" s="176">
        <v>12</v>
      </c>
      <c r="CB359" s="176">
        <v>0</v>
      </c>
      <c r="CZ359" s="147">
        <v>0</v>
      </c>
    </row>
    <row r="360" spans="1:15" ht="12.75">
      <c r="A360" s="177"/>
      <c r="B360" s="180"/>
      <c r="C360" s="223" t="s">
        <v>431</v>
      </c>
      <c r="D360" s="224"/>
      <c r="E360" s="181">
        <v>5.12</v>
      </c>
      <c r="F360" s="182"/>
      <c r="G360" s="183"/>
      <c r="M360" s="179" t="s">
        <v>431</v>
      </c>
      <c r="O360" s="169"/>
    </row>
    <row r="361" spans="1:104" ht="12.75">
      <c r="A361" s="170">
        <v>149</v>
      </c>
      <c r="B361" s="171" t="s">
        <v>432</v>
      </c>
      <c r="C361" s="172" t="s">
        <v>433</v>
      </c>
      <c r="D361" s="173" t="s">
        <v>135</v>
      </c>
      <c r="E361" s="174">
        <v>6.44</v>
      </c>
      <c r="F361" s="174">
        <v>0</v>
      </c>
      <c r="G361" s="175">
        <f>E361*F361</f>
        <v>0</v>
      </c>
      <c r="O361" s="169">
        <v>2</v>
      </c>
      <c r="AA361" s="147">
        <v>12</v>
      </c>
      <c r="AB361" s="147">
        <v>0</v>
      </c>
      <c r="AC361" s="147">
        <v>38</v>
      </c>
      <c r="AZ361" s="147">
        <v>2</v>
      </c>
      <c r="BA361" s="147">
        <f>IF(AZ361=1,G361,0)</f>
        <v>0</v>
      </c>
      <c r="BB361" s="147">
        <f>IF(AZ361=2,G361,0)</f>
        <v>0</v>
      </c>
      <c r="BC361" s="147">
        <f>IF(AZ361=3,G361,0)</f>
        <v>0</v>
      </c>
      <c r="BD361" s="147">
        <f>IF(AZ361=4,G361,0)</f>
        <v>0</v>
      </c>
      <c r="BE361" s="147">
        <f>IF(AZ361=5,G361,0)</f>
        <v>0</v>
      </c>
      <c r="CA361" s="176">
        <v>12</v>
      </c>
      <c r="CB361" s="176">
        <v>0</v>
      </c>
      <c r="CZ361" s="147">
        <v>0</v>
      </c>
    </row>
    <row r="362" spans="1:15" ht="12.75">
      <c r="A362" s="177"/>
      <c r="B362" s="180"/>
      <c r="C362" s="223" t="s">
        <v>434</v>
      </c>
      <c r="D362" s="224"/>
      <c r="E362" s="181">
        <v>6.44</v>
      </c>
      <c r="F362" s="182"/>
      <c r="G362" s="183"/>
      <c r="M362" s="179" t="s">
        <v>434</v>
      </c>
      <c r="O362" s="169"/>
    </row>
    <row r="363" spans="1:57" ht="12.75">
      <c r="A363" s="184"/>
      <c r="B363" s="185" t="s">
        <v>77</v>
      </c>
      <c r="C363" s="186" t="str">
        <f>CONCATENATE(B334," ",C334)</f>
        <v>7VY Výměry</v>
      </c>
      <c r="D363" s="187"/>
      <c r="E363" s="188"/>
      <c r="F363" s="189"/>
      <c r="G363" s="190">
        <f>SUM(G334:G362)</f>
        <v>0</v>
      </c>
      <c r="O363" s="169">
        <v>4</v>
      </c>
      <c r="BA363" s="191">
        <f>SUM(BA334:BA362)</f>
        <v>0</v>
      </c>
      <c r="BB363" s="191">
        <f>SUM(BB334:BB362)</f>
        <v>0</v>
      </c>
      <c r="BC363" s="191">
        <f>SUM(BC334:BC362)</f>
        <v>0</v>
      </c>
      <c r="BD363" s="191">
        <f>SUM(BD334:BD362)</f>
        <v>0</v>
      </c>
      <c r="BE363" s="191">
        <f>SUM(BE334:BE362)</f>
        <v>0</v>
      </c>
    </row>
    <row r="364" spans="1:15" ht="12.75">
      <c r="A364" s="162" t="s">
        <v>73</v>
      </c>
      <c r="B364" s="163" t="s">
        <v>435</v>
      </c>
      <c r="C364" s="164" t="s">
        <v>436</v>
      </c>
      <c r="D364" s="165"/>
      <c r="E364" s="166"/>
      <c r="F364" s="166"/>
      <c r="G364" s="167"/>
      <c r="H364" s="168"/>
      <c r="I364" s="168"/>
      <c r="O364" s="169">
        <v>1</v>
      </c>
    </row>
    <row r="365" spans="1:104" ht="12.75">
      <c r="A365" s="170">
        <v>150</v>
      </c>
      <c r="B365" s="171" t="s">
        <v>437</v>
      </c>
      <c r="C365" s="172" t="s">
        <v>438</v>
      </c>
      <c r="D365" s="173" t="s">
        <v>142</v>
      </c>
      <c r="E365" s="174">
        <v>108.692311800032</v>
      </c>
      <c r="F365" s="174"/>
      <c r="G365" s="175">
        <f aca="true" t="shared" si="7" ref="G365:G371">E365*F365</f>
        <v>0</v>
      </c>
      <c r="O365" s="169">
        <v>2</v>
      </c>
      <c r="AA365" s="147">
        <v>8</v>
      </c>
      <c r="AB365" s="147">
        <v>0</v>
      </c>
      <c r="AC365" s="147">
        <v>3</v>
      </c>
      <c r="AZ365" s="147">
        <v>1</v>
      </c>
      <c r="BA365" s="147">
        <f aca="true" t="shared" si="8" ref="BA365:BA371">IF(AZ365=1,G365,0)</f>
        <v>0</v>
      </c>
      <c r="BB365" s="147">
        <f aca="true" t="shared" si="9" ref="BB365:BB371">IF(AZ365=2,G365,0)</f>
        <v>0</v>
      </c>
      <c r="BC365" s="147">
        <f aca="true" t="shared" si="10" ref="BC365:BC371">IF(AZ365=3,G365,0)</f>
        <v>0</v>
      </c>
      <c r="BD365" s="147">
        <f aca="true" t="shared" si="11" ref="BD365:BD371">IF(AZ365=4,G365,0)</f>
        <v>0</v>
      </c>
      <c r="BE365" s="147">
        <f aca="true" t="shared" si="12" ref="BE365:BE371">IF(AZ365=5,G365,0)</f>
        <v>0</v>
      </c>
      <c r="CA365" s="176">
        <v>8</v>
      </c>
      <c r="CB365" s="176">
        <v>0</v>
      </c>
      <c r="CZ365" s="147">
        <v>0</v>
      </c>
    </row>
    <row r="366" spans="1:104" ht="12.75">
      <c r="A366" s="170">
        <v>151</v>
      </c>
      <c r="B366" s="171" t="s">
        <v>439</v>
      </c>
      <c r="C366" s="172" t="s">
        <v>440</v>
      </c>
      <c r="D366" s="173" t="s">
        <v>142</v>
      </c>
      <c r="E366" s="174">
        <v>2608.61548320077</v>
      </c>
      <c r="F366" s="174"/>
      <c r="G366" s="175">
        <f t="shared" si="7"/>
        <v>0</v>
      </c>
      <c r="O366" s="169">
        <v>2</v>
      </c>
      <c r="AA366" s="147">
        <v>8</v>
      </c>
      <c r="AB366" s="147">
        <v>0</v>
      </c>
      <c r="AC366" s="147">
        <v>3</v>
      </c>
      <c r="AZ366" s="147">
        <v>1</v>
      </c>
      <c r="BA366" s="147">
        <f t="shared" si="8"/>
        <v>0</v>
      </c>
      <c r="BB366" s="147">
        <f t="shared" si="9"/>
        <v>0</v>
      </c>
      <c r="BC366" s="147">
        <f t="shared" si="10"/>
        <v>0</v>
      </c>
      <c r="BD366" s="147">
        <f t="shared" si="11"/>
        <v>0</v>
      </c>
      <c r="BE366" s="147">
        <f t="shared" si="12"/>
        <v>0</v>
      </c>
      <c r="CA366" s="176">
        <v>8</v>
      </c>
      <c r="CB366" s="176">
        <v>0</v>
      </c>
      <c r="CZ366" s="147">
        <v>0</v>
      </c>
    </row>
    <row r="367" spans="1:104" ht="12.75">
      <c r="A367" s="170">
        <v>152</v>
      </c>
      <c r="B367" s="171" t="s">
        <v>441</v>
      </c>
      <c r="C367" s="172" t="s">
        <v>442</v>
      </c>
      <c r="D367" s="173" t="s">
        <v>142</v>
      </c>
      <c r="E367" s="174">
        <v>108.692311800032</v>
      </c>
      <c r="F367" s="174"/>
      <c r="G367" s="175">
        <f t="shared" si="7"/>
        <v>0</v>
      </c>
      <c r="O367" s="169">
        <v>2</v>
      </c>
      <c r="AA367" s="147">
        <v>8</v>
      </c>
      <c r="AB367" s="147">
        <v>0</v>
      </c>
      <c r="AC367" s="147">
        <v>3</v>
      </c>
      <c r="AZ367" s="147">
        <v>1</v>
      </c>
      <c r="BA367" s="147">
        <f t="shared" si="8"/>
        <v>0</v>
      </c>
      <c r="BB367" s="147">
        <f t="shared" si="9"/>
        <v>0</v>
      </c>
      <c r="BC367" s="147">
        <f t="shared" si="10"/>
        <v>0</v>
      </c>
      <c r="BD367" s="147">
        <f t="shared" si="11"/>
        <v>0</v>
      </c>
      <c r="BE367" s="147">
        <f t="shared" si="12"/>
        <v>0</v>
      </c>
      <c r="CA367" s="176">
        <v>8</v>
      </c>
      <c r="CB367" s="176">
        <v>0</v>
      </c>
      <c r="CZ367" s="147">
        <v>0</v>
      </c>
    </row>
    <row r="368" spans="1:104" ht="12.75">
      <c r="A368" s="170">
        <v>153</v>
      </c>
      <c r="B368" s="171" t="s">
        <v>443</v>
      </c>
      <c r="C368" s="172" t="s">
        <v>444</v>
      </c>
      <c r="D368" s="173" t="s">
        <v>142</v>
      </c>
      <c r="E368" s="174">
        <v>434.769247200128</v>
      </c>
      <c r="F368" s="174"/>
      <c r="G368" s="175">
        <f t="shared" si="7"/>
        <v>0</v>
      </c>
      <c r="O368" s="169">
        <v>2</v>
      </c>
      <c r="AA368" s="147">
        <v>8</v>
      </c>
      <c r="AB368" s="147">
        <v>0</v>
      </c>
      <c r="AC368" s="147">
        <v>3</v>
      </c>
      <c r="AZ368" s="147">
        <v>1</v>
      </c>
      <c r="BA368" s="147">
        <f t="shared" si="8"/>
        <v>0</v>
      </c>
      <c r="BB368" s="147">
        <f t="shared" si="9"/>
        <v>0</v>
      </c>
      <c r="BC368" s="147">
        <f t="shared" si="10"/>
        <v>0</v>
      </c>
      <c r="BD368" s="147">
        <f t="shared" si="11"/>
        <v>0</v>
      </c>
      <c r="BE368" s="147">
        <f t="shared" si="12"/>
        <v>0</v>
      </c>
      <c r="CA368" s="176">
        <v>8</v>
      </c>
      <c r="CB368" s="176">
        <v>0</v>
      </c>
      <c r="CZ368" s="147">
        <v>0</v>
      </c>
    </row>
    <row r="369" spans="1:104" ht="12.75">
      <c r="A369" s="170">
        <v>154</v>
      </c>
      <c r="B369" s="171" t="s">
        <v>445</v>
      </c>
      <c r="C369" s="172" t="s">
        <v>446</v>
      </c>
      <c r="D369" s="173" t="s">
        <v>142</v>
      </c>
      <c r="E369" s="174">
        <v>108.692311800032</v>
      </c>
      <c r="F369" s="174"/>
      <c r="G369" s="175">
        <f t="shared" si="7"/>
        <v>0</v>
      </c>
      <c r="O369" s="169">
        <v>2</v>
      </c>
      <c r="AA369" s="147">
        <v>8</v>
      </c>
      <c r="AB369" s="147">
        <v>0</v>
      </c>
      <c r="AC369" s="147">
        <v>3</v>
      </c>
      <c r="AZ369" s="147">
        <v>1</v>
      </c>
      <c r="BA369" s="147">
        <f t="shared" si="8"/>
        <v>0</v>
      </c>
      <c r="BB369" s="147">
        <f t="shared" si="9"/>
        <v>0</v>
      </c>
      <c r="BC369" s="147">
        <f t="shared" si="10"/>
        <v>0</v>
      </c>
      <c r="BD369" s="147">
        <f t="shared" si="11"/>
        <v>0</v>
      </c>
      <c r="BE369" s="147">
        <f t="shared" si="12"/>
        <v>0</v>
      </c>
      <c r="CA369" s="176">
        <v>8</v>
      </c>
      <c r="CB369" s="176">
        <v>0</v>
      </c>
      <c r="CZ369" s="147">
        <v>0</v>
      </c>
    </row>
    <row r="370" spans="1:104" ht="12.75">
      <c r="A370" s="170">
        <v>155</v>
      </c>
      <c r="B370" s="171" t="s">
        <v>447</v>
      </c>
      <c r="C370" s="172" t="s">
        <v>448</v>
      </c>
      <c r="D370" s="173" t="s">
        <v>142</v>
      </c>
      <c r="E370" s="174">
        <v>108.692311800032</v>
      </c>
      <c r="F370" s="174"/>
      <c r="G370" s="175">
        <f t="shared" si="7"/>
        <v>0</v>
      </c>
      <c r="O370" s="169">
        <v>2</v>
      </c>
      <c r="AA370" s="147">
        <v>8</v>
      </c>
      <c r="AB370" s="147">
        <v>0</v>
      </c>
      <c r="AC370" s="147">
        <v>3</v>
      </c>
      <c r="AZ370" s="147">
        <v>1</v>
      </c>
      <c r="BA370" s="147">
        <f t="shared" si="8"/>
        <v>0</v>
      </c>
      <c r="BB370" s="147">
        <f t="shared" si="9"/>
        <v>0</v>
      </c>
      <c r="BC370" s="147">
        <f t="shared" si="10"/>
        <v>0</v>
      </c>
      <c r="BD370" s="147">
        <f t="shared" si="11"/>
        <v>0</v>
      </c>
      <c r="BE370" s="147">
        <f t="shared" si="12"/>
        <v>0</v>
      </c>
      <c r="CA370" s="176">
        <v>8</v>
      </c>
      <c r="CB370" s="176">
        <v>0</v>
      </c>
      <c r="CZ370" s="147">
        <v>0</v>
      </c>
    </row>
    <row r="371" spans="1:104" ht="12.75">
      <c r="A371" s="170">
        <v>156</v>
      </c>
      <c r="B371" s="171" t="s">
        <v>449</v>
      </c>
      <c r="C371" s="172" t="s">
        <v>450</v>
      </c>
      <c r="D371" s="173" t="s">
        <v>142</v>
      </c>
      <c r="E371" s="174">
        <v>108.692311800032</v>
      </c>
      <c r="F371" s="174"/>
      <c r="G371" s="175">
        <f t="shared" si="7"/>
        <v>0</v>
      </c>
      <c r="O371" s="169">
        <v>2</v>
      </c>
      <c r="AA371" s="147">
        <v>8</v>
      </c>
      <c r="AB371" s="147">
        <v>0</v>
      </c>
      <c r="AC371" s="147">
        <v>3</v>
      </c>
      <c r="AZ371" s="147">
        <v>1</v>
      </c>
      <c r="BA371" s="147">
        <f t="shared" si="8"/>
        <v>0</v>
      </c>
      <c r="BB371" s="147">
        <f t="shared" si="9"/>
        <v>0</v>
      </c>
      <c r="BC371" s="147">
        <f t="shared" si="10"/>
        <v>0</v>
      </c>
      <c r="BD371" s="147">
        <f t="shared" si="11"/>
        <v>0</v>
      </c>
      <c r="BE371" s="147">
        <f t="shared" si="12"/>
        <v>0</v>
      </c>
      <c r="CA371" s="176">
        <v>8</v>
      </c>
      <c r="CB371" s="176">
        <v>0</v>
      </c>
      <c r="CZ371" s="147">
        <v>0</v>
      </c>
    </row>
    <row r="372" spans="1:57" ht="12.75">
      <c r="A372" s="184"/>
      <c r="B372" s="185" t="s">
        <v>77</v>
      </c>
      <c r="C372" s="186" t="str">
        <f>CONCATENATE(B364," ",C364)</f>
        <v>D96 Přesuny suti a vybouraných hmot</v>
      </c>
      <c r="D372" s="187"/>
      <c r="E372" s="188"/>
      <c r="F372" s="189"/>
      <c r="G372" s="190">
        <f>SUM(G364:G371)</f>
        <v>0</v>
      </c>
      <c r="O372" s="169">
        <v>4</v>
      </c>
      <c r="BA372" s="191">
        <f>SUM(BA364:BA371)</f>
        <v>0</v>
      </c>
      <c r="BB372" s="191">
        <f>SUM(BB364:BB371)</f>
        <v>0</v>
      </c>
      <c r="BC372" s="191">
        <f>SUM(BC364:BC371)</f>
        <v>0</v>
      </c>
      <c r="BD372" s="191">
        <f>SUM(BD364:BD371)</f>
        <v>0</v>
      </c>
      <c r="BE372" s="191">
        <f>SUM(BE364:BE371)</f>
        <v>0</v>
      </c>
    </row>
    <row r="373" ht="12.75">
      <c r="E373" s="147"/>
    </row>
    <row r="374" ht="12.75">
      <c r="E374" s="147"/>
    </row>
    <row r="375" ht="12.75">
      <c r="E375" s="147"/>
    </row>
    <row r="376" ht="12.75">
      <c r="E376" s="147"/>
    </row>
    <row r="377" ht="12.75">
      <c r="E377" s="147"/>
    </row>
    <row r="378" ht="12.75">
      <c r="E378" s="147"/>
    </row>
    <row r="379" ht="12.75">
      <c r="E379" s="147"/>
    </row>
    <row r="380" ht="12.75">
      <c r="E380" s="147"/>
    </row>
    <row r="381" ht="12.75">
      <c r="E381" s="147"/>
    </row>
    <row r="382" ht="12.75">
      <c r="E382" s="147"/>
    </row>
    <row r="383" ht="12.75">
      <c r="E383" s="147"/>
    </row>
    <row r="384" ht="12.75">
      <c r="E384" s="147"/>
    </row>
    <row r="385" ht="12.75">
      <c r="E385" s="147"/>
    </row>
    <row r="386" ht="12.75">
      <c r="E386" s="147"/>
    </row>
    <row r="387" ht="12.75">
      <c r="E387" s="147"/>
    </row>
    <row r="388" ht="12.75">
      <c r="E388" s="147"/>
    </row>
    <row r="389" ht="12.75">
      <c r="E389" s="147"/>
    </row>
    <row r="390" ht="12.75">
      <c r="E390" s="147"/>
    </row>
    <row r="391" ht="12.75">
      <c r="E391" s="147"/>
    </row>
    <row r="392" ht="12.75">
      <c r="E392" s="147"/>
    </row>
    <row r="393" ht="12.75">
      <c r="E393" s="147"/>
    </row>
    <row r="394" ht="12.75">
      <c r="E394" s="147"/>
    </row>
    <row r="395" ht="12.75">
      <c r="E395" s="147"/>
    </row>
    <row r="396" spans="1:7" ht="12.75">
      <c r="A396" s="192"/>
      <c r="B396" s="192"/>
      <c r="C396" s="192"/>
      <c r="D396" s="192"/>
      <c r="E396" s="192"/>
      <c r="F396" s="192"/>
      <c r="G396" s="192"/>
    </row>
    <row r="397" spans="1:7" ht="12.75">
      <c r="A397" s="192"/>
      <c r="B397" s="192"/>
      <c r="C397" s="192"/>
      <c r="D397" s="192"/>
      <c r="E397" s="192"/>
      <c r="F397" s="192"/>
      <c r="G397" s="192"/>
    </row>
    <row r="398" spans="1:7" ht="12.75">
      <c r="A398" s="192"/>
      <c r="B398" s="192"/>
      <c r="C398" s="192"/>
      <c r="D398" s="192"/>
      <c r="E398" s="192"/>
      <c r="F398" s="192"/>
      <c r="G398" s="192"/>
    </row>
    <row r="399" spans="1:7" ht="12.75">
      <c r="A399" s="192"/>
      <c r="B399" s="192"/>
      <c r="C399" s="192"/>
      <c r="D399" s="192"/>
      <c r="E399" s="192"/>
      <c r="F399" s="192"/>
      <c r="G399" s="192"/>
    </row>
    <row r="400" ht="12.75">
      <c r="E400" s="147"/>
    </row>
    <row r="401" ht="12.75">
      <c r="E401" s="147"/>
    </row>
    <row r="402" ht="12.75">
      <c r="E402" s="147"/>
    </row>
    <row r="403" ht="12.75">
      <c r="E403" s="147"/>
    </row>
    <row r="404" ht="12.75">
      <c r="E404" s="147"/>
    </row>
    <row r="405" ht="12.75">
      <c r="E405" s="147"/>
    </row>
    <row r="406" ht="12.75">
      <c r="E406" s="147"/>
    </row>
    <row r="407" ht="12.75">
      <c r="E407" s="147"/>
    </row>
    <row r="408" ht="12.75">
      <c r="E408" s="147"/>
    </row>
    <row r="409" ht="12.75">
      <c r="E409" s="147"/>
    </row>
    <row r="410" ht="12.75">
      <c r="E410" s="147"/>
    </row>
    <row r="411" ht="12.75">
      <c r="E411" s="147"/>
    </row>
    <row r="412" ht="12.75">
      <c r="E412" s="147"/>
    </row>
    <row r="413" ht="12.75">
      <c r="E413" s="147"/>
    </row>
    <row r="414" ht="12.75">
      <c r="E414" s="147"/>
    </row>
    <row r="415" ht="12.75">
      <c r="E415" s="147"/>
    </row>
    <row r="416" ht="12.75">
      <c r="E416" s="147"/>
    </row>
    <row r="417" ht="12.75">
      <c r="E417" s="147"/>
    </row>
    <row r="418" ht="12.75">
      <c r="E418" s="147"/>
    </row>
    <row r="419" ht="12.75">
      <c r="E419" s="147"/>
    </row>
    <row r="420" ht="12.75">
      <c r="E420" s="147"/>
    </row>
    <row r="421" ht="12.75">
      <c r="E421" s="147"/>
    </row>
    <row r="422" ht="12.75">
      <c r="E422" s="147"/>
    </row>
    <row r="423" ht="12.75">
      <c r="E423" s="147"/>
    </row>
    <row r="424" ht="12.75">
      <c r="E424" s="147"/>
    </row>
    <row r="425" ht="12.75">
      <c r="E425" s="147"/>
    </row>
    <row r="426" ht="12.75">
      <c r="E426" s="147"/>
    </row>
    <row r="427" ht="12.75">
      <c r="E427" s="147"/>
    </row>
    <row r="428" ht="12.75">
      <c r="E428" s="147"/>
    </row>
    <row r="429" ht="12.75">
      <c r="E429" s="147"/>
    </row>
    <row r="430" ht="12.75">
      <c r="E430" s="147"/>
    </row>
    <row r="431" spans="1:2" ht="12.75">
      <c r="A431" s="193"/>
      <c r="B431" s="193"/>
    </row>
    <row r="432" spans="1:7" ht="12.75">
      <c r="A432" s="192"/>
      <c r="B432" s="192"/>
      <c r="C432" s="194"/>
      <c r="D432" s="194"/>
      <c r="E432" s="195"/>
      <c r="F432" s="194"/>
      <c r="G432" s="196"/>
    </row>
    <row r="433" spans="1:7" ht="12.75">
      <c r="A433" s="197"/>
      <c r="B433" s="197"/>
      <c r="C433" s="192"/>
      <c r="D433" s="192"/>
      <c r="E433" s="198"/>
      <c r="F433" s="192"/>
      <c r="G433" s="192"/>
    </row>
    <row r="434" spans="1:7" ht="12.75">
      <c r="A434" s="192"/>
      <c r="B434" s="192"/>
      <c r="C434" s="192"/>
      <c r="D434" s="192"/>
      <c r="E434" s="198"/>
      <c r="F434" s="192"/>
      <c r="G434" s="192"/>
    </row>
    <row r="435" spans="1:7" ht="12.75">
      <c r="A435" s="192"/>
      <c r="B435" s="192"/>
      <c r="C435" s="192"/>
      <c r="D435" s="192"/>
      <c r="E435" s="198"/>
      <c r="F435" s="192"/>
      <c r="G435" s="192"/>
    </row>
    <row r="436" spans="1:7" ht="12.75">
      <c r="A436" s="192"/>
      <c r="B436" s="192"/>
      <c r="C436" s="192"/>
      <c r="D436" s="192"/>
      <c r="E436" s="198"/>
      <c r="F436" s="192"/>
      <c r="G436" s="192"/>
    </row>
    <row r="437" spans="1:7" ht="12.75">
      <c r="A437" s="192"/>
      <c r="B437" s="192"/>
      <c r="C437" s="192"/>
      <c r="D437" s="192"/>
      <c r="E437" s="198"/>
      <c r="F437" s="192"/>
      <c r="G437" s="192"/>
    </row>
    <row r="438" spans="1:7" ht="12.75">
      <c r="A438" s="192"/>
      <c r="B438" s="192"/>
      <c r="C438" s="192"/>
      <c r="D438" s="192"/>
      <c r="E438" s="198"/>
      <c r="F438" s="192"/>
      <c r="G438" s="192"/>
    </row>
    <row r="439" spans="1:7" ht="12.75">
      <c r="A439" s="192"/>
      <c r="B439" s="192"/>
      <c r="C439" s="192"/>
      <c r="D439" s="192"/>
      <c r="E439" s="198"/>
      <c r="F439" s="192"/>
      <c r="G439" s="192"/>
    </row>
    <row r="440" spans="1:7" ht="12.75">
      <c r="A440" s="192"/>
      <c r="B440" s="192"/>
      <c r="C440" s="192"/>
      <c r="D440" s="192"/>
      <c r="E440" s="198"/>
      <c r="F440" s="192"/>
      <c r="G440" s="192"/>
    </row>
    <row r="441" spans="1:7" ht="12.75">
      <c r="A441" s="192"/>
      <c r="B441" s="192"/>
      <c r="C441" s="192"/>
      <c r="D441" s="192"/>
      <c r="E441" s="198"/>
      <c r="F441" s="192"/>
      <c r="G441" s="192"/>
    </row>
    <row r="442" spans="1:7" ht="12.75">
      <c r="A442" s="192"/>
      <c r="B442" s="192"/>
      <c r="C442" s="192"/>
      <c r="D442" s="192"/>
      <c r="E442" s="198"/>
      <c r="F442" s="192"/>
      <c r="G442" s="192"/>
    </row>
    <row r="443" spans="1:7" ht="12.75">
      <c r="A443" s="192"/>
      <c r="B443" s="192"/>
      <c r="C443" s="192"/>
      <c r="D443" s="192"/>
      <c r="E443" s="198"/>
      <c r="F443" s="192"/>
      <c r="G443" s="192"/>
    </row>
    <row r="444" spans="1:7" ht="12.75">
      <c r="A444" s="192"/>
      <c r="B444" s="192"/>
      <c r="C444" s="192"/>
      <c r="D444" s="192"/>
      <c r="E444" s="198"/>
      <c r="F444" s="192"/>
      <c r="G444" s="192"/>
    </row>
    <row r="445" spans="1:7" ht="12.75">
      <c r="A445" s="192"/>
      <c r="B445" s="192"/>
      <c r="C445" s="192"/>
      <c r="D445" s="192"/>
      <c r="E445" s="198"/>
      <c r="F445" s="192"/>
      <c r="G445" s="192"/>
    </row>
  </sheetData>
  <sheetProtection/>
  <mergeCells count="173">
    <mergeCell ref="A1:G1"/>
    <mergeCell ref="A3:B3"/>
    <mergeCell ref="A4:B4"/>
    <mergeCell ref="E4:G4"/>
    <mergeCell ref="C18:D18"/>
    <mergeCell ref="C19:D19"/>
    <mergeCell ref="C12:D12"/>
    <mergeCell ref="C13:D13"/>
    <mergeCell ref="C14:D14"/>
    <mergeCell ref="C15:D15"/>
    <mergeCell ref="C16:D16"/>
    <mergeCell ref="C17:D17"/>
    <mergeCell ref="C46:G46"/>
    <mergeCell ref="C24:D24"/>
    <mergeCell ref="C25:D25"/>
    <mergeCell ref="C27:D27"/>
    <mergeCell ref="C29:D29"/>
    <mergeCell ref="C20:D20"/>
    <mergeCell ref="C21:D21"/>
    <mergeCell ref="C22:D22"/>
    <mergeCell ref="C23:D23"/>
    <mergeCell ref="C50:D50"/>
    <mergeCell ref="C51:D51"/>
    <mergeCell ref="C52:D52"/>
    <mergeCell ref="C54:D54"/>
    <mergeCell ref="C55:D55"/>
    <mergeCell ref="C56:D56"/>
    <mergeCell ref="C58:D58"/>
    <mergeCell ref="C59:D59"/>
    <mergeCell ref="C103:G103"/>
    <mergeCell ref="C106:D106"/>
    <mergeCell ref="C60:D60"/>
    <mergeCell ref="C62:D62"/>
    <mergeCell ref="C64:D64"/>
    <mergeCell ref="C67:D67"/>
    <mergeCell ref="C113:D113"/>
    <mergeCell ref="C114:D114"/>
    <mergeCell ref="C115:D115"/>
    <mergeCell ref="C116:D116"/>
    <mergeCell ref="C129:D129"/>
    <mergeCell ref="C130:D130"/>
    <mergeCell ref="C121:D121"/>
    <mergeCell ref="C122:D122"/>
    <mergeCell ref="C123:D123"/>
    <mergeCell ref="C124:D124"/>
    <mergeCell ref="C126:D126"/>
    <mergeCell ref="C127:D127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54:D154"/>
    <mergeCell ref="C155:D155"/>
    <mergeCell ref="C143:D143"/>
    <mergeCell ref="C144:D144"/>
    <mergeCell ref="C145:D145"/>
    <mergeCell ref="C146:D146"/>
    <mergeCell ref="C147:D147"/>
    <mergeCell ref="C148:D148"/>
    <mergeCell ref="C149:D149"/>
    <mergeCell ref="C151:D151"/>
    <mergeCell ref="C152:D152"/>
    <mergeCell ref="C153:D153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79:D179"/>
    <mergeCell ref="C181:D181"/>
    <mergeCell ref="C168:D168"/>
    <mergeCell ref="C169:D169"/>
    <mergeCell ref="C170:D170"/>
    <mergeCell ref="C171:D171"/>
    <mergeCell ref="C173:D173"/>
    <mergeCell ref="C174:D174"/>
    <mergeCell ref="C175:D175"/>
    <mergeCell ref="C176:D176"/>
    <mergeCell ref="C177:D177"/>
    <mergeCell ref="C178:D178"/>
    <mergeCell ref="C201:D201"/>
    <mergeCell ref="C203:D203"/>
    <mergeCell ref="C182:D182"/>
    <mergeCell ref="C183:D183"/>
    <mergeCell ref="C184:D184"/>
    <mergeCell ref="C185:D185"/>
    <mergeCell ref="C186:D186"/>
    <mergeCell ref="C187:D187"/>
    <mergeCell ref="C213:D213"/>
    <mergeCell ref="C214:D214"/>
    <mergeCell ref="C188:D188"/>
    <mergeCell ref="C189:D189"/>
    <mergeCell ref="C208:D208"/>
    <mergeCell ref="C209:D209"/>
    <mergeCell ref="C210:D210"/>
    <mergeCell ref="C190:D190"/>
    <mergeCell ref="C192:D192"/>
    <mergeCell ref="C193:D193"/>
    <mergeCell ref="C205:D205"/>
    <mergeCell ref="C207:G207"/>
    <mergeCell ref="C211:D211"/>
    <mergeCell ref="C212:D212"/>
    <mergeCell ref="C215:D215"/>
    <mergeCell ref="C216:D216"/>
    <mergeCell ref="C217:D217"/>
    <mergeCell ref="C218:D218"/>
    <mergeCell ref="C232:D232"/>
    <mergeCell ref="C234:D234"/>
    <mergeCell ref="C219:D219"/>
    <mergeCell ref="C220:D220"/>
    <mergeCell ref="C224:D224"/>
    <mergeCell ref="C226:D226"/>
    <mergeCell ref="C228:D228"/>
    <mergeCell ref="C230:D230"/>
    <mergeCell ref="C244:D244"/>
    <mergeCell ref="C246:D246"/>
    <mergeCell ref="C248:D248"/>
    <mergeCell ref="C250:D250"/>
    <mergeCell ref="C236:D236"/>
    <mergeCell ref="C238:D238"/>
    <mergeCell ref="C240:D240"/>
    <mergeCell ref="C242:D242"/>
    <mergeCell ref="C252:D252"/>
    <mergeCell ref="C254:D254"/>
    <mergeCell ref="C268:D268"/>
    <mergeCell ref="C270:D270"/>
    <mergeCell ref="C256:D256"/>
    <mergeCell ref="C258:D258"/>
    <mergeCell ref="C303:D303"/>
    <mergeCell ref="C305:D305"/>
    <mergeCell ref="C260:D260"/>
    <mergeCell ref="C262:D262"/>
    <mergeCell ref="C264:D264"/>
    <mergeCell ref="C266:D266"/>
    <mergeCell ref="C362:D362"/>
    <mergeCell ref="C320:G320"/>
    <mergeCell ref="C322:D322"/>
    <mergeCell ref="C324:D324"/>
    <mergeCell ref="C326:D326"/>
    <mergeCell ref="C328:D328"/>
    <mergeCell ref="C348:D348"/>
    <mergeCell ref="C350:D350"/>
    <mergeCell ref="C340:D340"/>
    <mergeCell ref="C342:D342"/>
    <mergeCell ref="C307:D307"/>
    <mergeCell ref="C309:D309"/>
    <mergeCell ref="C358:D358"/>
    <mergeCell ref="C360:D360"/>
    <mergeCell ref="C311:D311"/>
    <mergeCell ref="C313:D313"/>
    <mergeCell ref="C354:D354"/>
    <mergeCell ref="C356:D356"/>
    <mergeCell ref="C344:D344"/>
    <mergeCell ref="C346:D346"/>
    <mergeCell ref="C352:D352"/>
    <mergeCell ref="C332:D332"/>
    <mergeCell ref="C336:D336"/>
    <mergeCell ref="C338:D33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</dc:creator>
  <cp:keywords/>
  <dc:description/>
  <cp:lastModifiedBy>Libor Švarzberger</cp:lastModifiedBy>
  <cp:lastPrinted>2012-08-21T07:09:06Z</cp:lastPrinted>
  <dcterms:created xsi:type="dcterms:W3CDTF">2011-06-12T17:12:31Z</dcterms:created>
  <dcterms:modified xsi:type="dcterms:W3CDTF">2012-08-09T07:45:49Z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