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deni\zakázky\Malování\"/>
    </mc:Choice>
  </mc:AlternateContent>
  <xr:revisionPtr revIDLastSave="0" documentId="13_ncr:1_{7F46625B-425C-4DF5-8C27-E3C02B2AEFAD}" xr6:coauthVersionLast="47" xr6:coauthVersionMax="47" xr10:uidLastSave="{00000000-0000-0000-0000-000000000000}"/>
  <bookViews>
    <workbookView xWindow="2700" yWindow="0" windowWidth="26085" windowHeight="15600" xr2:uid="{94F69F57-539B-468B-84FE-819FBC4DC4C0}"/>
  </bookViews>
  <sheets>
    <sheet name="Výběrové řízení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8" l="1"/>
  <c r="V10" i="8"/>
  <c r="I7" i="8"/>
  <c r="I21" i="8"/>
  <c r="I20" i="8"/>
  <c r="I19" i="8"/>
  <c r="I17" i="8"/>
  <c r="I16" i="8"/>
  <c r="I15" i="8"/>
  <c r="I13" i="8"/>
  <c r="I12" i="8"/>
  <c r="I11" i="8"/>
  <c r="I10" i="8"/>
  <c r="I9" i="8"/>
  <c r="I8" i="8"/>
  <c r="K7" i="8"/>
  <c r="J8" i="8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Q17" i="8" l="1"/>
  <c r="P17" i="8"/>
  <c r="Q20" i="8" l="1"/>
  <c r="P20" i="8"/>
  <c r="I18" i="8"/>
  <c r="W12" i="8"/>
  <c r="X10" i="8"/>
  <c r="K16" i="8" l="1"/>
  <c r="K21" i="8"/>
  <c r="K15" i="8"/>
  <c r="Q13" i="8"/>
  <c r="P13" i="8"/>
  <c r="T19" i="8"/>
  <c r="S19" i="8"/>
  <c r="R19" i="8"/>
  <c r="Q19" i="8"/>
  <c r="P19" i="8"/>
  <c r="O19" i="8"/>
  <c r="Q11" i="8"/>
  <c r="P11" i="8"/>
  <c r="O11" i="8"/>
  <c r="S12" i="8"/>
  <c r="R12" i="8"/>
  <c r="Q12" i="8"/>
  <c r="P12" i="8"/>
  <c r="O12" i="8"/>
  <c r="I14" i="8"/>
  <c r="O14" i="8"/>
  <c r="P14" i="8"/>
  <c r="Q14" i="8"/>
  <c r="R14" i="8"/>
  <c r="S14" i="8"/>
  <c r="T14" i="8"/>
  <c r="T18" i="8"/>
  <c r="Q18" i="8"/>
  <c r="P18" i="8"/>
  <c r="O18" i="8"/>
  <c r="X12" i="8" l="1"/>
  <c r="K14" i="8"/>
  <c r="AB14" i="8" l="1"/>
  <c r="K11" i="8" l="1"/>
  <c r="AB11" i="8" s="1"/>
  <c r="S18" i="8"/>
  <c r="R18" i="8"/>
  <c r="Q10" i="8"/>
  <c r="P10" i="8"/>
  <c r="O10" i="8"/>
  <c r="Q9" i="8"/>
  <c r="P9" i="8"/>
  <c r="O9" i="8"/>
  <c r="Q8" i="8"/>
  <c r="P8" i="8"/>
  <c r="O8" i="8"/>
  <c r="Q7" i="8"/>
  <c r="P7" i="8"/>
  <c r="O7" i="8"/>
  <c r="K12" i="8" l="1"/>
  <c r="AB12" i="8" s="1"/>
  <c r="K9" i="8"/>
  <c r="K10" i="8"/>
  <c r="K13" i="8" l="1"/>
  <c r="AB10" i="8"/>
  <c r="AB7" i="8"/>
  <c r="AB9" i="8"/>
  <c r="K20" i="8" l="1"/>
  <c r="K17" i="8"/>
  <c r="K18" i="8"/>
  <c r="K19" i="8"/>
  <c r="K8" i="8"/>
  <c r="X1" i="8" s="1"/>
  <c r="AB8" i="8" l="1"/>
  <c r="X2" i="8" l="1"/>
  <c r="X3" i="8" s="1"/>
</calcChain>
</file>

<file path=xl/sharedStrings.xml><?xml version="1.0" encoding="utf-8"?>
<sst xmlns="http://schemas.openxmlformats.org/spreadsheetml/2006/main" count="71" uniqueCount="50">
  <si>
    <t>poznámka</t>
  </si>
  <si>
    <t>popis</t>
  </si>
  <si>
    <t>Střední škola informatiky poštovnictví a finančnictví Brno, příspěvková organizace</t>
  </si>
  <si>
    <t>Příloha 1a - Specifikace předmětu plnění</t>
  </si>
  <si>
    <t>Položka</t>
  </si>
  <si>
    <r>
      <t>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 xml:space="preserve"> celkem</t>
    </r>
  </si>
  <si>
    <r>
      <t>cena z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 xml:space="preserve"> 
bez DPH</t>
    </r>
  </si>
  <si>
    <t>termín</t>
  </si>
  <si>
    <t>Budova</t>
  </si>
  <si>
    <t>šířka místnosti</t>
  </si>
  <si>
    <t>délka místnosti</t>
  </si>
  <si>
    <t>výška místnosti</t>
  </si>
  <si>
    <t>Barva BÍLÁ</t>
  </si>
  <si>
    <t>odpočty (okna, obložení)</t>
  </si>
  <si>
    <t>D</t>
  </si>
  <si>
    <t>Barva RŮZNÁ</t>
  </si>
  <si>
    <t>cena bez DPH</t>
  </si>
  <si>
    <t>SUMA bez DPH</t>
  </si>
  <si>
    <t>21% DPH</t>
  </si>
  <si>
    <t>SUMA s DPH</t>
  </si>
  <si>
    <t>Ano/Ne</t>
  </si>
  <si>
    <t>Suma dle výběru bez DPH</t>
  </si>
  <si>
    <t>počet místností</t>
  </si>
  <si>
    <t>Omyvatelná barva</t>
  </si>
  <si>
    <t>Malířské práce 2025</t>
  </si>
  <si>
    <t>A2</t>
  </si>
  <si>
    <t>Pokoje II (5np, 408, 606, 813)</t>
  </si>
  <si>
    <t>Pokoje III (5np, 408, 605, 606, 612)</t>
  </si>
  <si>
    <t>WC, koupelna (5np, 408,605,607,612,613, 614,806,814)</t>
  </si>
  <si>
    <t>Studovna (209,509, 909)</t>
  </si>
  <si>
    <t>Chodba (5np)</t>
  </si>
  <si>
    <t>Klubovna (701)</t>
  </si>
  <si>
    <r>
      <t xml:space="preserve">A2 </t>
    </r>
    <r>
      <rPr>
        <b/>
        <i/>
        <sz val="11"/>
        <rFont val="Calibri"/>
        <family val="2"/>
        <charset val="238"/>
        <scheme val="minor"/>
      </rPr>
      <t>(A3)</t>
    </r>
  </si>
  <si>
    <t>G</t>
  </si>
  <si>
    <t>Chodba 1np</t>
  </si>
  <si>
    <t>C</t>
  </si>
  <si>
    <t>Kabinety</t>
  </si>
  <si>
    <t>odpočty celkem (okna, obložení)</t>
  </si>
  <si>
    <t>Kancelář 131</t>
  </si>
  <si>
    <t>Protiplísňová barva</t>
  </si>
  <si>
    <t>Kancelář vedoucí kuchyně</t>
  </si>
  <si>
    <t>Předsíň (5np, 408, 814)</t>
  </si>
  <si>
    <t>Učebna (107,124, 404)</t>
  </si>
  <si>
    <r>
      <rPr>
        <b/>
        <sz val="11"/>
        <color theme="1"/>
        <rFont val="Calibri"/>
        <family val="2"/>
        <charset val="238"/>
        <scheme val="minor"/>
      </rPr>
      <t>Opravy</t>
    </r>
    <r>
      <rPr>
        <sz val="11"/>
        <color theme="1"/>
        <rFont val="Calibri"/>
        <family val="2"/>
        <charset val="238"/>
        <scheme val="minor"/>
      </rPr>
      <t xml:space="preserve"> do 5m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(206/3,207/3,208/3,212/2,213/2, </t>
    </r>
    <r>
      <rPr>
        <b/>
        <i/>
        <sz val="11"/>
        <color theme="1"/>
        <rFont val="Calibri"/>
        <family val="2"/>
        <charset val="238"/>
        <scheme val="minor"/>
      </rPr>
      <t>A3/806/2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</si>
  <si>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Opravy</t>
    </r>
    <r>
      <rPr>
        <sz val="11"/>
        <color theme="1"/>
        <rFont val="Calibri"/>
        <family val="2"/>
        <charset val="238"/>
        <scheme val="minor"/>
      </rPr>
      <t xml:space="preserve"> do 25m2 (111,120,121,218,228,235,303,305,324,330,332,415,423)</t>
    </r>
  </si>
  <si>
    <r>
      <rPr>
        <b/>
        <sz val="11"/>
        <color theme="1"/>
        <rFont val="Calibri"/>
        <family val="2"/>
        <charset val="238"/>
        <scheme val="minor"/>
      </rPr>
      <t>Opravy</t>
    </r>
    <r>
      <rPr>
        <sz val="11"/>
        <color theme="1"/>
        <rFont val="Calibri"/>
        <family val="2"/>
        <charset val="238"/>
        <scheme val="minor"/>
      </rPr>
      <t xml:space="preserve"> do 25m2 (304, 308, 403, 406)</t>
    </r>
  </si>
  <si>
    <t>V 909 ZACHOVAT ŠEDOU VÝMALBU</t>
  </si>
  <si>
    <t>Plně omyvatelná barva, pololesk</t>
  </si>
  <si>
    <t>Vyplnit podbarvené buňky</t>
  </si>
  <si>
    <r>
      <rPr>
        <sz val="12"/>
        <color theme="1"/>
        <rFont val="Calibri"/>
        <family val="2"/>
        <charset val="238"/>
        <scheme val="minor"/>
      </rPr>
      <t>Požadavky na provedení malířských prací v areálu školy:
- Malování stěn a stropů bílou barvou. V případě koupelen a WC protiplísňovou.
- Bělost bílé barvy je požadována min. 77% BaSO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charset val="238"/>
        <scheme val="minor"/>
      </rPr>
      <t xml:space="preserve">, není-li určeno jinak.
Do nabízené ceny zahrňte:
- zakrytí stavebních otvorů, 
- opravu nerovností stěn (20% plochy, u WC a koupelen 60%),
- sestěhování a zakrytí nábytku a zařizovacích předmětů před malováním, umístění nábytku zpět.
- zakrytí podlahy
- práci, dopravu
- komplexní úklid po malování.
</t>
    </r>
    <r>
      <rPr>
        <b/>
        <sz val="12"/>
        <color theme="1"/>
        <rFont val="Calibri"/>
        <family val="2"/>
        <charset val="238"/>
        <scheme val="minor"/>
      </rPr>
      <t xml:space="preserve">
Malířské práce je možné provádět od 30.6.2025 denně včetně víkendů - týká se všech položek.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</si>
</sst>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0.0"/>
    <numFmt numFmtId="166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4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16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4" fontId="2" fillId="5" borderId="5" xfId="0" applyNumberFormat="1" applyFont="1" applyFill="1" applyBorder="1" applyAlignment="1" applyProtection="1">
      <alignment horizontal="center" vertical="center"/>
      <protection locked="0"/>
    </xf>
    <xf numFmtId="4" fontId="2" fillId="5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AC51-12B8-4812-9B9F-F353A10CF493}">
  <sheetPr>
    <pageSetUpPr fitToPage="1"/>
  </sheetPr>
  <dimension ref="A1:AB36"/>
  <sheetViews>
    <sheetView tabSelected="1" zoomScaleNormal="100" workbookViewId="0">
      <selection activeCell="J7" sqref="J7"/>
    </sheetView>
  </sheetViews>
  <sheetFormatPr defaultRowHeight="15" x14ac:dyDescent="0.25"/>
  <cols>
    <col min="2" max="2" width="15.5703125" bestFit="1" customWidth="1"/>
    <col min="3" max="3" width="64.7109375" bestFit="1" customWidth="1"/>
    <col min="4" max="4" width="10" customWidth="1"/>
    <col min="5" max="7" width="10.7109375" customWidth="1"/>
    <col min="8" max="8" width="15.5703125" customWidth="1"/>
    <col min="9" max="9" width="10.28515625" customWidth="1"/>
    <col min="10" max="11" width="12.7109375" customWidth="1"/>
    <col min="12" max="12" width="21.42578125" hidden="1" customWidth="1"/>
    <col min="13" max="13" width="12" bestFit="1" customWidth="1"/>
    <col min="14" max="14" width="2.28515625" customWidth="1"/>
    <col min="15" max="16" width="9.140625" hidden="1" customWidth="1"/>
    <col min="17" max="17" width="16.42578125" hidden="1" customWidth="1"/>
    <col min="18" max="18" width="11.42578125" hidden="1" customWidth="1"/>
    <col min="19" max="19" width="12" hidden="1" customWidth="1"/>
    <col min="20" max="20" width="10.85546875" hidden="1" customWidth="1"/>
    <col min="21" max="21" width="11.42578125" hidden="1" customWidth="1"/>
    <col min="22" max="22" width="9.5703125" customWidth="1"/>
    <col min="23" max="23" width="10.28515625" customWidth="1"/>
    <col min="24" max="24" width="10.5703125" bestFit="1" customWidth="1"/>
    <col min="25" max="25" width="32" bestFit="1" customWidth="1"/>
    <col min="26" max="26" width="2.5703125" customWidth="1"/>
    <col min="27" max="27" width="0" style="4" hidden="1" customWidth="1"/>
    <col min="28" max="28" width="13.85546875" style="5" hidden="1" customWidth="1"/>
  </cols>
  <sheetData>
    <row r="1" spans="1:28" ht="20.25" thickTop="1" thickBot="1" x14ac:dyDescent="0.3">
      <c r="B1" s="24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4"/>
      <c r="V1" s="25" t="s">
        <v>17</v>
      </c>
      <c r="W1" s="26"/>
      <c r="X1" s="27">
        <f>SUM(K7:L22)+SUM(X7:X22)</f>
        <v>0</v>
      </c>
      <c r="Y1" s="28"/>
      <c r="AA1"/>
      <c r="AB1"/>
    </row>
    <row r="2" spans="1:28" ht="20.25" thickTop="1" thickBot="1" x14ac:dyDescent="0.3">
      <c r="B2" s="29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V2" s="25" t="s">
        <v>18</v>
      </c>
      <c r="W2" s="26"/>
      <c r="X2" s="27">
        <f>X1*0.21</f>
        <v>0</v>
      </c>
      <c r="Y2" s="28"/>
      <c r="AA2"/>
      <c r="AB2"/>
    </row>
    <row r="3" spans="1:28" ht="20.25" thickTop="1" thickBot="1" x14ac:dyDescent="0.3">
      <c r="B3" s="24" t="s">
        <v>24</v>
      </c>
      <c r="C3" s="24"/>
      <c r="D3" s="24"/>
      <c r="E3" s="24"/>
      <c r="F3" s="24"/>
      <c r="G3" s="24"/>
      <c r="H3" s="24"/>
      <c r="I3" s="24"/>
      <c r="J3" s="24"/>
      <c r="K3" s="24"/>
      <c r="L3" s="24"/>
      <c r="V3" s="25" t="s">
        <v>19</v>
      </c>
      <c r="W3" s="26"/>
      <c r="X3" s="27">
        <f>X1+X2</f>
        <v>0</v>
      </c>
      <c r="Y3" s="28"/>
      <c r="AA3"/>
      <c r="AB3"/>
    </row>
    <row r="4" spans="1:28" ht="16.5" thickTop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8" x14ac:dyDescent="0.25">
      <c r="A5" t="s">
        <v>12</v>
      </c>
      <c r="O5" t="s">
        <v>15</v>
      </c>
      <c r="V5" t="s">
        <v>23</v>
      </c>
    </row>
    <row r="6" spans="1:28" s="8" customFormat="1" ht="47.25" x14ac:dyDescent="0.25">
      <c r="A6" s="6" t="s">
        <v>4</v>
      </c>
      <c r="B6" s="6" t="s">
        <v>8</v>
      </c>
      <c r="C6" s="6" t="s">
        <v>1</v>
      </c>
      <c r="D6" s="7" t="s">
        <v>22</v>
      </c>
      <c r="E6" s="7" t="s">
        <v>9</v>
      </c>
      <c r="F6" s="7" t="s">
        <v>10</v>
      </c>
      <c r="G6" s="7" t="s">
        <v>11</v>
      </c>
      <c r="H6" s="7" t="s">
        <v>37</v>
      </c>
      <c r="I6" s="7" t="s">
        <v>5</v>
      </c>
      <c r="J6" s="7" t="s">
        <v>6</v>
      </c>
      <c r="K6" s="7" t="s">
        <v>16</v>
      </c>
      <c r="L6" s="6" t="s">
        <v>0</v>
      </c>
      <c r="M6" s="6" t="s">
        <v>7</v>
      </c>
      <c r="O6" s="6" t="s">
        <v>4</v>
      </c>
      <c r="P6" s="6" t="s">
        <v>8</v>
      </c>
      <c r="Q6" s="6" t="s">
        <v>1</v>
      </c>
      <c r="R6" s="7" t="s">
        <v>9</v>
      </c>
      <c r="S6" s="7" t="s">
        <v>10</v>
      </c>
      <c r="T6" s="7" t="s">
        <v>11</v>
      </c>
      <c r="U6" s="7" t="s">
        <v>13</v>
      </c>
      <c r="V6" s="7" t="s">
        <v>5</v>
      </c>
      <c r="W6" s="7" t="s">
        <v>6</v>
      </c>
      <c r="X6" s="7" t="s">
        <v>16</v>
      </c>
      <c r="Y6" s="6" t="s">
        <v>0</v>
      </c>
      <c r="AA6" s="9" t="s">
        <v>20</v>
      </c>
      <c r="AB6" s="10" t="s">
        <v>21</v>
      </c>
    </row>
    <row r="7" spans="1:28" x14ac:dyDescent="0.25">
      <c r="A7" s="11">
        <v>1</v>
      </c>
      <c r="B7" s="12" t="s">
        <v>25</v>
      </c>
      <c r="C7" s="13" t="s">
        <v>26</v>
      </c>
      <c r="D7" s="14">
        <v>11</v>
      </c>
      <c r="E7" s="15">
        <v>3.4</v>
      </c>
      <c r="F7" s="15">
        <v>3.7</v>
      </c>
      <c r="G7" s="15">
        <v>2.6</v>
      </c>
      <c r="H7" s="15">
        <v>2</v>
      </c>
      <c r="I7" s="2">
        <f t="shared" ref="I7:I17" si="0">((E7*F7)+(E7*G7*2)+(F7*G7*2)-H7)*D7</f>
        <v>522.5</v>
      </c>
      <c r="J7" s="1"/>
      <c r="K7" s="16">
        <f t="shared" ref="K7:K16" si="1">I7*J7</f>
        <v>0</v>
      </c>
      <c r="L7" s="17"/>
      <c r="M7" s="34">
        <v>45891</v>
      </c>
      <c r="O7" s="11">
        <f t="shared" ref="O7:Q12" si="2">A7</f>
        <v>1</v>
      </c>
      <c r="P7" s="18" t="str">
        <f t="shared" si="2"/>
        <v>A2</v>
      </c>
      <c r="Q7" s="13" t="str">
        <f t="shared" si="2"/>
        <v>Pokoje II (5np, 408, 606, 813)</v>
      </c>
      <c r="R7" s="15"/>
      <c r="S7" s="15"/>
      <c r="T7" s="15"/>
      <c r="U7" s="15"/>
      <c r="V7" s="2"/>
      <c r="W7" s="2"/>
      <c r="X7" s="16"/>
      <c r="Y7" s="17"/>
      <c r="AA7" s="4">
        <v>1</v>
      </c>
      <c r="AB7" s="5">
        <f t="shared" ref="AB7:AB12" si="3">IF(AA7=1,K7+X7,"")</f>
        <v>0</v>
      </c>
    </row>
    <row r="8" spans="1:28" x14ac:dyDescent="0.25">
      <c r="A8" s="11">
        <v>2</v>
      </c>
      <c r="B8" s="12" t="s">
        <v>25</v>
      </c>
      <c r="C8" s="13" t="s">
        <v>27</v>
      </c>
      <c r="D8" s="14">
        <v>11</v>
      </c>
      <c r="E8" s="15">
        <v>3.4</v>
      </c>
      <c r="F8" s="15">
        <v>5.8</v>
      </c>
      <c r="G8" s="15">
        <v>2.6</v>
      </c>
      <c r="H8" s="15">
        <v>2</v>
      </c>
      <c r="I8" s="2">
        <f t="shared" si="0"/>
        <v>721.16000000000008</v>
      </c>
      <c r="J8" s="2">
        <f>J7</f>
        <v>0</v>
      </c>
      <c r="K8" s="16">
        <f t="shared" si="1"/>
        <v>0</v>
      </c>
      <c r="L8" s="17"/>
      <c r="M8" s="34">
        <v>45891</v>
      </c>
      <c r="O8" s="11">
        <f t="shared" si="2"/>
        <v>2</v>
      </c>
      <c r="P8" s="18" t="str">
        <f t="shared" si="2"/>
        <v>A2</v>
      </c>
      <c r="Q8" s="13" t="str">
        <f t="shared" si="2"/>
        <v>Pokoje III (5np, 408, 605, 606, 612)</v>
      </c>
      <c r="R8" s="15"/>
      <c r="S8" s="15"/>
      <c r="T8" s="15"/>
      <c r="U8" s="15"/>
      <c r="V8" s="2"/>
      <c r="W8" s="2"/>
      <c r="X8" s="16"/>
      <c r="Y8" s="17"/>
      <c r="AA8" s="4">
        <v>1</v>
      </c>
      <c r="AB8" s="5">
        <f t="shared" si="3"/>
        <v>0</v>
      </c>
    </row>
    <row r="9" spans="1:28" x14ac:dyDescent="0.25">
      <c r="A9" s="11">
        <v>3</v>
      </c>
      <c r="B9" s="12" t="s">
        <v>25</v>
      </c>
      <c r="C9" s="13" t="s">
        <v>28</v>
      </c>
      <c r="D9" s="14">
        <v>16</v>
      </c>
      <c r="E9" s="15">
        <v>2.2999999999999998</v>
      </c>
      <c r="F9" s="15">
        <v>2</v>
      </c>
      <c r="G9" s="15">
        <v>2.6</v>
      </c>
      <c r="H9" s="15">
        <v>8</v>
      </c>
      <c r="I9" s="2">
        <f t="shared" si="0"/>
        <v>303.36</v>
      </c>
      <c r="J9" s="1"/>
      <c r="K9" s="16">
        <f t="shared" si="1"/>
        <v>0</v>
      </c>
      <c r="L9" s="17"/>
      <c r="M9" s="34">
        <v>45891</v>
      </c>
      <c r="O9" s="11">
        <f t="shared" si="2"/>
        <v>3</v>
      </c>
      <c r="P9" s="18" t="str">
        <f t="shared" si="2"/>
        <v>A2</v>
      </c>
      <c r="Q9" s="13" t="str">
        <f t="shared" si="2"/>
        <v>WC, koupelna (5np, 408,605,607,612,613, 614,806,814)</v>
      </c>
      <c r="R9" s="15"/>
      <c r="S9" s="15"/>
      <c r="T9" s="15"/>
      <c r="U9" s="15"/>
      <c r="V9" s="2"/>
      <c r="W9" s="2"/>
      <c r="X9" s="16"/>
      <c r="Y9" s="21" t="s">
        <v>39</v>
      </c>
      <c r="AA9" s="4">
        <v>1</v>
      </c>
      <c r="AB9" s="5">
        <f t="shared" si="3"/>
        <v>0</v>
      </c>
    </row>
    <row r="10" spans="1:28" x14ac:dyDescent="0.25">
      <c r="A10" s="11">
        <v>4</v>
      </c>
      <c r="B10" s="12" t="s">
        <v>25</v>
      </c>
      <c r="C10" s="13" t="s">
        <v>41</v>
      </c>
      <c r="D10" s="14">
        <v>10</v>
      </c>
      <c r="E10" s="15">
        <v>2</v>
      </c>
      <c r="F10" s="15">
        <v>2</v>
      </c>
      <c r="G10" s="15">
        <v>2.6</v>
      </c>
      <c r="H10" s="15">
        <v>6</v>
      </c>
      <c r="I10" s="2">
        <f t="shared" si="0"/>
        <v>188</v>
      </c>
      <c r="J10" s="2">
        <f>J8</f>
        <v>0</v>
      </c>
      <c r="K10" s="16">
        <f t="shared" si="1"/>
        <v>0</v>
      </c>
      <c r="L10" s="17"/>
      <c r="M10" s="34">
        <v>45891</v>
      </c>
      <c r="O10" s="11">
        <f t="shared" si="2"/>
        <v>4</v>
      </c>
      <c r="P10" s="18" t="str">
        <f t="shared" si="2"/>
        <v>A2</v>
      </c>
      <c r="Q10" s="13" t="str">
        <f t="shared" si="2"/>
        <v>Předsíň (5np, 408, 814)</v>
      </c>
      <c r="R10" s="15"/>
      <c r="S10" s="15"/>
      <c r="T10" s="15"/>
      <c r="U10" s="15"/>
      <c r="V10" s="2">
        <f>H10*D10</f>
        <v>60</v>
      </c>
      <c r="W10" s="1"/>
      <c r="X10" s="16">
        <f>V10*W10</f>
        <v>0</v>
      </c>
      <c r="Y10" s="21" t="s">
        <v>47</v>
      </c>
      <c r="AA10" s="4">
        <v>1</v>
      </c>
      <c r="AB10" s="5">
        <f t="shared" si="3"/>
        <v>0</v>
      </c>
    </row>
    <row r="11" spans="1:28" x14ac:dyDescent="0.25">
      <c r="A11" s="11">
        <v>5</v>
      </c>
      <c r="B11" s="12" t="s">
        <v>25</v>
      </c>
      <c r="C11" s="13" t="s">
        <v>29</v>
      </c>
      <c r="D11" s="14">
        <v>3</v>
      </c>
      <c r="E11" s="15">
        <v>3.4</v>
      </c>
      <c r="F11" s="15">
        <v>13</v>
      </c>
      <c r="G11" s="15">
        <v>2.6</v>
      </c>
      <c r="H11" s="15">
        <v>10</v>
      </c>
      <c r="I11" s="2">
        <f t="shared" si="0"/>
        <v>358.44000000000005</v>
      </c>
      <c r="J11" s="2">
        <f>J10</f>
        <v>0</v>
      </c>
      <c r="K11" s="16">
        <f t="shared" si="1"/>
        <v>0</v>
      </c>
      <c r="L11" s="17"/>
      <c r="M11" s="34">
        <v>45891</v>
      </c>
      <c r="O11" s="11">
        <f t="shared" si="2"/>
        <v>5</v>
      </c>
      <c r="P11" s="18" t="str">
        <f t="shared" si="2"/>
        <v>A2</v>
      </c>
      <c r="Q11" s="13" t="str">
        <f t="shared" si="2"/>
        <v>Studovna (209,509, 909)</v>
      </c>
      <c r="R11" s="15"/>
      <c r="S11" s="15"/>
      <c r="T11" s="15"/>
      <c r="U11" s="15"/>
      <c r="V11" s="2"/>
      <c r="W11" s="2"/>
      <c r="X11" s="16"/>
      <c r="Y11" s="22" t="s">
        <v>46</v>
      </c>
      <c r="AA11" s="4">
        <v>1</v>
      </c>
      <c r="AB11" s="5">
        <f t="shared" si="3"/>
        <v>0</v>
      </c>
    </row>
    <row r="12" spans="1:28" x14ac:dyDescent="0.25">
      <c r="A12" s="11">
        <v>6</v>
      </c>
      <c r="B12" s="12" t="s">
        <v>25</v>
      </c>
      <c r="C12" s="13" t="s">
        <v>30</v>
      </c>
      <c r="D12" s="14">
        <v>1</v>
      </c>
      <c r="E12" s="15">
        <v>1.7</v>
      </c>
      <c r="F12" s="15">
        <v>29</v>
      </c>
      <c r="G12" s="15">
        <v>2.6</v>
      </c>
      <c r="H12" s="15">
        <v>70</v>
      </c>
      <c r="I12" s="2">
        <f t="shared" si="0"/>
        <v>138.94</v>
      </c>
      <c r="J12" s="2">
        <f t="shared" ref="J12:J21" si="4">J11</f>
        <v>0</v>
      </c>
      <c r="K12" s="16">
        <f t="shared" si="1"/>
        <v>0</v>
      </c>
      <c r="L12" s="17"/>
      <c r="M12" s="34">
        <v>45891</v>
      </c>
      <c r="O12" s="11">
        <f t="shared" si="2"/>
        <v>6</v>
      </c>
      <c r="P12" s="18" t="str">
        <f t="shared" si="2"/>
        <v>A2</v>
      </c>
      <c r="Q12" s="13" t="str">
        <f t="shared" si="2"/>
        <v>Chodba (5np)</v>
      </c>
      <c r="R12" s="15">
        <f>E12</f>
        <v>1.7</v>
      </c>
      <c r="S12" s="15">
        <f>F12</f>
        <v>29</v>
      </c>
      <c r="T12" s="15">
        <v>1.2</v>
      </c>
      <c r="U12" s="15"/>
      <c r="V12" s="2">
        <f>H12*D12</f>
        <v>70</v>
      </c>
      <c r="W12" s="2">
        <f>W10</f>
        <v>0</v>
      </c>
      <c r="X12" s="16">
        <f>V12*W12</f>
        <v>0</v>
      </c>
      <c r="Y12" s="21" t="s">
        <v>47</v>
      </c>
      <c r="AA12" s="4">
        <v>1</v>
      </c>
      <c r="AB12" s="5">
        <f t="shared" si="3"/>
        <v>0</v>
      </c>
    </row>
    <row r="13" spans="1:28" x14ac:dyDescent="0.25">
      <c r="A13" s="11">
        <v>7</v>
      </c>
      <c r="B13" s="12" t="s">
        <v>25</v>
      </c>
      <c r="C13" s="13" t="s">
        <v>31</v>
      </c>
      <c r="D13" s="14">
        <v>1</v>
      </c>
      <c r="E13" s="15">
        <v>3.4</v>
      </c>
      <c r="F13" s="15">
        <v>8</v>
      </c>
      <c r="G13" s="15">
        <v>2.6</v>
      </c>
      <c r="H13" s="15">
        <v>4</v>
      </c>
      <c r="I13" s="2">
        <f t="shared" si="0"/>
        <v>82.47999999999999</v>
      </c>
      <c r="J13" s="2">
        <f t="shared" si="4"/>
        <v>0</v>
      </c>
      <c r="K13" s="16">
        <f t="shared" si="1"/>
        <v>0</v>
      </c>
      <c r="L13" s="17"/>
      <c r="M13" s="34">
        <v>45891</v>
      </c>
      <c r="O13" s="11"/>
      <c r="P13" s="18" t="str">
        <f>B13</f>
        <v>A2</v>
      </c>
      <c r="Q13" s="13" t="str">
        <f>C13</f>
        <v>Klubovna (701)</v>
      </c>
      <c r="R13" s="15"/>
      <c r="S13" s="15"/>
      <c r="T13" s="15"/>
      <c r="U13" s="15"/>
      <c r="V13" s="2"/>
      <c r="W13" s="2"/>
      <c r="X13" s="16"/>
      <c r="Y13" s="17"/>
    </row>
    <row r="14" spans="1:28" x14ac:dyDescent="0.25">
      <c r="A14" s="11">
        <v>8</v>
      </c>
      <c r="B14" s="14" t="s">
        <v>35</v>
      </c>
      <c r="C14" s="13" t="s">
        <v>36</v>
      </c>
      <c r="D14" s="14">
        <v>5</v>
      </c>
      <c r="E14" s="15">
        <v>3.5</v>
      </c>
      <c r="F14" s="15">
        <v>7</v>
      </c>
      <c r="G14" s="15">
        <v>3.2</v>
      </c>
      <c r="H14" s="15">
        <v>4</v>
      </c>
      <c r="I14" s="2">
        <f t="shared" si="0"/>
        <v>438.50000000000011</v>
      </c>
      <c r="J14" s="2">
        <f t="shared" si="4"/>
        <v>0</v>
      </c>
      <c r="K14" s="16">
        <f t="shared" si="1"/>
        <v>0</v>
      </c>
      <c r="L14" s="17"/>
      <c r="M14" s="34">
        <v>45891</v>
      </c>
      <c r="O14" s="11">
        <f>A14</f>
        <v>8</v>
      </c>
      <c r="P14" s="19" t="str">
        <f>B14</f>
        <v>C</v>
      </c>
      <c r="Q14" s="13" t="str">
        <f>C14</f>
        <v>Kabinety</v>
      </c>
      <c r="R14" s="15">
        <f>E14</f>
        <v>3.5</v>
      </c>
      <c r="S14" s="15">
        <f>F14</f>
        <v>7</v>
      </c>
      <c r="T14" s="15">
        <f>G14</f>
        <v>3.2</v>
      </c>
      <c r="U14" s="15"/>
      <c r="V14" s="2"/>
      <c r="W14" s="2"/>
      <c r="X14" s="16"/>
      <c r="Y14" s="17"/>
      <c r="AA14" s="4">
        <v>1</v>
      </c>
      <c r="AB14" s="5">
        <f>IF(AA14=1,K14+X14,"")</f>
        <v>0</v>
      </c>
    </row>
    <row r="15" spans="1:28" x14ac:dyDescent="0.25">
      <c r="A15" s="11">
        <v>9</v>
      </c>
      <c r="B15" s="14" t="s">
        <v>14</v>
      </c>
      <c r="C15" s="13" t="s">
        <v>42</v>
      </c>
      <c r="D15" s="14">
        <v>2</v>
      </c>
      <c r="E15" s="15">
        <v>6.5</v>
      </c>
      <c r="F15" s="15">
        <v>8.75</v>
      </c>
      <c r="G15" s="15">
        <v>3.2</v>
      </c>
      <c r="H15" s="15">
        <v>12</v>
      </c>
      <c r="I15" s="2">
        <f t="shared" si="0"/>
        <v>284.95</v>
      </c>
      <c r="J15" s="2">
        <f t="shared" si="4"/>
        <v>0</v>
      </c>
      <c r="K15" s="16">
        <f t="shared" si="1"/>
        <v>0</v>
      </c>
      <c r="L15" s="17"/>
      <c r="M15" s="34">
        <v>45891</v>
      </c>
      <c r="O15" s="11"/>
      <c r="P15" s="19"/>
      <c r="Q15" s="13"/>
      <c r="R15" s="15"/>
      <c r="S15" s="15"/>
      <c r="T15" s="15"/>
      <c r="U15" s="15"/>
      <c r="V15" s="2"/>
      <c r="W15" s="2"/>
      <c r="X15" s="16"/>
      <c r="Y15" s="17"/>
    </row>
    <row r="16" spans="1:28" x14ac:dyDescent="0.25">
      <c r="A16" s="11">
        <v>10</v>
      </c>
      <c r="B16" s="14" t="s">
        <v>14</v>
      </c>
      <c r="C16" s="13" t="s">
        <v>38</v>
      </c>
      <c r="D16" s="14">
        <v>1</v>
      </c>
      <c r="E16" s="15">
        <v>6.5</v>
      </c>
      <c r="F16" s="15">
        <v>4</v>
      </c>
      <c r="G16" s="15">
        <v>3.2</v>
      </c>
      <c r="H16" s="15">
        <v>6</v>
      </c>
      <c r="I16" s="2">
        <f t="shared" si="0"/>
        <v>87.199999999999989</v>
      </c>
      <c r="J16" s="2">
        <f t="shared" si="4"/>
        <v>0</v>
      </c>
      <c r="K16" s="16">
        <f t="shared" si="1"/>
        <v>0</v>
      </c>
      <c r="L16" s="17"/>
      <c r="M16" s="34">
        <v>45891</v>
      </c>
      <c r="O16" s="11"/>
      <c r="P16" s="19"/>
      <c r="Q16" s="13"/>
      <c r="R16" s="15"/>
      <c r="S16" s="15"/>
      <c r="T16" s="15"/>
      <c r="U16" s="15"/>
      <c r="V16" s="2"/>
      <c r="W16" s="2"/>
      <c r="X16" s="16"/>
      <c r="Y16" s="17"/>
    </row>
    <row r="17" spans="1:28" x14ac:dyDescent="0.25">
      <c r="A17" s="11">
        <v>11</v>
      </c>
      <c r="B17" s="12" t="s">
        <v>33</v>
      </c>
      <c r="C17" s="13" t="s">
        <v>40</v>
      </c>
      <c r="D17" s="14">
        <v>1</v>
      </c>
      <c r="E17" s="15">
        <v>6.3</v>
      </c>
      <c r="F17" s="15">
        <v>8.1999999999999993</v>
      </c>
      <c r="G17" s="15">
        <v>3.2</v>
      </c>
      <c r="H17" s="15">
        <v>4</v>
      </c>
      <c r="I17" s="2">
        <f t="shared" si="0"/>
        <v>140.45999999999998</v>
      </c>
      <c r="J17" s="2">
        <f t="shared" si="4"/>
        <v>0</v>
      </c>
      <c r="K17" s="16">
        <f t="shared" ref="K17" si="5">I17*J17</f>
        <v>0</v>
      </c>
      <c r="L17" s="17"/>
      <c r="M17" s="34">
        <v>45891</v>
      </c>
      <c r="O17" s="11"/>
      <c r="P17" s="18" t="str">
        <f>B17</f>
        <v>G</v>
      </c>
      <c r="Q17" s="13" t="str">
        <f>C17</f>
        <v>Kancelář vedoucí kuchyně</v>
      </c>
      <c r="R17" s="15"/>
      <c r="S17" s="15"/>
      <c r="T17" s="15"/>
      <c r="U17" s="15"/>
      <c r="V17" s="2"/>
      <c r="W17" s="2"/>
      <c r="X17" s="16"/>
      <c r="Y17" s="17"/>
    </row>
    <row r="18" spans="1:28" x14ac:dyDescent="0.25">
      <c r="A18" s="11">
        <v>12</v>
      </c>
      <c r="B18" s="12" t="s">
        <v>33</v>
      </c>
      <c r="C18" s="13" t="s">
        <v>34</v>
      </c>
      <c r="D18" s="14">
        <v>3</v>
      </c>
      <c r="E18" s="15">
        <v>1.8</v>
      </c>
      <c r="F18" s="15">
        <v>13.7</v>
      </c>
      <c r="G18" s="15">
        <v>2.8</v>
      </c>
      <c r="H18" s="15">
        <v>0</v>
      </c>
      <c r="I18" s="2">
        <f>((E18*G18*2)+(F18*G18*2)-H18)*D18</f>
        <v>260.39999999999998</v>
      </c>
      <c r="J18" s="2">
        <f t="shared" si="4"/>
        <v>0</v>
      </c>
      <c r="K18" s="16">
        <f t="shared" ref="K18" si="6">I18*J18</f>
        <v>0</v>
      </c>
      <c r="L18" s="17"/>
      <c r="M18" s="34">
        <v>45891</v>
      </c>
      <c r="O18" s="11">
        <f>A18</f>
        <v>12</v>
      </c>
      <c r="P18" s="18" t="str">
        <f>B18</f>
        <v>G</v>
      </c>
      <c r="Q18" s="13" t="str">
        <f>C18</f>
        <v>Chodba 1np</v>
      </c>
      <c r="R18" s="15">
        <f>R11</f>
        <v>0</v>
      </c>
      <c r="S18" s="15">
        <f>S11</f>
        <v>0</v>
      </c>
      <c r="T18" s="15">
        <f>T11</f>
        <v>0</v>
      </c>
      <c r="U18" s="15"/>
      <c r="V18" s="2"/>
      <c r="W18" s="2"/>
      <c r="X18" s="16"/>
      <c r="Y18" s="17"/>
    </row>
    <row r="19" spans="1:28" ht="17.25" x14ac:dyDescent="0.25">
      <c r="A19" s="11">
        <v>13</v>
      </c>
      <c r="B19" s="12" t="s">
        <v>32</v>
      </c>
      <c r="C19" s="33" t="s">
        <v>43</v>
      </c>
      <c r="D19" s="14">
        <v>6</v>
      </c>
      <c r="E19" s="15">
        <v>5</v>
      </c>
      <c r="F19" s="15">
        <v>5</v>
      </c>
      <c r="G19" s="15">
        <v>0</v>
      </c>
      <c r="H19" s="15">
        <v>0</v>
      </c>
      <c r="I19" s="2">
        <f>E19*F19*D19</f>
        <v>150</v>
      </c>
      <c r="J19" s="2">
        <f t="shared" si="4"/>
        <v>0</v>
      </c>
      <c r="K19" s="16">
        <f t="shared" ref="K19" si="7">I19*J19</f>
        <v>0</v>
      </c>
      <c r="L19" s="17"/>
      <c r="M19" s="34">
        <v>45891</v>
      </c>
      <c r="O19" s="11">
        <f t="shared" ref="O19" si="8">A19</f>
        <v>13</v>
      </c>
      <c r="P19" s="18" t="str">
        <f t="shared" ref="P19:P20" si="9">B19</f>
        <v>A2 (A3)</v>
      </c>
      <c r="Q19" s="13" t="str">
        <f t="shared" ref="Q19:Q20" si="10">C19</f>
        <v>Opravy do 5m2 (206/3,207/3,208/3,212/2,213/2, A3/806/2)</v>
      </c>
      <c r="R19" s="15">
        <f>R10</f>
        <v>0</v>
      </c>
      <c r="S19" s="15">
        <f>S10</f>
        <v>0</v>
      </c>
      <c r="T19" s="15">
        <f>T10</f>
        <v>0</v>
      </c>
      <c r="U19" s="15"/>
      <c r="V19" s="2"/>
      <c r="W19" s="2"/>
      <c r="X19" s="16"/>
      <c r="Y19" s="17"/>
    </row>
    <row r="20" spans="1:28" x14ac:dyDescent="0.25">
      <c r="A20" s="11">
        <v>14</v>
      </c>
      <c r="B20" s="12" t="s">
        <v>35</v>
      </c>
      <c r="C20" s="33" t="s">
        <v>44</v>
      </c>
      <c r="D20" s="14">
        <v>13</v>
      </c>
      <c r="E20" s="15">
        <v>5</v>
      </c>
      <c r="F20" s="15">
        <v>5</v>
      </c>
      <c r="G20" s="15">
        <v>0</v>
      </c>
      <c r="H20" s="15">
        <v>0</v>
      </c>
      <c r="I20" s="2">
        <f>E20*F20*D20</f>
        <v>325</v>
      </c>
      <c r="J20" s="2">
        <f t="shared" si="4"/>
        <v>0</v>
      </c>
      <c r="K20" s="16">
        <f t="shared" ref="K20" si="11">I20*J20</f>
        <v>0</v>
      </c>
      <c r="L20" s="17"/>
      <c r="M20" s="34">
        <v>45891</v>
      </c>
      <c r="O20" s="11"/>
      <c r="P20" s="18" t="str">
        <f t="shared" si="9"/>
        <v>C</v>
      </c>
      <c r="Q20" s="13" t="str">
        <f t="shared" si="10"/>
        <v>Opravy do 25m2 (111,120,121,218,228,235,303,305,324,330,332,415,423)</v>
      </c>
      <c r="R20" s="15"/>
      <c r="S20" s="15"/>
      <c r="T20" s="15"/>
      <c r="U20" s="15"/>
      <c r="V20" s="2"/>
      <c r="W20" s="2"/>
      <c r="X20" s="16"/>
      <c r="Y20" s="17"/>
    </row>
    <row r="21" spans="1:28" x14ac:dyDescent="0.25">
      <c r="A21" s="11">
        <v>15</v>
      </c>
      <c r="B21" s="14" t="s">
        <v>14</v>
      </c>
      <c r="C21" s="33" t="s">
        <v>45</v>
      </c>
      <c r="D21" s="14">
        <v>4</v>
      </c>
      <c r="E21" s="15">
        <v>5</v>
      </c>
      <c r="F21" s="15">
        <v>5</v>
      </c>
      <c r="G21" s="15">
        <v>0</v>
      </c>
      <c r="H21" s="15">
        <v>0</v>
      </c>
      <c r="I21" s="2">
        <f>E21*F21*D21</f>
        <v>100</v>
      </c>
      <c r="J21" s="2">
        <f t="shared" si="4"/>
        <v>0</v>
      </c>
      <c r="K21" s="16">
        <f t="shared" ref="K21" si="12">I21*J21</f>
        <v>0</v>
      </c>
      <c r="L21" s="17"/>
      <c r="M21" s="34">
        <v>45891</v>
      </c>
      <c r="O21" s="11"/>
      <c r="P21" s="19"/>
      <c r="Q21" s="13"/>
      <c r="R21" s="15"/>
      <c r="S21" s="15"/>
      <c r="T21" s="15"/>
      <c r="U21" s="15"/>
      <c r="V21" s="2"/>
      <c r="W21" s="2"/>
      <c r="X21" s="16"/>
      <c r="Y21" s="17"/>
    </row>
    <row r="22" spans="1:28" s="8" customFormat="1" ht="15.75" x14ac:dyDescent="0.25">
      <c r="A22" s="6"/>
      <c r="B22" s="6"/>
      <c r="C22" s="6"/>
      <c r="D22" s="7"/>
      <c r="E22" s="7"/>
      <c r="F22" s="7"/>
      <c r="G22" s="7"/>
      <c r="H22" s="7"/>
      <c r="I22" s="7"/>
      <c r="J22" s="7"/>
      <c r="K22" s="7"/>
      <c r="L22" s="6"/>
      <c r="M22" s="6"/>
      <c r="O22" s="6"/>
      <c r="P22" s="6"/>
      <c r="Q22" s="6"/>
      <c r="R22" s="7"/>
      <c r="S22" s="7"/>
      <c r="T22" s="7"/>
      <c r="U22" s="7"/>
      <c r="V22" s="7"/>
      <c r="W22" s="7"/>
      <c r="X22" s="7"/>
      <c r="Y22" s="6"/>
      <c r="AA22" s="9"/>
      <c r="AB22" s="10"/>
    </row>
    <row r="24" spans="1:28" x14ac:dyDescent="0.25">
      <c r="A24" s="30" t="s">
        <v>48</v>
      </c>
      <c r="B24" s="31"/>
      <c r="C24" s="32"/>
    </row>
    <row r="26" spans="1:28" ht="240" customHeight="1" x14ac:dyDescent="0.25">
      <c r="A26" s="23" t="s">
        <v>49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AA26"/>
      <c r="AB26"/>
    </row>
    <row r="27" spans="1:28" ht="18.7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AA27"/>
      <c r="AB27"/>
    </row>
    <row r="28" spans="1:28" ht="18.7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AA28"/>
      <c r="AB28"/>
    </row>
    <row r="29" spans="1:28" ht="1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8" ht="1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8" ht="1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8" ht="1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</sheetData>
  <sheetProtection sheet="1" selectLockedCells="1"/>
  <mergeCells count="11">
    <mergeCell ref="A26:Y26"/>
    <mergeCell ref="B3:L3"/>
    <mergeCell ref="V3:W3"/>
    <mergeCell ref="X3:Y3"/>
    <mergeCell ref="B1:L1"/>
    <mergeCell ref="V1:W1"/>
    <mergeCell ref="X1:Y1"/>
    <mergeCell ref="B2:L2"/>
    <mergeCell ref="V2:W2"/>
    <mergeCell ref="X2:Y2"/>
    <mergeCell ref="A24:B2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5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Výběrové řízení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Jiří</dc:creator>
  <cp:lastModifiedBy>Vaněk Jiří</cp:lastModifiedBy>
  <cp:lastPrinted>2025-04-02T10:04:12Z</cp:lastPrinted>
  <dcterms:created xsi:type="dcterms:W3CDTF">2021-07-27T06:07:15Z</dcterms:created>
  <dcterms:modified xsi:type="dcterms:W3CDTF">2025-04-04T06:52:25Z</dcterms:modified>
</cp:coreProperties>
</file>